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525" windowWidth="15975" windowHeight="7365" tabRatio="824"/>
  </bookViews>
  <sheets>
    <sheet name="Rekapitulace stavby" sheetId="1" r:id="rId1"/>
    <sheet name="SO 01.1 - Úpravy terénu a..." sheetId="3" r:id="rId2"/>
    <sheet name="SO 01.2 - Konstrukce leze..." sheetId="4" r:id="rId3"/>
    <sheet name="SO 01.3 - Sportovně techn..." sheetId="5" r:id="rId4"/>
    <sheet name="SO 01.4 - Elektroinstalac..." sheetId="6" r:id="rId5"/>
    <sheet name="SO 01.5 - Oplocení" sheetId="7" r:id="rId6"/>
    <sheet name="SO 01.6 - Mobilní zázemí ..." sheetId="8" r:id="rId7"/>
  </sheets>
  <definedNames>
    <definedName name="_xlnm.Print_Area" localSheetId="0">'Rekapitulace stavby'!$C$4:$AP$70,'Rekapitulace stavby'!$C$76:$AP$101</definedName>
    <definedName name="_xlnm.Print_Area" localSheetId="1">'SO 01.1 - Úpravy terénu a...'!$C$4:$Q$70,'SO 01.1 - Úpravy terénu a...'!$C$76:$Q$105,'SO 01.1 - Úpravy terénu a...'!$C$111:$Q$186</definedName>
    <definedName name="_xlnm.Print_Area" localSheetId="2">'SO 01.2 - Konstrukce leze...'!$C$4:$Q$70,'SO 01.2 - Konstrukce leze...'!$C$76:$Q$106,'SO 01.2 - Konstrukce leze...'!$C$112:$Q$188</definedName>
    <definedName name="_xlnm.Print_Area" localSheetId="3">'SO 01.3 - Sportovně techn...'!$C$4:$Q$70,'SO 01.3 - Sportovně techn...'!$C$76:$Q$113,'SO 01.3 - Sportovně techn...'!$C$119:$Q$781</definedName>
    <definedName name="_xlnm.Print_Area" localSheetId="4">'SO 01.4 - Elektroinstalac...'!$C$4:$Q$70,'SO 01.4 - Elektroinstalac...'!$C$76:$Q$102,'SO 01.4 - Elektroinstalac...'!$C$108:$Q$221</definedName>
    <definedName name="_xlnm.Print_Area" localSheetId="5">'SO 01.5 - Oplocení'!$C$4:$Q$70,'SO 01.5 - Oplocení'!$C$76:$Q$103,'SO 01.5 - Oplocení'!$C$109:$Q$153</definedName>
    <definedName name="_xlnm.Print_Area" localSheetId="6">'SO 01.6 - Mobilní zázemí ...'!$C$4:$Q$70,'SO 01.6 - Mobilní zázemí ...'!$C$76:$Q$101,'SO 01.6 - Mobilní zázemí ...'!$C$107:$Q$130</definedName>
  </definedNames>
  <calcPr calcId="124519"/>
</workbook>
</file>

<file path=xl/calcChain.xml><?xml version="1.0" encoding="utf-8"?>
<calcChain xmlns="http://schemas.openxmlformats.org/spreadsheetml/2006/main">
  <c r="AY93" i="1"/>
  <c r="AX93"/>
  <c r="BI130" i="8"/>
  <c r="BH130"/>
  <c r="BG130"/>
  <c r="BF130"/>
  <c r="BK130"/>
  <c r="N130" s="1"/>
  <c r="BE130" s="1"/>
  <c r="BI129"/>
  <c r="BH129"/>
  <c r="BG129"/>
  <c r="BF129"/>
  <c r="N129"/>
  <c r="BE129" s="1"/>
  <c r="BK129"/>
  <c r="BI128"/>
  <c r="BH128"/>
  <c r="BG128"/>
  <c r="BF128"/>
  <c r="BK128"/>
  <c r="N128" s="1"/>
  <c r="BE128" s="1"/>
  <c r="BI127"/>
  <c r="BH127"/>
  <c r="BG127"/>
  <c r="BF127"/>
  <c r="N127"/>
  <c r="BE127" s="1"/>
  <c r="BK127"/>
  <c r="BI126"/>
  <c r="BH126"/>
  <c r="BG126"/>
  <c r="BF126"/>
  <c r="BK126"/>
  <c r="BK125" s="1"/>
  <c r="N125" s="1"/>
  <c r="N91" s="1"/>
  <c r="BI123"/>
  <c r="BH123"/>
  <c r="BG123"/>
  <c r="BF123"/>
  <c r="AA123"/>
  <c r="Y123"/>
  <c r="W123"/>
  <c r="BK123"/>
  <c r="N123"/>
  <c r="BE123" s="1"/>
  <c r="BI121"/>
  <c r="BH121"/>
  <c r="BG121"/>
  <c r="BF121"/>
  <c r="BE121"/>
  <c r="AA121"/>
  <c r="AA120" s="1"/>
  <c r="AA119" s="1"/>
  <c r="AA118" s="1"/>
  <c r="Y121"/>
  <c r="Y120" s="1"/>
  <c r="Y119" s="1"/>
  <c r="Y118" s="1"/>
  <c r="W121"/>
  <c r="W120" s="1"/>
  <c r="W119" s="1"/>
  <c r="W118" s="1"/>
  <c r="AU93" i="1" s="1"/>
  <c r="BK121" i="8"/>
  <c r="BK120" s="1"/>
  <c r="N121"/>
  <c r="M115"/>
  <c r="M114"/>
  <c r="F114"/>
  <c r="F112"/>
  <c r="F110"/>
  <c r="BI99"/>
  <c r="BH99"/>
  <c r="BG99"/>
  <c r="BF99"/>
  <c r="BI98"/>
  <c r="BH98"/>
  <c r="BG98"/>
  <c r="BF98"/>
  <c r="BI97"/>
  <c r="BH97"/>
  <c r="BG97"/>
  <c r="BF97"/>
  <c r="BI96"/>
  <c r="BH96"/>
  <c r="BG96"/>
  <c r="BF96"/>
  <c r="BI95"/>
  <c r="BH95"/>
  <c r="BG95"/>
  <c r="BF95"/>
  <c r="BI94"/>
  <c r="H36" s="1"/>
  <c r="BD93" i="1" s="1"/>
  <c r="BH94" i="8"/>
  <c r="H35" s="1"/>
  <c r="BC93" i="1" s="1"/>
  <c r="BG94" i="8"/>
  <c r="H34" s="1"/>
  <c r="BB93" i="1" s="1"/>
  <c r="BF94" i="8"/>
  <c r="H33" s="1"/>
  <c r="BA93" i="1" s="1"/>
  <c r="M84" i="8"/>
  <c r="M83"/>
  <c r="F83"/>
  <c r="F81"/>
  <c r="F79"/>
  <c r="O15"/>
  <c r="E15"/>
  <c r="F115" s="1"/>
  <c r="O14"/>
  <c r="O9"/>
  <c r="M112" s="1"/>
  <c r="F6"/>
  <c r="F109" s="1"/>
  <c r="AY92" i="1"/>
  <c r="AX92"/>
  <c r="BI153" i="7"/>
  <c r="BH153"/>
  <c r="BG153"/>
  <c r="BF153"/>
  <c r="N153"/>
  <c r="BE153" s="1"/>
  <c r="BK153"/>
  <c r="BI152"/>
  <c r="BH152"/>
  <c r="BG152"/>
  <c r="BF152"/>
  <c r="BK152"/>
  <c r="N152" s="1"/>
  <c r="BE152" s="1"/>
  <c r="BI151"/>
  <c r="BH151"/>
  <c r="BG151"/>
  <c r="BF151"/>
  <c r="N151"/>
  <c r="BE151" s="1"/>
  <c r="BK151"/>
  <c r="BI150"/>
  <c r="BH150"/>
  <c r="BG150"/>
  <c r="BF150"/>
  <c r="BK150"/>
  <c r="N150" s="1"/>
  <c r="BE150" s="1"/>
  <c r="BI149"/>
  <c r="BH149"/>
  <c r="BG149"/>
  <c r="BF149"/>
  <c r="N149"/>
  <c r="BE149" s="1"/>
  <c r="BK149"/>
  <c r="BK148" s="1"/>
  <c r="N148" s="1"/>
  <c r="N93" s="1"/>
  <c r="BI147"/>
  <c r="BH147"/>
  <c r="BG147"/>
  <c r="BF147"/>
  <c r="BE147"/>
  <c r="AA147"/>
  <c r="AA146" s="1"/>
  <c r="Y147"/>
  <c r="Y146" s="1"/>
  <c r="W147"/>
  <c r="W146" s="1"/>
  <c r="BK147"/>
  <c r="BK146" s="1"/>
  <c r="N146" s="1"/>
  <c r="N92" s="1"/>
  <c r="N147"/>
  <c r="BI145"/>
  <c r="BH145"/>
  <c r="BG145"/>
  <c r="BF145"/>
  <c r="AA145"/>
  <c r="Y145"/>
  <c r="W145"/>
  <c r="BK145"/>
  <c r="N145"/>
  <c r="BE145" s="1"/>
  <c r="BI142"/>
  <c r="BH142"/>
  <c r="BG142"/>
  <c r="BF142"/>
  <c r="AA142"/>
  <c r="Y142"/>
  <c r="W142"/>
  <c r="BK142"/>
  <c r="N142"/>
  <c r="BE142" s="1"/>
  <c r="BI141"/>
  <c r="BH141"/>
  <c r="BG141"/>
  <c r="BF141"/>
  <c r="AA141"/>
  <c r="Y141"/>
  <c r="W141"/>
  <c r="BK141"/>
  <c r="N141"/>
  <c r="BE141" s="1"/>
  <c r="BI139"/>
  <c r="BH139"/>
  <c r="BG139"/>
  <c r="BF139"/>
  <c r="AA139"/>
  <c r="Y139"/>
  <c r="W139"/>
  <c r="BK139"/>
  <c r="N139"/>
  <c r="BE139" s="1"/>
  <c r="BI138"/>
  <c r="BH138"/>
  <c r="BG138"/>
  <c r="BF138"/>
  <c r="BE138"/>
  <c r="AA138"/>
  <c r="Y138"/>
  <c r="W138"/>
  <c r="BK138"/>
  <c r="N138"/>
  <c r="BI137"/>
  <c r="BH137"/>
  <c r="BG137"/>
  <c r="BF137"/>
  <c r="BE137"/>
  <c r="AA137"/>
  <c r="Y137"/>
  <c r="W137"/>
  <c r="BK137"/>
  <c r="N137"/>
  <c r="BI136"/>
  <c r="BH136"/>
  <c r="BG136"/>
  <c r="BF136"/>
  <c r="BE136"/>
  <c r="AA136"/>
  <c r="Y136"/>
  <c r="W136"/>
  <c r="BK136"/>
  <c r="N136"/>
  <c r="BI134"/>
  <c r="BH134"/>
  <c r="BG134"/>
  <c r="BF134"/>
  <c r="BE134"/>
  <c r="AA134"/>
  <c r="AA133" s="1"/>
  <c r="Y134"/>
  <c r="Y133" s="1"/>
  <c r="W134"/>
  <c r="W133" s="1"/>
  <c r="BK134"/>
  <c r="BK133" s="1"/>
  <c r="N133" s="1"/>
  <c r="N91" s="1"/>
  <c r="N134"/>
  <c r="BI132"/>
  <c r="BH132"/>
  <c r="BG132"/>
  <c r="BF132"/>
  <c r="AA132"/>
  <c r="Y132"/>
  <c r="W132"/>
  <c r="BK132"/>
  <c r="N132"/>
  <c r="BE132" s="1"/>
  <c r="BI131"/>
  <c r="BH131"/>
  <c r="BG131"/>
  <c r="BF131"/>
  <c r="AA131"/>
  <c r="Y131"/>
  <c r="W131"/>
  <c r="BK131"/>
  <c r="N131"/>
  <c r="BE131" s="1"/>
  <c r="BI130"/>
  <c r="BH130"/>
  <c r="BG130"/>
  <c r="BF130"/>
  <c r="AA130"/>
  <c r="Y130"/>
  <c r="W130"/>
  <c r="BK130"/>
  <c r="N130"/>
  <c r="BE130" s="1"/>
  <c r="BI127"/>
  <c r="BH127"/>
  <c r="BG127"/>
  <c r="BF127"/>
  <c r="BE127"/>
  <c r="AA127"/>
  <c r="Y127"/>
  <c r="W127"/>
  <c r="BK127"/>
  <c r="N127"/>
  <c r="BI126"/>
  <c r="BH126"/>
  <c r="BG126"/>
  <c r="BF126"/>
  <c r="BE126"/>
  <c r="AA126"/>
  <c r="Y126"/>
  <c r="W126"/>
  <c r="BK126"/>
  <c r="N126"/>
  <c r="BI123"/>
  <c r="BH123"/>
  <c r="BG123"/>
  <c r="BF123"/>
  <c r="BE123"/>
  <c r="AA123"/>
  <c r="AA122" s="1"/>
  <c r="AA121" s="1"/>
  <c r="AA120" s="1"/>
  <c r="Y123"/>
  <c r="Y122" s="1"/>
  <c r="Y121" s="1"/>
  <c r="Y120" s="1"/>
  <c r="W123"/>
  <c r="W122" s="1"/>
  <c r="W121" s="1"/>
  <c r="W120" s="1"/>
  <c r="AU92" i="1" s="1"/>
  <c r="BK123" i="7"/>
  <c r="BK122" s="1"/>
  <c r="N123"/>
  <c r="M117"/>
  <c r="M116"/>
  <c r="F116"/>
  <c r="F114"/>
  <c r="F112"/>
  <c r="BI101"/>
  <c r="BH101"/>
  <c r="BG101"/>
  <c r="BF101"/>
  <c r="BI100"/>
  <c r="BH100"/>
  <c r="BG100"/>
  <c r="BF100"/>
  <c r="BI99"/>
  <c r="BH99"/>
  <c r="BG99"/>
  <c r="BF99"/>
  <c r="BI98"/>
  <c r="BH98"/>
  <c r="BG98"/>
  <c r="BF98"/>
  <c r="BI97"/>
  <c r="BH97"/>
  <c r="BG97"/>
  <c r="BF97"/>
  <c r="BI96"/>
  <c r="H36" s="1"/>
  <c r="BD92" i="1" s="1"/>
  <c r="BH96" i="7"/>
  <c r="H35" s="1"/>
  <c r="BC92" i="1" s="1"/>
  <c r="BG96" i="7"/>
  <c r="H34" s="1"/>
  <c r="BB92" i="1" s="1"/>
  <c r="BF96" i="7"/>
  <c r="H33" s="1"/>
  <c r="BA92" i="1" s="1"/>
  <c r="M84" i="7"/>
  <c r="M83"/>
  <c r="F83"/>
  <c r="F81"/>
  <c r="F79"/>
  <c r="O15"/>
  <c r="E15"/>
  <c r="F117" s="1"/>
  <c r="O14"/>
  <c r="O9"/>
  <c r="M114" s="1"/>
  <c r="F6"/>
  <c r="F111" s="1"/>
  <c r="AY91" i="1"/>
  <c r="AX91"/>
  <c r="BI221" i="6"/>
  <c r="BH221"/>
  <c r="BG221"/>
  <c r="BF221"/>
  <c r="BK221"/>
  <c r="N221" s="1"/>
  <c r="BE221" s="1"/>
  <c r="BI220"/>
  <c r="BH220"/>
  <c r="BG220"/>
  <c r="BF220"/>
  <c r="N220"/>
  <c r="BE220" s="1"/>
  <c r="BK220"/>
  <c r="BI219"/>
  <c r="BH219"/>
  <c r="BG219"/>
  <c r="BF219"/>
  <c r="BK219"/>
  <c r="N219" s="1"/>
  <c r="BE219" s="1"/>
  <c r="BI218"/>
  <c r="BH218"/>
  <c r="BG218"/>
  <c r="BF218"/>
  <c r="N218"/>
  <c r="BE218" s="1"/>
  <c r="BK218"/>
  <c r="BI217"/>
  <c r="BH217"/>
  <c r="BG217"/>
  <c r="BF217"/>
  <c r="BK217"/>
  <c r="BK216" s="1"/>
  <c r="N216" s="1"/>
  <c r="N92" s="1"/>
  <c r="BI215"/>
  <c r="BH215"/>
  <c r="BG215"/>
  <c r="BF215"/>
  <c r="AA215"/>
  <c r="Y215"/>
  <c r="W215"/>
  <c r="BK215"/>
  <c r="N215"/>
  <c r="BE215" s="1"/>
  <c r="BI214"/>
  <c r="BH214"/>
  <c r="BG214"/>
  <c r="BF214"/>
  <c r="AA214"/>
  <c r="Y214"/>
  <c r="W214"/>
  <c r="BK214"/>
  <c r="N214"/>
  <c r="BE214" s="1"/>
  <c r="BI213"/>
  <c r="BH213"/>
  <c r="BG213"/>
  <c r="BF213"/>
  <c r="AA213"/>
  <c r="Y213"/>
  <c r="W213"/>
  <c r="BK213"/>
  <c r="N213"/>
  <c r="BE213" s="1"/>
  <c r="BI212"/>
  <c r="BH212"/>
  <c r="BG212"/>
  <c r="BF212"/>
  <c r="AA212"/>
  <c r="Y212"/>
  <c r="W212"/>
  <c r="BK212"/>
  <c r="N212"/>
  <c r="BE212" s="1"/>
  <c r="BI211"/>
  <c r="BH211"/>
  <c r="BG211"/>
  <c r="BF211"/>
  <c r="AA211"/>
  <c r="Y211"/>
  <c r="W211"/>
  <c r="BK211"/>
  <c r="N211"/>
  <c r="BE211" s="1"/>
  <c r="BI210"/>
  <c r="BH210"/>
  <c r="BG210"/>
  <c r="BF210"/>
  <c r="AA210"/>
  <c r="Y210"/>
  <c r="W210"/>
  <c r="BK210"/>
  <c r="N210"/>
  <c r="BE210" s="1"/>
  <c r="BI209"/>
  <c r="BH209"/>
  <c r="BG209"/>
  <c r="BF209"/>
  <c r="AA209"/>
  <c r="Y209"/>
  <c r="W209"/>
  <c r="BK209"/>
  <c r="N209"/>
  <c r="BE209" s="1"/>
  <c r="BI208"/>
  <c r="BH208"/>
  <c r="BG208"/>
  <c r="BF208"/>
  <c r="BE208"/>
  <c r="AA208"/>
  <c r="Y208"/>
  <c r="W208"/>
  <c r="BK208"/>
  <c r="N208"/>
  <c r="BI207"/>
  <c r="BH207"/>
  <c r="BG207"/>
  <c r="BF207"/>
  <c r="BE207"/>
  <c r="AA207"/>
  <c r="Y207"/>
  <c r="W207"/>
  <c r="BK207"/>
  <c r="N207"/>
  <c r="BI206"/>
  <c r="BH206"/>
  <c r="BG206"/>
  <c r="BF206"/>
  <c r="BE206"/>
  <c r="AA206"/>
  <c r="Y206"/>
  <c r="W206"/>
  <c r="BK206"/>
  <c r="N206"/>
  <c r="BI205"/>
  <c r="BH205"/>
  <c r="BG205"/>
  <c r="BF205"/>
  <c r="BE205"/>
  <c r="AA205"/>
  <c r="Y205"/>
  <c r="W205"/>
  <c r="BK205"/>
  <c r="N205"/>
  <c r="BI204"/>
  <c r="BH204"/>
  <c r="BG204"/>
  <c r="BF204"/>
  <c r="BE204"/>
  <c r="AA204"/>
  <c r="Y204"/>
  <c r="W204"/>
  <c r="BK204"/>
  <c r="N204"/>
  <c r="BI203"/>
  <c r="BH203"/>
  <c r="BG203"/>
  <c r="BF203"/>
  <c r="BE203"/>
  <c r="AA203"/>
  <c r="Y203"/>
  <c r="W203"/>
  <c r="BK203"/>
  <c r="N203"/>
  <c r="BI202"/>
  <c r="BH202"/>
  <c r="BG202"/>
  <c r="BF202"/>
  <c r="BE202"/>
  <c r="AA202"/>
  <c r="Y202"/>
  <c r="W202"/>
  <c r="BK202"/>
  <c r="N202"/>
  <c r="BI201"/>
  <c r="BH201"/>
  <c r="BG201"/>
  <c r="BF201"/>
  <c r="BE201"/>
  <c r="AA201"/>
  <c r="Y201"/>
  <c r="W201"/>
  <c r="BK201"/>
  <c r="N201"/>
  <c r="BI200"/>
  <c r="BH200"/>
  <c r="BG200"/>
  <c r="BF200"/>
  <c r="BE200"/>
  <c r="AA200"/>
  <c r="Y200"/>
  <c r="W200"/>
  <c r="BK200"/>
  <c r="N200"/>
  <c r="BI199"/>
  <c r="BH199"/>
  <c r="BG199"/>
  <c r="BF199"/>
  <c r="BE199"/>
  <c r="AA199"/>
  <c r="Y199"/>
  <c r="W199"/>
  <c r="BK199"/>
  <c r="N199"/>
  <c r="BI198"/>
  <c r="BH198"/>
  <c r="BG198"/>
  <c r="BF198"/>
  <c r="BE198"/>
  <c r="AA198"/>
  <c r="Y198"/>
  <c r="W198"/>
  <c r="BK198"/>
  <c r="N198"/>
  <c r="BI197"/>
  <c r="BH197"/>
  <c r="BG197"/>
  <c r="BF197"/>
  <c r="BE197"/>
  <c r="AA197"/>
  <c r="Y197"/>
  <c r="W197"/>
  <c r="BK197"/>
  <c r="N197"/>
  <c r="BI196"/>
  <c r="BH196"/>
  <c r="BG196"/>
  <c r="BF196"/>
  <c r="BE196"/>
  <c r="AA196"/>
  <c r="Y196"/>
  <c r="W196"/>
  <c r="BK196"/>
  <c r="N196"/>
  <c r="BI195"/>
  <c r="BH195"/>
  <c r="BG195"/>
  <c r="BF195"/>
  <c r="BE195"/>
  <c r="AA195"/>
  <c r="Y195"/>
  <c r="W195"/>
  <c r="BK195"/>
  <c r="N195"/>
  <c r="BI194"/>
  <c r="BH194"/>
  <c r="BG194"/>
  <c r="BF194"/>
  <c r="BE194"/>
  <c r="AA194"/>
  <c r="Y194"/>
  <c r="W194"/>
  <c r="BK194"/>
  <c r="N194"/>
  <c r="BI193"/>
  <c r="BH193"/>
  <c r="BG193"/>
  <c r="BF193"/>
  <c r="BE193"/>
  <c r="AA193"/>
  <c r="AA192" s="1"/>
  <c r="Y193"/>
  <c r="Y192" s="1"/>
  <c r="W193"/>
  <c r="W192" s="1"/>
  <c r="BK193"/>
  <c r="BK192" s="1"/>
  <c r="N192" s="1"/>
  <c r="N91" s="1"/>
  <c r="N193"/>
  <c r="BI191"/>
  <c r="BH191"/>
  <c r="BG191"/>
  <c r="BF191"/>
  <c r="AA191"/>
  <c r="Y191"/>
  <c r="W191"/>
  <c r="BK191"/>
  <c r="N191"/>
  <c r="BE191" s="1"/>
  <c r="BI190"/>
  <c r="BH190"/>
  <c r="BG190"/>
  <c r="BF190"/>
  <c r="AA190"/>
  <c r="Y190"/>
  <c r="W190"/>
  <c r="BK190"/>
  <c r="N190"/>
  <c r="BE190" s="1"/>
  <c r="BI189"/>
  <c r="BH189"/>
  <c r="BG189"/>
  <c r="BF189"/>
  <c r="AA189"/>
  <c r="Y189"/>
  <c r="W189"/>
  <c r="BK189"/>
  <c r="N189"/>
  <c r="BE189" s="1"/>
  <c r="BI188"/>
  <c r="BH188"/>
  <c r="BG188"/>
  <c r="BF188"/>
  <c r="AA188"/>
  <c r="Y188"/>
  <c r="W188"/>
  <c r="BK188"/>
  <c r="N188"/>
  <c r="BE188" s="1"/>
  <c r="BI187"/>
  <c r="BH187"/>
  <c r="BG187"/>
  <c r="BF187"/>
  <c r="AA187"/>
  <c r="Y187"/>
  <c r="W187"/>
  <c r="BK187"/>
  <c r="N187"/>
  <c r="BE187" s="1"/>
  <c r="BI186"/>
  <c r="BH186"/>
  <c r="BG186"/>
  <c r="BF186"/>
  <c r="AA186"/>
  <c r="Y186"/>
  <c r="W186"/>
  <c r="BK186"/>
  <c r="N186"/>
  <c r="BE186" s="1"/>
  <c r="BI185"/>
  <c r="BH185"/>
  <c r="BG185"/>
  <c r="BF185"/>
  <c r="AA185"/>
  <c r="Y185"/>
  <c r="W185"/>
  <c r="BK185"/>
  <c r="N185"/>
  <c r="BE185" s="1"/>
  <c r="BI184"/>
  <c r="BH184"/>
  <c r="BG184"/>
  <c r="BF184"/>
  <c r="AA184"/>
  <c r="Y184"/>
  <c r="W184"/>
  <c r="BK184"/>
  <c r="N184"/>
  <c r="BE184" s="1"/>
  <c r="BI183"/>
  <c r="BH183"/>
  <c r="BG183"/>
  <c r="BF183"/>
  <c r="AA183"/>
  <c r="Y183"/>
  <c r="W183"/>
  <c r="BK183"/>
  <c r="N183"/>
  <c r="BE183" s="1"/>
  <c r="BI182"/>
  <c r="BH182"/>
  <c r="BG182"/>
  <c r="BF182"/>
  <c r="AA182"/>
  <c r="Y182"/>
  <c r="W182"/>
  <c r="BK182"/>
  <c r="N182"/>
  <c r="BE182" s="1"/>
  <c r="BI181"/>
  <c r="BH181"/>
  <c r="BG181"/>
  <c r="BF181"/>
  <c r="AA181"/>
  <c r="Y181"/>
  <c r="W181"/>
  <c r="BK181"/>
  <c r="N181"/>
  <c r="BE181" s="1"/>
  <c r="BI180"/>
  <c r="BH180"/>
  <c r="BG180"/>
  <c r="BF180"/>
  <c r="BE180"/>
  <c r="AA180"/>
  <c r="Y180"/>
  <c r="W180"/>
  <c r="BK180"/>
  <c r="N180"/>
  <c r="BI179"/>
  <c r="BH179"/>
  <c r="BG179"/>
  <c r="BF179"/>
  <c r="BE179"/>
  <c r="AA179"/>
  <c r="Y179"/>
  <c r="W179"/>
  <c r="BK179"/>
  <c r="N179"/>
  <c r="BI178"/>
  <c r="BH178"/>
  <c r="BG178"/>
  <c r="BF178"/>
  <c r="BE178"/>
  <c r="AA178"/>
  <c r="Y178"/>
  <c r="W178"/>
  <c r="BK178"/>
  <c r="N178"/>
  <c r="BI177"/>
  <c r="BH177"/>
  <c r="BG177"/>
  <c r="BF177"/>
  <c r="BE177"/>
  <c r="AA177"/>
  <c r="Y177"/>
  <c r="W177"/>
  <c r="BK177"/>
  <c r="N177"/>
  <c r="BI176"/>
  <c r="BH176"/>
  <c r="BG176"/>
  <c r="BF176"/>
  <c r="BE176"/>
  <c r="AA176"/>
  <c r="Y176"/>
  <c r="W176"/>
  <c r="BK176"/>
  <c r="N176"/>
  <c r="BI175"/>
  <c r="BH175"/>
  <c r="BG175"/>
  <c r="BF175"/>
  <c r="BE175"/>
  <c r="AA175"/>
  <c r="Y175"/>
  <c r="W175"/>
  <c r="BK175"/>
  <c r="N175"/>
  <c r="BI174"/>
  <c r="BH174"/>
  <c r="BG174"/>
  <c r="BF174"/>
  <c r="BE174"/>
  <c r="AA174"/>
  <c r="Y174"/>
  <c r="W174"/>
  <c r="BK174"/>
  <c r="N174"/>
  <c r="BI173"/>
  <c r="BH173"/>
  <c r="BG173"/>
  <c r="BF173"/>
  <c r="BE173"/>
  <c r="AA173"/>
  <c r="Y173"/>
  <c r="W173"/>
  <c r="BK173"/>
  <c r="N173"/>
  <c r="BI172"/>
  <c r="BH172"/>
  <c r="BG172"/>
  <c r="BF172"/>
  <c r="BE172"/>
  <c r="AA172"/>
  <c r="Y172"/>
  <c r="W172"/>
  <c r="BK172"/>
  <c r="N172"/>
  <c r="BI171"/>
  <c r="BH171"/>
  <c r="BG171"/>
  <c r="BF171"/>
  <c r="BE171"/>
  <c r="AA171"/>
  <c r="Y171"/>
  <c r="W171"/>
  <c r="BK171"/>
  <c r="N171"/>
  <c r="BI170"/>
  <c r="BH170"/>
  <c r="BG170"/>
  <c r="BF170"/>
  <c r="BE170"/>
  <c r="AA170"/>
  <c r="Y170"/>
  <c r="W170"/>
  <c r="BK170"/>
  <c r="N170"/>
  <c r="BI169"/>
  <c r="BH169"/>
  <c r="BG169"/>
  <c r="BF169"/>
  <c r="BE169"/>
  <c r="AA169"/>
  <c r="Y169"/>
  <c r="W169"/>
  <c r="BK169"/>
  <c r="N169"/>
  <c r="BI168"/>
  <c r="BH168"/>
  <c r="BG168"/>
  <c r="BF168"/>
  <c r="BE168"/>
  <c r="AA168"/>
  <c r="Y168"/>
  <c r="W168"/>
  <c r="BK168"/>
  <c r="N168"/>
  <c r="BI167"/>
  <c r="BH167"/>
  <c r="BG167"/>
  <c r="BF167"/>
  <c r="BE167"/>
  <c r="AA167"/>
  <c r="Y167"/>
  <c r="W167"/>
  <c r="BK167"/>
  <c r="N167"/>
  <c r="BI166"/>
  <c r="BH166"/>
  <c r="BG166"/>
  <c r="BF166"/>
  <c r="BE166"/>
  <c r="AA166"/>
  <c r="Y166"/>
  <c r="W166"/>
  <c r="BK166"/>
  <c r="N166"/>
  <c r="BI165"/>
  <c r="BH165"/>
  <c r="BG165"/>
  <c r="BF165"/>
  <c r="BE165"/>
  <c r="AA165"/>
  <c r="Y165"/>
  <c r="W165"/>
  <c r="BK165"/>
  <c r="N165"/>
  <c r="BI164"/>
  <c r="BH164"/>
  <c r="BG164"/>
  <c r="BF164"/>
  <c r="BE164"/>
  <c r="AA164"/>
  <c r="Y164"/>
  <c r="W164"/>
  <c r="BK164"/>
  <c r="N164"/>
  <c r="BI163"/>
  <c r="BH163"/>
  <c r="BG163"/>
  <c r="BF163"/>
  <c r="BE163"/>
  <c r="AA163"/>
  <c r="Y163"/>
  <c r="W163"/>
  <c r="BK163"/>
  <c r="N163"/>
  <c r="BI162"/>
  <c r="BH162"/>
  <c r="BG162"/>
  <c r="BF162"/>
  <c r="BE162"/>
  <c r="AA162"/>
  <c r="Y162"/>
  <c r="W162"/>
  <c r="BK162"/>
  <c r="N162"/>
  <c r="BI161"/>
  <c r="BH161"/>
  <c r="BG161"/>
  <c r="BF161"/>
  <c r="BE161"/>
  <c r="AA161"/>
  <c r="Y161"/>
  <c r="W161"/>
  <c r="BK161"/>
  <c r="N161"/>
  <c r="BI160"/>
  <c r="BH160"/>
  <c r="BG160"/>
  <c r="BF160"/>
  <c r="BE160"/>
  <c r="AA160"/>
  <c r="Y160"/>
  <c r="W160"/>
  <c r="BK160"/>
  <c r="N160"/>
  <c r="BI159"/>
  <c r="BH159"/>
  <c r="BG159"/>
  <c r="BF159"/>
  <c r="BE159"/>
  <c r="AA159"/>
  <c r="Y159"/>
  <c r="W159"/>
  <c r="BK159"/>
  <c r="N159"/>
  <c r="BI158"/>
  <c r="BH158"/>
  <c r="BG158"/>
  <c r="BF158"/>
  <c r="BE158"/>
  <c r="AA158"/>
  <c r="Y158"/>
  <c r="W158"/>
  <c r="BK158"/>
  <c r="N158"/>
  <c r="BI157"/>
  <c r="BH157"/>
  <c r="BG157"/>
  <c r="BF157"/>
  <c r="BE157"/>
  <c r="AA157"/>
  <c r="Y157"/>
  <c r="W157"/>
  <c r="BK157"/>
  <c r="N157"/>
  <c r="BI156"/>
  <c r="BH156"/>
  <c r="BG156"/>
  <c r="BF156"/>
  <c r="BE156"/>
  <c r="AA156"/>
  <c r="Y156"/>
  <c r="W156"/>
  <c r="BK156"/>
  <c r="N156"/>
  <c r="BI155"/>
  <c r="BH155"/>
  <c r="BG155"/>
  <c r="BF155"/>
  <c r="BE155"/>
  <c r="AA155"/>
  <c r="Y155"/>
  <c r="W155"/>
  <c r="BK155"/>
  <c r="N155"/>
  <c r="BI154"/>
  <c r="BH154"/>
  <c r="BG154"/>
  <c r="BF154"/>
  <c r="BE154"/>
  <c r="AA154"/>
  <c r="Y154"/>
  <c r="W154"/>
  <c r="BK154"/>
  <c r="N154"/>
  <c r="BI153"/>
  <c r="BH153"/>
  <c r="BG153"/>
  <c r="BF153"/>
  <c r="BE153"/>
  <c r="AA153"/>
  <c r="Y153"/>
  <c r="W153"/>
  <c r="BK153"/>
  <c r="N153"/>
  <c r="BI152"/>
  <c r="BH152"/>
  <c r="BG152"/>
  <c r="BF152"/>
  <c r="BE152"/>
  <c r="AA152"/>
  <c r="Y152"/>
  <c r="W152"/>
  <c r="BK152"/>
  <c r="N152"/>
  <c r="BI151"/>
  <c r="BH151"/>
  <c r="BG151"/>
  <c r="BF151"/>
  <c r="BE151"/>
  <c r="AA151"/>
  <c r="Y151"/>
  <c r="W151"/>
  <c r="BK151"/>
  <c r="N151"/>
  <c r="BI150"/>
  <c r="BH150"/>
  <c r="BG150"/>
  <c r="BF150"/>
  <c r="BE150"/>
  <c r="AA150"/>
  <c r="Y150"/>
  <c r="W150"/>
  <c r="BK150"/>
  <c r="N150"/>
  <c r="BI149"/>
  <c r="BH149"/>
  <c r="BG149"/>
  <c r="BF149"/>
  <c r="BE149"/>
  <c r="AA149"/>
  <c r="Y149"/>
  <c r="W149"/>
  <c r="BK149"/>
  <c r="N149"/>
  <c r="BI148"/>
  <c r="BH148"/>
  <c r="BG148"/>
  <c r="BF148"/>
  <c r="BE148"/>
  <c r="AA148"/>
  <c r="Y148"/>
  <c r="W148"/>
  <c r="BK148"/>
  <c r="N148"/>
  <c r="BI147"/>
  <c r="BH147"/>
  <c r="BG147"/>
  <c r="BF147"/>
  <c r="BE147"/>
  <c r="AA147"/>
  <c r="Y147"/>
  <c r="W147"/>
  <c r="BK147"/>
  <c r="N147"/>
  <c r="BI146"/>
  <c r="BH146"/>
  <c r="BG146"/>
  <c r="BF146"/>
  <c r="BE146"/>
  <c r="AA146"/>
  <c r="Y146"/>
  <c r="W146"/>
  <c r="BK146"/>
  <c r="N146"/>
  <c r="BI145"/>
  <c r="BH145"/>
  <c r="BG145"/>
  <c r="BF145"/>
  <c r="BE145"/>
  <c r="AA145"/>
  <c r="Y145"/>
  <c r="W145"/>
  <c r="BK145"/>
  <c r="N145"/>
  <c r="BI144"/>
  <c r="BH144"/>
  <c r="BG144"/>
  <c r="BF144"/>
  <c r="BE144"/>
  <c r="AA144"/>
  <c r="Y144"/>
  <c r="W144"/>
  <c r="BK144"/>
  <c r="N144"/>
  <c r="BI143"/>
  <c r="BH143"/>
  <c r="BG143"/>
  <c r="BF143"/>
  <c r="BE143"/>
  <c r="AA143"/>
  <c r="Y143"/>
  <c r="W143"/>
  <c r="BK143"/>
  <c r="N143"/>
  <c r="BI142"/>
  <c r="BH142"/>
  <c r="BG142"/>
  <c r="BF142"/>
  <c r="BE142"/>
  <c r="AA142"/>
  <c r="Y142"/>
  <c r="W142"/>
  <c r="BK142"/>
  <c r="N142"/>
  <c r="BI141"/>
  <c r="BH141"/>
  <c r="BG141"/>
  <c r="BF141"/>
  <c r="BE141"/>
  <c r="AA141"/>
  <c r="Y141"/>
  <c r="W141"/>
  <c r="BK141"/>
  <c r="N141"/>
  <c r="BI140"/>
  <c r="BH140"/>
  <c r="BG140"/>
  <c r="BF140"/>
  <c r="BE140"/>
  <c r="AA140"/>
  <c r="Y140"/>
  <c r="W140"/>
  <c r="BK140"/>
  <c r="N140"/>
  <c r="BI139"/>
  <c r="BH139"/>
  <c r="BG139"/>
  <c r="BF139"/>
  <c r="BE139"/>
  <c r="AA139"/>
  <c r="Y139"/>
  <c r="W139"/>
  <c r="BK139"/>
  <c r="N139"/>
  <c r="BI138"/>
  <c r="BH138"/>
  <c r="BG138"/>
  <c r="BF138"/>
  <c r="BE138"/>
  <c r="AA138"/>
  <c r="Y138"/>
  <c r="W138"/>
  <c r="BK138"/>
  <c r="N138"/>
  <c r="BI137"/>
  <c r="BH137"/>
  <c r="BG137"/>
  <c r="BF137"/>
  <c r="BE137"/>
  <c r="AA137"/>
  <c r="Y137"/>
  <c r="W137"/>
  <c r="BK137"/>
  <c r="N137"/>
  <c r="BI136"/>
  <c r="BH136"/>
  <c r="BG136"/>
  <c r="BF136"/>
  <c r="BE136"/>
  <c r="AA136"/>
  <c r="Y136"/>
  <c r="W136"/>
  <c r="BK136"/>
  <c r="N136"/>
  <c r="BI135"/>
  <c r="BH135"/>
  <c r="BG135"/>
  <c r="BF135"/>
  <c r="BE135"/>
  <c r="AA135"/>
  <c r="Y135"/>
  <c r="W135"/>
  <c r="BK135"/>
  <c r="N135"/>
  <c r="BI134"/>
  <c r="BH134"/>
  <c r="BG134"/>
  <c r="BF134"/>
  <c r="BE134"/>
  <c r="AA134"/>
  <c r="Y134"/>
  <c r="W134"/>
  <c r="BK134"/>
  <c r="N134"/>
  <c r="BI133"/>
  <c r="BH133"/>
  <c r="BG133"/>
  <c r="BF133"/>
  <c r="BE133"/>
  <c r="AA133"/>
  <c r="Y133"/>
  <c r="W133"/>
  <c r="BK133"/>
  <c r="N133"/>
  <c r="BI132"/>
  <c r="BH132"/>
  <c r="BG132"/>
  <c r="BF132"/>
  <c r="BE132"/>
  <c r="AA132"/>
  <c r="Y132"/>
  <c r="W132"/>
  <c r="BK132"/>
  <c r="N132"/>
  <c r="BI131"/>
  <c r="BH131"/>
  <c r="BG131"/>
  <c r="BF131"/>
  <c r="BE131"/>
  <c r="AA131"/>
  <c r="Y131"/>
  <c r="W131"/>
  <c r="BK131"/>
  <c r="N131"/>
  <c r="BI130"/>
  <c r="BH130"/>
  <c r="BG130"/>
  <c r="BF130"/>
  <c r="BE130"/>
  <c r="AA130"/>
  <c r="Y130"/>
  <c r="W130"/>
  <c r="BK130"/>
  <c r="N130"/>
  <c r="BI129"/>
  <c r="BH129"/>
  <c r="BG129"/>
  <c r="BF129"/>
  <c r="BE129"/>
  <c r="AA129"/>
  <c r="Y129"/>
  <c r="W129"/>
  <c r="BK129"/>
  <c r="N129"/>
  <c r="BI128"/>
  <c r="BH128"/>
  <c r="BG128"/>
  <c r="BF128"/>
  <c r="BE128"/>
  <c r="AA128"/>
  <c r="Y128"/>
  <c r="W128"/>
  <c r="BK128"/>
  <c r="N128"/>
  <c r="BI127"/>
  <c r="BH127"/>
  <c r="BG127"/>
  <c r="BF127"/>
  <c r="BE127"/>
  <c r="AA127"/>
  <c r="Y127"/>
  <c r="W127"/>
  <c r="BK127"/>
  <c r="N127"/>
  <c r="BI126"/>
  <c r="BH126"/>
  <c r="BG126"/>
  <c r="BF126"/>
  <c r="BE126"/>
  <c r="AA126"/>
  <c r="Y126"/>
  <c r="W126"/>
  <c r="BK126"/>
  <c r="N126"/>
  <c r="BI125"/>
  <c r="BH125"/>
  <c r="BG125"/>
  <c r="BF125"/>
  <c r="BE125"/>
  <c r="AA125"/>
  <c r="Y125"/>
  <c r="W125"/>
  <c r="BK125"/>
  <c r="N125"/>
  <c r="BI124"/>
  <c r="BH124"/>
  <c r="BG124"/>
  <c r="BF124"/>
  <c r="BE124"/>
  <c r="AA124"/>
  <c r="Y124"/>
  <c r="W124"/>
  <c r="BK124"/>
  <c r="N124"/>
  <c r="BI123"/>
  <c r="BH123"/>
  <c r="BG123"/>
  <c r="BF123"/>
  <c r="BE123"/>
  <c r="AA123"/>
  <c r="Y123"/>
  <c r="W123"/>
  <c r="BK123"/>
  <c r="N123"/>
  <c r="BI122"/>
  <c r="BH122"/>
  <c r="BG122"/>
  <c r="BF122"/>
  <c r="BE122"/>
  <c r="AA122"/>
  <c r="AA121" s="1"/>
  <c r="AA120" s="1"/>
  <c r="AA119" s="1"/>
  <c r="Y122"/>
  <c r="Y121" s="1"/>
  <c r="W122"/>
  <c r="W121" s="1"/>
  <c r="W120" s="1"/>
  <c r="W119" s="1"/>
  <c r="AU91" i="1" s="1"/>
  <c r="BK122" i="6"/>
  <c r="BK121" s="1"/>
  <c r="N122"/>
  <c r="M116"/>
  <c r="M115"/>
  <c r="F115"/>
  <c r="F113"/>
  <c r="F111"/>
  <c r="BI100"/>
  <c r="BH100"/>
  <c r="BG100"/>
  <c r="BF100"/>
  <c r="BI99"/>
  <c r="BH99"/>
  <c r="BG99"/>
  <c r="BF99"/>
  <c r="BI98"/>
  <c r="BH98"/>
  <c r="BG98"/>
  <c r="BF98"/>
  <c r="BI97"/>
  <c r="BH97"/>
  <c r="BG97"/>
  <c r="BF97"/>
  <c r="BI96"/>
  <c r="BH96"/>
  <c r="BG96"/>
  <c r="BF96"/>
  <c r="BI95"/>
  <c r="H36" s="1"/>
  <c r="BD91" i="1" s="1"/>
  <c r="BH95" i="6"/>
  <c r="H35" s="1"/>
  <c r="BC91" i="1" s="1"/>
  <c r="BG95" i="6"/>
  <c r="H34" s="1"/>
  <c r="BB91" i="1" s="1"/>
  <c r="BF95" i="6"/>
  <c r="M33" s="1"/>
  <c r="AW91" i="1" s="1"/>
  <c r="M84" i="6"/>
  <c r="M83"/>
  <c r="F83"/>
  <c r="F81"/>
  <c r="F79"/>
  <c r="O15"/>
  <c r="E15"/>
  <c r="F116" s="1"/>
  <c r="O14"/>
  <c r="O9"/>
  <c r="M113" s="1"/>
  <c r="F6"/>
  <c r="F110" s="1"/>
  <c r="BK760" i="5"/>
  <c r="N760" s="1"/>
  <c r="N101" s="1"/>
  <c r="N132"/>
  <c r="AY90" i="1"/>
  <c r="AX90"/>
  <c r="BI781" i="5"/>
  <c r="BH781"/>
  <c r="BG781"/>
  <c r="BF781"/>
  <c r="N781"/>
  <c r="BE781" s="1"/>
  <c r="BK781"/>
  <c r="BI780"/>
  <c r="BH780"/>
  <c r="BG780"/>
  <c r="BF780"/>
  <c r="BK780"/>
  <c r="N780" s="1"/>
  <c r="BE780" s="1"/>
  <c r="BI779"/>
  <c r="BH779"/>
  <c r="BG779"/>
  <c r="BF779"/>
  <c r="N779"/>
  <c r="BE779" s="1"/>
  <c r="BK779"/>
  <c r="BI778"/>
  <c r="BH778"/>
  <c r="BG778"/>
  <c r="BF778"/>
  <c r="BK778"/>
  <c r="BK776" s="1"/>
  <c r="N776" s="1"/>
  <c r="N103" s="1"/>
  <c r="BI777"/>
  <c r="BH777"/>
  <c r="BG777"/>
  <c r="BF777"/>
  <c r="N777"/>
  <c r="BE777" s="1"/>
  <c r="BK777"/>
  <c r="BI775"/>
  <c r="BH775"/>
  <c r="BG775"/>
  <c r="BF775"/>
  <c r="BE775"/>
  <c r="AA775"/>
  <c r="Y775"/>
  <c r="W775"/>
  <c r="BK775"/>
  <c r="N775"/>
  <c r="BI774"/>
  <c r="BH774"/>
  <c r="BG774"/>
  <c r="BF774"/>
  <c r="BE774"/>
  <c r="AA774"/>
  <c r="Y774"/>
  <c r="W774"/>
  <c r="BK774"/>
  <c r="N774"/>
  <c r="BI773"/>
  <c r="BH773"/>
  <c r="BG773"/>
  <c r="BF773"/>
  <c r="BE773"/>
  <c r="AA773"/>
  <c r="Y773"/>
  <c r="W773"/>
  <c r="BK773"/>
  <c r="N773"/>
  <c r="BI772"/>
  <c r="BH772"/>
  <c r="BG772"/>
  <c r="BF772"/>
  <c r="BE772"/>
  <c r="AA772"/>
  <c r="Y772"/>
  <c r="W772"/>
  <c r="BK772"/>
  <c r="N772"/>
  <c r="BI771"/>
  <c r="BH771"/>
  <c r="BG771"/>
  <c r="BF771"/>
  <c r="BE771"/>
  <c r="AA771"/>
  <c r="Y771"/>
  <c r="W771"/>
  <c r="BK771"/>
  <c r="N771"/>
  <c r="BI770"/>
  <c r="BH770"/>
  <c r="BG770"/>
  <c r="BF770"/>
  <c r="BE770"/>
  <c r="AA770"/>
  <c r="AA769" s="1"/>
  <c r="Y770"/>
  <c r="Y769" s="1"/>
  <c r="W770"/>
  <c r="W769" s="1"/>
  <c r="BK770"/>
  <c r="BK769" s="1"/>
  <c r="N769" s="1"/>
  <c r="N102" s="1"/>
  <c r="N770"/>
  <c r="BI767"/>
  <c r="BH767"/>
  <c r="BG767"/>
  <c r="BF767"/>
  <c r="AA767"/>
  <c r="Y767"/>
  <c r="W767"/>
  <c r="BK767"/>
  <c r="N767"/>
  <c r="BE767" s="1"/>
  <c r="BI765"/>
  <c r="BH765"/>
  <c r="BG765"/>
  <c r="BF765"/>
  <c r="AA765"/>
  <c r="Y765"/>
  <c r="W765"/>
  <c r="BK765"/>
  <c r="N765"/>
  <c r="BE765" s="1"/>
  <c r="BI763"/>
  <c r="BH763"/>
  <c r="BG763"/>
  <c r="BF763"/>
  <c r="AA763"/>
  <c r="Y763"/>
  <c r="W763"/>
  <c r="BK763"/>
  <c r="N763"/>
  <c r="BE763" s="1"/>
  <c r="BI761"/>
  <c r="BH761"/>
  <c r="BG761"/>
  <c r="BF761"/>
  <c r="AA761"/>
  <c r="AA760" s="1"/>
  <c r="Y761"/>
  <c r="Y760" s="1"/>
  <c r="W761"/>
  <c r="W760" s="1"/>
  <c r="BK761"/>
  <c r="N761"/>
  <c r="BE761" s="1"/>
  <c r="BI758"/>
  <c r="BH758"/>
  <c r="BG758"/>
  <c r="BF758"/>
  <c r="BE758"/>
  <c r="AA758"/>
  <c r="Y758"/>
  <c r="W758"/>
  <c r="BK758"/>
  <c r="N758"/>
  <c r="BI756"/>
  <c r="BH756"/>
  <c r="BG756"/>
  <c r="BF756"/>
  <c r="BE756"/>
  <c r="AA756"/>
  <c r="Y756"/>
  <c r="W756"/>
  <c r="BK756"/>
  <c r="N756"/>
  <c r="BI754"/>
  <c r="BH754"/>
  <c r="BG754"/>
  <c r="BF754"/>
  <c r="BE754"/>
  <c r="AA754"/>
  <c r="Y754"/>
  <c r="W754"/>
  <c r="BK754"/>
  <c r="N754"/>
  <c r="BI752"/>
  <c r="BH752"/>
  <c r="BG752"/>
  <c r="BF752"/>
  <c r="BE752"/>
  <c r="AA752"/>
  <c r="Y752"/>
  <c r="W752"/>
  <c r="BK752"/>
  <c r="N752"/>
  <c r="BI750"/>
  <c r="BH750"/>
  <c r="BG750"/>
  <c r="BF750"/>
  <c r="BE750"/>
  <c r="AA750"/>
  <c r="AA749" s="1"/>
  <c r="Y750"/>
  <c r="Y749" s="1"/>
  <c r="W750"/>
  <c r="W749" s="1"/>
  <c r="BK750"/>
  <c r="BK749" s="1"/>
  <c r="N749" s="1"/>
  <c r="N100" s="1"/>
  <c r="N750"/>
  <c r="BI747"/>
  <c r="BH747"/>
  <c r="BG747"/>
  <c r="BF747"/>
  <c r="AA747"/>
  <c r="Y747"/>
  <c r="W747"/>
  <c r="BK747"/>
  <c r="N747"/>
  <c r="BE747" s="1"/>
  <c r="BI745"/>
  <c r="BH745"/>
  <c r="BG745"/>
  <c r="BF745"/>
  <c r="AA745"/>
  <c r="Y745"/>
  <c r="W745"/>
  <c r="BK745"/>
  <c r="N745"/>
  <c r="BE745" s="1"/>
  <c r="BI743"/>
  <c r="BH743"/>
  <c r="BG743"/>
  <c r="BF743"/>
  <c r="AA743"/>
  <c r="AA742" s="1"/>
  <c r="Y743"/>
  <c r="Y742" s="1"/>
  <c r="W743"/>
  <c r="W742" s="1"/>
  <c r="BK743"/>
  <c r="BK742" s="1"/>
  <c r="N742" s="1"/>
  <c r="N99" s="1"/>
  <c r="N743"/>
  <c r="BE743" s="1"/>
  <c r="BI740"/>
  <c r="BH740"/>
  <c r="BG740"/>
  <c r="BF740"/>
  <c r="BE740"/>
  <c r="AA740"/>
  <c r="Y740"/>
  <c r="W740"/>
  <c r="BK740"/>
  <c r="N740"/>
  <c r="BI738"/>
  <c r="BH738"/>
  <c r="BG738"/>
  <c r="BF738"/>
  <c r="BE738"/>
  <c r="AA738"/>
  <c r="Y738"/>
  <c r="W738"/>
  <c r="BK738"/>
  <c r="N738"/>
  <c r="BI736"/>
  <c r="BH736"/>
  <c r="BG736"/>
  <c r="BF736"/>
  <c r="BE736"/>
  <c r="AA736"/>
  <c r="Y736"/>
  <c r="W736"/>
  <c r="BK736"/>
  <c r="N736"/>
  <c r="BI734"/>
  <c r="BH734"/>
  <c r="BG734"/>
  <c r="BF734"/>
  <c r="BE734"/>
  <c r="AA734"/>
  <c r="Y734"/>
  <c r="W734"/>
  <c r="BK734"/>
  <c r="N734"/>
  <c r="BI732"/>
  <c r="BH732"/>
  <c r="BG732"/>
  <c r="BF732"/>
  <c r="BE732"/>
  <c r="AA732"/>
  <c r="AA731" s="1"/>
  <c r="Y732"/>
  <c r="Y731" s="1"/>
  <c r="W732"/>
  <c r="W731" s="1"/>
  <c r="BK732"/>
  <c r="BK731" s="1"/>
  <c r="N731" s="1"/>
  <c r="N98" s="1"/>
  <c r="N732"/>
  <c r="BI729"/>
  <c r="BH729"/>
  <c r="BG729"/>
  <c r="BF729"/>
  <c r="AA729"/>
  <c r="Y729"/>
  <c r="W729"/>
  <c r="BK729"/>
  <c r="N729"/>
  <c r="BE729" s="1"/>
  <c r="BI727"/>
  <c r="BH727"/>
  <c r="BG727"/>
  <c r="BF727"/>
  <c r="AA727"/>
  <c r="Y727"/>
  <c r="W727"/>
  <c r="BK727"/>
  <c r="N727"/>
  <c r="BE727" s="1"/>
  <c r="BI725"/>
  <c r="BH725"/>
  <c r="BG725"/>
  <c r="BF725"/>
  <c r="AA725"/>
  <c r="AA724" s="1"/>
  <c r="Y725"/>
  <c r="Y724" s="1"/>
  <c r="W725"/>
  <c r="W724" s="1"/>
  <c r="BK725"/>
  <c r="BK724" s="1"/>
  <c r="N724" s="1"/>
  <c r="N97" s="1"/>
  <c r="N725"/>
  <c r="BE725" s="1"/>
  <c r="BI722"/>
  <c r="BH722"/>
  <c r="BG722"/>
  <c r="BF722"/>
  <c r="BE722"/>
  <c r="AA722"/>
  <c r="Y722"/>
  <c r="W722"/>
  <c r="BK722"/>
  <c r="N722"/>
  <c r="BI720"/>
  <c r="BH720"/>
  <c r="BG720"/>
  <c r="BF720"/>
  <c r="BE720"/>
  <c r="AA720"/>
  <c r="Y720"/>
  <c r="W720"/>
  <c r="BK720"/>
  <c r="N720"/>
  <c r="BI718"/>
  <c r="BH718"/>
  <c r="BG718"/>
  <c r="BF718"/>
  <c r="BE718"/>
  <c r="AA718"/>
  <c r="Y718"/>
  <c r="W718"/>
  <c r="BK718"/>
  <c r="N718"/>
  <c r="BI716"/>
  <c r="BH716"/>
  <c r="BG716"/>
  <c r="BF716"/>
  <c r="BE716"/>
  <c r="AA716"/>
  <c r="AA715" s="1"/>
  <c r="Y716"/>
  <c r="Y715" s="1"/>
  <c r="W716"/>
  <c r="W715" s="1"/>
  <c r="BK716"/>
  <c r="BK715" s="1"/>
  <c r="N715" s="1"/>
  <c r="N96" s="1"/>
  <c r="N716"/>
  <c r="BI713"/>
  <c r="BH713"/>
  <c r="BG713"/>
  <c r="BF713"/>
  <c r="AA713"/>
  <c r="Y713"/>
  <c r="W713"/>
  <c r="BK713"/>
  <c r="N713"/>
  <c r="BE713" s="1"/>
  <c r="BI711"/>
  <c r="BH711"/>
  <c r="BG711"/>
  <c r="BF711"/>
  <c r="AA711"/>
  <c r="Y711"/>
  <c r="W711"/>
  <c r="BK711"/>
  <c r="N711"/>
  <c r="BE711" s="1"/>
  <c r="BI709"/>
  <c r="BH709"/>
  <c r="BG709"/>
  <c r="BF709"/>
  <c r="AA709"/>
  <c r="Y709"/>
  <c r="W709"/>
  <c r="BK709"/>
  <c r="N709"/>
  <c r="BE709" s="1"/>
  <c r="BI707"/>
  <c r="BH707"/>
  <c r="BG707"/>
  <c r="BF707"/>
  <c r="AA707"/>
  <c r="Y707"/>
  <c r="W707"/>
  <c r="BK707"/>
  <c r="N707"/>
  <c r="BE707" s="1"/>
  <c r="BI705"/>
  <c r="BH705"/>
  <c r="BG705"/>
  <c r="BF705"/>
  <c r="AA705"/>
  <c r="Y705"/>
  <c r="W705"/>
  <c r="BK705"/>
  <c r="N705"/>
  <c r="BE705" s="1"/>
  <c r="BI703"/>
  <c r="BH703"/>
  <c r="BG703"/>
  <c r="BF703"/>
  <c r="AA703"/>
  <c r="AA702" s="1"/>
  <c r="Y703"/>
  <c r="Y702" s="1"/>
  <c r="W703"/>
  <c r="W702" s="1"/>
  <c r="BK703"/>
  <c r="BK702" s="1"/>
  <c r="N702" s="1"/>
  <c r="N95" s="1"/>
  <c r="N703"/>
  <c r="BE703" s="1"/>
  <c r="BI700"/>
  <c r="BH700"/>
  <c r="BG700"/>
  <c r="BF700"/>
  <c r="BE700"/>
  <c r="AA700"/>
  <c r="Y700"/>
  <c r="W700"/>
  <c r="BK700"/>
  <c r="N700"/>
  <c r="BI698"/>
  <c r="BH698"/>
  <c r="BG698"/>
  <c r="BF698"/>
  <c r="BE698"/>
  <c r="AA698"/>
  <c r="Y698"/>
  <c r="W698"/>
  <c r="BK698"/>
  <c r="N698"/>
  <c r="BI696"/>
  <c r="BH696"/>
  <c r="BG696"/>
  <c r="BF696"/>
  <c r="BE696"/>
  <c r="AA696"/>
  <c r="Y696"/>
  <c r="W696"/>
  <c r="BK696"/>
  <c r="N696"/>
  <c r="BI694"/>
  <c r="BH694"/>
  <c r="BG694"/>
  <c r="BF694"/>
  <c r="BE694"/>
  <c r="AA694"/>
  <c r="Y694"/>
  <c r="W694"/>
  <c r="BK694"/>
  <c r="N694"/>
  <c r="BI692"/>
  <c r="BH692"/>
  <c r="BG692"/>
  <c r="BF692"/>
  <c r="BE692"/>
  <c r="AA692"/>
  <c r="Y692"/>
  <c r="W692"/>
  <c r="BK692"/>
  <c r="N692"/>
  <c r="BI690"/>
  <c r="BH690"/>
  <c r="BG690"/>
  <c r="BF690"/>
  <c r="BE690"/>
  <c r="AA690"/>
  <c r="Y690"/>
  <c r="W690"/>
  <c r="BK690"/>
  <c r="N690"/>
  <c r="BI688"/>
  <c r="BH688"/>
  <c r="BG688"/>
  <c r="BF688"/>
  <c r="BE688"/>
  <c r="AA688"/>
  <c r="Y688"/>
  <c r="W688"/>
  <c r="BK688"/>
  <c r="N688"/>
  <c r="BI686"/>
  <c r="BH686"/>
  <c r="BG686"/>
  <c r="BF686"/>
  <c r="BE686"/>
  <c r="AA686"/>
  <c r="Y686"/>
  <c r="W686"/>
  <c r="BK686"/>
  <c r="N686"/>
  <c r="BI684"/>
  <c r="BH684"/>
  <c r="BG684"/>
  <c r="BF684"/>
  <c r="BE684"/>
  <c r="AA684"/>
  <c r="Y684"/>
  <c r="W684"/>
  <c r="BK684"/>
  <c r="N684"/>
  <c r="BI682"/>
  <c r="BH682"/>
  <c r="BG682"/>
  <c r="BF682"/>
  <c r="BE682"/>
  <c r="AA682"/>
  <c r="Y682"/>
  <c r="W682"/>
  <c r="BK682"/>
  <c r="N682"/>
  <c r="BI680"/>
  <c r="BH680"/>
  <c r="BG680"/>
  <c r="BF680"/>
  <c r="BE680"/>
  <c r="AA680"/>
  <c r="Y680"/>
  <c r="W680"/>
  <c r="BK680"/>
  <c r="N680"/>
  <c r="BI678"/>
  <c r="BH678"/>
  <c r="BG678"/>
  <c r="BF678"/>
  <c r="BE678"/>
  <c r="AA678"/>
  <c r="Y678"/>
  <c r="W678"/>
  <c r="BK678"/>
  <c r="N678"/>
  <c r="BI676"/>
  <c r="BH676"/>
  <c r="BG676"/>
  <c r="BF676"/>
  <c r="BE676"/>
  <c r="AA676"/>
  <c r="Y676"/>
  <c r="W676"/>
  <c r="BK676"/>
  <c r="N676"/>
  <c r="BI674"/>
  <c r="BH674"/>
  <c r="BG674"/>
  <c r="BF674"/>
  <c r="BE674"/>
  <c r="AA674"/>
  <c r="Y674"/>
  <c r="W674"/>
  <c r="BK674"/>
  <c r="N674"/>
  <c r="BI672"/>
  <c r="BH672"/>
  <c r="BG672"/>
  <c r="BF672"/>
  <c r="BE672"/>
  <c r="AA672"/>
  <c r="Y672"/>
  <c r="W672"/>
  <c r="BK672"/>
  <c r="N672"/>
  <c r="BI670"/>
  <c r="BH670"/>
  <c r="BG670"/>
  <c r="BF670"/>
  <c r="BE670"/>
  <c r="AA670"/>
  <c r="Y670"/>
  <c r="W670"/>
  <c r="BK670"/>
  <c r="N670"/>
  <c r="BI668"/>
  <c r="BH668"/>
  <c r="BG668"/>
  <c r="BF668"/>
  <c r="BE668"/>
  <c r="AA668"/>
  <c r="Y668"/>
  <c r="W668"/>
  <c r="BK668"/>
  <c r="N668"/>
  <c r="BI666"/>
  <c r="BH666"/>
  <c r="BG666"/>
  <c r="BF666"/>
  <c r="BE666"/>
  <c r="AA666"/>
  <c r="Y666"/>
  <c r="W666"/>
  <c r="BK666"/>
  <c r="N666"/>
  <c r="BI664"/>
  <c r="BH664"/>
  <c r="BG664"/>
  <c r="BF664"/>
  <c r="BE664"/>
  <c r="AA664"/>
  <c r="Y664"/>
  <c r="W664"/>
  <c r="BK664"/>
  <c r="N664"/>
  <c r="BI662"/>
  <c r="BH662"/>
  <c r="BG662"/>
  <c r="BF662"/>
  <c r="BE662"/>
  <c r="AA662"/>
  <c r="Y662"/>
  <c r="W662"/>
  <c r="BK662"/>
  <c r="N662"/>
  <c r="BI660"/>
  <c r="BH660"/>
  <c r="BG660"/>
  <c r="BF660"/>
  <c r="BE660"/>
  <c r="AA660"/>
  <c r="Y660"/>
  <c r="W660"/>
  <c r="BK660"/>
  <c r="N660"/>
  <c r="BI658"/>
  <c r="BH658"/>
  <c r="BG658"/>
  <c r="BF658"/>
  <c r="BE658"/>
  <c r="AA658"/>
  <c r="Y658"/>
  <c r="W658"/>
  <c r="BK658"/>
  <c r="N658"/>
  <c r="BI656"/>
  <c r="BH656"/>
  <c r="BG656"/>
  <c r="BF656"/>
  <c r="BE656"/>
  <c r="AA656"/>
  <c r="AA655" s="1"/>
  <c r="Y656"/>
  <c r="Y655" s="1"/>
  <c r="W656"/>
  <c r="W655" s="1"/>
  <c r="BK656"/>
  <c r="BK655" s="1"/>
  <c r="N655" s="1"/>
  <c r="N94" s="1"/>
  <c r="N656"/>
  <c r="BI654"/>
  <c r="BH654"/>
  <c r="BG654"/>
  <c r="BF654"/>
  <c r="AA654"/>
  <c r="Y654"/>
  <c r="W654"/>
  <c r="BK654"/>
  <c r="N654"/>
  <c r="BE654" s="1"/>
  <c r="BI653"/>
  <c r="BH653"/>
  <c r="BG653"/>
  <c r="BF653"/>
  <c r="AA653"/>
  <c r="Y653"/>
  <c r="W653"/>
  <c r="BK653"/>
  <c r="N653"/>
  <c r="BE653" s="1"/>
  <c r="BI652"/>
  <c r="BH652"/>
  <c r="BG652"/>
  <c r="BF652"/>
  <c r="AA652"/>
  <c r="Y652"/>
  <c r="W652"/>
  <c r="BK652"/>
  <c r="N652"/>
  <c r="BE652" s="1"/>
  <c r="BI651"/>
  <c r="BH651"/>
  <c r="BG651"/>
  <c r="BF651"/>
  <c r="AA651"/>
  <c r="Y651"/>
  <c r="W651"/>
  <c r="BK651"/>
  <c r="N651"/>
  <c r="BE651" s="1"/>
  <c r="BI650"/>
  <c r="BH650"/>
  <c r="BG650"/>
  <c r="BF650"/>
  <c r="AA650"/>
  <c r="Y650"/>
  <c r="W650"/>
  <c r="BK650"/>
  <c r="N650"/>
  <c r="BE650" s="1"/>
  <c r="BI649"/>
  <c r="BH649"/>
  <c r="BG649"/>
  <c r="BF649"/>
  <c r="AA649"/>
  <c r="Y649"/>
  <c r="W649"/>
  <c r="BK649"/>
  <c r="N649"/>
  <c r="BE649" s="1"/>
  <c r="BI648"/>
  <c r="BH648"/>
  <c r="BG648"/>
  <c r="BF648"/>
  <c r="AA648"/>
  <c r="Y648"/>
  <c r="W648"/>
  <c r="BK648"/>
  <c r="N648"/>
  <c r="BE648" s="1"/>
  <c r="BI647"/>
  <c r="BH647"/>
  <c r="BG647"/>
  <c r="BF647"/>
  <c r="AA647"/>
  <c r="Y647"/>
  <c r="W647"/>
  <c r="BK647"/>
  <c r="N647"/>
  <c r="BE647" s="1"/>
  <c r="BI646"/>
  <c r="BH646"/>
  <c r="BG646"/>
  <c r="BF646"/>
  <c r="AA646"/>
  <c r="Y646"/>
  <c r="W646"/>
  <c r="BK646"/>
  <c r="N646"/>
  <c r="BE646" s="1"/>
  <c r="BI645"/>
  <c r="BH645"/>
  <c r="BG645"/>
  <c r="BF645"/>
  <c r="AA645"/>
  <c r="Y645"/>
  <c r="W645"/>
  <c r="BK645"/>
  <c r="N645"/>
  <c r="BE645" s="1"/>
  <c r="BI644"/>
  <c r="BH644"/>
  <c r="BG644"/>
  <c r="BF644"/>
  <c r="AA644"/>
  <c r="Y644"/>
  <c r="W644"/>
  <c r="BK644"/>
  <c r="N644"/>
  <c r="BE644" s="1"/>
  <c r="BI643"/>
  <c r="BH643"/>
  <c r="BG643"/>
  <c r="BF643"/>
  <c r="AA643"/>
  <c r="Y643"/>
  <c r="W643"/>
  <c r="BK643"/>
  <c r="N643"/>
  <c r="BE643" s="1"/>
  <c r="BI642"/>
  <c r="BH642"/>
  <c r="BG642"/>
  <c r="BF642"/>
  <c r="AA642"/>
  <c r="Y642"/>
  <c r="W642"/>
  <c r="BK642"/>
  <c r="N642"/>
  <c r="BE642" s="1"/>
  <c r="BI641"/>
  <c r="BH641"/>
  <c r="BG641"/>
  <c r="BF641"/>
  <c r="AA641"/>
  <c r="Y641"/>
  <c r="W641"/>
  <c r="BK641"/>
  <c r="N641"/>
  <c r="BE641" s="1"/>
  <c r="BI640"/>
  <c r="BH640"/>
  <c r="BG640"/>
  <c r="BF640"/>
  <c r="AA640"/>
  <c r="Y640"/>
  <c r="W640"/>
  <c r="BK640"/>
  <c r="N640"/>
  <c r="BE640" s="1"/>
  <c r="BI639"/>
  <c r="BH639"/>
  <c r="BG639"/>
  <c r="BF639"/>
  <c r="AA639"/>
  <c r="Y639"/>
  <c r="W639"/>
  <c r="BK639"/>
  <c r="N639"/>
  <c r="BE639" s="1"/>
  <c r="BI638"/>
  <c r="BH638"/>
  <c r="BG638"/>
  <c r="BF638"/>
  <c r="AA638"/>
  <c r="Y638"/>
  <c r="W638"/>
  <c r="BK638"/>
  <c r="N638"/>
  <c r="BE638" s="1"/>
  <c r="BI637"/>
  <c r="BH637"/>
  <c r="BG637"/>
  <c r="BF637"/>
  <c r="AA637"/>
  <c r="Y637"/>
  <c r="W637"/>
  <c r="BK637"/>
  <c r="N637"/>
  <c r="BE637" s="1"/>
  <c r="BI636"/>
  <c r="BH636"/>
  <c r="BG636"/>
  <c r="BF636"/>
  <c r="AA636"/>
  <c r="Y636"/>
  <c r="W636"/>
  <c r="BK636"/>
  <c r="N636"/>
  <c r="BE636" s="1"/>
  <c r="BI635"/>
  <c r="BH635"/>
  <c r="BG635"/>
  <c r="BF635"/>
  <c r="AA635"/>
  <c r="Y635"/>
  <c r="W635"/>
  <c r="BK635"/>
  <c r="N635"/>
  <c r="BE635" s="1"/>
  <c r="BI634"/>
  <c r="BH634"/>
  <c r="BG634"/>
  <c r="BF634"/>
  <c r="AA634"/>
  <c r="Y634"/>
  <c r="W634"/>
  <c r="BK634"/>
  <c r="N634"/>
  <c r="BE634" s="1"/>
  <c r="BI633"/>
  <c r="BH633"/>
  <c r="BG633"/>
  <c r="BF633"/>
  <c r="AA633"/>
  <c r="Y633"/>
  <c r="W633"/>
  <c r="BK633"/>
  <c r="N633"/>
  <c r="BE633" s="1"/>
  <c r="BI632"/>
  <c r="BH632"/>
  <c r="BG632"/>
  <c r="BF632"/>
  <c r="AA632"/>
  <c r="Y632"/>
  <c r="W632"/>
  <c r="BK632"/>
  <c r="N632"/>
  <c r="BE632" s="1"/>
  <c r="BI631"/>
  <c r="BH631"/>
  <c r="BG631"/>
  <c r="BF631"/>
  <c r="AA631"/>
  <c r="Y631"/>
  <c r="W631"/>
  <c r="BK631"/>
  <c r="N631"/>
  <c r="BE631" s="1"/>
  <c r="BI630"/>
  <c r="BH630"/>
  <c r="BG630"/>
  <c r="BF630"/>
  <c r="AA630"/>
  <c r="Y630"/>
  <c r="W630"/>
  <c r="BK630"/>
  <c r="N630"/>
  <c r="BE630" s="1"/>
  <c r="BI629"/>
  <c r="BH629"/>
  <c r="BG629"/>
  <c r="BF629"/>
  <c r="AA629"/>
  <c r="Y629"/>
  <c r="W629"/>
  <c r="BK629"/>
  <c r="N629"/>
  <c r="BE629" s="1"/>
  <c r="BI628"/>
  <c r="BH628"/>
  <c r="BG628"/>
  <c r="BF628"/>
  <c r="AA628"/>
  <c r="Y628"/>
  <c r="W628"/>
  <c r="BK628"/>
  <c r="N628"/>
  <c r="BE628" s="1"/>
  <c r="BI627"/>
  <c r="BH627"/>
  <c r="BG627"/>
  <c r="BF627"/>
  <c r="AA627"/>
  <c r="Y627"/>
  <c r="W627"/>
  <c r="BK627"/>
  <c r="N627"/>
  <c r="BE627" s="1"/>
  <c r="BI626"/>
  <c r="BH626"/>
  <c r="BG626"/>
  <c r="BF626"/>
  <c r="AA626"/>
  <c r="Y626"/>
  <c r="W626"/>
  <c r="BK626"/>
  <c r="N626"/>
  <c r="BE626" s="1"/>
  <c r="BI625"/>
  <c r="BH625"/>
  <c r="BG625"/>
  <c r="BF625"/>
  <c r="AA625"/>
  <c r="Y625"/>
  <c r="W625"/>
  <c r="BK625"/>
  <c r="N625"/>
  <c r="BE625" s="1"/>
  <c r="BI624"/>
  <c r="BH624"/>
  <c r="BG624"/>
  <c r="BF624"/>
  <c r="AA624"/>
  <c r="Y624"/>
  <c r="W624"/>
  <c r="BK624"/>
  <c r="N624"/>
  <c r="BE624" s="1"/>
  <c r="BI623"/>
  <c r="BH623"/>
  <c r="BG623"/>
  <c r="BF623"/>
  <c r="AA623"/>
  <c r="Y623"/>
  <c r="W623"/>
  <c r="BK623"/>
  <c r="N623"/>
  <c r="BE623" s="1"/>
  <c r="BI622"/>
  <c r="BH622"/>
  <c r="BG622"/>
  <c r="BF622"/>
  <c r="AA622"/>
  <c r="Y622"/>
  <c r="W622"/>
  <c r="BK622"/>
  <c r="N622"/>
  <c r="BE622" s="1"/>
  <c r="BI621"/>
  <c r="BH621"/>
  <c r="BG621"/>
  <c r="BF621"/>
  <c r="AA621"/>
  <c r="Y621"/>
  <c r="W621"/>
  <c r="BK621"/>
  <c r="N621"/>
  <c r="BE621" s="1"/>
  <c r="BI620"/>
  <c r="BH620"/>
  <c r="BG620"/>
  <c r="BF620"/>
  <c r="AA620"/>
  <c r="Y620"/>
  <c r="W620"/>
  <c r="BK620"/>
  <c r="N620"/>
  <c r="BE620" s="1"/>
  <c r="BI619"/>
  <c r="BH619"/>
  <c r="BG619"/>
  <c r="BF619"/>
  <c r="AA619"/>
  <c r="Y619"/>
  <c r="W619"/>
  <c r="BK619"/>
  <c r="N619"/>
  <c r="BE619" s="1"/>
  <c r="BI618"/>
  <c r="BH618"/>
  <c r="BG618"/>
  <c r="BF618"/>
  <c r="AA618"/>
  <c r="Y618"/>
  <c r="W618"/>
  <c r="BK618"/>
  <c r="N618"/>
  <c r="BE618" s="1"/>
  <c r="BI617"/>
  <c r="BH617"/>
  <c r="BG617"/>
  <c r="BF617"/>
  <c r="AA617"/>
  <c r="Y617"/>
  <c r="W617"/>
  <c r="BK617"/>
  <c r="N617"/>
  <c r="BE617" s="1"/>
  <c r="BI616"/>
  <c r="BH616"/>
  <c r="BG616"/>
  <c r="BF616"/>
  <c r="AA616"/>
  <c r="Y616"/>
  <c r="W616"/>
  <c r="BK616"/>
  <c r="N616"/>
  <c r="BE616" s="1"/>
  <c r="BI615"/>
  <c r="BH615"/>
  <c r="BG615"/>
  <c r="BF615"/>
  <c r="AA615"/>
  <c r="Y615"/>
  <c r="W615"/>
  <c r="BK615"/>
  <c r="N615"/>
  <c r="BE615" s="1"/>
  <c r="BI614"/>
  <c r="BH614"/>
  <c r="BG614"/>
  <c r="BF614"/>
  <c r="AA614"/>
  <c r="Y614"/>
  <c r="W614"/>
  <c r="BK614"/>
  <c r="N614"/>
  <c r="BE614" s="1"/>
  <c r="BI613"/>
  <c r="BH613"/>
  <c r="BG613"/>
  <c r="BF613"/>
  <c r="AA613"/>
  <c r="Y613"/>
  <c r="W613"/>
  <c r="BK613"/>
  <c r="N613"/>
  <c r="BE613" s="1"/>
  <c r="BI612"/>
  <c r="BH612"/>
  <c r="BG612"/>
  <c r="BF612"/>
  <c r="AA612"/>
  <c r="Y612"/>
  <c r="W612"/>
  <c r="BK612"/>
  <c r="N612"/>
  <c r="BE612" s="1"/>
  <c r="BI611"/>
  <c r="BH611"/>
  <c r="BG611"/>
  <c r="BF611"/>
  <c r="AA611"/>
  <c r="Y611"/>
  <c r="W611"/>
  <c r="BK611"/>
  <c r="N611"/>
  <c r="BE611" s="1"/>
  <c r="BI610"/>
  <c r="BH610"/>
  <c r="BG610"/>
  <c r="BF610"/>
  <c r="AA610"/>
  <c r="Y610"/>
  <c r="W610"/>
  <c r="BK610"/>
  <c r="N610"/>
  <c r="BE610" s="1"/>
  <c r="BI609"/>
  <c r="BH609"/>
  <c r="BG609"/>
  <c r="BF609"/>
  <c r="AA609"/>
  <c r="Y609"/>
  <c r="W609"/>
  <c r="BK609"/>
  <c r="N609"/>
  <c r="BE609" s="1"/>
  <c r="BI608"/>
  <c r="BH608"/>
  <c r="BG608"/>
  <c r="BF608"/>
  <c r="AA608"/>
  <c r="Y608"/>
  <c r="W608"/>
  <c r="BK608"/>
  <c r="N608"/>
  <c r="BE608" s="1"/>
  <c r="BI607"/>
  <c r="BH607"/>
  <c r="BG607"/>
  <c r="BF607"/>
  <c r="AA607"/>
  <c r="Y607"/>
  <c r="W607"/>
  <c r="BK607"/>
  <c r="N607"/>
  <c r="BE607" s="1"/>
  <c r="BI606"/>
  <c r="BH606"/>
  <c r="BG606"/>
  <c r="BF606"/>
  <c r="AA606"/>
  <c r="Y606"/>
  <c r="W606"/>
  <c r="BK606"/>
  <c r="N606"/>
  <c r="BE606" s="1"/>
  <c r="BI605"/>
  <c r="BH605"/>
  <c r="BG605"/>
  <c r="BF605"/>
  <c r="AA605"/>
  <c r="Y605"/>
  <c r="W605"/>
  <c r="BK605"/>
  <c r="N605"/>
  <c r="BE605" s="1"/>
  <c r="BI604"/>
  <c r="BH604"/>
  <c r="BG604"/>
  <c r="BF604"/>
  <c r="BE604"/>
  <c r="AA604"/>
  <c r="Y604"/>
  <c r="W604"/>
  <c r="BK604"/>
  <c r="N604"/>
  <c r="BI603"/>
  <c r="BH603"/>
  <c r="BG603"/>
  <c r="BF603"/>
  <c r="BE603"/>
  <c r="AA603"/>
  <c r="Y603"/>
  <c r="W603"/>
  <c r="BK603"/>
  <c r="N603"/>
  <c r="BI602"/>
  <c r="BH602"/>
  <c r="BG602"/>
  <c r="BF602"/>
  <c r="BE602"/>
  <c r="AA602"/>
  <c r="Y602"/>
  <c r="W602"/>
  <c r="BK602"/>
  <c r="N602"/>
  <c r="BI601"/>
  <c r="BH601"/>
  <c r="BG601"/>
  <c r="BF601"/>
  <c r="BE601"/>
  <c r="AA601"/>
  <c r="Y601"/>
  <c r="W601"/>
  <c r="BK601"/>
  <c r="N601"/>
  <c r="BI600"/>
  <c r="BH600"/>
  <c r="BG600"/>
  <c r="BF600"/>
  <c r="BE600"/>
  <c r="AA600"/>
  <c r="Y600"/>
  <c r="W600"/>
  <c r="BK600"/>
  <c r="N600"/>
  <c r="BI599"/>
  <c r="BH599"/>
  <c r="BG599"/>
  <c r="BF599"/>
  <c r="BE599"/>
  <c r="AA599"/>
  <c r="Y599"/>
  <c r="W599"/>
  <c r="BK599"/>
  <c r="N599"/>
  <c r="BI598"/>
  <c r="BH598"/>
  <c r="BG598"/>
  <c r="BF598"/>
  <c r="BE598"/>
  <c r="AA598"/>
  <c r="Y598"/>
  <c r="W598"/>
  <c r="BK598"/>
  <c r="N598"/>
  <c r="BI597"/>
  <c r="BH597"/>
  <c r="BG597"/>
  <c r="BF597"/>
  <c r="BE597"/>
  <c r="AA597"/>
  <c r="Y597"/>
  <c r="W597"/>
  <c r="BK597"/>
  <c r="N597"/>
  <c r="BI596"/>
  <c r="BH596"/>
  <c r="BG596"/>
  <c r="BF596"/>
  <c r="BE596"/>
  <c r="AA596"/>
  <c r="Y596"/>
  <c r="W596"/>
  <c r="BK596"/>
  <c r="N596"/>
  <c r="BI595"/>
  <c r="BH595"/>
  <c r="BG595"/>
  <c r="BF595"/>
  <c r="BE595"/>
  <c r="AA595"/>
  <c r="Y595"/>
  <c r="W595"/>
  <c r="BK595"/>
  <c r="N595"/>
  <c r="BI594"/>
  <c r="BH594"/>
  <c r="BG594"/>
  <c r="BF594"/>
  <c r="BE594"/>
  <c r="AA594"/>
  <c r="Y594"/>
  <c r="W594"/>
  <c r="BK594"/>
  <c r="N594"/>
  <c r="BI593"/>
  <c r="BH593"/>
  <c r="BG593"/>
  <c r="BF593"/>
  <c r="BE593"/>
  <c r="AA593"/>
  <c r="Y593"/>
  <c r="W593"/>
  <c r="BK593"/>
  <c r="N593"/>
  <c r="BI592"/>
  <c r="BH592"/>
  <c r="BG592"/>
  <c r="BF592"/>
  <c r="BE592"/>
  <c r="AA592"/>
  <c r="Y592"/>
  <c r="W592"/>
  <c r="BK592"/>
  <c r="N592"/>
  <c r="BI591"/>
  <c r="BH591"/>
  <c r="BG591"/>
  <c r="BF591"/>
  <c r="BE591"/>
  <c r="AA591"/>
  <c r="Y591"/>
  <c r="W591"/>
  <c r="BK591"/>
  <c r="N591"/>
  <c r="BI590"/>
  <c r="BH590"/>
  <c r="BG590"/>
  <c r="BF590"/>
  <c r="BE590"/>
  <c r="AA590"/>
  <c r="Y590"/>
  <c r="W590"/>
  <c r="BK590"/>
  <c r="N590"/>
  <c r="BI589"/>
  <c r="BH589"/>
  <c r="BG589"/>
  <c r="BF589"/>
  <c r="BE589"/>
  <c r="AA589"/>
  <c r="Y589"/>
  <c r="W589"/>
  <c r="BK589"/>
  <c r="N589"/>
  <c r="BI588"/>
  <c r="BH588"/>
  <c r="BG588"/>
  <c r="BF588"/>
  <c r="BE588"/>
  <c r="AA588"/>
  <c r="Y588"/>
  <c r="W588"/>
  <c r="BK588"/>
  <c r="N588"/>
  <c r="BI587"/>
  <c r="BH587"/>
  <c r="BG587"/>
  <c r="BF587"/>
  <c r="BE587"/>
  <c r="AA587"/>
  <c r="Y587"/>
  <c r="W587"/>
  <c r="BK587"/>
  <c r="N587"/>
  <c r="BI586"/>
  <c r="BH586"/>
  <c r="BG586"/>
  <c r="BF586"/>
  <c r="BE586"/>
  <c r="AA586"/>
  <c r="Y586"/>
  <c r="W586"/>
  <c r="BK586"/>
  <c r="N586"/>
  <c r="BI585"/>
  <c r="BH585"/>
  <c r="BG585"/>
  <c r="BF585"/>
  <c r="BE585"/>
  <c r="AA585"/>
  <c r="Y585"/>
  <c r="W585"/>
  <c r="BK585"/>
  <c r="N585"/>
  <c r="BI584"/>
  <c r="BH584"/>
  <c r="BG584"/>
  <c r="BF584"/>
  <c r="BE584"/>
  <c r="AA584"/>
  <c r="Y584"/>
  <c r="W584"/>
  <c r="BK584"/>
  <c r="N584"/>
  <c r="BI583"/>
  <c r="BH583"/>
  <c r="BG583"/>
  <c r="BF583"/>
  <c r="BE583"/>
  <c r="AA583"/>
  <c r="Y583"/>
  <c r="W583"/>
  <c r="BK583"/>
  <c r="N583"/>
  <c r="BI582"/>
  <c r="BH582"/>
  <c r="BG582"/>
  <c r="BF582"/>
  <c r="BE582"/>
  <c r="AA582"/>
  <c r="Y582"/>
  <c r="W582"/>
  <c r="BK582"/>
  <c r="N582"/>
  <c r="BI581"/>
  <c r="BH581"/>
  <c r="BG581"/>
  <c r="BF581"/>
  <c r="BE581"/>
  <c r="AA581"/>
  <c r="Y581"/>
  <c r="W581"/>
  <c r="BK581"/>
  <c r="N581"/>
  <c r="BI579"/>
  <c r="BH579"/>
  <c r="BG579"/>
  <c r="BF579"/>
  <c r="BE579"/>
  <c r="AA579"/>
  <c r="Y579"/>
  <c r="W579"/>
  <c r="BK579"/>
  <c r="N579"/>
  <c r="BI577"/>
  <c r="BH577"/>
  <c r="BG577"/>
  <c r="BF577"/>
  <c r="BE577"/>
  <c r="AA577"/>
  <c r="Y577"/>
  <c r="W577"/>
  <c r="BK577"/>
  <c r="N577"/>
  <c r="BI575"/>
  <c r="BH575"/>
  <c r="BG575"/>
  <c r="BF575"/>
  <c r="BE575"/>
  <c r="AA575"/>
  <c r="Y575"/>
  <c r="W575"/>
  <c r="BK575"/>
  <c r="N575"/>
  <c r="BI573"/>
  <c r="BH573"/>
  <c r="BG573"/>
  <c r="BF573"/>
  <c r="BE573"/>
  <c r="AA573"/>
  <c r="Y573"/>
  <c r="W573"/>
  <c r="BK573"/>
  <c r="N573"/>
  <c r="BI571"/>
  <c r="BH571"/>
  <c r="BG571"/>
  <c r="BF571"/>
  <c r="BE571"/>
  <c r="AA571"/>
  <c r="Y571"/>
  <c r="W571"/>
  <c r="BK571"/>
  <c r="N571"/>
  <c r="BI569"/>
  <c r="BH569"/>
  <c r="BG569"/>
  <c r="BF569"/>
  <c r="BE569"/>
  <c r="AA569"/>
  <c r="Y569"/>
  <c r="W569"/>
  <c r="BK569"/>
  <c r="N569"/>
  <c r="BI567"/>
  <c r="BH567"/>
  <c r="BG567"/>
  <c r="BF567"/>
  <c r="BE567"/>
  <c r="AA567"/>
  <c r="Y567"/>
  <c r="W567"/>
  <c r="BK567"/>
  <c r="N567"/>
  <c r="BI566"/>
  <c r="BH566"/>
  <c r="BG566"/>
  <c r="BF566"/>
  <c r="BE566"/>
  <c r="AA566"/>
  <c r="Y566"/>
  <c r="W566"/>
  <c r="BK566"/>
  <c r="N566"/>
  <c r="BI565"/>
  <c r="BH565"/>
  <c r="BG565"/>
  <c r="BF565"/>
  <c r="BE565"/>
  <c r="AA565"/>
  <c r="Y565"/>
  <c r="W565"/>
  <c r="BK565"/>
  <c r="N565"/>
  <c r="BI564"/>
  <c r="BH564"/>
  <c r="BG564"/>
  <c r="BF564"/>
  <c r="BE564"/>
  <c r="AA564"/>
  <c r="Y564"/>
  <c r="W564"/>
  <c r="BK564"/>
  <c r="N564"/>
  <c r="BI563"/>
  <c r="BH563"/>
  <c r="BG563"/>
  <c r="BF563"/>
  <c r="BE563"/>
  <c r="AA563"/>
  <c r="Y563"/>
  <c r="W563"/>
  <c r="BK563"/>
  <c r="N563"/>
  <c r="BI562"/>
  <c r="BH562"/>
  <c r="BG562"/>
  <c r="BF562"/>
  <c r="BE562"/>
  <c r="AA562"/>
  <c r="Y562"/>
  <c r="W562"/>
  <c r="BK562"/>
  <c r="N562"/>
  <c r="BI561"/>
  <c r="BH561"/>
  <c r="BG561"/>
  <c r="BF561"/>
  <c r="BE561"/>
  <c r="AA561"/>
  <c r="Y561"/>
  <c r="W561"/>
  <c r="BK561"/>
  <c r="N561"/>
  <c r="BI560"/>
  <c r="BH560"/>
  <c r="BG560"/>
  <c r="BF560"/>
  <c r="BE560"/>
  <c r="AA560"/>
  <c r="Y560"/>
  <c r="W560"/>
  <c r="BK560"/>
  <c r="N560"/>
  <c r="BI559"/>
  <c r="BH559"/>
  <c r="BG559"/>
  <c r="BF559"/>
  <c r="BE559"/>
  <c r="AA559"/>
  <c r="Y559"/>
  <c r="W559"/>
  <c r="BK559"/>
  <c r="N559"/>
  <c r="BI558"/>
  <c r="BH558"/>
  <c r="BG558"/>
  <c r="BF558"/>
  <c r="BE558"/>
  <c r="AA558"/>
  <c r="Y558"/>
  <c r="W558"/>
  <c r="BK558"/>
  <c r="N558"/>
  <c r="BI557"/>
  <c r="BH557"/>
  <c r="BG557"/>
  <c r="BF557"/>
  <c r="BE557"/>
  <c r="AA557"/>
  <c r="Y557"/>
  <c r="W557"/>
  <c r="BK557"/>
  <c r="N557"/>
  <c r="BI556"/>
  <c r="BH556"/>
  <c r="BG556"/>
  <c r="BF556"/>
  <c r="BE556"/>
  <c r="AA556"/>
  <c r="Y556"/>
  <c r="W556"/>
  <c r="BK556"/>
  <c r="N556"/>
  <c r="BI555"/>
  <c r="BH555"/>
  <c r="BG555"/>
  <c r="BF555"/>
  <c r="BE555"/>
  <c r="AA555"/>
  <c r="Y555"/>
  <c r="W555"/>
  <c r="BK555"/>
  <c r="N555"/>
  <c r="BI554"/>
  <c r="BH554"/>
  <c r="BG554"/>
  <c r="BF554"/>
  <c r="BE554"/>
  <c r="AA554"/>
  <c r="Y554"/>
  <c r="W554"/>
  <c r="BK554"/>
  <c r="N554"/>
  <c r="BI553"/>
  <c r="BH553"/>
  <c r="BG553"/>
  <c r="BF553"/>
  <c r="BE553"/>
  <c r="AA553"/>
  <c r="Y553"/>
  <c r="W553"/>
  <c r="BK553"/>
  <c r="N553"/>
  <c r="BI552"/>
  <c r="BH552"/>
  <c r="BG552"/>
  <c r="BF552"/>
  <c r="BE552"/>
  <c r="AA552"/>
  <c r="Y552"/>
  <c r="W552"/>
  <c r="BK552"/>
  <c r="N552"/>
  <c r="BI551"/>
  <c r="BH551"/>
  <c r="BG551"/>
  <c r="BF551"/>
  <c r="BE551"/>
  <c r="AA551"/>
  <c r="Y551"/>
  <c r="W551"/>
  <c r="BK551"/>
  <c r="N551"/>
  <c r="BI550"/>
  <c r="BH550"/>
  <c r="BG550"/>
  <c r="BF550"/>
  <c r="BE550"/>
  <c r="AA550"/>
  <c r="Y550"/>
  <c r="W550"/>
  <c r="BK550"/>
  <c r="N550"/>
  <c r="BI549"/>
  <c r="BH549"/>
  <c r="BG549"/>
  <c r="BF549"/>
  <c r="BE549"/>
  <c r="AA549"/>
  <c r="Y549"/>
  <c r="W549"/>
  <c r="BK549"/>
  <c r="N549"/>
  <c r="BI548"/>
  <c r="BH548"/>
  <c r="BG548"/>
  <c r="BF548"/>
  <c r="BE548"/>
  <c r="AA548"/>
  <c r="Y548"/>
  <c r="W548"/>
  <c r="BK548"/>
  <c r="N548"/>
  <c r="BI547"/>
  <c r="BH547"/>
  <c r="BG547"/>
  <c r="BF547"/>
  <c r="BE547"/>
  <c r="AA547"/>
  <c r="Y547"/>
  <c r="W547"/>
  <c r="BK547"/>
  <c r="N547"/>
  <c r="BI546"/>
  <c r="BH546"/>
  <c r="BG546"/>
  <c r="BF546"/>
  <c r="BE546"/>
  <c r="AA546"/>
  <c r="Y546"/>
  <c r="W546"/>
  <c r="BK546"/>
  <c r="N546"/>
  <c r="BI545"/>
  <c r="BH545"/>
  <c r="BG545"/>
  <c r="BF545"/>
  <c r="BE545"/>
  <c r="AA545"/>
  <c r="Y545"/>
  <c r="W545"/>
  <c r="BK545"/>
  <c r="N545"/>
  <c r="BI544"/>
  <c r="BH544"/>
  <c r="BG544"/>
  <c r="BF544"/>
  <c r="BE544"/>
  <c r="AA544"/>
  <c r="Y544"/>
  <c r="W544"/>
  <c r="BK544"/>
  <c r="N544"/>
  <c r="BI543"/>
  <c r="BH543"/>
  <c r="BG543"/>
  <c r="BF543"/>
  <c r="BE543"/>
  <c r="AA543"/>
  <c r="Y543"/>
  <c r="W543"/>
  <c r="BK543"/>
  <c r="N543"/>
  <c r="BI542"/>
  <c r="BH542"/>
  <c r="BG542"/>
  <c r="BF542"/>
  <c r="BE542"/>
  <c r="AA542"/>
  <c r="Y542"/>
  <c r="W542"/>
  <c r="BK542"/>
  <c r="N542"/>
  <c r="BI541"/>
  <c r="BH541"/>
  <c r="BG541"/>
  <c r="BF541"/>
  <c r="BE541"/>
  <c r="AA541"/>
  <c r="Y541"/>
  <c r="W541"/>
  <c r="BK541"/>
  <c r="N541"/>
  <c r="BI540"/>
  <c r="BH540"/>
  <c r="BG540"/>
  <c r="BF540"/>
  <c r="BE540"/>
  <c r="AA540"/>
  <c r="Y540"/>
  <c r="W540"/>
  <c r="BK540"/>
  <c r="N540"/>
  <c r="BI539"/>
  <c r="BH539"/>
  <c r="BG539"/>
  <c r="BF539"/>
  <c r="BE539"/>
  <c r="AA539"/>
  <c r="Y539"/>
  <c r="W539"/>
  <c r="BK539"/>
  <c r="N539"/>
  <c r="BI538"/>
  <c r="BH538"/>
  <c r="BG538"/>
  <c r="BF538"/>
  <c r="BE538"/>
  <c r="AA538"/>
  <c r="Y538"/>
  <c r="W538"/>
  <c r="BK538"/>
  <c r="N538"/>
  <c r="BI537"/>
  <c r="BH537"/>
  <c r="BG537"/>
  <c r="BF537"/>
  <c r="BE537"/>
  <c r="AA537"/>
  <c r="Y537"/>
  <c r="W537"/>
  <c r="BK537"/>
  <c r="N537"/>
  <c r="BI536"/>
  <c r="BH536"/>
  <c r="BG536"/>
  <c r="BF536"/>
  <c r="BE536"/>
  <c r="AA536"/>
  <c r="Y536"/>
  <c r="W536"/>
  <c r="BK536"/>
  <c r="N536"/>
  <c r="BI535"/>
  <c r="BH535"/>
  <c r="BG535"/>
  <c r="BF535"/>
  <c r="BE535"/>
  <c r="AA535"/>
  <c r="Y535"/>
  <c r="W535"/>
  <c r="BK535"/>
  <c r="N535"/>
  <c r="BI534"/>
  <c r="BH534"/>
  <c r="BG534"/>
  <c r="BF534"/>
  <c r="BE534"/>
  <c r="AA534"/>
  <c r="Y534"/>
  <c r="W534"/>
  <c r="BK534"/>
  <c r="N534"/>
  <c r="BI533"/>
  <c r="BH533"/>
  <c r="BG533"/>
  <c r="BF533"/>
  <c r="BE533"/>
  <c r="AA533"/>
  <c r="Y533"/>
  <c r="W533"/>
  <c r="BK533"/>
  <c r="N533"/>
  <c r="BI532"/>
  <c r="BH532"/>
  <c r="BG532"/>
  <c r="BF532"/>
  <c r="BE532"/>
  <c r="AA532"/>
  <c r="Y532"/>
  <c r="W532"/>
  <c r="BK532"/>
  <c r="N532"/>
  <c r="BI531"/>
  <c r="BH531"/>
  <c r="BG531"/>
  <c r="BF531"/>
  <c r="BE531"/>
  <c r="AA531"/>
  <c r="Y531"/>
  <c r="W531"/>
  <c r="BK531"/>
  <c r="N531"/>
  <c r="BI530"/>
  <c r="BH530"/>
  <c r="BG530"/>
  <c r="BF530"/>
  <c r="BE530"/>
  <c r="AA530"/>
  <c r="Y530"/>
  <c r="W530"/>
  <c r="BK530"/>
  <c r="N530"/>
  <c r="BI529"/>
  <c r="BH529"/>
  <c r="BG529"/>
  <c r="BF529"/>
  <c r="BE529"/>
  <c r="AA529"/>
  <c r="Y529"/>
  <c r="W529"/>
  <c r="BK529"/>
  <c r="N529"/>
  <c r="BI528"/>
  <c r="BH528"/>
  <c r="BG528"/>
  <c r="BF528"/>
  <c r="BE528"/>
  <c r="AA528"/>
  <c r="Y528"/>
  <c r="W528"/>
  <c r="BK528"/>
  <c r="N528"/>
  <c r="BI527"/>
  <c r="BH527"/>
  <c r="BG527"/>
  <c r="BF527"/>
  <c r="BE527"/>
  <c r="AA527"/>
  <c r="Y527"/>
  <c r="W527"/>
  <c r="BK527"/>
  <c r="N527"/>
  <c r="BI526"/>
  <c r="BH526"/>
  <c r="BG526"/>
  <c r="BF526"/>
  <c r="BE526"/>
  <c r="AA526"/>
  <c r="Y526"/>
  <c r="W526"/>
  <c r="BK526"/>
  <c r="N526"/>
  <c r="BI525"/>
  <c r="BH525"/>
  <c r="BG525"/>
  <c r="BF525"/>
  <c r="BE525"/>
  <c r="AA525"/>
  <c r="Y525"/>
  <c r="W525"/>
  <c r="BK525"/>
  <c r="N525"/>
  <c r="BI524"/>
  <c r="BH524"/>
  <c r="BG524"/>
  <c r="BF524"/>
  <c r="BE524"/>
  <c r="AA524"/>
  <c r="Y524"/>
  <c r="W524"/>
  <c r="BK524"/>
  <c r="N524"/>
  <c r="BI523"/>
  <c r="BH523"/>
  <c r="BG523"/>
  <c r="BF523"/>
  <c r="BE523"/>
  <c r="AA523"/>
  <c r="Y523"/>
  <c r="W523"/>
  <c r="BK523"/>
  <c r="N523"/>
  <c r="BI522"/>
  <c r="BH522"/>
  <c r="BG522"/>
  <c r="BF522"/>
  <c r="BE522"/>
  <c r="AA522"/>
  <c r="Y522"/>
  <c r="W522"/>
  <c r="BK522"/>
  <c r="N522"/>
  <c r="BI521"/>
  <c r="BH521"/>
  <c r="BG521"/>
  <c r="BF521"/>
  <c r="BE521"/>
  <c r="AA521"/>
  <c r="Y521"/>
  <c r="W521"/>
  <c r="BK521"/>
  <c r="N521"/>
  <c r="BI520"/>
  <c r="BH520"/>
  <c r="BG520"/>
  <c r="BF520"/>
  <c r="BE520"/>
  <c r="AA520"/>
  <c r="Y520"/>
  <c r="W520"/>
  <c r="BK520"/>
  <c r="N520"/>
  <c r="BI519"/>
  <c r="BH519"/>
  <c r="BG519"/>
  <c r="BF519"/>
  <c r="BE519"/>
  <c r="AA519"/>
  <c r="Y519"/>
  <c r="W519"/>
  <c r="BK519"/>
  <c r="N519"/>
  <c r="BI518"/>
  <c r="BH518"/>
  <c r="BG518"/>
  <c r="BF518"/>
  <c r="BE518"/>
  <c r="AA518"/>
  <c r="Y518"/>
  <c r="W518"/>
  <c r="BK518"/>
  <c r="N518"/>
  <c r="BI517"/>
  <c r="BH517"/>
  <c r="BG517"/>
  <c r="BF517"/>
  <c r="BE517"/>
  <c r="AA517"/>
  <c r="Y517"/>
  <c r="W517"/>
  <c r="BK517"/>
  <c r="N517"/>
  <c r="BI516"/>
  <c r="BH516"/>
  <c r="BG516"/>
  <c r="BF516"/>
  <c r="BE516"/>
  <c r="AA516"/>
  <c r="Y516"/>
  <c r="W516"/>
  <c r="BK516"/>
  <c r="N516"/>
  <c r="BI515"/>
  <c r="BH515"/>
  <c r="BG515"/>
  <c r="BF515"/>
  <c r="BE515"/>
  <c r="AA515"/>
  <c r="Y515"/>
  <c r="W515"/>
  <c r="BK515"/>
  <c r="N515"/>
  <c r="BI514"/>
  <c r="BH514"/>
  <c r="BG514"/>
  <c r="BF514"/>
  <c r="BE514"/>
  <c r="AA514"/>
  <c r="Y514"/>
  <c r="W514"/>
  <c r="BK514"/>
  <c r="N514"/>
  <c r="BI513"/>
  <c r="BH513"/>
  <c r="BG513"/>
  <c r="BF513"/>
  <c r="BE513"/>
  <c r="AA513"/>
  <c r="Y513"/>
  <c r="W513"/>
  <c r="BK513"/>
  <c r="N513"/>
  <c r="BI512"/>
  <c r="BH512"/>
  <c r="BG512"/>
  <c r="BF512"/>
  <c r="BE512"/>
  <c r="AA512"/>
  <c r="Y512"/>
  <c r="W512"/>
  <c r="BK512"/>
  <c r="N512"/>
  <c r="BI511"/>
  <c r="BH511"/>
  <c r="BG511"/>
  <c r="BF511"/>
  <c r="BE511"/>
  <c r="AA511"/>
  <c r="Y511"/>
  <c r="W511"/>
  <c r="BK511"/>
  <c r="N511"/>
  <c r="BI510"/>
  <c r="BH510"/>
  <c r="BG510"/>
  <c r="BF510"/>
  <c r="BE510"/>
  <c r="AA510"/>
  <c r="Y510"/>
  <c r="W510"/>
  <c r="BK510"/>
  <c r="N510"/>
  <c r="BI509"/>
  <c r="BH509"/>
  <c r="BG509"/>
  <c r="BF509"/>
  <c r="BE509"/>
  <c r="AA509"/>
  <c r="Y509"/>
  <c r="W509"/>
  <c r="BK509"/>
  <c r="N509"/>
  <c r="BI508"/>
  <c r="BH508"/>
  <c r="BG508"/>
  <c r="BF508"/>
  <c r="BE508"/>
  <c r="AA508"/>
  <c r="Y508"/>
  <c r="W508"/>
  <c r="BK508"/>
  <c r="N508"/>
  <c r="BI507"/>
  <c r="BH507"/>
  <c r="BG507"/>
  <c r="BF507"/>
  <c r="BE507"/>
  <c r="AA507"/>
  <c r="Y507"/>
  <c r="W507"/>
  <c r="BK507"/>
  <c r="N507"/>
  <c r="BI506"/>
  <c r="BH506"/>
  <c r="BG506"/>
  <c r="BF506"/>
  <c r="BE506"/>
  <c r="AA506"/>
  <c r="Y506"/>
  <c r="W506"/>
  <c r="BK506"/>
  <c r="N506"/>
  <c r="BI505"/>
  <c r="BH505"/>
  <c r="BG505"/>
  <c r="BF505"/>
  <c r="BE505"/>
  <c r="AA505"/>
  <c r="Y505"/>
  <c r="W505"/>
  <c r="BK505"/>
  <c r="N505"/>
  <c r="BI504"/>
  <c r="BH504"/>
  <c r="BG504"/>
  <c r="BF504"/>
  <c r="BE504"/>
  <c r="AA504"/>
  <c r="Y504"/>
  <c r="W504"/>
  <c r="BK504"/>
  <c r="N504"/>
  <c r="BI503"/>
  <c r="BH503"/>
  <c r="BG503"/>
  <c r="BF503"/>
  <c r="BE503"/>
  <c r="AA503"/>
  <c r="Y503"/>
  <c r="W503"/>
  <c r="BK503"/>
  <c r="N503"/>
  <c r="BI502"/>
  <c r="BH502"/>
  <c r="BG502"/>
  <c r="BF502"/>
  <c r="BE502"/>
  <c r="AA502"/>
  <c r="Y502"/>
  <c r="W502"/>
  <c r="BK502"/>
  <c r="N502"/>
  <c r="BI501"/>
  <c r="BH501"/>
  <c r="BG501"/>
  <c r="BF501"/>
  <c r="BE501"/>
  <c r="AA501"/>
  <c r="Y501"/>
  <c r="W501"/>
  <c r="BK501"/>
  <c r="N501"/>
  <c r="BI500"/>
  <c r="BH500"/>
  <c r="BG500"/>
  <c r="BF500"/>
  <c r="BE500"/>
  <c r="AA500"/>
  <c r="Y500"/>
  <c r="W500"/>
  <c r="BK500"/>
  <c r="N500"/>
  <c r="BI499"/>
  <c r="BH499"/>
  <c r="BG499"/>
  <c r="BF499"/>
  <c r="BE499"/>
  <c r="AA499"/>
  <c r="Y499"/>
  <c r="W499"/>
  <c r="BK499"/>
  <c r="N499"/>
  <c r="BI498"/>
  <c r="BH498"/>
  <c r="BG498"/>
  <c r="BF498"/>
  <c r="BE498"/>
  <c r="AA498"/>
  <c r="Y498"/>
  <c r="W498"/>
  <c r="BK498"/>
  <c r="N498"/>
  <c r="BI497"/>
  <c r="BH497"/>
  <c r="BG497"/>
  <c r="BF497"/>
  <c r="BE497"/>
  <c r="AA497"/>
  <c r="Y497"/>
  <c r="W497"/>
  <c r="BK497"/>
  <c r="N497"/>
  <c r="BI496"/>
  <c r="BH496"/>
  <c r="BG496"/>
  <c r="BF496"/>
  <c r="BE496"/>
  <c r="AA496"/>
  <c r="Y496"/>
  <c r="W496"/>
  <c r="BK496"/>
  <c r="N496"/>
  <c r="BI495"/>
  <c r="BH495"/>
  <c r="BG495"/>
  <c r="BF495"/>
  <c r="BE495"/>
  <c r="AA495"/>
  <c r="Y495"/>
  <c r="W495"/>
  <c r="BK495"/>
  <c r="N495"/>
  <c r="BI494"/>
  <c r="BH494"/>
  <c r="BG494"/>
  <c r="BF494"/>
  <c r="BE494"/>
  <c r="AA494"/>
  <c r="Y494"/>
  <c r="W494"/>
  <c r="BK494"/>
  <c r="N494"/>
  <c r="BI493"/>
  <c r="BH493"/>
  <c r="BG493"/>
  <c r="BF493"/>
  <c r="BE493"/>
  <c r="AA493"/>
  <c r="Y493"/>
  <c r="W493"/>
  <c r="BK493"/>
  <c r="N493"/>
  <c r="BI492"/>
  <c r="BH492"/>
  <c r="BG492"/>
  <c r="BF492"/>
  <c r="BE492"/>
  <c r="AA492"/>
  <c r="Y492"/>
  <c r="W492"/>
  <c r="BK492"/>
  <c r="N492"/>
  <c r="BI491"/>
  <c r="BH491"/>
  <c r="BG491"/>
  <c r="BF491"/>
  <c r="BE491"/>
  <c r="AA491"/>
  <c r="Y491"/>
  <c r="W491"/>
  <c r="BK491"/>
  <c r="N491"/>
  <c r="BI490"/>
  <c r="BH490"/>
  <c r="BG490"/>
  <c r="BF490"/>
  <c r="BE490"/>
  <c r="AA490"/>
  <c r="Y490"/>
  <c r="W490"/>
  <c r="BK490"/>
  <c r="N490"/>
  <c r="BI489"/>
  <c r="BH489"/>
  <c r="BG489"/>
  <c r="BF489"/>
  <c r="BE489"/>
  <c r="AA489"/>
  <c r="Y489"/>
  <c r="W489"/>
  <c r="BK489"/>
  <c r="N489"/>
  <c r="BI488"/>
  <c r="BH488"/>
  <c r="BG488"/>
  <c r="BF488"/>
  <c r="BE488"/>
  <c r="AA488"/>
  <c r="Y488"/>
  <c r="W488"/>
  <c r="BK488"/>
  <c r="N488"/>
  <c r="BI487"/>
  <c r="BH487"/>
  <c r="BG487"/>
  <c r="BF487"/>
  <c r="BE487"/>
  <c r="AA487"/>
  <c r="Y487"/>
  <c r="W487"/>
  <c r="BK487"/>
  <c r="N487"/>
  <c r="BI486"/>
  <c r="BH486"/>
  <c r="BG486"/>
  <c r="BF486"/>
  <c r="BE486"/>
  <c r="AA486"/>
  <c r="Y486"/>
  <c r="W486"/>
  <c r="BK486"/>
  <c r="N486"/>
  <c r="BI485"/>
  <c r="BH485"/>
  <c r="BG485"/>
  <c r="BF485"/>
  <c r="BE485"/>
  <c r="AA485"/>
  <c r="Y485"/>
  <c r="W485"/>
  <c r="BK485"/>
  <c r="N485"/>
  <c r="BI484"/>
  <c r="BH484"/>
  <c r="BG484"/>
  <c r="BF484"/>
  <c r="BE484"/>
  <c r="AA484"/>
  <c r="Y484"/>
  <c r="W484"/>
  <c r="BK484"/>
  <c r="N484"/>
  <c r="BI483"/>
  <c r="BH483"/>
  <c r="BG483"/>
  <c r="BF483"/>
  <c r="BE483"/>
  <c r="AA483"/>
  <c r="Y483"/>
  <c r="W483"/>
  <c r="BK483"/>
  <c r="N483"/>
  <c r="BI482"/>
  <c r="BH482"/>
  <c r="BG482"/>
  <c r="BF482"/>
  <c r="BE482"/>
  <c r="AA482"/>
  <c r="Y482"/>
  <c r="W482"/>
  <c r="BK482"/>
  <c r="N482"/>
  <c r="BI481"/>
  <c r="BH481"/>
  <c r="BG481"/>
  <c r="BF481"/>
  <c r="BE481"/>
  <c r="AA481"/>
  <c r="Y481"/>
  <c r="W481"/>
  <c r="BK481"/>
  <c r="N481"/>
  <c r="BI480"/>
  <c r="BH480"/>
  <c r="BG480"/>
  <c r="BF480"/>
  <c r="BE480"/>
  <c r="AA480"/>
  <c r="Y480"/>
  <c r="W480"/>
  <c r="BK480"/>
  <c r="N480"/>
  <c r="BI479"/>
  <c r="BH479"/>
  <c r="BG479"/>
  <c r="BF479"/>
  <c r="BE479"/>
  <c r="AA479"/>
  <c r="Y479"/>
  <c r="W479"/>
  <c r="BK479"/>
  <c r="N479"/>
  <c r="BI478"/>
  <c r="BH478"/>
  <c r="BG478"/>
  <c r="BF478"/>
  <c r="BE478"/>
  <c r="AA478"/>
  <c r="Y478"/>
  <c r="W478"/>
  <c r="BK478"/>
  <c r="N478"/>
  <c r="BI477"/>
  <c r="BH477"/>
  <c r="BG477"/>
  <c r="BF477"/>
  <c r="BE477"/>
  <c r="AA477"/>
  <c r="Y477"/>
  <c r="W477"/>
  <c r="BK477"/>
  <c r="N477"/>
  <c r="BI476"/>
  <c r="BH476"/>
  <c r="BG476"/>
  <c r="BF476"/>
  <c r="BE476"/>
  <c r="AA476"/>
  <c r="Y476"/>
  <c r="W476"/>
  <c r="BK476"/>
  <c r="N476"/>
  <c r="BI475"/>
  <c r="BH475"/>
  <c r="BG475"/>
  <c r="BF475"/>
  <c r="BE475"/>
  <c r="AA475"/>
  <c r="Y475"/>
  <c r="W475"/>
  <c r="BK475"/>
  <c r="N475"/>
  <c r="BI474"/>
  <c r="BH474"/>
  <c r="BG474"/>
  <c r="BF474"/>
  <c r="BE474"/>
  <c r="AA474"/>
  <c r="Y474"/>
  <c r="W474"/>
  <c r="BK474"/>
  <c r="N474"/>
  <c r="BI473"/>
  <c r="BH473"/>
  <c r="BG473"/>
  <c r="BF473"/>
  <c r="BE473"/>
  <c r="AA473"/>
  <c r="Y473"/>
  <c r="W473"/>
  <c r="BK473"/>
  <c r="N473"/>
  <c r="BI472"/>
  <c r="BH472"/>
  <c r="BG472"/>
  <c r="BF472"/>
  <c r="BE472"/>
  <c r="AA472"/>
  <c r="Y472"/>
  <c r="W472"/>
  <c r="BK472"/>
  <c r="N472"/>
  <c r="BI471"/>
  <c r="BH471"/>
  <c r="BG471"/>
  <c r="BF471"/>
  <c r="BE471"/>
  <c r="AA471"/>
  <c r="Y471"/>
  <c r="W471"/>
  <c r="BK471"/>
  <c r="N471"/>
  <c r="BI470"/>
  <c r="BH470"/>
  <c r="BG470"/>
  <c r="BF470"/>
  <c r="BE470"/>
  <c r="AA470"/>
  <c r="Y470"/>
  <c r="W470"/>
  <c r="BK470"/>
  <c r="N470"/>
  <c r="BI469"/>
  <c r="BH469"/>
  <c r="BG469"/>
  <c r="BF469"/>
  <c r="BE469"/>
  <c r="AA469"/>
  <c r="Y469"/>
  <c r="W469"/>
  <c r="BK469"/>
  <c r="N469"/>
  <c r="BI468"/>
  <c r="BH468"/>
  <c r="BG468"/>
  <c r="BF468"/>
  <c r="BE468"/>
  <c r="AA468"/>
  <c r="Y468"/>
  <c r="W468"/>
  <c r="BK468"/>
  <c r="N468"/>
  <c r="BI467"/>
  <c r="BH467"/>
  <c r="BG467"/>
  <c r="BF467"/>
  <c r="BE467"/>
  <c r="AA467"/>
  <c r="Y467"/>
  <c r="W467"/>
  <c r="BK467"/>
  <c r="N467"/>
  <c r="BI466"/>
  <c r="BH466"/>
  <c r="BG466"/>
  <c r="BF466"/>
  <c r="BE466"/>
  <c r="AA466"/>
  <c r="Y466"/>
  <c r="W466"/>
  <c r="BK466"/>
  <c r="N466"/>
  <c r="BI465"/>
  <c r="BH465"/>
  <c r="BG465"/>
  <c r="BF465"/>
  <c r="BE465"/>
  <c r="AA465"/>
  <c r="Y465"/>
  <c r="W465"/>
  <c r="BK465"/>
  <c r="N465"/>
  <c r="BI464"/>
  <c r="BH464"/>
  <c r="BG464"/>
  <c r="BF464"/>
  <c r="BE464"/>
  <c r="AA464"/>
  <c r="Y464"/>
  <c r="W464"/>
  <c r="BK464"/>
  <c r="N464"/>
  <c r="BI463"/>
  <c r="BH463"/>
  <c r="BG463"/>
  <c r="BF463"/>
  <c r="BE463"/>
  <c r="AA463"/>
  <c r="Y463"/>
  <c r="W463"/>
  <c r="BK463"/>
  <c r="N463"/>
  <c r="BI462"/>
  <c r="BH462"/>
  <c r="BG462"/>
  <c r="BF462"/>
  <c r="BE462"/>
  <c r="AA462"/>
  <c r="Y462"/>
  <c r="W462"/>
  <c r="BK462"/>
  <c r="N462"/>
  <c r="BI461"/>
  <c r="BH461"/>
  <c r="BG461"/>
  <c r="BF461"/>
  <c r="BE461"/>
  <c r="AA461"/>
  <c r="Y461"/>
  <c r="W461"/>
  <c r="BK461"/>
  <c r="N461"/>
  <c r="BI460"/>
  <c r="BH460"/>
  <c r="BG460"/>
  <c r="BF460"/>
  <c r="BE460"/>
  <c r="AA460"/>
  <c r="Y460"/>
  <c r="W460"/>
  <c r="BK460"/>
  <c r="N460"/>
  <c r="BI459"/>
  <c r="BH459"/>
  <c r="BG459"/>
  <c r="BF459"/>
  <c r="BE459"/>
  <c r="AA459"/>
  <c r="Y459"/>
  <c r="W459"/>
  <c r="BK459"/>
  <c r="N459"/>
  <c r="BI458"/>
  <c r="BH458"/>
  <c r="BG458"/>
  <c r="BF458"/>
  <c r="BE458"/>
  <c r="AA458"/>
  <c r="Y458"/>
  <c r="W458"/>
  <c r="BK458"/>
  <c r="N458"/>
  <c r="BI457"/>
  <c r="BH457"/>
  <c r="BG457"/>
  <c r="BF457"/>
  <c r="BE457"/>
  <c r="AA457"/>
  <c r="Y457"/>
  <c r="W457"/>
  <c r="BK457"/>
  <c r="N457"/>
  <c r="BI456"/>
  <c r="BH456"/>
  <c r="BG456"/>
  <c r="BF456"/>
  <c r="BE456"/>
  <c r="AA456"/>
  <c r="Y456"/>
  <c r="W456"/>
  <c r="BK456"/>
  <c r="N456"/>
  <c r="BI455"/>
  <c r="BH455"/>
  <c r="BG455"/>
  <c r="BF455"/>
  <c r="BE455"/>
  <c r="AA455"/>
  <c r="Y455"/>
  <c r="W455"/>
  <c r="BK455"/>
  <c r="N455"/>
  <c r="BI454"/>
  <c r="BH454"/>
  <c r="BG454"/>
  <c r="BF454"/>
  <c r="BE454"/>
  <c r="AA454"/>
  <c r="Y454"/>
  <c r="W454"/>
  <c r="BK454"/>
  <c r="N454"/>
  <c r="BI453"/>
  <c r="BH453"/>
  <c r="BG453"/>
  <c r="BF453"/>
  <c r="BE453"/>
  <c r="AA453"/>
  <c r="Y453"/>
  <c r="W453"/>
  <c r="BK453"/>
  <c r="N453"/>
  <c r="BI452"/>
  <c r="BH452"/>
  <c r="BG452"/>
  <c r="BF452"/>
  <c r="BE452"/>
  <c r="AA452"/>
  <c r="Y452"/>
  <c r="W452"/>
  <c r="BK452"/>
  <c r="N452"/>
  <c r="BI451"/>
  <c r="BH451"/>
  <c r="BG451"/>
  <c r="BF451"/>
  <c r="BE451"/>
  <c r="AA451"/>
  <c r="Y451"/>
  <c r="W451"/>
  <c r="BK451"/>
  <c r="N451"/>
  <c r="BI450"/>
  <c r="BH450"/>
  <c r="BG450"/>
  <c r="BF450"/>
  <c r="BE450"/>
  <c r="AA450"/>
  <c r="Y450"/>
  <c r="W450"/>
  <c r="BK450"/>
  <c r="N450"/>
  <c r="BI449"/>
  <c r="BH449"/>
  <c r="BG449"/>
  <c r="BF449"/>
  <c r="BE449"/>
  <c r="AA449"/>
  <c r="Y449"/>
  <c r="W449"/>
  <c r="BK449"/>
  <c r="N449"/>
  <c r="BI448"/>
  <c r="BH448"/>
  <c r="BG448"/>
  <c r="BF448"/>
  <c r="BE448"/>
  <c r="AA448"/>
  <c r="Y448"/>
  <c r="W448"/>
  <c r="BK448"/>
  <c r="N448"/>
  <c r="BI447"/>
  <c r="BH447"/>
  <c r="BG447"/>
  <c r="BF447"/>
  <c r="BE447"/>
  <c r="AA447"/>
  <c r="Y447"/>
  <c r="W447"/>
  <c r="BK447"/>
  <c r="N447"/>
  <c r="BI446"/>
  <c r="BH446"/>
  <c r="BG446"/>
  <c r="BF446"/>
  <c r="BE446"/>
  <c r="AA446"/>
  <c r="Y446"/>
  <c r="W446"/>
  <c r="BK446"/>
  <c r="N446"/>
  <c r="BI445"/>
  <c r="BH445"/>
  <c r="BG445"/>
  <c r="BF445"/>
  <c r="BE445"/>
  <c r="AA445"/>
  <c r="Y445"/>
  <c r="W445"/>
  <c r="BK445"/>
  <c r="N445"/>
  <c r="BI444"/>
  <c r="BH444"/>
  <c r="BG444"/>
  <c r="BF444"/>
  <c r="BE444"/>
  <c r="AA444"/>
  <c r="Y444"/>
  <c r="W444"/>
  <c r="BK444"/>
  <c r="N444"/>
  <c r="BI443"/>
  <c r="BH443"/>
  <c r="BG443"/>
  <c r="BF443"/>
  <c r="BE443"/>
  <c r="AA443"/>
  <c r="Y443"/>
  <c r="W443"/>
  <c r="BK443"/>
  <c r="N443"/>
  <c r="BI442"/>
  <c r="BH442"/>
  <c r="BG442"/>
  <c r="BF442"/>
  <c r="BE442"/>
  <c r="AA442"/>
  <c r="Y442"/>
  <c r="W442"/>
  <c r="BK442"/>
  <c r="N442"/>
  <c r="BI441"/>
  <c r="BH441"/>
  <c r="BG441"/>
  <c r="BF441"/>
  <c r="BE441"/>
  <c r="AA441"/>
  <c r="Y441"/>
  <c r="W441"/>
  <c r="BK441"/>
  <c r="N441"/>
  <c r="BI440"/>
  <c r="BH440"/>
  <c r="BG440"/>
  <c r="BF440"/>
  <c r="BE440"/>
  <c r="AA440"/>
  <c r="Y440"/>
  <c r="W440"/>
  <c r="BK440"/>
  <c r="N440"/>
  <c r="BI439"/>
  <c r="BH439"/>
  <c r="BG439"/>
  <c r="BF439"/>
  <c r="BE439"/>
  <c r="AA439"/>
  <c r="Y439"/>
  <c r="W439"/>
  <c r="BK439"/>
  <c r="N439"/>
  <c r="BI438"/>
  <c r="BH438"/>
  <c r="BG438"/>
  <c r="BF438"/>
  <c r="BE438"/>
  <c r="AA438"/>
  <c r="Y438"/>
  <c r="W438"/>
  <c r="BK438"/>
  <c r="N438"/>
  <c r="BI437"/>
  <c r="BH437"/>
  <c r="BG437"/>
  <c r="BF437"/>
  <c r="BE437"/>
  <c r="AA437"/>
  <c r="Y437"/>
  <c r="W437"/>
  <c r="BK437"/>
  <c r="N437"/>
  <c r="BI436"/>
  <c r="BH436"/>
  <c r="BG436"/>
  <c r="BF436"/>
  <c r="BE436"/>
  <c r="AA436"/>
  <c r="Y436"/>
  <c r="W436"/>
  <c r="BK436"/>
  <c r="N436"/>
  <c r="BI435"/>
  <c r="BH435"/>
  <c r="BG435"/>
  <c r="BF435"/>
  <c r="BE435"/>
  <c r="AA435"/>
  <c r="Y435"/>
  <c r="W435"/>
  <c r="BK435"/>
  <c r="N435"/>
  <c r="BI434"/>
  <c r="BH434"/>
  <c r="BG434"/>
  <c r="BF434"/>
  <c r="BE434"/>
  <c r="AA434"/>
  <c r="Y434"/>
  <c r="W434"/>
  <c r="BK434"/>
  <c r="N434"/>
  <c r="BI433"/>
  <c r="BH433"/>
  <c r="BG433"/>
  <c r="BF433"/>
  <c r="BE433"/>
  <c r="AA433"/>
  <c r="Y433"/>
  <c r="W433"/>
  <c r="BK433"/>
  <c r="N433"/>
  <c r="BI432"/>
  <c r="BH432"/>
  <c r="BG432"/>
  <c r="BF432"/>
  <c r="BE432"/>
  <c r="AA432"/>
  <c r="Y432"/>
  <c r="W432"/>
  <c r="BK432"/>
  <c r="N432"/>
  <c r="BI431"/>
  <c r="BH431"/>
  <c r="BG431"/>
  <c r="BF431"/>
  <c r="BE431"/>
  <c r="AA431"/>
  <c r="Y431"/>
  <c r="W431"/>
  <c r="BK431"/>
  <c r="N431"/>
  <c r="BI430"/>
  <c r="BH430"/>
  <c r="BG430"/>
  <c r="BF430"/>
  <c r="BE430"/>
  <c r="AA430"/>
  <c r="Y430"/>
  <c r="W430"/>
  <c r="BK430"/>
  <c r="N430"/>
  <c r="BI429"/>
  <c r="BH429"/>
  <c r="BG429"/>
  <c r="BF429"/>
  <c r="BE429"/>
  <c r="AA429"/>
  <c r="Y429"/>
  <c r="W429"/>
  <c r="BK429"/>
  <c r="N429"/>
  <c r="BI428"/>
  <c r="BH428"/>
  <c r="BG428"/>
  <c r="BF428"/>
  <c r="BE428"/>
  <c r="AA428"/>
  <c r="Y428"/>
  <c r="W428"/>
  <c r="BK428"/>
  <c r="N428"/>
  <c r="BI427"/>
  <c r="BH427"/>
  <c r="BG427"/>
  <c r="BF427"/>
  <c r="BE427"/>
  <c r="AA427"/>
  <c r="Y427"/>
  <c r="W427"/>
  <c r="BK427"/>
  <c r="N427"/>
  <c r="BI426"/>
  <c r="BH426"/>
  <c r="BG426"/>
  <c r="BF426"/>
  <c r="BE426"/>
  <c r="AA426"/>
  <c r="Y426"/>
  <c r="W426"/>
  <c r="BK426"/>
  <c r="N426"/>
  <c r="BI425"/>
  <c r="BH425"/>
  <c r="BG425"/>
  <c r="BF425"/>
  <c r="BE425"/>
  <c r="AA425"/>
  <c r="Y425"/>
  <c r="W425"/>
  <c r="BK425"/>
  <c r="N425"/>
  <c r="BI424"/>
  <c r="BH424"/>
  <c r="BG424"/>
  <c r="BF424"/>
  <c r="BE424"/>
  <c r="AA424"/>
  <c r="Y424"/>
  <c r="W424"/>
  <c r="BK424"/>
  <c r="N424"/>
  <c r="BI423"/>
  <c r="BH423"/>
  <c r="BG423"/>
  <c r="BF423"/>
  <c r="BE423"/>
  <c r="AA423"/>
  <c r="Y423"/>
  <c r="W423"/>
  <c r="BK423"/>
  <c r="N423"/>
  <c r="BI422"/>
  <c r="BH422"/>
  <c r="BG422"/>
  <c r="BF422"/>
  <c r="BE422"/>
  <c r="AA422"/>
  <c r="Y422"/>
  <c r="W422"/>
  <c r="BK422"/>
  <c r="N422"/>
  <c r="BI421"/>
  <c r="BH421"/>
  <c r="BG421"/>
  <c r="BF421"/>
  <c r="BE421"/>
  <c r="AA421"/>
  <c r="Y421"/>
  <c r="W421"/>
  <c r="BK421"/>
  <c r="N421"/>
  <c r="BI420"/>
  <c r="BH420"/>
  <c r="BG420"/>
  <c r="BF420"/>
  <c r="BE420"/>
  <c r="AA420"/>
  <c r="Y420"/>
  <c r="W420"/>
  <c r="BK420"/>
  <c r="N420"/>
  <c r="BI419"/>
  <c r="BH419"/>
  <c r="BG419"/>
  <c r="BF419"/>
  <c r="BE419"/>
  <c r="AA419"/>
  <c r="Y419"/>
  <c r="W419"/>
  <c r="BK419"/>
  <c r="N419"/>
  <c r="BI418"/>
  <c r="BH418"/>
  <c r="BG418"/>
  <c r="BF418"/>
  <c r="BE418"/>
  <c r="AA418"/>
  <c r="Y418"/>
  <c r="W418"/>
  <c r="BK418"/>
  <c r="N418"/>
  <c r="BI417"/>
  <c r="BH417"/>
  <c r="BG417"/>
  <c r="BF417"/>
  <c r="BE417"/>
  <c r="AA417"/>
  <c r="Y417"/>
  <c r="W417"/>
  <c r="BK417"/>
  <c r="N417"/>
  <c r="BI416"/>
  <c r="BH416"/>
  <c r="BG416"/>
  <c r="BF416"/>
  <c r="BE416"/>
  <c r="AA416"/>
  <c r="Y416"/>
  <c r="W416"/>
  <c r="BK416"/>
  <c r="N416"/>
  <c r="BI415"/>
  <c r="BH415"/>
  <c r="BG415"/>
  <c r="BF415"/>
  <c r="BE415"/>
  <c r="AA415"/>
  <c r="Y415"/>
  <c r="W415"/>
  <c r="BK415"/>
  <c r="N415"/>
  <c r="BI414"/>
  <c r="BH414"/>
  <c r="BG414"/>
  <c r="BF414"/>
  <c r="BE414"/>
  <c r="AA414"/>
  <c r="Y414"/>
  <c r="W414"/>
  <c r="BK414"/>
  <c r="N414"/>
  <c r="BI413"/>
  <c r="BH413"/>
  <c r="BG413"/>
  <c r="BF413"/>
  <c r="BE413"/>
  <c r="AA413"/>
  <c r="Y413"/>
  <c r="W413"/>
  <c r="BK413"/>
  <c r="N413"/>
  <c r="BI412"/>
  <c r="BH412"/>
  <c r="BG412"/>
  <c r="BF412"/>
  <c r="BE412"/>
  <c r="AA412"/>
  <c r="Y412"/>
  <c r="W412"/>
  <c r="BK412"/>
  <c r="N412"/>
  <c r="BI411"/>
  <c r="BH411"/>
  <c r="BG411"/>
  <c r="BF411"/>
  <c r="BE411"/>
  <c r="AA411"/>
  <c r="Y411"/>
  <c r="W411"/>
  <c r="BK411"/>
  <c r="N411"/>
  <c r="BI410"/>
  <c r="BH410"/>
  <c r="BG410"/>
  <c r="BF410"/>
  <c r="BE410"/>
  <c r="AA410"/>
  <c r="Y410"/>
  <c r="W410"/>
  <c r="BK410"/>
  <c r="N410"/>
  <c r="BI409"/>
  <c r="BH409"/>
  <c r="BG409"/>
  <c r="BF409"/>
  <c r="BE409"/>
  <c r="AA409"/>
  <c r="Y409"/>
  <c r="W409"/>
  <c r="BK409"/>
  <c r="N409"/>
  <c r="BI408"/>
  <c r="BH408"/>
  <c r="BG408"/>
  <c r="BF408"/>
  <c r="BE408"/>
  <c r="AA408"/>
  <c r="Y408"/>
  <c r="W408"/>
  <c r="BK408"/>
  <c r="N408"/>
  <c r="BI407"/>
  <c r="BH407"/>
  <c r="BG407"/>
  <c r="BF407"/>
  <c r="BE407"/>
  <c r="AA407"/>
  <c r="Y407"/>
  <c r="W407"/>
  <c r="BK407"/>
  <c r="N407"/>
  <c r="BI406"/>
  <c r="BH406"/>
  <c r="BG406"/>
  <c r="BF406"/>
  <c r="BE406"/>
  <c r="AA406"/>
  <c r="Y406"/>
  <c r="W406"/>
  <c r="BK406"/>
  <c r="N406"/>
  <c r="BI405"/>
  <c r="BH405"/>
  <c r="BG405"/>
  <c r="BF405"/>
  <c r="BE405"/>
  <c r="AA405"/>
  <c r="Y405"/>
  <c r="W405"/>
  <c r="BK405"/>
  <c r="N405"/>
  <c r="BI404"/>
  <c r="BH404"/>
  <c r="BG404"/>
  <c r="BF404"/>
  <c r="BE404"/>
  <c r="AA404"/>
  <c r="Y404"/>
  <c r="W404"/>
  <c r="BK404"/>
  <c r="N404"/>
  <c r="BI403"/>
  <c r="BH403"/>
  <c r="BG403"/>
  <c r="BF403"/>
  <c r="BE403"/>
  <c r="AA403"/>
  <c r="Y403"/>
  <c r="W403"/>
  <c r="BK403"/>
  <c r="N403"/>
  <c r="BI402"/>
  <c r="BH402"/>
  <c r="BG402"/>
  <c r="BF402"/>
  <c r="BE402"/>
  <c r="AA402"/>
  <c r="Y402"/>
  <c r="W402"/>
  <c r="BK402"/>
  <c r="N402"/>
  <c r="BI401"/>
  <c r="BH401"/>
  <c r="BG401"/>
  <c r="BF401"/>
  <c r="BE401"/>
  <c r="AA401"/>
  <c r="Y401"/>
  <c r="W401"/>
  <c r="BK401"/>
  <c r="N401"/>
  <c r="BI400"/>
  <c r="BH400"/>
  <c r="BG400"/>
  <c r="BF400"/>
  <c r="BE400"/>
  <c r="AA400"/>
  <c r="Y400"/>
  <c r="W400"/>
  <c r="BK400"/>
  <c r="N400"/>
  <c r="BI399"/>
  <c r="BH399"/>
  <c r="BG399"/>
  <c r="BF399"/>
  <c r="BE399"/>
  <c r="AA399"/>
  <c r="Y399"/>
  <c r="W399"/>
  <c r="BK399"/>
  <c r="N399"/>
  <c r="BI398"/>
  <c r="BH398"/>
  <c r="BG398"/>
  <c r="BF398"/>
  <c r="BE398"/>
  <c r="AA398"/>
  <c r="Y398"/>
  <c r="W398"/>
  <c r="BK398"/>
  <c r="N398"/>
  <c r="BI397"/>
  <c r="BH397"/>
  <c r="BG397"/>
  <c r="BF397"/>
  <c r="BE397"/>
  <c r="AA397"/>
  <c r="Y397"/>
  <c r="W397"/>
  <c r="BK397"/>
  <c r="N397"/>
  <c r="BI396"/>
  <c r="BH396"/>
  <c r="BG396"/>
  <c r="BF396"/>
  <c r="BE396"/>
  <c r="AA396"/>
  <c r="Y396"/>
  <c r="W396"/>
  <c r="BK396"/>
  <c r="N396"/>
  <c r="BI395"/>
  <c r="BH395"/>
  <c r="BG395"/>
  <c r="BF395"/>
  <c r="BE395"/>
  <c r="AA395"/>
  <c r="Y395"/>
  <c r="W395"/>
  <c r="BK395"/>
  <c r="N395"/>
  <c r="BI394"/>
  <c r="BH394"/>
  <c r="BG394"/>
  <c r="BF394"/>
  <c r="BE394"/>
  <c r="AA394"/>
  <c r="Y394"/>
  <c r="W394"/>
  <c r="BK394"/>
  <c r="N394"/>
  <c r="BI393"/>
  <c r="BH393"/>
  <c r="BG393"/>
  <c r="BF393"/>
  <c r="BE393"/>
  <c r="AA393"/>
  <c r="Y393"/>
  <c r="W393"/>
  <c r="BK393"/>
  <c r="N393"/>
  <c r="BI392"/>
  <c r="BH392"/>
  <c r="BG392"/>
  <c r="BF392"/>
  <c r="BE392"/>
  <c r="AA392"/>
  <c r="Y392"/>
  <c r="W392"/>
  <c r="BK392"/>
  <c r="N392"/>
  <c r="BI391"/>
  <c r="BH391"/>
  <c r="BG391"/>
  <c r="BF391"/>
  <c r="BE391"/>
  <c r="AA391"/>
  <c r="Y391"/>
  <c r="W391"/>
  <c r="BK391"/>
  <c r="N391"/>
  <c r="BI390"/>
  <c r="BH390"/>
  <c r="BG390"/>
  <c r="BF390"/>
  <c r="BE390"/>
  <c r="AA390"/>
  <c r="Y390"/>
  <c r="W390"/>
  <c r="BK390"/>
  <c r="N390"/>
  <c r="BI389"/>
  <c r="BH389"/>
  <c r="BG389"/>
  <c r="BF389"/>
  <c r="BE389"/>
  <c r="AA389"/>
  <c r="Y389"/>
  <c r="W389"/>
  <c r="BK389"/>
  <c r="N389"/>
  <c r="BI388"/>
  <c r="BH388"/>
  <c r="BG388"/>
  <c r="BF388"/>
  <c r="BE388"/>
  <c r="AA388"/>
  <c r="Y388"/>
  <c r="W388"/>
  <c r="BK388"/>
  <c r="N388"/>
  <c r="BI387"/>
  <c r="BH387"/>
  <c r="BG387"/>
  <c r="BF387"/>
  <c r="BE387"/>
  <c r="AA387"/>
  <c r="Y387"/>
  <c r="W387"/>
  <c r="BK387"/>
  <c r="N387"/>
  <c r="BI386"/>
  <c r="BH386"/>
  <c r="BG386"/>
  <c r="BF386"/>
  <c r="BE386"/>
  <c r="AA386"/>
  <c r="Y386"/>
  <c r="W386"/>
  <c r="BK386"/>
  <c r="N386"/>
  <c r="BI385"/>
  <c r="BH385"/>
  <c r="BG385"/>
  <c r="BF385"/>
  <c r="BE385"/>
  <c r="AA385"/>
  <c r="Y385"/>
  <c r="W385"/>
  <c r="BK385"/>
  <c r="N385"/>
  <c r="BI384"/>
  <c r="BH384"/>
  <c r="BG384"/>
  <c r="BF384"/>
  <c r="BE384"/>
  <c r="AA384"/>
  <c r="Y384"/>
  <c r="W384"/>
  <c r="BK384"/>
  <c r="N384"/>
  <c r="BI383"/>
  <c r="BH383"/>
  <c r="BG383"/>
  <c r="BF383"/>
  <c r="BE383"/>
  <c r="AA383"/>
  <c r="Y383"/>
  <c r="W383"/>
  <c r="BK383"/>
  <c r="N383"/>
  <c r="BI382"/>
  <c r="BH382"/>
  <c r="BG382"/>
  <c r="BF382"/>
  <c r="BE382"/>
  <c r="AA382"/>
  <c r="Y382"/>
  <c r="W382"/>
  <c r="BK382"/>
  <c r="N382"/>
  <c r="BI381"/>
  <c r="BH381"/>
  <c r="BG381"/>
  <c r="BF381"/>
  <c r="BE381"/>
  <c r="AA381"/>
  <c r="Y381"/>
  <c r="W381"/>
  <c r="BK381"/>
  <c r="N381"/>
  <c r="BI380"/>
  <c r="BH380"/>
  <c r="BG380"/>
  <c r="BF380"/>
  <c r="BE380"/>
  <c r="AA380"/>
  <c r="Y380"/>
  <c r="W380"/>
  <c r="BK380"/>
  <c r="N380"/>
  <c r="BI379"/>
  <c r="BH379"/>
  <c r="BG379"/>
  <c r="BF379"/>
  <c r="BE379"/>
  <c r="AA379"/>
  <c r="Y379"/>
  <c r="W379"/>
  <c r="BK379"/>
  <c r="N379"/>
  <c r="BI378"/>
  <c r="BH378"/>
  <c r="BG378"/>
  <c r="BF378"/>
  <c r="BE378"/>
  <c r="AA378"/>
  <c r="Y378"/>
  <c r="W378"/>
  <c r="BK378"/>
  <c r="N378"/>
  <c r="BI377"/>
  <c r="BH377"/>
  <c r="BG377"/>
  <c r="BF377"/>
  <c r="BE377"/>
  <c r="AA377"/>
  <c r="Y377"/>
  <c r="W377"/>
  <c r="BK377"/>
  <c r="N377"/>
  <c r="BI376"/>
  <c r="BH376"/>
  <c r="BG376"/>
  <c r="BF376"/>
  <c r="BE376"/>
  <c r="AA376"/>
  <c r="Y376"/>
  <c r="W376"/>
  <c r="BK376"/>
  <c r="N376"/>
  <c r="BI375"/>
  <c r="BH375"/>
  <c r="BG375"/>
  <c r="BF375"/>
  <c r="BE375"/>
  <c r="AA375"/>
  <c r="Y375"/>
  <c r="W375"/>
  <c r="BK375"/>
  <c r="N375"/>
  <c r="BI374"/>
  <c r="BH374"/>
  <c r="BG374"/>
  <c r="BF374"/>
  <c r="BE374"/>
  <c r="AA374"/>
  <c r="Y374"/>
  <c r="W374"/>
  <c r="BK374"/>
  <c r="N374"/>
  <c r="BI373"/>
  <c r="BH373"/>
  <c r="BG373"/>
  <c r="BF373"/>
  <c r="BE373"/>
  <c r="AA373"/>
  <c r="Y373"/>
  <c r="W373"/>
  <c r="BK373"/>
  <c r="N373"/>
  <c r="BI372"/>
  <c r="BH372"/>
  <c r="BG372"/>
  <c r="BF372"/>
  <c r="BE372"/>
  <c r="AA372"/>
  <c r="Y372"/>
  <c r="W372"/>
  <c r="BK372"/>
  <c r="N372"/>
  <c r="BI371"/>
  <c r="BH371"/>
  <c r="BG371"/>
  <c r="BF371"/>
  <c r="BE371"/>
  <c r="AA371"/>
  <c r="Y371"/>
  <c r="W371"/>
  <c r="BK371"/>
  <c r="N371"/>
  <c r="BI370"/>
  <c r="BH370"/>
  <c r="BG370"/>
  <c r="BF370"/>
  <c r="BE370"/>
  <c r="AA370"/>
  <c r="Y370"/>
  <c r="W370"/>
  <c r="BK370"/>
  <c r="N370"/>
  <c r="BI369"/>
  <c r="BH369"/>
  <c r="BG369"/>
  <c r="BF369"/>
  <c r="BE369"/>
  <c r="AA369"/>
  <c r="Y369"/>
  <c r="W369"/>
  <c r="BK369"/>
  <c r="N369"/>
  <c r="BI368"/>
  <c r="BH368"/>
  <c r="BG368"/>
  <c r="BF368"/>
  <c r="BE368"/>
  <c r="AA368"/>
  <c r="Y368"/>
  <c r="W368"/>
  <c r="BK368"/>
  <c r="N368"/>
  <c r="BI367"/>
  <c r="BH367"/>
  <c r="BG367"/>
  <c r="BF367"/>
  <c r="BE367"/>
  <c r="AA367"/>
  <c r="Y367"/>
  <c r="W367"/>
  <c r="BK367"/>
  <c r="N367"/>
  <c r="BI366"/>
  <c r="BH366"/>
  <c r="BG366"/>
  <c r="BF366"/>
  <c r="BE366"/>
  <c r="AA366"/>
  <c r="Y366"/>
  <c r="W366"/>
  <c r="BK366"/>
  <c r="N366"/>
  <c r="BI365"/>
  <c r="BH365"/>
  <c r="BG365"/>
  <c r="BF365"/>
  <c r="BE365"/>
  <c r="AA365"/>
  <c r="Y365"/>
  <c r="W365"/>
  <c r="BK365"/>
  <c r="N365"/>
  <c r="BI364"/>
  <c r="BH364"/>
  <c r="BG364"/>
  <c r="BF364"/>
  <c r="BE364"/>
  <c r="AA364"/>
  <c r="Y364"/>
  <c r="W364"/>
  <c r="BK364"/>
  <c r="N364"/>
  <c r="BI363"/>
  <c r="BH363"/>
  <c r="BG363"/>
  <c r="BF363"/>
  <c r="BE363"/>
  <c r="AA363"/>
  <c r="Y363"/>
  <c r="W363"/>
  <c r="BK363"/>
  <c r="N363"/>
  <c r="BI362"/>
  <c r="BH362"/>
  <c r="BG362"/>
  <c r="BF362"/>
  <c r="BE362"/>
  <c r="AA362"/>
  <c r="Y362"/>
  <c r="W362"/>
  <c r="BK362"/>
  <c r="N362"/>
  <c r="BI361"/>
  <c r="BH361"/>
  <c r="BG361"/>
  <c r="BF361"/>
  <c r="BE361"/>
  <c r="AA361"/>
  <c r="Y361"/>
  <c r="W361"/>
  <c r="BK361"/>
  <c r="N361"/>
  <c r="BI360"/>
  <c r="BH360"/>
  <c r="BG360"/>
  <c r="BF360"/>
  <c r="BE360"/>
  <c r="AA360"/>
  <c r="Y360"/>
  <c r="W360"/>
  <c r="BK360"/>
  <c r="N360"/>
  <c r="BI359"/>
  <c r="BH359"/>
  <c r="BG359"/>
  <c r="BF359"/>
  <c r="BE359"/>
  <c r="AA359"/>
  <c r="Y359"/>
  <c r="W359"/>
  <c r="BK359"/>
  <c r="N359"/>
  <c r="BI358"/>
  <c r="BH358"/>
  <c r="BG358"/>
  <c r="BF358"/>
  <c r="BE358"/>
  <c r="AA358"/>
  <c r="Y358"/>
  <c r="W358"/>
  <c r="BK358"/>
  <c r="N358"/>
  <c r="BI357"/>
  <c r="BH357"/>
  <c r="BG357"/>
  <c r="BF357"/>
  <c r="BE357"/>
  <c r="AA357"/>
  <c r="Y357"/>
  <c r="W357"/>
  <c r="BK357"/>
  <c r="N357"/>
  <c r="BI356"/>
  <c r="BH356"/>
  <c r="BG356"/>
  <c r="BF356"/>
  <c r="BE356"/>
  <c r="AA356"/>
  <c r="Y356"/>
  <c r="W356"/>
  <c r="BK356"/>
  <c r="N356"/>
  <c r="BI355"/>
  <c r="BH355"/>
  <c r="BG355"/>
  <c r="BF355"/>
  <c r="BE355"/>
  <c r="AA355"/>
  <c r="Y355"/>
  <c r="W355"/>
  <c r="BK355"/>
  <c r="N355"/>
  <c r="BI354"/>
  <c r="BH354"/>
  <c r="BG354"/>
  <c r="BF354"/>
  <c r="BE354"/>
  <c r="AA354"/>
  <c r="Y354"/>
  <c r="W354"/>
  <c r="BK354"/>
  <c r="N354"/>
  <c r="BI353"/>
  <c r="BH353"/>
  <c r="BG353"/>
  <c r="BF353"/>
  <c r="BE353"/>
  <c r="AA353"/>
  <c r="Y353"/>
  <c r="W353"/>
  <c r="BK353"/>
  <c r="N353"/>
  <c r="BI352"/>
  <c r="BH352"/>
  <c r="BG352"/>
  <c r="BF352"/>
  <c r="BE352"/>
  <c r="AA352"/>
  <c r="Y352"/>
  <c r="W352"/>
  <c r="BK352"/>
  <c r="N352"/>
  <c r="BI351"/>
  <c r="BH351"/>
  <c r="BG351"/>
  <c r="BF351"/>
  <c r="BE351"/>
  <c r="AA351"/>
  <c r="Y351"/>
  <c r="W351"/>
  <c r="BK351"/>
  <c r="N351"/>
  <c r="BI350"/>
  <c r="BH350"/>
  <c r="BG350"/>
  <c r="BF350"/>
  <c r="BE350"/>
  <c r="AA350"/>
  <c r="Y350"/>
  <c r="W350"/>
  <c r="BK350"/>
  <c r="N350"/>
  <c r="BI349"/>
  <c r="BH349"/>
  <c r="BG349"/>
  <c r="BF349"/>
  <c r="BE349"/>
  <c r="AA349"/>
  <c r="Y349"/>
  <c r="W349"/>
  <c r="BK349"/>
  <c r="N349"/>
  <c r="BI348"/>
  <c r="BH348"/>
  <c r="BG348"/>
  <c r="BF348"/>
  <c r="BE348"/>
  <c r="AA348"/>
  <c r="Y348"/>
  <c r="W348"/>
  <c r="BK348"/>
  <c r="N348"/>
  <c r="BI347"/>
  <c r="BH347"/>
  <c r="BG347"/>
  <c r="BF347"/>
  <c r="BE347"/>
  <c r="AA347"/>
  <c r="Y347"/>
  <c r="W347"/>
  <c r="BK347"/>
  <c r="N347"/>
  <c r="BI346"/>
  <c r="BH346"/>
  <c r="BG346"/>
  <c r="BF346"/>
  <c r="BE346"/>
  <c r="AA346"/>
  <c r="Y346"/>
  <c r="W346"/>
  <c r="BK346"/>
  <c r="N346"/>
  <c r="BI345"/>
  <c r="BH345"/>
  <c r="BG345"/>
  <c r="BF345"/>
  <c r="BE345"/>
  <c r="AA345"/>
  <c r="Y345"/>
  <c r="W345"/>
  <c r="BK345"/>
  <c r="N345"/>
  <c r="BI344"/>
  <c r="BH344"/>
  <c r="BG344"/>
  <c r="BF344"/>
  <c r="BE344"/>
  <c r="AA344"/>
  <c r="Y344"/>
  <c r="W344"/>
  <c r="BK344"/>
  <c r="N344"/>
  <c r="BI343"/>
  <c r="BH343"/>
  <c r="BG343"/>
  <c r="BF343"/>
  <c r="BE343"/>
  <c r="AA343"/>
  <c r="Y343"/>
  <c r="W343"/>
  <c r="BK343"/>
  <c r="N343"/>
  <c r="BI342"/>
  <c r="BH342"/>
  <c r="BG342"/>
  <c r="BF342"/>
  <c r="BE342"/>
  <c r="AA342"/>
  <c r="Y342"/>
  <c r="W342"/>
  <c r="BK342"/>
  <c r="N342"/>
  <c r="BI341"/>
  <c r="BH341"/>
  <c r="BG341"/>
  <c r="BF341"/>
  <c r="BE341"/>
  <c r="AA341"/>
  <c r="Y341"/>
  <c r="W341"/>
  <c r="BK341"/>
  <c r="N341"/>
  <c r="BI340"/>
  <c r="BH340"/>
  <c r="BG340"/>
  <c r="BF340"/>
  <c r="BE340"/>
  <c r="AA340"/>
  <c r="Y340"/>
  <c r="W340"/>
  <c r="BK340"/>
  <c r="N340"/>
  <c r="BI339"/>
  <c r="BH339"/>
  <c r="BG339"/>
  <c r="BF339"/>
  <c r="BE339"/>
  <c r="AA339"/>
  <c r="Y339"/>
  <c r="W339"/>
  <c r="BK339"/>
  <c r="N339"/>
  <c r="BI338"/>
  <c r="BH338"/>
  <c r="BG338"/>
  <c r="BF338"/>
  <c r="BE338"/>
  <c r="AA338"/>
  <c r="Y338"/>
  <c r="W338"/>
  <c r="BK338"/>
  <c r="N338"/>
  <c r="BI337"/>
  <c r="BH337"/>
  <c r="BG337"/>
  <c r="BF337"/>
  <c r="BE337"/>
  <c r="AA337"/>
  <c r="Y337"/>
  <c r="W337"/>
  <c r="BK337"/>
  <c r="N337"/>
  <c r="BI336"/>
  <c r="BH336"/>
  <c r="BG336"/>
  <c r="BF336"/>
  <c r="BE336"/>
  <c r="AA336"/>
  <c r="Y336"/>
  <c r="W336"/>
  <c r="BK336"/>
  <c r="N336"/>
  <c r="BI335"/>
  <c r="BH335"/>
  <c r="BG335"/>
  <c r="BF335"/>
  <c r="BE335"/>
  <c r="AA335"/>
  <c r="Y335"/>
  <c r="W335"/>
  <c r="BK335"/>
  <c r="N335"/>
  <c r="BI334"/>
  <c r="BH334"/>
  <c r="BG334"/>
  <c r="BF334"/>
  <c r="BE334"/>
  <c r="AA334"/>
  <c r="Y334"/>
  <c r="W334"/>
  <c r="BK334"/>
  <c r="N334"/>
  <c r="BI333"/>
  <c r="BH333"/>
  <c r="BG333"/>
  <c r="BF333"/>
  <c r="BE333"/>
  <c r="AA333"/>
  <c r="Y333"/>
  <c r="W333"/>
  <c r="BK333"/>
  <c r="N333"/>
  <c r="BI332"/>
  <c r="BH332"/>
  <c r="BG332"/>
  <c r="BF332"/>
  <c r="BE332"/>
  <c r="AA332"/>
  <c r="Y332"/>
  <c r="W332"/>
  <c r="BK332"/>
  <c r="N332"/>
  <c r="BI331"/>
  <c r="BH331"/>
  <c r="BG331"/>
  <c r="BF331"/>
  <c r="BE331"/>
  <c r="AA331"/>
  <c r="Y331"/>
  <c r="W331"/>
  <c r="BK331"/>
  <c r="N331"/>
  <c r="BI330"/>
  <c r="BH330"/>
  <c r="BG330"/>
  <c r="BF330"/>
  <c r="BE330"/>
  <c r="AA330"/>
  <c r="Y330"/>
  <c r="W330"/>
  <c r="BK330"/>
  <c r="N330"/>
  <c r="BI329"/>
  <c r="BH329"/>
  <c r="BG329"/>
  <c r="BF329"/>
  <c r="BE329"/>
  <c r="AA329"/>
  <c r="Y329"/>
  <c r="W329"/>
  <c r="BK329"/>
  <c r="N329"/>
  <c r="BI328"/>
  <c r="BH328"/>
  <c r="BG328"/>
  <c r="BF328"/>
  <c r="BE328"/>
  <c r="AA328"/>
  <c r="Y328"/>
  <c r="W328"/>
  <c r="BK328"/>
  <c r="N328"/>
  <c r="BI327"/>
  <c r="BH327"/>
  <c r="BG327"/>
  <c r="BF327"/>
  <c r="BE327"/>
  <c r="AA327"/>
  <c r="Y327"/>
  <c r="W327"/>
  <c r="BK327"/>
  <c r="N327"/>
  <c r="BI326"/>
  <c r="BH326"/>
  <c r="BG326"/>
  <c r="BF326"/>
  <c r="BE326"/>
  <c r="AA326"/>
  <c r="Y326"/>
  <c r="W326"/>
  <c r="BK326"/>
  <c r="N326"/>
  <c r="BI325"/>
  <c r="BH325"/>
  <c r="BG325"/>
  <c r="BF325"/>
  <c r="BE325"/>
  <c r="AA325"/>
  <c r="Y325"/>
  <c r="W325"/>
  <c r="BK325"/>
  <c r="N325"/>
  <c r="BI324"/>
  <c r="BH324"/>
  <c r="BG324"/>
  <c r="BF324"/>
  <c r="BE324"/>
  <c r="AA324"/>
  <c r="Y324"/>
  <c r="W324"/>
  <c r="BK324"/>
  <c r="N324"/>
  <c r="BI323"/>
  <c r="BH323"/>
  <c r="BG323"/>
  <c r="BF323"/>
  <c r="BE323"/>
  <c r="AA323"/>
  <c r="Y323"/>
  <c r="W323"/>
  <c r="BK323"/>
  <c r="N323"/>
  <c r="BI322"/>
  <c r="BH322"/>
  <c r="BG322"/>
  <c r="BF322"/>
  <c r="BE322"/>
  <c r="AA322"/>
  <c r="Y322"/>
  <c r="W322"/>
  <c r="BK322"/>
  <c r="N322"/>
  <c r="BI321"/>
  <c r="BH321"/>
  <c r="BG321"/>
  <c r="BF321"/>
  <c r="BE321"/>
  <c r="AA321"/>
  <c r="Y321"/>
  <c r="W321"/>
  <c r="BK321"/>
  <c r="N321"/>
  <c r="BI320"/>
  <c r="BH320"/>
  <c r="BG320"/>
  <c r="BF320"/>
  <c r="BE320"/>
  <c r="AA320"/>
  <c r="Y320"/>
  <c r="W320"/>
  <c r="BK320"/>
  <c r="N320"/>
  <c r="BI319"/>
  <c r="BH319"/>
  <c r="BG319"/>
  <c r="BF319"/>
  <c r="BE319"/>
  <c r="AA319"/>
  <c r="Y319"/>
  <c r="W319"/>
  <c r="BK319"/>
  <c r="N319"/>
  <c r="BI318"/>
  <c r="BH318"/>
  <c r="BG318"/>
  <c r="BF318"/>
  <c r="BE318"/>
  <c r="AA318"/>
  <c r="Y318"/>
  <c r="W318"/>
  <c r="BK318"/>
  <c r="N318"/>
  <c r="BI317"/>
  <c r="BH317"/>
  <c r="BG317"/>
  <c r="BF317"/>
  <c r="BE317"/>
  <c r="AA317"/>
  <c r="Y317"/>
  <c r="W317"/>
  <c r="BK317"/>
  <c r="N317"/>
  <c r="BI316"/>
  <c r="BH316"/>
  <c r="BG316"/>
  <c r="BF316"/>
  <c r="BE316"/>
  <c r="AA316"/>
  <c r="Y316"/>
  <c r="W316"/>
  <c r="BK316"/>
  <c r="N316"/>
  <c r="BI315"/>
  <c r="BH315"/>
  <c r="BG315"/>
  <c r="BF315"/>
  <c r="BE315"/>
  <c r="AA315"/>
  <c r="Y315"/>
  <c r="W315"/>
  <c r="BK315"/>
  <c r="N315"/>
  <c r="BI314"/>
  <c r="BH314"/>
  <c r="BG314"/>
  <c r="BF314"/>
  <c r="BE314"/>
  <c r="AA314"/>
  <c r="Y314"/>
  <c r="W314"/>
  <c r="BK314"/>
  <c r="N314"/>
  <c r="BI313"/>
  <c r="BH313"/>
  <c r="BG313"/>
  <c r="BF313"/>
  <c r="BE313"/>
  <c r="AA313"/>
  <c r="Y313"/>
  <c r="W313"/>
  <c r="BK313"/>
  <c r="N313"/>
  <c r="BI312"/>
  <c r="BH312"/>
  <c r="BG312"/>
  <c r="BF312"/>
  <c r="BE312"/>
  <c r="AA312"/>
  <c r="Y312"/>
  <c r="W312"/>
  <c r="BK312"/>
  <c r="N312"/>
  <c r="BI311"/>
  <c r="BH311"/>
  <c r="BG311"/>
  <c r="BF311"/>
  <c r="BE311"/>
  <c r="AA311"/>
  <c r="Y311"/>
  <c r="W311"/>
  <c r="BK311"/>
  <c r="N311"/>
  <c r="BI310"/>
  <c r="BH310"/>
  <c r="BG310"/>
  <c r="BF310"/>
  <c r="BE310"/>
  <c r="AA310"/>
  <c r="Y310"/>
  <c r="W310"/>
  <c r="BK310"/>
  <c r="N310"/>
  <c r="BI309"/>
  <c r="BH309"/>
  <c r="BG309"/>
  <c r="BF309"/>
  <c r="BE309"/>
  <c r="AA309"/>
  <c r="Y309"/>
  <c r="W309"/>
  <c r="BK309"/>
  <c r="N309"/>
  <c r="BI308"/>
  <c r="BH308"/>
  <c r="BG308"/>
  <c r="BF308"/>
  <c r="BE308"/>
  <c r="AA308"/>
  <c r="Y308"/>
  <c r="W308"/>
  <c r="BK308"/>
  <c r="N308"/>
  <c r="BI307"/>
  <c r="BH307"/>
  <c r="BG307"/>
  <c r="BF307"/>
  <c r="BE307"/>
  <c r="AA307"/>
  <c r="Y307"/>
  <c r="W307"/>
  <c r="BK307"/>
  <c r="N307"/>
  <c r="BI306"/>
  <c r="BH306"/>
  <c r="BG306"/>
  <c r="BF306"/>
  <c r="BE306"/>
  <c r="AA306"/>
  <c r="Y306"/>
  <c r="W306"/>
  <c r="BK306"/>
  <c r="N306"/>
  <c r="BI305"/>
  <c r="BH305"/>
  <c r="BG305"/>
  <c r="BF305"/>
  <c r="BE305"/>
  <c r="AA305"/>
  <c r="Y305"/>
  <c r="W305"/>
  <c r="BK305"/>
  <c r="N305"/>
  <c r="BI304"/>
  <c r="BH304"/>
  <c r="BG304"/>
  <c r="BF304"/>
  <c r="BE304"/>
  <c r="AA304"/>
  <c r="Y304"/>
  <c r="W304"/>
  <c r="BK304"/>
  <c r="N304"/>
  <c r="BI303"/>
  <c r="BH303"/>
  <c r="BG303"/>
  <c r="BF303"/>
  <c r="BE303"/>
  <c r="AA303"/>
  <c r="Y303"/>
  <c r="W303"/>
  <c r="BK303"/>
  <c r="N303"/>
  <c r="BI302"/>
  <c r="BH302"/>
  <c r="BG302"/>
  <c r="BF302"/>
  <c r="BE302"/>
  <c r="AA302"/>
  <c r="Y302"/>
  <c r="W302"/>
  <c r="BK302"/>
  <c r="N302"/>
  <c r="BI301"/>
  <c r="BH301"/>
  <c r="BG301"/>
  <c r="BF301"/>
  <c r="BE301"/>
  <c r="AA301"/>
  <c r="Y301"/>
  <c r="W301"/>
  <c r="BK301"/>
  <c r="N301"/>
  <c r="BI300"/>
  <c r="BH300"/>
  <c r="BG300"/>
  <c r="BF300"/>
  <c r="BE300"/>
  <c r="AA300"/>
  <c r="Y300"/>
  <c r="W300"/>
  <c r="BK300"/>
  <c r="N300"/>
  <c r="BI299"/>
  <c r="BH299"/>
  <c r="BG299"/>
  <c r="BF299"/>
  <c r="BE299"/>
  <c r="AA299"/>
  <c r="Y299"/>
  <c r="W299"/>
  <c r="BK299"/>
  <c r="N299"/>
  <c r="BI298"/>
  <c r="BH298"/>
  <c r="BG298"/>
  <c r="BF298"/>
  <c r="BE298"/>
  <c r="AA298"/>
  <c r="Y298"/>
  <c r="W298"/>
  <c r="BK298"/>
  <c r="N298"/>
  <c r="BI297"/>
  <c r="BH297"/>
  <c r="BG297"/>
  <c r="BF297"/>
  <c r="BE297"/>
  <c r="AA297"/>
  <c r="Y297"/>
  <c r="W297"/>
  <c r="BK297"/>
  <c r="N297"/>
  <c r="BI296"/>
  <c r="BH296"/>
  <c r="BG296"/>
  <c r="BF296"/>
  <c r="BE296"/>
  <c r="AA296"/>
  <c r="Y296"/>
  <c r="W296"/>
  <c r="BK296"/>
  <c r="N296"/>
  <c r="BI295"/>
  <c r="BH295"/>
  <c r="BG295"/>
  <c r="BF295"/>
  <c r="BE295"/>
  <c r="AA295"/>
  <c r="Y295"/>
  <c r="W295"/>
  <c r="BK295"/>
  <c r="N295"/>
  <c r="BI294"/>
  <c r="BH294"/>
  <c r="BG294"/>
  <c r="BF294"/>
  <c r="BE294"/>
  <c r="AA294"/>
  <c r="Y294"/>
  <c r="W294"/>
  <c r="BK294"/>
  <c r="N294"/>
  <c r="BI293"/>
  <c r="BH293"/>
  <c r="BG293"/>
  <c r="BF293"/>
  <c r="BE293"/>
  <c r="AA293"/>
  <c r="Y293"/>
  <c r="W293"/>
  <c r="BK293"/>
  <c r="N293"/>
  <c r="BI292"/>
  <c r="BH292"/>
  <c r="BG292"/>
  <c r="BF292"/>
  <c r="BE292"/>
  <c r="AA292"/>
  <c r="Y292"/>
  <c r="W292"/>
  <c r="BK292"/>
  <c r="N292"/>
  <c r="BI291"/>
  <c r="BH291"/>
  <c r="BG291"/>
  <c r="BF291"/>
  <c r="BE291"/>
  <c r="AA291"/>
  <c r="Y291"/>
  <c r="W291"/>
  <c r="BK291"/>
  <c r="N291"/>
  <c r="BI290"/>
  <c r="BH290"/>
  <c r="BG290"/>
  <c r="BF290"/>
  <c r="BE290"/>
  <c r="AA290"/>
  <c r="Y290"/>
  <c r="W290"/>
  <c r="BK290"/>
  <c r="N290"/>
  <c r="BI289"/>
  <c r="BH289"/>
  <c r="BG289"/>
  <c r="BF289"/>
  <c r="BE289"/>
  <c r="AA289"/>
  <c r="Y289"/>
  <c r="W289"/>
  <c r="BK289"/>
  <c r="N289"/>
  <c r="BI288"/>
  <c r="BH288"/>
  <c r="BG288"/>
  <c r="BF288"/>
  <c r="BE288"/>
  <c r="AA288"/>
  <c r="Y288"/>
  <c r="W288"/>
  <c r="BK288"/>
  <c r="N288"/>
  <c r="BI287"/>
  <c r="BH287"/>
  <c r="BG287"/>
  <c r="BF287"/>
  <c r="BE287"/>
  <c r="AA287"/>
  <c r="Y287"/>
  <c r="W287"/>
  <c r="BK287"/>
  <c r="N287"/>
  <c r="BI286"/>
  <c r="BH286"/>
  <c r="BG286"/>
  <c r="BF286"/>
  <c r="BE286"/>
  <c r="AA286"/>
  <c r="Y286"/>
  <c r="W286"/>
  <c r="BK286"/>
  <c r="N286"/>
  <c r="BI285"/>
  <c r="BH285"/>
  <c r="BG285"/>
  <c r="BF285"/>
  <c r="BE285"/>
  <c r="AA285"/>
  <c r="Y285"/>
  <c r="W285"/>
  <c r="BK285"/>
  <c r="N285"/>
  <c r="BI284"/>
  <c r="BH284"/>
  <c r="BG284"/>
  <c r="BF284"/>
  <c r="BE284"/>
  <c r="AA284"/>
  <c r="Y284"/>
  <c r="W284"/>
  <c r="BK284"/>
  <c r="N284"/>
  <c r="BI283"/>
  <c r="BH283"/>
  <c r="BG283"/>
  <c r="BF283"/>
  <c r="BE283"/>
  <c r="AA283"/>
  <c r="Y283"/>
  <c r="W283"/>
  <c r="BK283"/>
  <c r="N283"/>
  <c r="BI282"/>
  <c r="BH282"/>
  <c r="BG282"/>
  <c r="BF282"/>
  <c r="BE282"/>
  <c r="AA282"/>
  <c r="Y282"/>
  <c r="W282"/>
  <c r="BK282"/>
  <c r="N282"/>
  <c r="BI281"/>
  <c r="BH281"/>
  <c r="BG281"/>
  <c r="BF281"/>
  <c r="BE281"/>
  <c r="AA281"/>
  <c r="Y281"/>
  <c r="W281"/>
  <c r="BK281"/>
  <c r="N281"/>
  <c r="BI280"/>
  <c r="BH280"/>
  <c r="BG280"/>
  <c r="BF280"/>
  <c r="BE280"/>
  <c r="AA280"/>
  <c r="Y280"/>
  <c r="W280"/>
  <c r="BK280"/>
  <c r="N280"/>
  <c r="BI279"/>
  <c r="BH279"/>
  <c r="BG279"/>
  <c r="BF279"/>
  <c r="BE279"/>
  <c r="AA279"/>
  <c r="Y279"/>
  <c r="W279"/>
  <c r="BK279"/>
  <c r="N279"/>
  <c r="BI278"/>
  <c r="BH278"/>
  <c r="BG278"/>
  <c r="BF278"/>
  <c r="BE278"/>
  <c r="AA278"/>
  <c r="Y278"/>
  <c r="W278"/>
  <c r="BK278"/>
  <c r="N278"/>
  <c r="BI277"/>
  <c r="BH277"/>
  <c r="BG277"/>
  <c r="BF277"/>
  <c r="BE277"/>
  <c r="AA277"/>
  <c r="Y277"/>
  <c r="W277"/>
  <c r="BK277"/>
  <c r="N277"/>
  <c r="BI276"/>
  <c r="BH276"/>
  <c r="BG276"/>
  <c r="BF276"/>
  <c r="BE276"/>
  <c r="AA276"/>
  <c r="Y276"/>
  <c r="W276"/>
  <c r="BK276"/>
  <c r="N276"/>
  <c r="BI275"/>
  <c r="BH275"/>
  <c r="BG275"/>
  <c r="BF275"/>
  <c r="BE275"/>
  <c r="AA275"/>
  <c r="Y275"/>
  <c r="W275"/>
  <c r="BK275"/>
  <c r="N275"/>
  <c r="BI274"/>
  <c r="BH274"/>
  <c r="BG274"/>
  <c r="BF274"/>
  <c r="BE274"/>
  <c r="AA274"/>
  <c r="Y274"/>
  <c r="W274"/>
  <c r="BK274"/>
  <c r="N274"/>
  <c r="BI273"/>
  <c r="BH273"/>
  <c r="BG273"/>
  <c r="BF273"/>
  <c r="BE273"/>
  <c r="AA273"/>
  <c r="Y273"/>
  <c r="W273"/>
  <c r="BK273"/>
  <c r="N273"/>
  <c r="BI272"/>
  <c r="BH272"/>
  <c r="BG272"/>
  <c r="BF272"/>
  <c r="BE272"/>
  <c r="AA272"/>
  <c r="Y272"/>
  <c r="W272"/>
  <c r="BK272"/>
  <c r="N272"/>
  <c r="BI271"/>
  <c r="BH271"/>
  <c r="BG271"/>
  <c r="BF271"/>
  <c r="BE271"/>
  <c r="AA271"/>
  <c r="Y271"/>
  <c r="W271"/>
  <c r="BK271"/>
  <c r="N271"/>
  <c r="BI270"/>
  <c r="BH270"/>
  <c r="BG270"/>
  <c r="BF270"/>
  <c r="BE270"/>
  <c r="AA270"/>
  <c r="Y270"/>
  <c r="W270"/>
  <c r="BK270"/>
  <c r="N270"/>
  <c r="BI269"/>
  <c r="BH269"/>
  <c r="BG269"/>
  <c r="BF269"/>
  <c r="BE269"/>
  <c r="AA269"/>
  <c r="Y269"/>
  <c r="W269"/>
  <c r="BK269"/>
  <c r="N269"/>
  <c r="BI268"/>
  <c r="BH268"/>
  <c r="BG268"/>
  <c r="BF268"/>
  <c r="BE268"/>
  <c r="AA268"/>
  <c r="Y268"/>
  <c r="W268"/>
  <c r="BK268"/>
  <c r="N268"/>
  <c r="BI267"/>
  <c r="BH267"/>
  <c r="BG267"/>
  <c r="BF267"/>
  <c r="BE267"/>
  <c r="AA267"/>
  <c r="Y267"/>
  <c r="W267"/>
  <c r="BK267"/>
  <c r="N267"/>
  <c r="BI266"/>
  <c r="BH266"/>
  <c r="BG266"/>
  <c r="BF266"/>
  <c r="BE266"/>
  <c r="AA266"/>
  <c r="Y266"/>
  <c r="W266"/>
  <c r="BK266"/>
  <c r="N266"/>
  <c r="BI265"/>
  <c r="BH265"/>
  <c r="BG265"/>
  <c r="BF265"/>
  <c r="BE265"/>
  <c r="AA265"/>
  <c r="Y265"/>
  <c r="W265"/>
  <c r="BK265"/>
  <c r="N265"/>
  <c r="BI264"/>
  <c r="BH264"/>
  <c r="BG264"/>
  <c r="BF264"/>
  <c r="BE264"/>
  <c r="AA264"/>
  <c r="Y264"/>
  <c r="W264"/>
  <c r="BK264"/>
  <c r="N264"/>
  <c r="BI263"/>
  <c r="BH263"/>
  <c r="BG263"/>
  <c r="BF263"/>
  <c r="BE263"/>
  <c r="AA263"/>
  <c r="Y263"/>
  <c r="W263"/>
  <c r="BK263"/>
  <c r="N263"/>
  <c r="BI262"/>
  <c r="BH262"/>
  <c r="BG262"/>
  <c r="BF262"/>
  <c r="BE262"/>
  <c r="AA262"/>
  <c r="Y262"/>
  <c r="W262"/>
  <c r="BK262"/>
  <c r="N262"/>
  <c r="BI261"/>
  <c r="BH261"/>
  <c r="BG261"/>
  <c r="BF261"/>
  <c r="BE261"/>
  <c r="AA261"/>
  <c r="Y261"/>
  <c r="W261"/>
  <c r="BK261"/>
  <c r="N261"/>
  <c r="BI260"/>
  <c r="BH260"/>
  <c r="BG260"/>
  <c r="BF260"/>
  <c r="BE260"/>
  <c r="AA260"/>
  <c r="Y260"/>
  <c r="W260"/>
  <c r="BK260"/>
  <c r="N260"/>
  <c r="BI259"/>
  <c r="BH259"/>
  <c r="BG259"/>
  <c r="BF259"/>
  <c r="BE259"/>
  <c r="AA259"/>
  <c r="Y259"/>
  <c r="W259"/>
  <c r="BK259"/>
  <c r="N259"/>
  <c r="BI258"/>
  <c r="BH258"/>
  <c r="BG258"/>
  <c r="BF258"/>
  <c r="BE258"/>
  <c r="AA258"/>
  <c r="Y258"/>
  <c r="W258"/>
  <c r="BK258"/>
  <c r="N258"/>
  <c r="BI257"/>
  <c r="BH257"/>
  <c r="BG257"/>
  <c r="BF257"/>
  <c r="BE257"/>
  <c r="AA257"/>
  <c r="Y257"/>
  <c r="W257"/>
  <c r="BK257"/>
  <c r="N257"/>
  <c r="BI256"/>
  <c r="BH256"/>
  <c r="BG256"/>
  <c r="BF256"/>
  <c r="BE256"/>
  <c r="AA256"/>
  <c r="Y256"/>
  <c r="W256"/>
  <c r="BK256"/>
  <c r="N256"/>
  <c r="BI255"/>
  <c r="BH255"/>
  <c r="BG255"/>
  <c r="BF255"/>
  <c r="BE255"/>
  <c r="AA255"/>
  <c r="Y255"/>
  <c r="W255"/>
  <c r="BK255"/>
  <c r="N255"/>
  <c r="BI254"/>
  <c r="BH254"/>
  <c r="BG254"/>
  <c r="BF254"/>
  <c r="BE254"/>
  <c r="AA254"/>
  <c r="Y254"/>
  <c r="W254"/>
  <c r="BK254"/>
  <c r="N254"/>
  <c r="BI253"/>
  <c r="BH253"/>
  <c r="BG253"/>
  <c r="BF253"/>
  <c r="BE253"/>
  <c r="AA253"/>
  <c r="Y253"/>
  <c r="W253"/>
  <c r="BK253"/>
  <c r="N253"/>
  <c r="BI252"/>
  <c r="BH252"/>
  <c r="BG252"/>
  <c r="BF252"/>
  <c r="BE252"/>
  <c r="AA252"/>
  <c r="Y252"/>
  <c r="W252"/>
  <c r="BK252"/>
  <c r="N252"/>
  <c r="BI251"/>
  <c r="BH251"/>
  <c r="BG251"/>
  <c r="BF251"/>
  <c r="BE251"/>
  <c r="AA251"/>
  <c r="Y251"/>
  <c r="W251"/>
  <c r="BK251"/>
  <c r="N251"/>
  <c r="BI250"/>
  <c r="BH250"/>
  <c r="BG250"/>
  <c r="BF250"/>
  <c r="BE250"/>
  <c r="AA250"/>
  <c r="Y250"/>
  <c r="W250"/>
  <c r="BK250"/>
  <c r="N250"/>
  <c r="BI249"/>
  <c r="BH249"/>
  <c r="BG249"/>
  <c r="BF249"/>
  <c r="BE249"/>
  <c r="AA249"/>
  <c r="Y249"/>
  <c r="W249"/>
  <c r="BK249"/>
  <c r="N249"/>
  <c r="BI248"/>
  <c r="BH248"/>
  <c r="BG248"/>
  <c r="BF248"/>
  <c r="BE248"/>
  <c r="AA248"/>
  <c r="Y248"/>
  <c r="W248"/>
  <c r="BK248"/>
  <c r="N248"/>
  <c r="BI247"/>
  <c r="BH247"/>
  <c r="BG247"/>
  <c r="BF247"/>
  <c r="BE247"/>
  <c r="AA247"/>
  <c r="Y247"/>
  <c r="W247"/>
  <c r="BK247"/>
  <c r="N247"/>
  <c r="BI246"/>
  <c r="BH246"/>
  <c r="BG246"/>
  <c r="BF246"/>
  <c r="BE246"/>
  <c r="AA246"/>
  <c r="Y246"/>
  <c r="W246"/>
  <c r="BK246"/>
  <c r="N246"/>
  <c r="BI245"/>
  <c r="BH245"/>
  <c r="BG245"/>
  <c r="BF245"/>
  <c r="BE245"/>
  <c r="AA245"/>
  <c r="Y245"/>
  <c r="W245"/>
  <c r="BK245"/>
  <c r="N245"/>
  <c r="BI244"/>
  <c r="BH244"/>
  <c r="BG244"/>
  <c r="BF244"/>
  <c r="BE244"/>
  <c r="AA244"/>
  <c r="Y244"/>
  <c r="W244"/>
  <c r="BK244"/>
  <c r="N244"/>
  <c r="BI243"/>
  <c r="BH243"/>
  <c r="BG243"/>
  <c r="BF243"/>
  <c r="BE243"/>
  <c r="AA243"/>
  <c r="Y243"/>
  <c r="W243"/>
  <c r="BK243"/>
  <c r="N243"/>
  <c r="BI242"/>
  <c r="BH242"/>
  <c r="BG242"/>
  <c r="BF242"/>
  <c r="BE242"/>
  <c r="AA242"/>
  <c r="Y242"/>
  <c r="W242"/>
  <c r="BK242"/>
  <c r="N242"/>
  <c r="BI241"/>
  <c r="BH241"/>
  <c r="BG241"/>
  <c r="BF241"/>
  <c r="BE241"/>
  <c r="AA241"/>
  <c r="Y241"/>
  <c r="W241"/>
  <c r="BK241"/>
  <c r="N241"/>
  <c r="BI240"/>
  <c r="BH240"/>
  <c r="BG240"/>
  <c r="BF240"/>
  <c r="BE240"/>
  <c r="AA240"/>
  <c r="Y240"/>
  <c r="W240"/>
  <c r="BK240"/>
  <c r="N240"/>
  <c r="BI239"/>
  <c r="BH239"/>
  <c r="BG239"/>
  <c r="BF239"/>
  <c r="BE239"/>
  <c r="AA239"/>
  <c r="Y239"/>
  <c r="W239"/>
  <c r="BK239"/>
  <c r="N239"/>
  <c r="BI238"/>
  <c r="BH238"/>
  <c r="BG238"/>
  <c r="BF238"/>
  <c r="BE238"/>
  <c r="AA238"/>
  <c r="Y238"/>
  <c r="W238"/>
  <c r="BK238"/>
  <c r="N238"/>
  <c r="BI237"/>
  <c r="BH237"/>
  <c r="BG237"/>
  <c r="BF237"/>
  <c r="BE237"/>
  <c r="AA237"/>
  <c r="Y237"/>
  <c r="W237"/>
  <c r="BK237"/>
  <c r="N237"/>
  <c r="BI236"/>
  <c r="BH236"/>
  <c r="BG236"/>
  <c r="BF236"/>
  <c r="BE236"/>
  <c r="AA236"/>
  <c r="Y236"/>
  <c r="W236"/>
  <c r="BK236"/>
  <c r="N236"/>
  <c r="BI235"/>
  <c r="BH235"/>
  <c r="BG235"/>
  <c r="BF235"/>
  <c r="BE235"/>
  <c r="AA235"/>
  <c r="Y235"/>
  <c r="W235"/>
  <c r="BK235"/>
  <c r="N235"/>
  <c r="BI234"/>
  <c r="BH234"/>
  <c r="BG234"/>
  <c r="BF234"/>
  <c r="BE234"/>
  <c r="AA234"/>
  <c r="Y234"/>
  <c r="W234"/>
  <c r="BK234"/>
  <c r="N234"/>
  <c r="BI233"/>
  <c r="BH233"/>
  <c r="BG233"/>
  <c r="BF233"/>
  <c r="BE233"/>
  <c r="AA233"/>
  <c r="Y233"/>
  <c r="W233"/>
  <c r="BK233"/>
  <c r="N233"/>
  <c r="BI232"/>
  <c r="BH232"/>
  <c r="BG232"/>
  <c r="BF232"/>
  <c r="BE232"/>
  <c r="AA232"/>
  <c r="Y232"/>
  <c r="W232"/>
  <c r="BK232"/>
  <c r="N232"/>
  <c r="BI231"/>
  <c r="BH231"/>
  <c r="BG231"/>
  <c r="BF231"/>
  <c r="BE231"/>
  <c r="AA231"/>
  <c r="Y231"/>
  <c r="W231"/>
  <c r="BK231"/>
  <c r="N231"/>
  <c r="BI230"/>
  <c r="BH230"/>
  <c r="BG230"/>
  <c r="BF230"/>
  <c r="BE230"/>
  <c r="AA230"/>
  <c r="Y230"/>
  <c r="W230"/>
  <c r="BK230"/>
  <c r="N230"/>
  <c r="BI229"/>
  <c r="BH229"/>
  <c r="BG229"/>
  <c r="BF229"/>
  <c r="BE229"/>
  <c r="AA229"/>
  <c r="Y229"/>
  <c r="W229"/>
  <c r="BK229"/>
  <c r="N229"/>
  <c r="BI228"/>
  <c r="BH228"/>
  <c r="BG228"/>
  <c r="BF228"/>
  <c r="BE228"/>
  <c r="AA228"/>
  <c r="Y228"/>
  <c r="W228"/>
  <c r="BK228"/>
  <c r="N228"/>
  <c r="BI227"/>
  <c r="BH227"/>
  <c r="BG227"/>
  <c r="BF227"/>
  <c r="BE227"/>
  <c r="AA227"/>
  <c r="Y227"/>
  <c r="W227"/>
  <c r="BK227"/>
  <c r="N227"/>
  <c r="BI226"/>
  <c r="BH226"/>
  <c r="BG226"/>
  <c r="BF226"/>
  <c r="BE226"/>
  <c r="AA226"/>
  <c r="Y226"/>
  <c r="W226"/>
  <c r="BK226"/>
  <c r="N226"/>
  <c r="BI225"/>
  <c r="BH225"/>
  <c r="BG225"/>
  <c r="BF225"/>
  <c r="BE225"/>
  <c r="AA225"/>
  <c r="Y225"/>
  <c r="W225"/>
  <c r="BK225"/>
  <c r="N225"/>
  <c r="BI224"/>
  <c r="BH224"/>
  <c r="BG224"/>
  <c r="BF224"/>
  <c r="BE224"/>
  <c r="AA224"/>
  <c r="Y224"/>
  <c r="W224"/>
  <c r="BK224"/>
  <c r="N224"/>
  <c r="BI223"/>
  <c r="BH223"/>
  <c r="BG223"/>
  <c r="BF223"/>
  <c r="BE223"/>
  <c r="AA223"/>
  <c r="Y223"/>
  <c r="W223"/>
  <c r="BK223"/>
  <c r="N223"/>
  <c r="BI222"/>
  <c r="BH222"/>
  <c r="BG222"/>
  <c r="BF222"/>
  <c r="BE222"/>
  <c r="AA222"/>
  <c r="Y222"/>
  <c r="W222"/>
  <c r="BK222"/>
  <c r="N222"/>
  <c r="BI221"/>
  <c r="BH221"/>
  <c r="BG221"/>
  <c r="BF221"/>
  <c r="BE221"/>
  <c r="AA221"/>
  <c r="Y221"/>
  <c r="W221"/>
  <c r="BK221"/>
  <c r="N221"/>
  <c r="BI220"/>
  <c r="BH220"/>
  <c r="BG220"/>
  <c r="BF220"/>
  <c r="BE220"/>
  <c r="AA220"/>
  <c r="Y220"/>
  <c r="W220"/>
  <c r="BK220"/>
  <c r="N220"/>
  <c r="BI219"/>
  <c r="BH219"/>
  <c r="BG219"/>
  <c r="BF219"/>
  <c r="BE219"/>
  <c r="AA219"/>
  <c r="Y219"/>
  <c r="W219"/>
  <c r="BK219"/>
  <c r="N219"/>
  <c r="BI218"/>
  <c r="BH218"/>
  <c r="BG218"/>
  <c r="BF218"/>
  <c r="BE218"/>
  <c r="AA218"/>
  <c r="Y218"/>
  <c r="W218"/>
  <c r="BK218"/>
  <c r="N218"/>
  <c r="BI217"/>
  <c r="BH217"/>
  <c r="BG217"/>
  <c r="BF217"/>
  <c r="BE217"/>
  <c r="AA217"/>
  <c r="Y217"/>
  <c r="W217"/>
  <c r="BK217"/>
  <c r="N217"/>
  <c r="BI216"/>
  <c r="BH216"/>
  <c r="BG216"/>
  <c r="BF216"/>
  <c r="BE216"/>
  <c r="AA216"/>
  <c r="Y216"/>
  <c r="W216"/>
  <c r="BK216"/>
  <c r="N216"/>
  <c r="BI215"/>
  <c r="BH215"/>
  <c r="BG215"/>
  <c r="BF215"/>
  <c r="BE215"/>
  <c r="AA215"/>
  <c r="Y215"/>
  <c r="W215"/>
  <c r="BK215"/>
  <c r="N215"/>
  <c r="BI214"/>
  <c r="BH214"/>
  <c r="BG214"/>
  <c r="BF214"/>
  <c r="BE214"/>
  <c r="AA214"/>
  <c r="Y214"/>
  <c r="W214"/>
  <c r="BK214"/>
  <c r="N214"/>
  <c r="BI213"/>
  <c r="BH213"/>
  <c r="BG213"/>
  <c r="BF213"/>
  <c r="BE213"/>
  <c r="AA213"/>
  <c r="Y213"/>
  <c r="W213"/>
  <c r="BK213"/>
  <c r="N213"/>
  <c r="BI212"/>
  <c r="BH212"/>
  <c r="BG212"/>
  <c r="BF212"/>
  <c r="BE212"/>
  <c r="AA212"/>
  <c r="Y212"/>
  <c r="W212"/>
  <c r="BK212"/>
  <c r="N212"/>
  <c r="BI211"/>
  <c r="BH211"/>
  <c r="BG211"/>
  <c r="BF211"/>
  <c r="BE211"/>
  <c r="AA211"/>
  <c r="Y211"/>
  <c r="W211"/>
  <c r="BK211"/>
  <c r="N211"/>
  <c r="BI210"/>
  <c r="BH210"/>
  <c r="BG210"/>
  <c r="BF210"/>
  <c r="BE210"/>
  <c r="AA210"/>
  <c r="AA209" s="1"/>
  <c r="Y210"/>
  <c r="Y209" s="1"/>
  <c r="W210"/>
  <c r="W209" s="1"/>
  <c r="BK210"/>
  <c r="BK209" s="1"/>
  <c r="N209" s="1"/>
  <c r="N210"/>
  <c r="N93"/>
  <c r="BI207"/>
  <c r="BH207"/>
  <c r="BG207"/>
  <c r="BF207"/>
  <c r="AA207"/>
  <c r="Y207"/>
  <c r="W207"/>
  <c r="BK207"/>
  <c r="N207"/>
  <c r="BE207" s="1"/>
  <c r="BI206"/>
  <c r="BH206"/>
  <c r="BG206"/>
  <c r="BF206"/>
  <c r="AA206"/>
  <c r="Y206"/>
  <c r="W206"/>
  <c r="BK206"/>
  <c r="N206"/>
  <c r="BE206" s="1"/>
  <c r="BI205"/>
  <c r="BH205"/>
  <c r="BG205"/>
  <c r="BF205"/>
  <c r="AA205"/>
  <c r="Y205"/>
  <c r="W205"/>
  <c r="BK205"/>
  <c r="N205"/>
  <c r="BE205" s="1"/>
  <c r="BI203"/>
  <c r="BH203"/>
  <c r="BG203"/>
  <c r="BF203"/>
  <c r="AA203"/>
  <c r="AA202" s="1"/>
  <c r="Y203"/>
  <c r="Y202" s="1"/>
  <c r="W203"/>
  <c r="W202" s="1"/>
  <c r="BK203"/>
  <c r="BK202" s="1"/>
  <c r="N202" s="1"/>
  <c r="N92" s="1"/>
  <c r="N203"/>
  <c r="BE203" s="1"/>
  <c r="BI189"/>
  <c r="BH189"/>
  <c r="BG189"/>
  <c r="BF189"/>
  <c r="BE189"/>
  <c r="AA189"/>
  <c r="Y189"/>
  <c r="W189"/>
  <c r="BK189"/>
  <c r="N189"/>
  <c r="BI176"/>
  <c r="BH176"/>
  <c r="BG176"/>
  <c r="BF176"/>
  <c r="BE176"/>
  <c r="AA176"/>
  <c r="Y176"/>
  <c r="W176"/>
  <c r="BK176"/>
  <c r="N176"/>
  <c r="BI163"/>
  <c r="BH163"/>
  <c r="BG163"/>
  <c r="BF163"/>
  <c r="BE163"/>
  <c r="AA163"/>
  <c r="Y163"/>
  <c r="W163"/>
  <c r="BK163"/>
  <c r="N163"/>
  <c r="BI161"/>
  <c r="BH161"/>
  <c r="BG161"/>
  <c r="BF161"/>
  <c r="BE161"/>
  <c r="AA161"/>
  <c r="Y161"/>
  <c r="W161"/>
  <c r="BK161"/>
  <c r="N161"/>
  <c r="BI159"/>
  <c r="BH159"/>
  <c r="BG159"/>
  <c r="BF159"/>
  <c r="BE159"/>
  <c r="AA159"/>
  <c r="Y159"/>
  <c r="W159"/>
  <c r="BK159"/>
  <c r="N159"/>
  <c r="BI157"/>
  <c r="BH157"/>
  <c r="BG157"/>
  <c r="BF157"/>
  <c r="BE157"/>
  <c r="AA157"/>
  <c r="Y157"/>
  <c r="W157"/>
  <c r="BK157"/>
  <c r="N157"/>
  <c r="BI155"/>
  <c r="BH155"/>
  <c r="BG155"/>
  <c r="BF155"/>
  <c r="BE155"/>
  <c r="AA155"/>
  <c r="Y155"/>
  <c r="W155"/>
  <c r="BK155"/>
  <c r="N155"/>
  <c r="BI153"/>
  <c r="BH153"/>
  <c r="BG153"/>
  <c r="BF153"/>
  <c r="BE153"/>
  <c r="AA153"/>
  <c r="Y153"/>
  <c r="W153"/>
  <c r="BK153"/>
  <c r="N153"/>
  <c r="BI151"/>
  <c r="BH151"/>
  <c r="BG151"/>
  <c r="BF151"/>
  <c r="BE151"/>
  <c r="AA151"/>
  <c r="Y151"/>
  <c r="W151"/>
  <c r="BK151"/>
  <c r="N151"/>
  <c r="BI149"/>
  <c r="BH149"/>
  <c r="BG149"/>
  <c r="BF149"/>
  <c r="BE149"/>
  <c r="AA149"/>
  <c r="Y149"/>
  <c r="W149"/>
  <c r="BK149"/>
  <c r="N149"/>
  <c r="BI147"/>
  <c r="BH147"/>
  <c r="BG147"/>
  <c r="BF147"/>
  <c r="BE147"/>
  <c r="AA147"/>
  <c r="Y147"/>
  <c r="W147"/>
  <c r="BK147"/>
  <c r="N147"/>
  <c r="BI134"/>
  <c r="BH134"/>
  <c r="BG134"/>
  <c r="BF134"/>
  <c r="BE134"/>
  <c r="AA134"/>
  <c r="AA133" s="1"/>
  <c r="AA131" s="1"/>
  <c r="AA130" s="1"/>
  <c r="Y134"/>
  <c r="Y133" s="1"/>
  <c r="W134"/>
  <c r="W133" s="1"/>
  <c r="W131" s="1"/>
  <c r="W130" s="1"/>
  <c r="AU90" i="1" s="1"/>
  <c r="BK134" i="5"/>
  <c r="BK133" s="1"/>
  <c r="N134"/>
  <c r="N90"/>
  <c r="M127"/>
  <c r="M126"/>
  <c r="F126"/>
  <c r="F124"/>
  <c r="F122"/>
  <c r="BI111"/>
  <c r="BH111"/>
  <c r="BG111"/>
  <c r="BF111"/>
  <c r="BI110"/>
  <c r="BH110"/>
  <c r="BG110"/>
  <c r="BF110"/>
  <c r="BI109"/>
  <c r="BH109"/>
  <c r="BG109"/>
  <c r="BF109"/>
  <c r="BI108"/>
  <c r="BH108"/>
  <c r="BG108"/>
  <c r="BF108"/>
  <c r="BI107"/>
  <c r="BH107"/>
  <c r="BG107"/>
  <c r="BF107"/>
  <c r="BI106"/>
  <c r="BH106"/>
  <c r="H35" s="1"/>
  <c r="BC90" i="1" s="1"/>
  <c r="BG106" i="5"/>
  <c r="BF106"/>
  <c r="M84"/>
  <c r="M83"/>
  <c r="F83"/>
  <c r="F81"/>
  <c r="F79"/>
  <c r="O15"/>
  <c r="E15"/>
  <c r="F84" s="1"/>
  <c r="O14"/>
  <c r="O9"/>
  <c r="F6"/>
  <c r="F121" s="1"/>
  <c r="N183" i="4"/>
  <c r="AA178"/>
  <c r="AA177" s="1"/>
  <c r="W178"/>
  <c r="W177" s="1"/>
  <c r="Y177"/>
  <c r="AA175"/>
  <c r="W175"/>
  <c r="Y167"/>
  <c r="AA140"/>
  <c r="W140"/>
  <c r="Y125"/>
  <c r="AY89" i="1"/>
  <c r="AX89"/>
  <c r="BI188" i="4"/>
  <c r="BH188"/>
  <c r="BG188"/>
  <c r="BF188"/>
  <c r="N188"/>
  <c r="BE188" s="1"/>
  <c r="BK188"/>
  <c r="BI187"/>
  <c r="BH187"/>
  <c r="BG187"/>
  <c r="BF187"/>
  <c r="BE187"/>
  <c r="BK187"/>
  <c r="N187" s="1"/>
  <c r="BI186"/>
  <c r="BH186"/>
  <c r="BG186"/>
  <c r="BF186"/>
  <c r="N186"/>
  <c r="BE186" s="1"/>
  <c r="BK186"/>
  <c r="BI185"/>
  <c r="BH185"/>
  <c r="BG185"/>
  <c r="BF185"/>
  <c r="BE185"/>
  <c r="BK185"/>
  <c r="N185" s="1"/>
  <c r="BI184"/>
  <c r="BH184"/>
  <c r="BG184"/>
  <c r="BF184"/>
  <c r="N184"/>
  <c r="BE184" s="1"/>
  <c r="BK184"/>
  <c r="BK183" s="1"/>
  <c r="N96"/>
  <c r="BI182"/>
  <c r="BH182"/>
  <c r="BG182"/>
  <c r="BF182"/>
  <c r="BE182"/>
  <c r="AA182"/>
  <c r="Y182"/>
  <c r="W182"/>
  <c r="BK182"/>
  <c r="N182"/>
  <c r="BI181"/>
  <c r="BH181"/>
  <c r="BG181"/>
  <c r="BF181"/>
  <c r="BE181"/>
  <c r="AA181"/>
  <c r="Y181"/>
  <c r="W181"/>
  <c r="BK181"/>
  <c r="N181"/>
  <c r="BI179"/>
  <c r="BH179"/>
  <c r="BG179"/>
  <c r="BF179"/>
  <c r="BE179"/>
  <c r="AA179"/>
  <c r="Y179"/>
  <c r="Y178" s="1"/>
  <c r="W179"/>
  <c r="BK179"/>
  <c r="BK178" s="1"/>
  <c r="N179"/>
  <c r="BI176"/>
  <c r="BH176"/>
  <c r="BG176"/>
  <c r="BF176"/>
  <c r="BE176"/>
  <c r="AA176"/>
  <c r="Y176"/>
  <c r="Y175" s="1"/>
  <c r="W176"/>
  <c r="BK176"/>
  <c r="BK175" s="1"/>
  <c r="N175" s="1"/>
  <c r="N93" s="1"/>
  <c r="N176"/>
  <c r="BI173"/>
  <c r="BH173"/>
  <c r="BG173"/>
  <c r="BF173"/>
  <c r="AA173"/>
  <c r="Y173"/>
  <c r="W173"/>
  <c r="BK173"/>
  <c r="N173"/>
  <c r="BE173" s="1"/>
  <c r="BI171"/>
  <c r="BH171"/>
  <c r="BG171"/>
  <c r="BF171"/>
  <c r="AA171"/>
  <c r="Y171"/>
  <c r="W171"/>
  <c r="BK171"/>
  <c r="N171"/>
  <c r="BE171" s="1"/>
  <c r="BI168"/>
  <c r="BH168"/>
  <c r="BG168"/>
  <c r="BF168"/>
  <c r="AA168"/>
  <c r="Y168"/>
  <c r="W168"/>
  <c r="BK168"/>
  <c r="BK167" s="1"/>
  <c r="N167" s="1"/>
  <c r="N92" s="1"/>
  <c r="N168"/>
  <c r="BE168" s="1"/>
  <c r="BI164"/>
  <c r="BH164"/>
  <c r="BG164"/>
  <c r="BF164"/>
  <c r="BE164"/>
  <c r="AA164"/>
  <c r="Y164"/>
  <c r="W164"/>
  <c r="BK164"/>
  <c r="N164"/>
  <c r="BI163"/>
  <c r="BH163"/>
  <c r="BG163"/>
  <c r="BF163"/>
  <c r="BE163"/>
  <c r="AA163"/>
  <c r="Y163"/>
  <c r="W163"/>
  <c r="BK163"/>
  <c r="N163"/>
  <c r="BI162"/>
  <c r="BH162"/>
  <c r="BG162"/>
  <c r="BF162"/>
  <c r="BE162"/>
  <c r="AA162"/>
  <c r="Y162"/>
  <c r="W162"/>
  <c r="BK162"/>
  <c r="N162"/>
  <c r="BI160"/>
  <c r="BH160"/>
  <c r="BG160"/>
  <c r="BF160"/>
  <c r="BE160"/>
  <c r="AA160"/>
  <c r="Y160"/>
  <c r="W160"/>
  <c r="BK160"/>
  <c r="N160"/>
  <c r="BI158"/>
  <c r="BH158"/>
  <c r="BG158"/>
  <c r="BF158"/>
  <c r="BE158"/>
  <c r="AA158"/>
  <c r="Y158"/>
  <c r="W158"/>
  <c r="BK158"/>
  <c r="N158"/>
  <c r="BI156"/>
  <c r="BH156"/>
  <c r="BG156"/>
  <c r="BF156"/>
  <c r="BE156"/>
  <c r="AA156"/>
  <c r="Y156"/>
  <c r="W156"/>
  <c r="BK156"/>
  <c r="N156"/>
  <c r="BI154"/>
  <c r="BH154"/>
  <c r="BG154"/>
  <c r="BF154"/>
  <c r="BE154"/>
  <c r="AA154"/>
  <c r="Y154"/>
  <c r="W154"/>
  <c r="BK154"/>
  <c r="N154"/>
  <c r="BI153"/>
  <c r="BH153"/>
  <c r="BG153"/>
  <c r="BF153"/>
  <c r="BE153"/>
  <c r="AA153"/>
  <c r="Y153"/>
  <c r="W153"/>
  <c r="BK153"/>
  <c r="N153"/>
  <c r="BI149"/>
  <c r="BH149"/>
  <c r="BG149"/>
  <c r="BF149"/>
  <c r="BE149"/>
  <c r="AA149"/>
  <c r="Y149"/>
  <c r="W149"/>
  <c r="BK149"/>
  <c r="N149"/>
  <c r="BI147"/>
  <c r="BH147"/>
  <c r="BG147"/>
  <c r="BF147"/>
  <c r="BE147"/>
  <c r="AA147"/>
  <c r="Y147"/>
  <c r="W147"/>
  <c r="BK147"/>
  <c r="N147"/>
  <c r="BI145"/>
  <c r="BH145"/>
  <c r="BG145"/>
  <c r="BF145"/>
  <c r="BE145"/>
  <c r="AA145"/>
  <c r="Y145"/>
  <c r="W145"/>
  <c r="BK145"/>
  <c r="N145"/>
  <c r="BI143"/>
  <c r="BH143"/>
  <c r="BG143"/>
  <c r="BF143"/>
  <c r="BE143"/>
  <c r="AA143"/>
  <c r="Y143"/>
  <c r="W143"/>
  <c r="BK143"/>
  <c r="N143"/>
  <c r="BI141"/>
  <c r="H36" s="1"/>
  <c r="BD89" i="1" s="1"/>
  <c r="BH141" i="4"/>
  <c r="BG141"/>
  <c r="H34" s="1"/>
  <c r="BB89" i="1" s="1"/>
  <c r="BF141" i="4"/>
  <c r="BE141"/>
  <c r="AA141"/>
  <c r="Y141"/>
  <c r="Y140" s="1"/>
  <c r="W141"/>
  <c r="BK141"/>
  <c r="BK140" s="1"/>
  <c r="N141"/>
  <c r="BI139"/>
  <c r="BH139"/>
  <c r="BG139"/>
  <c r="BF139"/>
  <c r="AA139"/>
  <c r="Y139"/>
  <c r="W139"/>
  <c r="BK139"/>
  <c r="N139"/>
  <c r="BE139" s="1"/>
  <c r="BI138"/>
  <c r="BH138"/>
  <c r="BG138"/>
  <c r="BF138"/>
  <c r="AA138"/>
  <c r="Y138"/>
  <c r="W138"/>
  <c r="BK138"/>
  <c r="N138"/>
  <c r="BE138" s="1"/>
  <c r="BI137"/>
  <c r="BH137"/>
  <c r="BG137"/>
  <c r="BF137"/>
  <c r="AA137"/>
  <c r="Y137"/>
  <c r="W137"/>
  <c r="BK137"/>
  <c r="N137"/>
  <c r="BE137" s="1"/>
  <c r="BI134"/>
  <c r="BH134"/>
  <c r="BG134"/>
  <c r="BF134"/>
  <c r="AA134"/>
  <c r="Y134"/>
  <c r="W134"/>
  <c r="BK134"/>
  <c r="N134"/>
  <c r="BE134" s="1"/>
  <c r="BI133"/>
  <c r="BH133"/>
  <c r="BG133"/>
  <c r="BF133"/>
  <c r="AA133"/>
  <c r="Y133"/>
  <c r="W133"/>
  <c r="BK133"/>
  <c r="N133"/>
  <c r="BE133" s="1"/>
  <c r="BI130"/>
  <c r="BH130"/>
  <c r="BG130"/>
  <c r="BF130"/>
  <c r="AA130"/>
  <c r="Y130"/>
  <c r="W130"/>
  <c r="BK130"/>
  <c r="N130"/>
  <c r="BE130" s="1"/>
  <c r="BI129"/>
  <c r="BH129"/>
  <c r="BG129"/>
  <c r="BF129"/>
  <c r="AA129"/>
  <c r="Y129"/>
  <c r="W129"/>
  <c r="BK129"/>
  <c r="N129"/>
  <c r="BE129" s="1"/>
  <c r="BI126"/>
  <c r="BH126"/>
  <c r="BG126"/>
  <c r="BF126"/>
  <c r="AA126"/>
  <c r="AA125" s="1"/>
  <c r="Y126"/>
  <c r="W126"/>
  <c r="W125" s="1"/>
  <c r="BK126"/>
  <c r="BK125" s="1"/>
  <c r="N125" s="1"/>
  <c r="N90" s="1"/>
  <c r="N126"/>
  <c r="BE126" s="1"/>
  <c r="M120"/>
  <c r="M119"/>
  <c r="F119"/>
  <c r="F117"/>
  <c r="F115"/>
  <c r="F114"/>
  <c r="BI104"/>
  <c r="BH104"/>
  <c r="BG104"/>
  <c r="BF104"/>
  <c r="BI103"/>
  <c r="BH103"/>
  <c r="BG103"/>
  <c r="BF103"/>
  <c r="BI102"/>
  <c r="BH102"/>
  <c r="BG102"/>
  <c r="BF102"/>
  <c r="BI101"/>
  <c r="BH101"/>
  <c r="BG101"/>
  <c r="BF101"/>
  <c r="BI100"/>
  <c r="BH100"/>
  <c r="BG100"/>
  <c r="BF100"/>
  <c r="BI99"/>
  <c r="BH99"/>
  <c r="H35" s="1"/>
  <c r="BC89" i="1" s="1"/>
  <c r="BC87" s="1"/>
  <c r="BG99" i="4"/>
  <c r="BF99"/>
  <c r="M33" s="1"/>
  <c r="AW89" i="1" s="1"/>
  <c r="M84" i="4"/>
  <c r="M83"/>
  <c r="F83"/>
  <c r="F81"/>
  <c r="F79"/>
  <c r="F78"/>
  <c r="O15"/>
  <c r="E15"/>
  <c r="F84" s="1"/>
  <c r="O14"/>
  <c r="O9"/>
  <c r="F6"/>
  <c r="W179" i="3"/>
  <c r="Y175"/>
  <c r="AA163"/>
  <c r="BK149"/>
  <c r="N149" s="1"/>
  <c r="N91" s="1"/>
  <c r="AY88" i="1"/>
  <c r="AX88"/>
  <c r="BI186" i="3"/>
  <c r="BH186"/>
  <c r="BG186"/>
  <c r="BF186"/>
  <c r="N186"/>
  <c r="BE186" s="1"/>
  <c r="BK186"/>
  <c r="BI185"/>
  <c r="BH185"/>
  <c r="BG185"/>
  <c r="BF185"/>
  <c r="BK185"/>
  <c r="N185" s="1"/>
  <c r="BE185" s="1"/>
  <c r="BI184"/>
  <c r="BH184"/>
  <c r="BG184"/>
  <c r="BF184"/>
  <c r="N184"/>
  <c r="BE184" s="1"/>
  <c r="BK184"/>
  <c r="BI183"/>
  <c r="BH183"/>
  <c r="BG183"/>
  <c r="BF183"/>
  <c r="BK183"/>
  <c r="N183" s="1"/>
  <c r="BE183" s="1"/>
  <c r="BI182"/>
  <c r="BH182"/>
  <c r="BG182"/>
  <c r="BF182"/>
  <c r="N182"/>
  <c r="BE182" s="1"/>
  <c r="BK182"/>
  <c r="BI180"/>
  <c r="BH180"/>
  <c r="BG180"/>
  <c r="BF180"/>
  <c r="BE180"/>
  <c r="AA180"/>
  <c r="AA179" s="1"/>
  <c r="Y180"/>
  <c r="Y179" s="1"/>
  <c r="W180"/>
  <c r="BK180"/>
  <c r="BK179" s="1"/>
  <c r="N179" s="1"/>
  <c r="N94" s="1"/>
  <c r="N180"/>
  <c r="BI178"/>
  <c r="BH178"/>
  <c r="BG178"/>
  <c r="BF178"/>
  <c r="AA178"/>
  <c r="Y178"/>
  <c r="W178"/>
  <c r="BK178"/>
  <c r="N178"/>
  <c r="BE178" s="1"/>
  <c r="BI177"/>
  <c r="BH177"/>
  <c r="BG177"/>
  <c r="BF177"/>
  <c r="AA177"/>
  <c r="Y177"/>
  <c r="W177"/>
  <c r="BK177"/>
  <c r="N177"/>
  <c r="BE177" s="1"/>
  <c r="BI176"/>
  <c r="BH176"/>
  <c r="BG176"/>
  <c r="BF176"/>
  <c r="AA176"/>
  <c r="AA175" s="1"/>
  <c r="Y176"/>
  <c r="W176"/>
  <c r="W175" s="1"/>
  <c r="BK176"/>
  <c r="BK175" s="1"/>
  <c r="N175" s="1"/>
  <c r="N93" s="1"/>
  <c r="N176"/>
  <c r="BE176" s="1"/>
  <c r="BI173"/>
  <c r="BH173"/>
  <c r="BG173"/>
  <c r="BF173"/>
  <c r="BE173"/>
  <c r="AA173"/>
  <c r="Y173"/>
  <c r="W173"/>
  <c r="BK173"/>
  <c r="N173"/>
  <c r="BI172"/>
  <c r="BH172"/>
  <c r="BG172"/>
  <c r="BF172"/>
  <c r="BE172"/>
  <c r="AA172"/>
  <c r="Y172"/>
  <c r="W172"/>
  <c r="BK172"/>
  <c r="N172"/>
  <c r="BI164"/>
  <c r="BH164"/>
  <c r="BG164"/>
  <c r="BF164"/>
  <c r="BE164"/>
  <c r="AA164"/>
  <c r="Y164"/>
  <c r="Y163" s="1"/>
  <c r="W164"/>
  <c r="W163" s="1"/>
  <c r="BK164"/>
  <c r="BK163" s="1"/>
  <c r="N163" s="1"/>
  <c r="N92" s="1"/>
  <c r="N164"/>
  <c r="BI162"/>
  <c r="BH162"/>
  <c r="BG162"/>
  <c r="BF162"/>
  <c r="AA162"/>
  <c r="Y162"/>
  <c r="W162"/>
  <c r="BK162"/>
  <c r="N162"/>
  <c r="BE162" s="1"/>
  <c r="BI159"/>
  <c r="BH159"/>
  <c r="BG159"/>
  <c r="BF159"/>
  <c r="AA159"/>
  <c r="Y159"/>
  <c r="W159"/>
  <c r="BK159"/>
  <c r="N159"/>
  <c r="BE159" s="1"/>
  <c r="BI156"/>
  <c r="BH156"/>
  <c r="BG156"/>
  <c r="BF156"/>
  <c r="AA156"/>
  <c r="Y156"/>
  <c r="W156"/>
  <c r="BK156"/>
  <c r="N156"/>
  <c r="BE156" s="1"/>
  <c r="BI153"/>
  <c r="BH153"/>
  <c r="BG153"/>
  <c r="BF153"/>
  <c r="AA153"/>
  <c r="Y153"/>
  <c r="W153"/>
  <c r="BK153"/>
  <c r="N153"/>
  <c r="BE153" s="1"/>
  <c r="BI150"/>
  <c r="BH150"/>
  <c r="BG150"/>
  <c r="BF150"/>
  <c r="H33" s="1"/>
  <c r="BA88" i="1" s="1"/>
  <c r="AA150" i="3"/>
  <c r="AA149" s="1"/>
  <c r="Y150"/>
  <c r="Y149" s="1"/>
  <c r="W150"/>
  <c r="W149" s="1"/>
  <c r="BK150"/>
  <c r="N150"/>
  <c r="BE150" s="1"/>
  <c r="BI147"/>
  <c r="BH147"/>
  <c r="BG147"/>
  <c r="BF147"/>
  <c r="BE147"/>
  <c r="AA147"/>
  <c r="Y147"/>
  <c r="W147"/>
  <c r="BK147"/>
  <c r="N147"/>
  <c r="BI146"/>
  <c r="BH146"/>
  <c r="BG146"/>
  <c r="BF146"/>
  <c r="BE146"/>
  <c r="AA146"/>
  <c r="Y146"/>
  <c r="W146"/>
  <c r="BK146"/>
  <c r="N146"/>
  <c r="BI145"/>
  <c r="BH145"/>
  <c r="BG145"/>
  <c r="BF145"/>
  <c r="BE145"/>
  <c r="AA145"/>
  <c r="Y145"/>
  <c r="W145"/>
  <c r="BK145"/>
  <c r="N145"/>
  <c r="BI144"/>
  <c r="BH144"/>
  <c r="BG144"/>
  <c r="BF144"/>
  <c r="BE144"/>
  <c r="AA144"/>
  <c r="Y144"/>
  <c r="W144"/>
  <c r="BK144"/>
  <c r="N144"/>
  <c r="BI141"/>
  <c r="BH141"/>
  <c r="BG141"/>
  <c r="BF141"/>
  <c r="BE141"/>
  <c r="AA141"/>
  <c r="Y141"/>
  <c r="W141"/>
  <c r="BK141"/>
  <c r="N141"/>
  <c r="BI140"/>
  <c r="BH140"/>
  <c r="BG140"/>
  <c r="BF140"/>
  <c r="BE140"/>
  <c r="AA140"/>
  <c r="Y140"/>
  <c r="W140"/>
  <c r="BK140"/>
  <c r="N140"/>
  <c r="BI133"/>
  <c r="BH133"/>
  <c r="BG133"/>
  <c r="BF133"/>
  <c r="BE133"/>
  <c r="AA133"/>
  <c r="Y133"/>
  <c r="W133"/>
  <c r="BK133"/>
  <c r="N133"/>
  <c r="BI127"/>
  <c r="BH127"/>
  <c r="BG127"/>
  <c r="BF127"/>
  <c r="BE127"/>
  <c r="AA127"/>
  <c r="Y127"/>
  <c r="W127"/>
  <c r="BK127"/>
  <c r="N127"/>
  <c r="BI125"/>
  <c r="BH125"/>
  <c r="BG125"/>
  <c r="BF125"/>
  <c r="BE125"/>
  <c r="AA125"/>
  <c r="AA124" s="1"/>
  <c r="AA123" s="1"/>
  <c r="AA122" s="1"/>
  <c r="Y125"/>
  <c r="Y124" s="1"/>
  <c r="Y123" s="1"/>
  <c r="Y122" s="1"/>
  <c r="W125"/>
  <c r="W124" s="1"/>
  <c r="BK125"/>
  <c r="BK124" s="1"/>
  <c r="N125"/>
  <c r="M119"/>
  <c r="M118"/>
  <c r="F118"/>
  <c r="F116"/>
  <c r="F114"/>
  <c r="BI103"/>
  <c r="BH103"/>
  <c r="BG103"/>
  <c r="BF103"/>
  <c r="BI102"/>
  <c r="BH102"/>
  <c r="BG102"/>
  <c r="BF102"/>
  <c r="BI101"/>
  <c r="BH101"/>
  <c r="BG101"/>
  <c r="BF101"/>
  <c r="BI100"/>
  <c r="BH100"/>
  <c r="BG100"/>
  <c r="BF100"/>
  <c r="BI99"/>
  <c r="BH99"/>
  <c r="BG99"/>
  <c r="BF99"/>
  <c r="BI98"/>
  <c r="H36" s="1"/>
  <c r="BD88" i="1" s="1"/>
  <c r="BH98" i="3"/>
  <c r="H35" s="1"/>
  <c r="BC88" i="1" s="1"/>
  <c r="BG98" i="3"/>
  <c r="H34" s="1"/>
  <c r="BB88" i="1" s="1"/>
  <c r="BF98" i="3"/>
  <c r="M33" s="1"/>
  <c r="AW88" i="1" s="1"/>
  <c r="M84" i="3"/>
  <c r="M83"/>
  <c r="F83"/>
  <c r="F81"/>
  <c r="F79"/>
  <c r="O15"/>
  <c r="E15"/>
  <c r="F119" s="1"/>
  <c r="O14"/>
  <c r="O9"/>
  <c r="M116" s="1"/>
  <c r="F6"/>
  <c r="F113" s="1"/>
  <c r="CK99" i="1"/>
  <c r="CJ99"/>
  <c r="CI99"/>
  <c r="CC99"/>
  <c r="CH99"/>
  <c r="CB99"/>
  <c r="CG99"/>
  <c r="CA99"/>
  <c r="CF99"/>
  <c r="BZ99"/>
  <c r="CE99"/>
  <c r="CK98"/>
  <c r="CJ98"/>
  <c r="CI98"/>
  <c r="CC98"/>
  <c r="CH98"/>
  <c r="CB98"/>
  <c r="CG98"/>
  <c r="CA98"/>
  <c r="CF98"/>
  <c r="BZ98"/>
  <c r="CE98"/>
  <c r="CK97"/>
  <c r="CJ97"/>
  <c r="CI97"/>
  <c r="CC97"/>
  <c r="CH97"/>
  <c r="CB97"/>
  <c r="CG97"/>
  <c r="CA97"/>
  <c r="CF97"/>
  <c r="BZ97"/>
  <c r="CE97"/>
  <c r="CK96"/>
  <c r="CJ96"/>
  <c r="CI96"/>
  <c r="CH96"/>
  <c r="CG96"/>
  <c r="CF96"/>
  <c r="BZ96"/>
  <c r="CE96"/>
  <c r="AM83"/>
  <c r="L83"/>
  <c r="AM82"/>
  <c r="L82"/>
  <c r="AM80"/>
  <c r="L80"/>
  <c r="L78"/>
  <c r="L77"/>
  <c r="M81" i="6" l="1"/>
  <c r="M81" i="7"/>
  <c r="M81" i="3"/>
  <c r="F78" i="5"/>
  <c r="M81" i="8"/>
  <c r="W34" i="1"/>
  <c r="AY87"/>
  <c r="N124" i="3"/>
  <c r="N90" s="1"/>
  <c r="BK123"/>
  <c r="N140" i="4"/>
  <c r="N91" s="1"/>
  <c r="BK124"/>
  <c r="W123" i="3"/>
  <c r="W122" s="1"/>
  <c r="AU88" i="1" s="1"/>
  <c r="N178" i="4"/>
  <c r="N95" s="1"/>
  <c r="BK177"/>
  <c r="N177" s="1"/>
  <c r="N94" s="1"/>
  <c r="BK131" i="5"/>
  <c r="N133"/>
  <c r="N91" s="1"/>
  <c r="N121" i="6"/>
  <c r="N90" s="1"/>
  <c r="BK120"/>
  <c r="N120" i="8"/>
  <c r="N90" s="1"/>
  <c r="BK119"/>
  <c r="F78" i="3"/>
  <c r="F84"/>
  <c r="BK181"/>
  <c r="N181" s="1"/>
  <c r="N95" s="1"/>
  <c r="F120" i="4"/>
  <c r="W167"/>
  <c r="W124" s="1"/>
  <c r="W123" s="1"/>
  <c r="AU89" i="1" s="1"/>
  <c r="AA167" i="4"/>
  <c r="AA124" s="1"/>
  <c r="AA123" s="1"/>
  <c r="H34" i="5"/>
  <c r="BB90" i="1" s="1"/>
  <c r="BB87" s="1"/>
  <c r="H36" i="5"/>
  <c r="BD90" i="1" s="1"/>
  <c r="BD87" s="1"/>
  <c r="W35" s="1"/>
  <c r="F127" i="5"/>
  <c r="Y131"/>
  <c r="Y130" s="1"/>
  <c r="Y120" i="6"/>
  <c r="Y119" s="1"/>
  <c r="M117" i="4"/>
  <c r="M81"/>
  <c r="M124" i="5"/>
  <c r="M81"/>
  <c r="H33"/>
  <c r="BA90" i="1" s="1"/>
  <c r="M33" i="5"/>
  <c r="AW90" i="1" s="1"/>
  <c r="N122" i="7"/>
  <c r="N90" s="1"/>
  <c r="BK121"/>
  <c r="H33" i="4"/>
  <c r="BA89" i="1" s="1"/>
  <c r="Y124" i="4"/>
  <c r="Y123" s="1"/>
  <c r="N778" i="5"/>
  <c r="BE778" s="1"/>
  <c r="F78" i="6"/>
  <c r="F84"/>
  <c r="N217"/>
  <c r="BE217" s="1"/>
  <c r="H33"/>
  <c r="BA91" i="1" s="1"/>
  <c r="F78" i="7"/>
  <c r="F84"/>
  <c r="M33"/>
  <c r="AW92" i="1" s="1"/>
  <c r="F78" i="8"/>
  <c r="F84"/>
  <c r="M33"/>
  <c r="AW93" i="1" s="1"/>
  <c r="N126" i="8"/>
  <c r="BE126" s="1"/>
  <c r="BA87" i="1" l="1"/>
  <c r="W32"/>
  <c r="AW87"/>
  <c r="AK32" s="1"/>
  <c r="W33"/>
  <c r="AX87"/>
  <c r="N121" i="7"/>
  <c r="N89" s="1"/>
  <c r="BK120"/>
  <c r="N120" s="1"/>
  <c r="N88" s="1"/>
  <c r="N131" i="5"/>
  <c r="N89" s="1"/>
  <c r="BK130"/>
  <c r="N130" s="1"/>
  <c r="N88" s="1"/>
  <c r="AU87" i="1"/>
  <c r="N119" i="8"/>
  <c r="N89" s="1"/>
  <c r="BK118"/>
  <c r="N118" s="1"/>
  <c r="N88" s="1"/>
  <c r="N120" i="6"/>
  <c r="N89" s="1"/>
  <c r="BK119"/>
  <c r="N119" s="1"/>
  <c r="N88" s="1"/>
  <c r="N124" i="4"/>
  <c r="N89" s="1"/>
  <c r="BK123"/>
  <c r="N123" s="1"/>
  <c r="N88" s="1"/>
  <c r="N123" i="3"/>
  <c r="N89" s="1"/>
  <c r="BK122"/>
  <c r="N122" s="1"/>
  <c r="N88" s="1"/>
  <c r="N103" l="1"/>
  <c r="BE103" s="1"/>
  <c r="N102"/>
  <c r="BE102" s="1"/>
  <c r="N101"/>
  <c r="BE101" s="1"/>
  <c r="N100"/>
  <c r="BE100" s="1"/>
  <c r="N99"/>
  <c r="BE99" s="1"/>
  <c r="N98"/>
  <c r="M27"/>
  <c r="N104" i="4"/>
  <c r="BE104" s="1"/>
  <c r="N102"/>
  <c r="BE102" s="1"/>
  <c r="N100"/>
  <c r="BE100" s="1"/>
  <c r="M27"/>
  <c r="N103"/>
  <c r="BE103" s="1"/>
  <c r="N101"/>
  <c r="BE101" s="1"/>
  <c r="N99"/>
  <c r="N100" i="6"/>
  <c r="BE100" s="1"/>
  <c r="N99"/>
  <c r="BE99" s="1"/>
  <c r="N98"/>
  <c r="BE98" s="1"/>
  <c r="N97"/>
  <c r="BE97" s="1"/>
  <c r="N96"/>
  <c r="BE96" s="1"/>
  <c r="N95"/>
  <c r="M27"/>
  <c r="N99" i="8"/>
  <c r="BE99" s="1"/>
  <c r="N98"/>
  <c r="BE98" s="1"/>
  <c r="N97"/>
  <c r="BE97" s="1"/>
  <c r="N96"/>
  <c r="BE96" s="1"/>
  <c r="N95"/>
  <c r="BE95" s="1"/>
  <c r="N94"/>
  <c r="M27"/>
  <c r="N111" i="5"/>
  <c r="BE111" s="1"/>
  <c r="N109"/>
  <c r="BE109" s="1"/>
  <c r="N107"/>
  <c r="BE107" s="1"/>
  <c r="M27"/>
  <c r="N110"/>
  <c r="BE110" s="1"/>
  <c r="N108"/>
  <c r="BE108" s="1"/>
  <c r="N106"/>
  <c r="N101" i="7"/>
  <c r="BE101" s="1"/>
  <c r="N100"/>
  <c r="BE100" s="1"/>
  <c r="N99"/>
  <c r="BE99" s="1"/>
  <c r="N98"/>
  <c r="BE98" s="1"/>
  <c r="N97"/>
  <c r="BE97" s="1"/>
  <c r="N96"/>
  <c r="M27"/>
  <c r="BE96" l="1"/>
  <c r="N95"/>
  <c r="BE106" i="5"/>
  <c r="N105"/>
  <c r="BE94" i="8"/>
  <c r="N93"/>
  <c r="BE95" i="6"/>
  <c r="N94"/>
  <c r="BE98" i="3"/>
  <c r="N97"/>
  <c r="BE99" i="4"/>
  <c r="N98"/>
  <c r="M32" l="1"/>
  <c r="AV89" i="1" s="1"/>
  <c r="AT89" s="1"/>
  <c r="H32" i="4"/>
  <c r="AZ89" i="1" s="1"/>
  <c r="M32" i="6"/>
  <c r="AV91" i="1" s="1"/>
  <c r="AT91" s="1"/>
  <c r="H32" i="6"/>
  <c r="AZ91" i="1" s="1"/>
  <c r="H32" i="8"/>
  <c r="AZ93" i="1" s="1"/>
  <c r="M32" i="8"/>
  <c r="AV93" i="1" s="1"/>
  <c r="AT93" s="1"/>
  <c r="H32" i="5"/>
  <c r="AZ90" i="1" s="1"/>
  <c r="M32" i="5"/>
  <c r="AV90" i="1" s="1"/>
  <c r="AT90" s="1"/>
  <c r="H32" i="7"/>
  <c r="AZ92" i="1" s="1"/>
  <c r="M32" i="7"/>
  <c r="AV92" i="1" s="1"/>
  <c r="AT92" s="1"/>
  <c r="H32" i="3"/>
  <c r="AZ88" i="1" s="1"/>
  <c r="M32" i="3"/>
  <c r="AV88" i="1" s="1"/>
  <c r="AT88" s="1"/>
  <c r="M28" i="4"/>
  <c r="L106"/>
  <c r="M28" i="3"/>
  <c r="L105"/>
  <c r="M28" i="6"/>
  <c r="L102"/>
  <c r="M28" i="8"/>
  <c r="L101"/>
  <c r="M28" i="5"/>
  <c r="L113"/>
  <c r="M28" i="7"/>
  <c r="L103"/>
  <c r="AZ87" i="1" l="1"/>
  <c r="AV87"/>
  <c r="AS92"/>
  <c r="M30" i="7"/>
  <c r="AS90" i="1"/>
  <c r="M30" i="5"/>
  <c r="AS93" i="1"/>
  <c r="M30" i="8"/>
  <c r="AS91" i="1"/>
  <c r="M30" i="6"/>
  <c r="AS88" i="1"/>
  <c r="M30" i="3"/>
  <c r="AS89" i="1"/>
  <c r="M30" i="4"/>
  <c r="AS87" i="1" l="1"/>
  <c r="L38" i="4"/>
  <c r="AG89" i="1"/>
  <c r="AN89" s="1"/>
  <c r="AG88"/>
  <c r="AN88" s="1"/>
  <c r="L38" i="3"/>
  <c r="L38" i="6"/>
  <c r="AG91" i="1"/>
  <c r="AN91" s="1"/>
  <c r="AG93"/>
  <c r="AN93" s="1"/>
  <c r="L38" i="8"/>
  <c r="AG90" i="1"/>
  <c r="AN90" s="1"/>
  <c r="L38" i="5"/>
  <c r="AG92" i="1"/>
  <c r="AN92" s="1"/>
  <c r="L38" i="7"/>
  <c r="AG87" i="1"/>
  <c r="AT87"/>
  <c r="AK26" l="1"/>
  <c r="AG98"/>
  <c r="AG97"/>
  <c r="AG96"/>
  <c r="AN87"/>
  <c r="AG99"/>
  <c r="AV99" l="1"/>
  <c r="BY99" s="1"/>
  <c r="CD99"/>
  <c r="AN99"/>
  <c r="AG95"/>
  <c r="AV96"/>
  <c r="BY96" s="1"/>
  <c r="CD96"/>
  <c r="CD98"/>
  <c r="AV98"/>
  <c r="BY98" s="1"/>
  <c r="CD97"/>
  <c r="AV97"/>
  <c r="BY97" s="1"/>
  <c r="AN96" l="1"/>
  <c r="AN97"/>
  <c r="AN95" s="1"/>
  <c r="AN101" s="1"/>
  <c r="AN98"/>
  <c r="W31"/>
  <c r="AK27"/>
  <c r="AK29" s="1"/>
  <c r="AG101"/>
  <c r="AK31"/>
  <c r="AK37" l="1"/>
</calcChain>
</file>

<file path=xl/sharedStrings.xml><?xml version="1.0" encoding="utf-8"?>
<sst xmlns="http://schemas.openxmlformats.org/spreadsheetml/2006/main" count="12160" uniqueCount="2676">
  <si>
    <t>2012</t>
  </si>
  <si>
    <t>List obsahuje:</t>
  </si>
  <si>
    <t>1) Souhrnný list stavby</t>
  </si>
  <si>
    <t>2) Rekapitulace objektů</t>
  </si>
  <si>
    <t>2.0</t>
  </si>
  <si>
    <t/>
  </si>
  <si>
    <t>False</t>
  </si>
  <si>
    <t>optimalizováno pro tisk sestav ve formátu A4 - na výšku</t>
  </si>
  <si>
    <t>&gt;&gt;  skryté sloupce  &lt;&lt;</t>
  </si>
  <si>
    <t>0,01</t>
  </si>
  <si>
    <t>21</t>
  </si>
  <si>
    <t>15</t>
  </si>
  <si>
    <t>SOUHRNNÝ LIST STAVBY</t>
  </si>
  <si>
    <t>v ---  níže se nacházejí doplnkové a pomocné údaje k sestavám  --- v</t>
  </si>
  <si>
    <t>Návod na vyplnění</t>
  </si>
  <si>
    <t>0,001</t>
  </si>
  <si>
    <t>Kód:</t>
  </si>
  <si>
    <t>072018_1</t>
  </si>
  <si>
    <t>Měnit lze pouze buňky se žlutým podbarvením!_x000D_
_x000D_
1) na prvním listu Rekapitulace stavby vyplňte v sestavě_x000D_
_x000D_
    a) Souhrnný list_x000D_
       - údaje o Zhotoviteli_x000D_
         (přenesou se do ostatních sestav i v jiných listech)_x000D_
_x000D_
    b) Rekapitulace objektů_x000D_
       - potřebné Ostatní náklady_x000D_
_x000D_
2) na vybraných listech vyplňte v sestavě_x000D_
_x000D_
    a) Krycí list_x000D_
       - údaje o Zhotoviteli, pokud se liší od údajů o Zhotoviteli na Souhrnném listu_x000D_
         (údaje se přenesou do ostatních sestav v daném listu)_x000D_
_x000D_
    b) Rekapitulace rozpočtu_x000D_
       - potřebné Ostatní náklady_x000D_
_x000D_
    c) Celkové náklady za stavbu_x000D_
       - ceny u položek_x000D_
       - množství, pokud má žluté podbarvení_x000D_
       - a v případe potřeby poznámku (ta je v skrytém sloupci)</t>
  </si>
  <si>
    <t>Stavba:</t>
  </si>
  <si>
    <t>BOULDEROVÁ LEZECKÁ STĚNA, VÝSTAVIŠTĚ PRAHA – PRAHA 7_DVZ</t>
  </si>
  <si>
    <t>JKSO:</t>
  </si>
  <si>
    <t>CC-CZ:</t>
  </si>
  <si>
    <t>Místo:</t>
  </si>
  <si>
    <t>Výstaviště Praha 7</t>
  </si>
  <si>
    <t>Datum:</t>
  </si>
  <si>
    <t>13. 3. 2018</t>
  </si>
  <si>
    <t>Objednatel:</t>
  </si>
  <si>
    <t>IČ:</t>
  </si>
  <si>
    <t>25649329</t>
  </si>
  <si>
    <t>Výstaviště Praha, a.s.</t>
  </si>
  <si>
    <t>DIČ:</t>
  </si>
  <si>
    <t>Zhotovitel:</t>
  </si>
  <si>
    <t>Vyplň údaj</t>
  </si>
  <si>
    <t>Projektant:</t>
  </si>
  <si>
    <t>Výstaviště Praha, a.s. Oddělení investic a rozvoje</t>
  </si>
  <si>
    <t>True</t>
  </si>
  <si>
    <t>Zpracovatel:</t>
  </si>
  <si>
    <t>03401464</t>
  </si>
  <si>
    <t>Tereza Husáková</t>
  </si>
  <si>
    <t>Poznámka:</t>
  </si>
  <si>
    <t>Náklady z rozpočtů</t>
  </si>
  <si>
    <t>Ostatní náklady ze souhrnného listu</t>
  </si>
  <si>
    <t>Cena bez DPH</t>
  </si>
  <si>
    <t>DPH</t>
  </si>
  <si>
    <t>základní</t>
  </si>
  <si>
    <t>ze</t>
  </si>
  <si>
    <t>snížená</t>
  </si>
  <si>
    <t>zákl. přenesená</t>
  </si>
  <si>
    <t>sníž. přenesená</t>
  </si>
  <si>
    <t>nulová</t>
  </si>
  <si>
    <t>Cena s DPH</t>
  </si>
  <si>
    <t>v</t>
  </si>
  <si>
    <t>CZK</t>
  </si>
  <si>
    <t>Projektant</t>
  </si>
  <si>
    <t>Zpracovatel</t>
  </si>
  <si>
    <t>Datum a podpis:</t>
  </si>
  <si>
    <t>Razítko</t>
  </si>
  <si>
    <t>Objednavatel</t>
  </si>
  <si>
    <t>Zhotovitel</t>
  </si>
  <si>
    <t>REKAPITULACE OBJEKTŮ STAVBY</t>
  </si>
  <si>
    <t>Informatívní údaje z listů zakázek</t>
  </si>
  <si>
    <t>Kód</t>
  </si>
  <si>
    <t>Objekt</t>
  </si>
  <si>
    <t>Cena bez DPH [CZK]</t>
  </si>
  <si>
    <t>Cena s DPH [CZK]</t>
  </si>
  <si>
    <t>z toho Ostat._x000D_
náklady [CZK]</t>
  </si>
  <si>
    <t>DPH [CZK]</t>
  </si>
  <si>
    <t>Normohodiny [h]</t>
  </si>
  <si>
    <t>DPH základní [CZK]</t>
  </si>
  <si>
    <t>DPH snížená [CZK]</t>
  </si>
  <si>
    <t>DPH základní přenesená_x000D_
[CZK]</t>
  </si>
  <si>
    <t>DPH snížená přenesená_x000D_
[CZK]</t>
  </si>
  <si>
    <t>Základna_x000D_
DPH základní</t>
  </si>
  <si>
    <t>Základna_x000D_
DPH snížená</t>
  </si>
  <si>
    <t>Základna_x000D_
DPH zákl. přenesená</t>
  </si>
  <si>
    <t>Základna_x000D_
DPH sníž. přenesená</t>
  </si>
  <si>
    <t>Základna_x000D_
DPH nulová</t>
  </si>
  <si>
    <t>1) Náklady z rozpočtů</t>
  </si>
  <si>
    <t>D</t>
  </si>
  <si>
    <t>0</t>
  </si>
  <si>
    <t>IMPORT</t>
  </si>
  <si>
    <t>{cbf06e40-1856-4e11-9ecc-c7eec9c14568}</t>
  </si>
  <si>
    <t>{00000000-0000-0000-0000-000000000000}</t>
  </si>
  <si>
    <t>/</t>
  </si>
  <si>
    <t>1</t>
  </si>
  <si>
    <t>SO 01.1</t>
  </si>
  <si>
    <t>Úpravy terénu a řešení zpevněných ploch</t>
  </si>
  <si>
    <t>{f105072d-89e1-48bf-9b8d-90b92024487c}</t>
  </si>
  <si>
    <t>SO 01.2</t>
  </si>
  <si>
    <t>Konstrukce lezecké stěny a zastřešení</t>
  </si>
  <si>
    <t>{1f90b312-878e-4385-93d0-87ebd233dc99}</t>
  </si>
  <si>
    <t>SO 01.3</t>
  </si>
  <si>
    <t>Sportovně technické řešení stěny a dopadové zóny</t>
  </si>
  <si>
    <t>{bb30ebf1-d9e4-4a6e-958d-ea1023af7efe}</t>
  </si>
  <si>
    <t>SO 01.4</t>
  </si>
  <si>
    <t>Elektroinstalace, venkovní osvětlení</t>
  </si>
  <si>
    <t>{cef861b3-0735-49fb-8694-ca67504cc726}</t>
  </si>
  <si>
    <t>SO 01.5</t>
  </si>
  <si>
    <t>Oplocení</t>
  </si>
  <si>
    <t>{065541d7-3d41-411e-8860-269b1616b713}</t>
  </si>
  <si>
    <t>SO 01.6</t>
  </si>
  <si>
    <t xml:space="preserve">Mobilní zázemí sportoviště </t>
  </si>
  <si>
    <t>{469eb7ed-39fa-4d1a-8e26-179dda06b889}</t>
  </si>
  <si>
    <t>2) Ostatní náklady ze souhrnného listu</t>
  </si>
  <si>
    <t>Procent. zadání_x000D_
[% nákladů rozpočtu]</t>
  </si>
  <si>
    <t>Zařazení nákladů</t>
  </si>
  <si>
    <t>Ostatní náklady</t>
  </si>
  <si>
    <t>stavební čast</t>
  </si>
  <si>
    <t>OSTATNENAKLADY</t>
  </si>
  <si>
    <t>Vyplň vlastní</t>
  </si>
  <si>
    <t>OSTATNENAKLADYVLASTNE</t>
  </si>
  <si>
    <t>Celkové náklady za stavbu 1) + 2)</t>
  </si>
  <si>
    <t>1) Krycí list rozpočtu</t>
  </si>
  <si>
    <t>2) Rekapitulace rozpočtu</t>
  </si>
  <si>
    <t>3) Rozpočet</t>
  </si>
  <si>
    <t>Zpět na list:</t>
  </si>
  <si>
    <t>Rekapitulace stavby</t>
  </si>
  <si>
    <t>2</t>
  </si>
  <si>
    <t>KRYCÍ LIST ROZPOČTU</t>
  </si>
  <si>
    <t>Náklady z rozpočtu</t>
  </si>
  <si>
    <t>REKAPITULACE ROZPOČTU</t>
  </si>
  <si>
    <t>Kód - Popis</t>
  </si>
  <si>
    <t>Cena celkem [CZK]</t>
  </si>
  <si>
    <t>1) Náklady z rozpočtu</t>
  </si>
  <si>
    <t>-1</t>
  </si>
  <si>
    <t>VP -   Vícepráce</t>
  </si>
  <si>
    <t>2) Ostatní náklady</t>
  </si>
  <si>
    <t>Zařízení staveniště</t>
  </si>
  <si>
    <t>VRN</t>
  </si>
  <si>
    <t>Projektové práce</t>
  </si>
  <si>
    <t>Územní vlivy</t>
  </si>
  <si>
    <t>Provozní vlivy</t>
  </si>
  <si>
    <t>Jiné VRN</t>
  </si>
  <si>
    <t>Kompletační činnost</t>
  </si>
  <si>
    <t>KOMPLETACNA</t>
  </si>
  <si>
    <t>ROZPOČET</t>
  </si>
  <si>
    <t>PČ</t>
  </si>
  <si>
    <t>Typ</t>
  </si>
  <si>
    <t>Popis</t>
  </si>
  <si>
    <t>MJ</t>
  </si>
  <si>
    <t>Množství</t>
  </si>
  <si>
    <t>J.cena [CZK]</t>
  </si>
  <si>
    <t>Poznámka</t>
  </si>
  <si>
    <t>J. Nh [h]</t>
  </si>
  <si>
    <t>Nh celkem [h]</t>
  </si>
  <si>
    <t>J. hmotnost_x000D_
[t]</t>
  </si>
  <si>
    <t>Hmotnost_x000D_
celkem [t]</t>
  </si>
  <si>
    <t>J. suť [t]</t>
  </si>
  <si>
    <t>Suť Celkem [t]</t>
  </si>
  <si>
    <t>VP - Vícepráce</t>
  </si>
  <si>
    <t>PN</t>
  </si>
  <si>
    <t>K</t>
  </si>
  <si>
    <t>Objekt:</t>
  </si>
  <si>
    <t>SO 01.1 - Úpravy terénu a řešení zpevněných ploch</t>
  </si>
  <si>
    <t>HSV - Práce a dodávky HSV</t>
  </si>
  <si>
    <t xml:space="preserve">    1 - Zemní práce</t>
  </si>
  <si>
    <t xml:space="preserve">    5 - Komunikace pozemní</t>
  </si>
  <si>
    <t xml:space="preserve">    9 - Ostatní konstrukce a práce, bourání</t>
  </si>
  <si>
    <t xml:space="preserve">    997 - Přesun sutě</t>
  </si>
  <si>
    <t xml:space="preserve">    998 - Přesun hmot</t>
  </si>
  <si>
    <t>ROZPOCET</t>
  </si>
  <si>
    <t>113154124</t>
  </si>
  <si>
    <t>Frézování živičného krytu tl 100 mm pruh š 1 m pl do 500 m2 bez překážek v trase</t>
  </si>
  <si>
    <t>m2</t>
  </si>
  <si>
    <t>4</t>
  </si>
  <si>
    <t>1682407657</t>
  </si>
  <si>
    <t>"dle v. D.1.1.1" 670,041</t>
  </si>
  <si>
    <t>VV</t>
  </si>
  <si>
    <t>122201101</t>
  </si>
  <si>
    <t>Odkopávky a prokopávky nezapažené v hornině tř. 3 objem do 100 m3</t>
  </si>
  <si>
    <t>m3</t>
  </si>
  <si>
    <t>-652710603</t>
  </si>
  <si>
    <t>"plošné odkopání terénu na požadovanou úroveň"</t>
  </si>
  <si>
    <t>"dle v. D.1.1.1, D.1.1.3"</t>
  </si>
  <si>
    <t>224,62*0,25</t>
  </si>
  <si>
    <t>445,421*0,29</t>
  </si>
  <si>
    <t>Součet</t>
  </si>
  <si>
    <t>3</t>
  </si>
  <si>
    <t>132201101</t>
  </si>
  <si>
    <t>Hloubení rýh š do 600 mm v hornině tř. 3 objemu do 100 m3</t>
  </si>
  <si>
    <t>-489726317</t>
  </si>
  <si>
    <t>"dle v.č. D.1.1.1"</t>
  </si>
  <si>
    <t>"rýhy pro obrubník"</t>
  </si>
  <si>
    <t>(1,225+1+0,2+5,635+19,445+48,435+8,3+2,0+2,05+3,625+1,805+0,365+2,21)*0,175*0,4</t>
  </si>
  <si>
    <t>"rýhy pro základ žlabu"</t>
  </si>
  <si>
    <t>(11,05+4,855+6,155+14,27+2,925+6,465+4,46+5,4)*0,45*0,445</t>
  </si>
  <si>
    <t>132201109</t>
  </si>
  <si>
    <t>Příplatek za lepivost k hloubení rýh š do 600 mm v hornině tř. 3</t>
  </si>
  <si>
    <t>1899382965</t>
  </si>
  <si>
    <t>5</t>
  </si>
  <si>
    <t>162701105</t>
  </si>
  <si>
    <t>Vodorovné přemístění do 10000 m výkopku/sypaniny z horniny tř. 1 až 4</t>
  </si>
  <si>
    <t>841417998</t>
  </si>
  <si>
    <t>"odvoz výkopku - výpočet viz jednotlivé druhy výkopů"</t>
  </si>
  <si>
    <t>185,327+17,871</t>
  </si>
  <si>
    <t>6</t>
  </si>
  <si>
    <t>162701109</t>
  </si>
  <si>
    <t>Příplatek k vodorovnému přemístění výkopku/sypaniny z horniny tř. 1 až 4 ZKD 1000 m přes 10000 m</t>
  </si>
  <si>
    <t>-2051263146</t>
  </si>
  <si>
    <t>7</t>
  </si>
  <si>
    <t>171201201</t>
  </si>
  <si>
    <t>Uložení sypaniny na skládky</t>
  </si>
  <si>
    <t>1448861720</t>
  </si>
  <si>
    <t>8</t>
  </si>
  <si>
    <t>171201211</t>
  </si>
  <si>
    <t>Poplatek za uložení odpadu ze sypaniny na skládce (skládkovné)</t>
  </si>
  <si>
    <t>t</t>
  </si>
  <si>
    <t>1297265946</t>
  </si>
  <si>
    <t>9</t>
  </si>
  <si>
    <t>181951102</t>
  </si>
  <si>
    <t>Úprava pláně v hornině tř. 1 až 4 se zhutněním</t>
  </si>
  <si>
    <t>-1339206455</t>
  </si>
  <si>
    <t>10</t>
  </si>
  <si>
    <t>564831111</t>
  </si>
  <si>
    <t>Podklad ze štěrkodrti ŠD s rozprostřením a zhutněním, po zhutnění tl. 100 mm</t>
  </si>
  <si>
    <t>-569421611</t>
  </si>
  <si>
    <t>štěrk jemná frakce fr. 8-16 mm</t>
  </si>
  <si>
    <t>P</t>
  </si>
  <si>
    <t>"dle v.č. D.1.1.1"  670,041-224,62</t>
  </si>
  <si>
    <t>11</t>
  </si>
  <si>
    <t>564851111</t>
  </si>
  <si>
    <t>Podklad ze štěrkodrti ŠD s rozprostřením a zhutněním, po zhutnění tl. 150 mm</t>
  </si>
  <si>
    <t>1353042718</t>
  </si>
  <si>
    <t>štěrkový podsyp fr. 8-16-32 mm</t>
  </si>
  <si>
    <t>"dle v.č. D.1.1.1"  224,62</t>
  </si>
  <si>
    <t>12</t>
  </si>
  <si>
    <t>564861111</t>
  </si>
  <si>
    <t>Podklad ze štěrkodrti ŠD s rozprostřením a zhutněním, po zhutnění tl. 200 mm</t>
  </si>
  <si>
    <t>51394337</t>
  </si>
  <si>
    <t>štěrk hrubá frakce fr. 16-32 mm</t>
  </si>
  <si>
    <t>13</t>
  </si>
  <si>
    <t>596211213</t>
  </si>
  <si>
    <t>Kladení zámkové dlažby komunikací pro pěší tl 80 mm skupiny A pl přes 300 m2</t>
  </si>
  <si>
    <t>1613934190</t>
  </si>
  <si>
    <t>Kladení dlažby z betonových zámkových dlaždic komunikací pro pěší s ložem z kameniva těženého nebo drceného tl. do 40 mm, s vyplněním spár s dvojitým hutněním, vibrováním a se smetením přebytečného materiálu na krajnici tl. 80 mm skupiny A, pro plochy přes 300 m2</t>
  </si>
  <si>
    <t>"dle v.č. D.1.1.1" 670,041-224,62</t>
  </si>
  <si>
    <t>14</t>
  </si>
  <si>
    <t>M</t>
  </si>
  <si>
    <t>592450070</t>
  </si>
  <si>
    <t>dlažba zámková 8 cm přírodní</t>
  </si>
  <si>
    <t>-1500513336</t>
  </si>
  <si>
    <t>916231212</t>
  </si>
  <si>
    <t>Osazení obrubníku betonového se zřízením lože, s vyplněním a zatřením spár cementovou maltou stojatého bez boční opěry, do lože z betonu prostého</t>
  </si>
  <si>
    <t>m</t>
  </si>
  <si>
    <t>-1360178074</t>
  </si>
  <si>
    <t>79</t>
  </si>
  <si>
    <t>"dle v.č.D.1.1.1"</t>
  </si>
  <si>
    <t>"obruba dlažby"</t>
  </si>
  <si>
    <t>1,225+1+0,2+5,635+19,445+48,435+8,3+2,0+2,05+3,625+1,805+0,365+2,21</t>
  </si>
  <si>
    <t>"obruba dopadové plochy"</t>
  </si>
  <si>
    <t>2,885+6,87+0,96+1,2+1,42+1,565+1,32+1,7+26,325+1,15+1,125+1,83+0,875+1,495+5,905</t>
  </si>
  <si>
    <t>16</t>
  </si>
  <si>
    <t>592173050</t>
  </si>
  <si>
    <t>obrubník betonový 50x5x25 cm</t>
  </si>
  <si>
    <t>kus</t>
  </si>
  <si>
    <t>-788369930</t>
  </si>
  <si>
    <t>17</t>
  </si>
  <si>
    <t>935114112</t>
  </si>
  <si>
    <t>Mikroštěrbinový odvodňovací betonový žlab 220x260 mm se spádem dna 0,5 % se základem</t>
  </si>
  <si>
    <t>-964207034</t>
  </si>
  <si>
    <t>11,05+4,855+6,155+14,27+2,925+6,465+4,46+5,4</t>
  </si>
  <si>
    <t>18</t>
  </si>
  <si>
    <t>997221551</t>
  </si>
  <si>
    <t>Vodorovná doprava suti ze sypkých materiálů do 1 km</t>
  </si>
  <si>
    <t>470628748</t>
  </si>
  <si>
    <t>19</t>
  </si>
  <si>
    <t>997221559</t>
  </si>
  <si>
    <t>Příplatek ZKD 1 km u vodorovné dopravy suti ze sypkých materiálů</t>
  </si>
  <si>
    <t>-851423552</t>
  </si>
  <si>
    <t>20</t>
  </si>
  <si>
    <t>997221845</t>
  </si>
  <si>
    <t>Poplatek za uložení odpadu z asfaltových povrchů na skládce (skládkovné)</t>
  </si>
  <si>
    <t>-705711124</t>
  </si>
  <si>
    <t>998223011</t>
  </si>
  <si>
    <t>Přesun hmot pro pozemní komunikace s krytem dlážděným</t>
  </si>
  <si>
    <t>581223787</t>
  </si>
  <si>
    <t>SO 01.2 - Konstrukce lezecké stěny a zastřešení</t>
  </si>
  <si>
    <t xml:space="preserve">    2 - Zakládání</t>
  </si>
  <si>
    <t xml:space="preserve">    38 - Různé kompletní konstrukce</t>
  </si>
  <si>
    <t>PSV - Práce a dodávky PSV</t>
  </si>
  <si>
    <t xml:space="preserve">    764 - Konstrukce klempířské</t>
  </si>
  <si>
    <t>131201101</t>
  </si>
  <si>
    <t>Hloubení jam nezapažených v hornině tř. 3 objemu do 100 m3</t>
  </si>
  <si>
    <t>-1119308795</t>
  </si>
  <si>
    <t>"dle v. D.1.1.1 - pro patky" 1,5*0,8*0,54*8+1,2*1,5*0,54*3</t>
  </si>
  <si>
    <t>131201109</t>
  </si>
  <si>
    <t>Příplatek za lepivost u hloubení jam nezapažených v hornině tř. 3</t>
  </si>
  <si>
    <t>781411590</t>
  </si>
  <si>
    <t>-1125715754</t>
  </si>
  <si>
    <t>"dle v.č. D1.2.2-003" 0,3*0,8*(1,964+3,875+3,8+3,6+3,8+4,0+4,0+3,85+1,675)</t>
  </si>
  <si>
    <t>1901338851</t>
  </si>
  <si>
    <t>1688589199</t>
  </si>
  <si>
    <t>8,1+7,335</t>
  </si>
  <si>
    <t>493865371</t>
  </si>
  <si>
    <t>-685823236</t>
  </si>
  <si>
    <t>1793766997</t>
  </si>
  <si>
    <t>225211114</t>
  </si>
  <si>
    <t>Vrty maloprofilové jádrové D do 93 mm úklon do 45° hl do 25 m hor. III a IV</t>
  </si>
  <si>
    <t>1638014367</t>
  </si>
  <si>
    <t>"dle výkazu statika" 143</t>
  </si>
  <si>
    <t>23131131R</t>
  </si>
  <si>
    <t>Injektáž kořene mikropilot</t>
  </si>
  <si>
    <t>686636460</t>
  </si>
  <si>
    <t>"dle výk. statika" 68</t>
  </si>
  <si>
    <t>589329320</t>
  </si>
  <si>
    <t>směs pro beton třída C25-30 X0 frakce do 16 mm</t>
  </si>
  <si>
    <t>-831885561</t>
  </si>
  <si>
    <t>"dle výk. sttaika" (7*2+18*3)*3,14*0,3*0,3</t>
  </si>
  <si>
    <t>274321511</t>
  </si>
  <si>
    <t>Základové pasy ze ŽB bez zvýšených nároků na prostředí tř. C 25/30</t>
  </si>
  <si>
    <t>1895747116</t>
  </si>
  <si>
    <t>274351215</t>
  </si>
  <si>
    <t>Zřízení bednění stěn základových pasů</t>
  </si>
  <si>
    <t>-51753683</t>
  </si>
  <si>
    <t>"dle v.č. D1.2.2-003" 0,2*2*(1,964+3,875+3,8+3,6+3,8+4,0+4,0+3,85+1,675)</t>
  </si>
  <si>
    <t>0,3*0,2*10*2</t>
  </si>
  <si>
    <t>274351216</t>
  </si>
  <si>
    <t>Odstranění bednění stěn základových pasů</t>
  </si>
  <si>
    <t>191986047</t>
  </si>
  <si>
    <t>274361821</t>
  </si>
  <si>
    <t>Výztuž základových pásů betonářskou ocelí 10 505 (R)</t>
  </si>
  <si>
    <t>1877931622</t>
  </si>
  <si>
    <t>7,335*0,1</t>
  </si>
  <si>
    <t>275321511</t>
  </si>
  <si>
    <t>Základové patky ze ŽB bez zvýšených nároků na prostředí tř. C 25/30</t>
  </si>
  <si>
    <t>1072506964</t>
  </si>
  <si>
    <t>"dle výkazu statika" 13,5</t>
  </si>
  <si>
    <t>275361821</t>
  </si>
  <si>
    <t>Výztuž základových patek betonářskou ocelí 10 505 (R)</t>
  </si>
  <si>
    <t>-1827855708</t>
  </si>
  <si>
    <t>"dle výkazu statika" 1350/1000</t>
  </si>
  <si>
    <t>283111112</t>
  </si>
  <si>
    <t>Zřízení ocelových, trubkových mikropilot tlakové i tahové svislé nebo odklon od svislice do 60 st., průměru přes 80 do 105 mm</t>
  </si>
  <si>
    <t>2129450283</t>
  </si>
  <si>
    <t>14011066R</t>
  </si>
  <si>
    <t>trubka ocelová bezešvá hladká jakost S235, 89 x 10 mm</t>
  </si>
  <si>
    <t>1442378815</t>
  </si>
  <si>
    <t>283131112</t>
  </si>
  <si>
    <t>Hlavy mikropilot namáhaných tlakem i tahem D do 105 mm</t>
  </si>
  <si>
    <t>1521011045</t>
  </si>
  <si>
    <t>136112480</t>
  </si>
  <si>
    <t>plech tlustý hladký jakost S 235 JR, 20x2000x3000 mm</t>
  </si>
  <si>
    <t>-305663726</t>
  </si>
  <si>
    <t>Hmotnost 960 kg/kus</t>
  </si>
  <si>
    <t>"dle výkazu statika - P20-250/250" 246/1000</t>
  </si>
  <si>
    <t>22</t>
  </si>
  <si>
    <t>38100002R</t>
  </si>
  <si>
    <t xml:space="preserve">Ocelová konstrukce stěny - montáž, kompletní provedení dle popisu v pd (viz díl D1.2.2) </t>
  </si>
  <si>
    <t>kg</t>
  </si>
  <si>
    <t>918031533</t>
  </si>
  <si>
    <t>doprava + montáž + mechanizmy</t>
  </si>
  <si>
    <t>"dle statika" 14240*1,1</t>
  </si>
  <si>
    <t>23</t>
  </si>
  <si>
    <t>3810002DR</t>
  </si>
  <si>
    <t>ocelová ke stěny - dodávka, kompletní provedení dle popisu v pd (viz díl D1.2.2)</t>
  </si>
  <si>
    <t>-1472019098</t>
  </si>
  <si>
    <t>výroba + žárový zinek + spojovací materiál</t>
  </si>
  <si>
    <t>24</t>
  </si>
  <si>
    <t>38100005R</t>
  </si>
  <si>
    <t>Montáž a dodávka textilní membrány, kompletní provedení dle popisu v pd (viz díl D1.2.3)</t>
  </si>
  <si>
    <t>38832109</t>
  </si>
  <si>
    <t>výroba a montáž 10 ks membrán s nerezovým příslušenstvím (obvodová lana, kotevní lana, rohové kování - celkem 265m2</t>
  </si>
  <si>
    <t>25</t>
  </si>
  <si>
    <t>99813764R</t>
  </si>
  <si>
    <t>Přesun hmot pro objekty s nosnou kcí kovovou v do 20 m</t>
  </si>
  <si>
    <t>1618432304</t>
  </si>
  <si>
    <t>26</t>
  </si>
  <si>
    <t>76455140R</t>
  </si>
  <si>
    <t>Odvodnění membrán, kompletní provedení vč. všech kotevních a pom. kcí a prvků, vč. napojení na svodné potrubí</t>
  </si>
  <si>
    <t>-2005272487</t>
  </si>
  <si>
    <t>"dle projektanta části D.1.2.3" 60</t>
  </si>
  <si>
    <t>27</t>
  </si>
  <si>
    <t>76455842r</t>
  </si>
  <si>
    <t>Svody z nerez plechu, kompletní provedení vč. všech kotev. a pom. kcí a prvků - dle popisu v pd (viz díl D.1.2.3)</t>
  </si>
  <si>
    <t>727359571</t>
  </si>
  <si>
    <t>28</t>
  </si>
  <si>
    <t>998764201</t>
  </si>
  <si>
    <t>Přesun hmot procentní pro konstrukce klempířské v objektech v do 6 m</t>
  </si>
  <si>
    <t>%</t>
  </si>
  <si>
    <t>87147291</t>
  </si>
  <si>
    <t>SO 01.3 - Sportovně technické řešení stěny a dopadové zóny</t>
  </si>
  <si>
    <t xml:space="preserve">    381 - Boulderová stěna</t>
  </si>
  <si>
    <t xml:space="preserve">    382 - Dopadiště</t>
  </si>
  <si>
    <t xml:space="preserve">    383 - Chyty, lamináty/struktury</t>
  </si>
  <si>
    <t xml:space="preserve">      D1 - Electric Flavour</t>
  </si>
  <si>
    <t xml:space="preserve">      PC - Damage Control</t>
  </si>
  <si>
    <t xml:space="preserve">      D2 - Schmarotzer</t>
  </si>
  <si>
    <t xml:space="preserve">      D3 - Slug</t>
  </si>
  <si>
    <t xml:space="preserve">      D4 - Organs</t>
  </si>
  <si>
    <t xml:space="preserve">      D5 - Frog</t>
  </si>
  <si>
    <t xml:space="preserve">      D6 - Elliot Master</t>
  </si>
  <si>
    <t xml:space="preserve">      D7 - Thunderbirds</t>
  </si>
  <si>
    <t xml:space="preserve">    384 - Příslušenství</t>
  </si>
  <si>
    <t>Boulderová stěna - montáž, kompletní provedení - dle popisu v pd (viz díl SO.01.3)</t>
  </si>
  <si>
    <t>1292246001</t>
  </si>
  <si>
    <t>"dle projektanta" 320</t>
  </si>
  <si>
    <t>ocelová kce žárově zinkovaná</t>
  </si>
  <si>
    <t>-604061551</t>
  </si>
  <si>
    <t>"dle projektanta" 2537</t>
  </si>
  <si>
    <t>3810003DR</t>
  </si>
  <si>
    <t>přípoje, patní plechy</t>
  </si>
  <si>
    <t>1107823546</t>
  </si>
  <si>
    <t>"dle projektanta" 507,4</t>
  </si>
  <si>
    <t>3810004DR</t>
  </si>
  <si>
    <t>kotevní táhla oplášštění L40/40/3 zink.</t>
  </si>
  <si>
    <t>1447288210</t>
  </si>
  <si>
    <t>"dle projektanta" 1030</t>
  </si>
  <si>
    <t>3810005DR</t>
  </si>
  <si>
    <t>kotevní L 50/70/4 pro opláštění</t>
  </si>
  <si>
    <t>-418265253</t>
  </si>
  <si>
    <t>"dle projektanta" 600</t>
  </si>
  <si>
    <t>3810006DR</t>
  </si>
  <si>
    <t>spojovací materiál, kotvení</t>
  </si>
  <si>
    <t>pol</t>
  </si>
  <si>
    <t>-1238254062</t>
  </si>
  <si>
    <t>"dle projektanta" 1</t>
  </si>
  <si>
    <t>3810007DR</t>
  </si>
  <si>
    <t>panely opláštění</t>
  </si>
  <si>
    <t>-1810657806</t>
  </si>
  <si>
    <t>3810008DR</t>
  </si>
  <si>
    <t>spojovací lepené elementy</t>
  </si>
  <si>
    <t>-2011372141</t>
  </si>
  <si>
    <t>"dle projektanta" 150</t>
  </si>
  <si>
    <t>3810009DR</t>
  </si>
  <si>
    <t>spojovací materiál opláštění</t>
  </si>
  <si>
    <t>1992430764</t>
  </si>
  <si>
    <t>38100003R</t>
  </si>
  <si>
    <t>Doprava osobní</t>
  </si>
  <si>
    <t>km</t>
  </si>
  <si>
    <t>-1802749042</t>
  </si>
  <si>
    <t>"dle projektanta" 3000</t>
  </si>
  <si>
    <t>38100004R</t>
  </si>
  <si>
    <t>Doprava nákladní</t>
  </si>
  <si>
    <t>-974834846</t>
  </si>
  <si>
    <t>"dle projektanta" 500</t>
  </si>
  <si>
    <t>Půjčovné plošin 2ks</t>
  </si>
  <si>
    <t>-1508785261</t>
  </si>
  <si>
    <t>"dle projektanta" 60</t>
  </si>
  <si>
    <t>38100001R</t>
  </si>
  <si>
    <t>Montáž dopadové zóny, kompletní provedení - dle popisu v pd (viz díl SO.01.3)</t>
  </si>
  <si>
    <t>1809022796</t>
  </si>
  <si>
    <t>"dle projektanta" 240</t>
  </si>
  <si>
    <t>3810001DR</t>
  </si>
  <si>
    <t>bezpečná dopadová zóna - matrace tl. 300mm</t>
  </si>
  <si>
    <t>1795144710</t>
  </si>
  <si>
    <t>3810010DR</t>
  </si>
  <si>
    <t>bezpečná dopadová zóna - plastové palety</t>
  </si>
  <si>
    <t>905839499</t>
  </si>
  <si>
    <t>38100006R</t>
  </si>
  <si>
    <t>Doprava</t>
  </si>
  <si>
    <t>-831902025</t>
  </si>
  <si>
    <t>PC</t>
  </si>
  <si>
    <t>Footholds 1</t>
  </si>
  <si>
    <t>set</t>
  </si>
  <si>
    <t>-845224491</t>
  </si>
  <si>
    <t>PC.1</t>
  </si>
  <si>
    <t>Footholds 2</t>
  </si>
  <si>
    <t>-1445378218</t>
  </si>
  <si>
    <t>PC.10</t>
  </si>
  <si>
    <t>Jibs 3</t>
  </si>
  <si>
    <t>-873155018</t>
  </si>
  <si>
    <t>PC.100</t>
  </si>
  <si>
    <t>2008 - Set 10</t>
  </si>
  <si>
    <t>1175707133</t>
  </si>
  <si>
    <t>PC.101</t>
  </si>
  <si>
    <t>2008 - Set 11</t>
  </si>
  <si>
    <t>-158627100</t>
  </si>
  <si>
    <t>PC.102</t>
  </si>
  <si>
    <t>2010 - Set 1</t>
  </si>
  <si>
    <t>-2046801758</t>
  </si>
  <si>
    <t>PC.103</t>
  </si>
  <si>
    <t>2010 - Set 2</t>
  </si>
  <si>
    <t>1787135585</t>
  </si>
  <si>
    <t>PC.104</t>
  </si>
  <si>
    <t>2010 - Set 3</t>
  </si>
  <si>
    <t>-3444513</t>
  </si>
  <si>
    <t>PC.105</t>
  </si>
  <si>
    <t>2010 - Set 4</t>
  </si>
  <si>
    <t>1995317424</t>
  </si>
  <si>
    <t>PC.106</t>
  </si>
  <si>
    <t>2010 - Set 6</t>
  </si>
  <si>
    <t>-897358330</t>
  </si>
  <si>
    <t>PC.107</t>
  </si>
  <si>
    <t>2010 - Set 8</t>
  </si>
  <si>
    <t>278870046</t>
  </si>
  <si>
    <t>PC.108</t>
  </si>
  <si>
    <t>2012 - Set 8</t>
  </si>
  <si>
    <t>-615076575</t>
  </si>
  <si>
    <t>29</t>
  </si>
  <si>
    <t>PC.109</t>
  </si>
  <si>
    <t>2012 - Set 13</t>
  </si>
  <si>
    <t>124392250</t>
  </si>
  <si>
    <t>30</t>
  </si>
  <si>
    <t>PC.11</t>
  </si>
  <si>
    <t>Micro B</t>
  </si>
  <si>
    <t>1441712299</t>
  </si>
  <si>
    <t>31</t>
  </si>
  <si>
    <t>PC.110</t>
  </si>
  <si>
    <t>2014 - Set 1</t>
  </si>
  <si>
    <t>2147329657</t>
  </si>
  <si>
    <t>32</t>
  </si>
  <si>
    <t>PC.111</t>
  </si>
  <si>
    <t>2014 - Set 4</t>
  </si>
  <si>
    <t>941112768</t>
  </si>
  <si>
    <t>33</t>
  </si>
  <si>
    <t>PC.112</t>
  </si>
  <si>
    <t>2014 - Set 8</t>
  </si>
  <si>
    <t>1365718332</t>
  </si>
  <si>
    <t>34</t>
  </si>
  <si>
    <t>PC.113</t>
  </si>
  <si>
    <t>2016 - Set 3</t>
  </si>
  <si>
    <t>1870449574</t>
  </si>
  <si>
    <t>35</t>
  </si>
  <si>
    <t>PC.114</t>
  </si>
  <si>
    <t>2016 - Set 7</t>
  </si>
  <si>
    <t>1884233853</t>
  </si>
  <si>
    <t>36</t>
  </si>
  <si>
    <t>PC.115</t>
  </si>
  <si>
    <t>2016 - Set 8</t>
  </si>
  <si>
    <t>-1759586395</t>
  </si>
  <si>
    <t>37</t>
  </si>
  <si>
    <t>PC.116</t>
  </si>
  <si>
    <t>2016 - Set 10</t>
  </si>
  <si>
    <t>267184418</t>
  </si>
  <si>
    <t>38</t>
  </si>
  <si>
    <t>PC.117</t>
  </si>
  <si>
    <t>2016 - Set 11</t>
  </si>
  <si>
    <t>-1967652431</t>
  </si>
  <si>
    <t>39</t>
  </si>
  <si>
    <t>PC.118</t>
  </si>
  <si>
    <t>2016 - Set 13</t>
  </si>
  <si>
    <t>-44474497</t>
  </si>
  <si>
    <t>40</t>
  </si>
  <si>
    <t>PC.119</t>
  </si>
  <si>
    <t>2016 - Set 15</t>
  </si>
  <si>
    <t>1127594026</t>
  </si>
  <si>
    <t>41</t>
  </si>
  <si>
    <t>PC.12</t>
  </si>
  <si>
    <t>Guts Medium</t>
  </si>
  <si>
    <t>1567899361</t>
  </si>
  <si>
    <t>42</t>
  </si>
  <si>
    <t>PC.120</t>
  </si>
  <si>
    <t>2016 - Set 17</t>
  </si>
  <si>
    <t>372222513</t>
  </si>
  <si>
    <t>43</t>
  </si>
  <si>
    <t>PC.121</t>
  </si>
  <si>
    <t>2018 - Set 3</t>
  </si>
  <si>
    <t>1338621918</t>
  </si>
  <si>
    <t>44</t>
  </si>
  <si>
    <t>PC.122</t>
  </si>
  <si>
    <t>2018 - Set 4</t>
  </si>
  <si>
    <t>324601762</t>
  </si>
  <si>
    <t>45</t>
  </si>
  <si>
    <t>PC.123</t>
  </si>
  <si>
    <t>Kaly tufa M1</t>
  </si>
  <si>
    <t>524854209</t>
  </si>
  <si>
    <t>46</t>
  </si>
  <si>
    <t>PC.124</t>
  </si>
  <si>
    <t>Kaly tufa L1</t>
  </si>
  <si>
    <t>-1189957460</t>
  </si>
  <si>
    <t>47</t>
  </si>
  <si>
    <t>PC.125</t>
  </si>
  <si>
    <t>Kaly tufa L2</t>
  </si>
  <si>
    <t>1445666399</t>
  </si>
  <si>
    <t>48</t>
  </si>
  <si>
    <t>PC.126</t>
  </si>
  <si>
    <t>Kaly tufa L3</t>
  </si>
  <si>
    <t>911365266</t>
  </si>
  <si>
    <t>49</t>
  </si>
  <si>
    <t>PC.127</t>
  </si>
  <si>
    <t>Kaly tufa XL1</t>
  </si>
  <si>
    <t>762955088</t>
  </si>
  <si>
    <t>50</t>
  </si>
  <si>
    <t>PC.128</t>
  </si>
  <si>
    <t>Kaly tufa mega</t>
  </si>
  <si>
    <t>-1247974890</t>
  </si>
  <si>
    <t>51</t>
  </si>
  <si>
    <t>PC.129</t>
  </si>
  <si>
    <t>Ships</t>
  </si>
  <si>
    <t>1637072391</t>
  </si>
  <si>
    <t>52</t>
  </si>
  <si>
    <t>PC.13</t>
  </si>
  <si>
    <t>Guts Large</t>
  </si>
  <si>
    <t>1934246300</t>
  </si>
  <si>
    <t>53</t>
  </si>
  <si>
    <t>PC.130</t>
  </si>
  <si>
    <t>Bank</t>
  </si>
  <si>
    <t>-1449826274</t>
  </si>
  <si>
    <t>54</t>
  </si>
  <si>
    <t>PC.131</t>
  </si>
  <si>
    <t>Cortes</t>
  </si>
  <si>
    <t>606423079</t>
  </si>
  <si>
    <t>55</t>
  </si>
  <si>
    <t>PC.132</t>
  </si>
  <si>
    <t>Walls</t>
  </si>
  <si>
    <t>448577920</t>
  </si>
  <si>
    <t>56</t>
  </si>
  <si>
    <t>PC.133</t>
  </si>
  <si>
    <t>Plume</t>
  </si>
  <si>
    <t>-1794697141</t>
  </si>
  <si>
    <t>57</t>
  </si>
  <si>
    <t>PC.134</t>
  </si>
  <si>
    <t>Nazaré</t>
  </si>
  <si>
    <t>38882076</t>
  </si>
  <si>
    <t>58</t>
  </si>
  <si>
    <t>PC.135</t>
  </si>
  <si>
    <t>Belharra</t>
  </si>
  <si>
    <t>726684357</t>
  </si>
  <si>
    <t>59</t>
  </si>
  <si>
    <t>PC.136</t>
  </si>
  <si>
    <t>Jaws</t>
  </si>
  <si>
    <t>2130237623</t>
  </si>
  <si>
    <t>60</t>
  </si>
  <si>
    <t>PC.137</t>
  </si>
  <si>
    <t>Pipeline</t>
  </si>
  <si>
    <t>1549975529</t>
  </si>
  <si>
    <t>61</t>
  </si>
  <si>
    <t>PC.138</t>
  </si>
  <si>
    <t>Mavericks</t>
  </si>
  <si>
    <t>-513660136</t>
  </si>
  <si>
    <t>62</t>
  </si>
  <si>
    <t>PC.139</t>
  </si>
  <si>
    <t>Avalanche</t>
  </si>
  <si>
    <t>202439478</t>
  </si>
  <si>
    <t>63</t>
  </si>
  <si>
    <t>PC.14</t>
  </si>
  <si>
    <t>Guts XLarge</t>
  </si>
  <si>
    <t>619794787</t>
  </si>
  <si>
    <t>64</t>
  </si>
  <si>
    <t>PC.140</t>
  </si>
  <si>
    <t>Kanagawa</t>
  </si>
  <si>
    <t>515894988</t>
  </si>
  <si>
    <t>65</t>
  </si>
  <si>
    <t>PC.141</t>
  </si>
  <si>
    <t>Teahupoo</t>
  </si>
  <si>
    <t>-794756261</t>
  </si>
  <si>
    <t>66</t>
  </si>
  <si>
    <t>PC.142</t>
  </si>
  <si>
    <t>Hubby</t>
  </si>
  <si>
    <t>674248077</t>
  </si>
  <si>
    <t>67</t>
  </si>
  <si>
    <t>PC.143</t>
  </si>
  <si>
    <t>TV S</t>
  </si>
  <si>
    <t>-1925295775</t>
  </si>
  <si>
    <t>68</t>
  </si>
  <si>
    <t>PC.144</t>
  </si>
  <si>
    <t>TV M</t>
  </si>
  <si>
    <t>1176140631</t>
  </si>
  <si>
    <t>69</t>
  </si>
  <si>
    <t>PC.145</t>
  </si>
  <si>
    <t>B 612</t>
  </si>
  <si>
    <t>634167219</t>
  </si>
  <si>
    <t>70</t>
  </si>
  <si>
    <t>PC.146</t>
  </si>
  <si>
    <t>Arrakis</t>
  </si>
  <si>
    <t>243368762</t>
  </si>
  <si>
    <t>71</t>
  </si>
  <si>
    <t>PC.147</t>
  </si>
  <si>
    <t>Galatea</t>
  </si>
  <si>
    <t>1365424796</t>
  </si>
  <si>
    <t>72</t>
  </si>
  <si>
    <t>PC.148</t>
  </si>
  <si>
    <t>Helios</t>
  </si>
  <si>
    <t>-97263338</t>
  </si>
  <si>
    <t>73</t>
  </si>
  <si>
    <t>PC.149</t>
  </si>
  <si>
    <t>Miranda</t>
  </si>
  <si>
    <t>1651125594</t>
  </si>
  <si>
    <t>74</t>
  </si>
  <si>
    <t>PC.15</t>
  </si>
  <si>
    <t>Guts Bridges</t>
  </si>
  <si>
    <t>-1879992435</t>
  </si>
  <si>
    <t>75</t>
  </si>
  <si>
    <t>PC.150</t>
  </si>
  <si>
    <t>Demos</t>
  </si>
  <si>
    <t>-1362553117</t>
  </si>
  <si>
    <t>76</t>
  </si>
  <si>
    <t>PC.151</t>
  </si>
  <si>
    <t>Harpies</t>
  </si>
  <si>
    <t>-1997831689</t>
  </si>
  <si>
    <t>77</t>
  </si>
  <si>
    <t>PC.152</t>
  </si>
  <si>
    <t>Ange</t>
  </si>
  <si>
    <t>451699830</t>
  </si>
  <si>
    <t>78</t>
  </si>
  <si>
    <t>PC.153</t>
  </si>
  <si>
    <t>Méduse</t>
  </si>
  <si>
    <t>-1558182000</t>
  </si>
  <si>
    <t>PC.154</t>
  </si>
  <si>
    <t>Lucifer</t>
  </si>
  <si>
    <t>366720551</t>
  </si>
  <si>
    <t>80</t>
  </si>
  <si>
    <t>PC.155</t>
  </si>
  <si>
    <t>Rokh</t>
  </si>
  <si>
    <t>2134801534</t>
  </si>
  <si>
    <t>81</t>
  </si>
  <si>
    <t>PC.156</t>
  </si>
  <si>
    <t>Valkyrie</t>
  </si>
  <si>
    <t>171208310</t>
  </si>
  <si>
    <t>82</t>
  </si>
  <si>
    <t>PC.157</t>
  </si>
  <si>
    <t>Dédale</t>
  </si>
  <si>
    <t>-887769475</t>
  </si>
  <si>
    <t>83</t>
  </si>
  <si>
    <t>PC.158</t>
  </si>
  <si>
    <t>Phénix</t>
  </si>
  <si>
    <t>382825107</t>
  </si>
  <si>
    <t>84</t>
  </si>
  <si>
    <t>PC.159</t>
  </si>
  <si>
    <t>Sphinx</t>
  </si>
  <si>
    <t>896679219</t>
  </si>
  <si>
    <t>85</t>
  </si>
  <si>
    <t>PC.16</t>
  </si>
  <si>
    <t>Guts Pinches</t>
  </si>
  <si>
    <t>2117985524</t>
  </si>
  <si>
    <t>86</t>
  </si>
  <si>
    <t>PC.160</t>
  </si>
  <si>
    <t>Astraeos</t>
  </si>
  <si>
    <t>-917431128</t>
  </si>
  <si>
    <t>87</t>
  </si>
  <si>
    <t>PC.161</t>
  </si>
  <si>
    <t>Hermes</t>
  </si>
  <si>
    <t>1167456787</t>
  </si>
  <si>
    <t>88</t>
  </si>
  <si>
    <t>PC.162</t>
  </si>
  <si>
    <t>Eos</t>
  </si>
  <si>
    <t>-1633698700</t>
  </si>
  <si>
    <t>89</t>
  </si>
  <si>
    <t>PC.163</t>
  </si>
  <si>
    <t>Icare</t>
  </si>
  <si>
    <t>1561610478</t>
  </si>
  <si>
    <t>90</t>
  </si>
  <si>
    <t>PC.164</t>
  </si>
  <si>
    <t>Pegase</t>
  </si>
  <si>
    <t>63806764</t>
  </si>
  <si>
    <t>91</t>
  </si>
  <si>
    <t>PC.165</t>
  </si>
  <si>
    <t>Urban M3</t>
  </si>
  <si>
    <t>687208379</t>
  </si>
  <si>
    <t>92</t>
  </si>
  <si>
    <t>PC.166</t>
  </si>
  <si>
    <t>Urban L1</t>
  </si>
  <si>
    <t>1643338198</t>
  </si>
  <si>
    <t>93</t>
  </si>
  <si>
    <t>PC.167</t>
  </si>
  <si>
    <t>Urban L2</t>
  </si>
  <si>
    <t>-1825323224</t>
  </si>
  <si>
    <t>94</t>
  </si>
  <si>
    <t>PC.168</t>
  </si>
  <si>
    <t>Urban L3</t>
  </si>
  <si>
    <t>541192644</t>
  </si>
  <si>
    <t>95</t>
  </si>
  <si>
    <t>PC.169</t>
  </si>
  <si>
    <t>Urban L4</t>
  </si>
  <si>
    <t>472172714</t>
  </si>
  <si>
    <t>96</t>
  </si>
  <si>
    <t>PC.17</t>
  </si>
  <si>
    <t>Minimicro 1 PU</t>
  </si>
  <si>
    <t>-1231453646</t>
  </si>
  <si>
    <t>97</t>
  </si>
  <si>
    <t>PC.170</t>
  </si>
  <si>
    <t>Urban XL1</t>
  </si>
  <si>
    <t>-209621011</t>
  </si>
  <si>
    <t>98</t>
  </si>
  <si>
    <t>PC.171</t>
  </si>
  <si>
    <t>VOL.F.0014-M</t>
  </si>
  <si>
    <t>855951164</t>
  </si>
  <si>
    <t>99</t>
  </si>
  <si>
    <t>PC.172</t>
  </si>
  <si>
    <t>VOL.F.015-H</t>
  </si>
  <si>
    <t>-249735157</t>
  </si>
  <si>
    <t>100</t>
  </si>
  <si>
    <t>PC.173</t>
  </si>
  <si>
    <t>VOL.F.016-M</t>
  </si>
  <si>
    <t>-1550972335</t>
  </si>
  <si>
    <t>101</t>
  </si>
  <si>
    <t>PC.174</t>
  </si>
  <si>
    <t>VOL.F.017-H</t>
  </si>
  <si>
    <t>-75647061</t>
  </si>
  <si>
    <t>102</t>
  </si>
  <si>
    <t>PC.175</t>
  </si>
  <si>
    <t>VOL.F.018-M</t>
  </si>
  <si>
    <t>410241229</t>
  </si>
  <si>
    <t>103</t>
  </si>
  <si>
    <t>PC.176</t>
  </si>
  <si>
    <t>VOL.F.019-E</t>
  </si>
  <si>
    <t>1230398692</t>
  </si>
  <si>
    <t>104</t>
  </si>
  <si>
    <t>PC.177</t>
  </si>
  <si>
    <t>VOL.F.020-M</t>
  </si>
  <si>
    <t>-1171365196</t>
  </si>
  <si>
    <t>105</t>
  </si>
  <si>
    <t>PC.178</t>
  </si>
  <si>
    <t>Griffset MACRO GOODY 1</t>
  </si>
  <si>
    <t>1550461741</t>
  </si>
  <si>
    <t>106</t>
  </si>
  <si>
    <t>PC.179</t>
  </si>
  <si>
    <t>Griffset MACRO GOODY 2</t>
  </si>
  <si>
    <t>1650544945</t>
  </si>
  <si>
    <t>107</t>
  </si>
  <si>
    <t>PC.18</t>
  </si>
  <si>
    <t>Minimicro 3 PU</t>
  </si>
  <si>
    <t>662597741</t>
  </si>
  <si>
    <t>108</t>
  </si>
  <si>
    <t>PC.180</t>
  </si>
  <si>
    <t>Griffset MACRO GOODY 3</t>
  </si>
  <si>
    <t>1788096286</t>
  </si>
  <si>
    <t>109</t>
  </si>
  <si>
    <t>PC.181</t>
  </si>
  <si>
    <t>Griffset MACRO GOODY 4</t>
  </si>
  <si>
    <t>1348761437</t>
  </si>
  <si>
    <t>110</t>
  </si>
  <si>
    <t>PC.182</t>
  </si>
  <si>
    <t>Griffset MACRO GOODY 5</t>
  </si>
  <si>
    <t>1795087898</t>
  </si>
  <si>
    <t>111</t>
  </si>
  <si>
    <t>PC.183</t>
  </si>
  <si>
    <t>Griffset MACRO GOODY 6</t>
  </si>
  <si>
    <t>1944068739</t>
  </si>
  <si>
    <t>112</t>
  </si>
  <si>
    <t>PC.184</t>
  </si>
  <si>
    <t>Griffset THREADS</t>
  </si>
  <si>
    <t>-1490500508</t>
  </si>
  <si>
    <t>113</t>
  </si>
  <si>
    <t>PC.185</t>
  </si>
  <si>
    <t>Griffset OPEN MACRO GOODY 1</t>
  </si>
  <si>
    <t>-1464419723</t>
  </si>
  <si>
    <t>114</t>
  </si>
  <si>
    <t>PC.186</t>
  </si>
  <si>
    <t>Griffset OPEN MACRO GOODY 2</t>
  </si>
  <si>
    <t>-843934705</t>
  </si>
  <si>
    <t>115</t>
  </si>
  <si>
    <t>PC.187</t>
  </si>
  <si>
    <t>Griffset OPEN MACRO GOODY 3</t>
  </si>
  <si>
    <t>1727566651</t>
  </si>
  <si>
    <t>116</t>
  </si>
  <si>
    <t>PC.188</t>
  </si>
  <si>
    <t>Griffset OPEN MACRO GOODY 4</t>
  </si>
  <si>
    <t>1479814088</t>
  </si>
  <si>
    <t>117</t>
  </si>
  <si>
    <t>PC.189</t>
  </si>
  <si>
    <t>Griffset OPEN MACRO GOODY 5</t>
  </si>
  <si>
    <t>-1859763304</t>
  </si>
  <si>
    <t>118</t>
  </si>
  <si>
    <t>PC.19</t>
  </si>
  <si>
    <t>Jibs 6 PU (RinX)</t>
  </si>
  <si>
    <t>-705963559</t>
  </si>
  <si>
    <t>119</t>
  </si>
  <si>
    <t>PC.190</t>
  </si>
  <si>
    <t>Griffset OPEN MACRO GOODY 6</t>
  </si>
  <si>
    <t>-528578133</t>
  </si>
  <si>
    <t>120</t>
  </si>
  <si>
    <t>PC.191</t>
  </si>
  <si>
    <t>Griffset EDGES 1</t>
  </si>
  <si>
    <t>757173950</t>
  </si>
  <si>
    <t>121</t>
  </si>
  <si>
    <t>PC.192</t>
  </si>
  <si>
    <t>Griffset EDGES 2</t>
  </si>
  <si>
    <t>-2092694554</t>
  </si>
  <si>
    <t>122</t>
  </si>
  <si>
    <t>PC.193</t>
  </si>
  <si>
    <t>Griffset EDGES 3</t>
  </si>
  <si>
    <t>523030488</t>
  </si>
  <si>
    <t>123</t>
  </si>
  <si>
    <t>PC.194</t>
  </si>
  <si>
    <t>Griffset EDGES 4</t>
  </si>
  <si>
    <t>-1051054107</t>
  </si>
  <si>
    <t>124</t>
  </si>
  <si>
    <t>PC.195</t>
  </si>
  <si>
    <t>Griffset EDGES 5</t>
  </si>
  <si>
    <t>251955817</t>
  </si>
  <si>
    <t>125</t>
  </si>
  <si>
    <t>PC.196</t>
  </si>
  <si>
    <t>Griffset EDGES 6</t>
  </si>
  <si>
    <t>857890369</t>
  </si>
  <si>
    <t>126</t>
  </si>
  <si>
    <t>PC.197</t>
  </si>
  <si>
    <t>Griffset EDGES 7</t>
  </si>
  <si>
    <t>1229303602</t>
  </si>
  <si>
    <t>127</t>
  </si>
  <si>
    <t>PC.198</t>
  </si>
  <si>
    <t>Griffset EDGES 8</t>
  </si>
  <si>
    <t>-1766385869</t>
  </si>
  <si>
    <t>128</t>
  </si>
  <si>
    <t>PC.199</t>
  </si>
  <si>
    <t>Griffset EDGES 9</t>
  </si>
  <si>
    <t>-1164721887</t>
  </si>
  <si>
    <t>129</t>
  </si>
  <si>
    <t>PC.2</t>
  </si>
  <si>
    <t>Small Jugs</t>
  </si>
  <si>
    <t>271617374</t>
  </si>
  <si>
    <t>130</t>
  </si>
  <si>
    <t>PC.20</t>
  </si>
  <si>
    <t>Micro C PU</t>
  </si>
  <si>
    <t>1095558701</t>
  </si>
  <si>
    <t>131</t>
  </si>
  <si>
    <t>PC.200</t>
  </si>
  <si>
    <t>Griffset EDGES 10</t>
  </si>
  <si>
    <t>210654072</t>
  </si>
  <si>
    <t>132</t>
  </si>
  <si>
    <t>PC.201</t>
  </si>
  <si>
    <t>Griffset EDGES 11</t>
  </si>
  <si>
    <t>-1140093723</t>
  </si>
  <si>
    <t>133</t>
  </si>
  <si>
    <t>PC.202</t>
  </si>
  <si>
    <t>Griffset EDGES 12</t>
  </si>
  <si>
    <t>-569224205</t>
  </si>
  <si>
    <t>134</t>
  </si>
  <si>
    <t>PC.203</t>
  </si>
  <si>
    <t>Griffset SLOPERS 2</t>
  </si>
  <si>
    <t>-265326668</t>
  </si>
  <si>
    <t>135</t>
  </si>
  <si>
    <t>PC.204</t>
  </si>
  <si>
    <t>Griffset SLOPERS 4</t>
  </si>
  <si>
    <t>39187804</t>
  </si>
  <si>
    <t>136</t>
  </si>
  <si>
    <t>PC.205</t>
  </si>
  <si>
    <t>Griffset SLOPERS 6</t>
  </si>
  <si>
    <t>1721858180</t>
  </si>
  <si>
    <t>137</t>
  </si>
  <si>
    <t>PC.206</t>
  </si>
  <si>
    <t>Griffset SLOPERS 9</t>
  </si>
  <si>
    <t>1122593947</t>
  </si>
  <si>
    <t>138</t>
  </si>
  <si>
    <t>PC.207</t>
  </si>
  <si>
    <t>Griffset SLOPERS 14</t>
  </si>
  <si>
    <t>-603033669</t>
  </si>
  <si>
    <t>139</t>
  </si>
  <si>
    <t>PC.208</t>
  </si>
  <si>
    <t>Griffset PINCHES 1</t>
  </si>
  <si>
    <t>-2125138294</t>
  </si>
  <si>
    <t>140</t>
  </si>
  <si>
    <t>PC.209</t>
  </si>
  <si>
    <t>Griffset PINCHES 4</t>
  </si>
  <si>
    <t>-885592488</t>
  </si>
  <si>
    <t>141</t>
  </si>
  <si>
    <t>PC.21</t>
  </si>
  <si>
    <t>CruX 10 PU</t>
  </si>
  <si>
    <t>1672832435</t>
  </si>
  <si>
    <t>142</t>
  </si>
  <si>
    <t>PC.210</t>
  </si>
  <si>
    <t>Griffset PINCHES 6</t>
  </si>
  <si>
    <t>-1698434584</t>
  </si>
  <si>
    <t>143</t>
  </si>
  <si>
    <t>PC.211</t>
  </si>
  <si>
    <t>Griffset PINCHES 8</t>
  </si>
  <si>
    <t>371400138</t>
  </si>
  <si>
    <t>144</t>
  </si>
  <si>
    <t>PC.212</t>
  </si>
  <si>
    <t>Griffset FOOTHOLDS 1</t>
  </si>
  <si>
    <t>223419624</t>
  </si>
  <si>
    <t>145</t>
  </si>
  <si>
    <t>PC.213</t>
  </si>
  <si>
    <t>Griffset FOOTHOLDS 6</t>
  </si>
  <si>
    <t>881472064</t>
  </si>
  <si>
    <t>146</t>
  </si>
  <si>
    <t>PC.214</t>
  </si>
  <si>
    <t>Griffset FOOTHOLDS 7</t>
  </si>
  <si>
    <t>1273202837</t>
  </si>
  <si>
    <t>147</t>
  </si>
  <si>
    <t>PC.215</t>
  </si>
  <si>
    <t>Griffset BALLS 1</t>
  </si>
  <si>
    <t>-140195507</t>
  </si>
  <si>
    <t>148</t>
  </si>
  <si>
    <t>PC.216</t>
  </si>
  <si>
    <t>Griffset BALLS 2</t>
  </si>
  <si>
    <t>81036045</t>
  </si>
  <si>
    <t>149</t>
  </si>
  <si>
    <t>PC.217</t>
  </si>
  <si>
    <t>Griffset BALLS 3</t>
  </si>
  <si>
    <t>-302637514</t>
  </si>
  <si>
    <t>150</t>
  </si>
  <si>
    <t>PC.218</t>
  </si>
  <si>
    <t>Griffset BALLS 4</t>
  </si>
  <si>
    <t>1465430430</t>
  </si>
  <si>
    <t>151</t>
  </si>
  <si>
    <t>PC.219</t>
  </si>
  <si>
    <t>Griffset BALLS 5</t>
  </si>
  <si>
    <t>-1023430675</t>
  </si>
  <si>
    <t>152</t>
  </si>
  <si>
    <t>PC.22</t>
  </si>
  <si>
    <t>RinX Small PU</t>
  </si>
  <si>
    <t>-80418649</t>
  </si>
  <si>
    <t>153</t>
  </si>
  <si>
    <t>PC.220</t>
  </si>
  <si>
    <t>Griffset BALLS 6</t>
  </si>
  <si>
    <t>-2060434267</t>
  </si>
  <si>
    <t>154</t>
  </si>
  <si>
    <t>PC.221</t>
  </si>
  <si>
    <t>Griffset BALLS 7</t>
  </si>
  <si>
    <t>903074829</t>
  </si>
  <si>
    <t>155</t>
  </si>
  <si>
    <t>PC.222</t>
  </si>
  <si>
    <t>Griffset BALLS 8</t>
  </si>
  <si>
    <t>-461536434</t>
  </si>
  <si>
    <t>156</t>
  </si>
  <si>
    <t>PC.223</t>
  </si>
  <si>
    <t>Griffset BALLS 9</t>
  </si>
  <si>
    <t>233329203</t>
  </si>
  <si>
    <t>157</t>
  </si>
  <si>
    <t>PC.224</t>
  </si>
  <si>
    <t>Griffset BALLS 10</t>
  </si>
  <si>
    <t>994223874</t>
  </si>
  <si>
    <t>158</t>
  </si>
  <si>
    <t>PC.225</t>
  </si>
  <si>
    <t>Griffset SCREW ONS 5</t>
  </si>
  <si>
    <t>-56432321</t>
  </si>
  <si>
    <t>159</t>
  </si>
  <si>
    <t>PC.226</t>
  </si>
  <si>
    <t>Pure 1</t>
  </si>
  <si>
    <t>1908534947</t>
  </si>
  <si>
    <t>160</t>
  </si>
  <si>
    <t>PC.227</t>
  </si>
  <si>
    <t>Pure 2</t>
  </si>
  <si>
    <t>907979364</t>
  </si>
  <si>
    <t>161</t>
  </si>
  <si>
    <t>PC.228</t>
  </si>
  <si>
    <t>Pure 3</t>
  </si>
  <si>
    <t>-1487885864</t>
  </si>
  <si>
    <t>162</t>
  </si>
  <si>
    <t>PC.229</t>
  </si>
  <si>
    <t>Pure 4</t>
  </si>
  <si>
    <t>-176279095</t>
  </si>
  <si>
    <t>163</t>
  </si>
  <si>
    <t>PC.23</t>
  </si>
  <si>
    <t>RinX Medium PU</t>
  </si>
  <si>
    <t>906287223</t>
  </si>
  <si>
    <t>164</t>
  </si>
  <si>
    <t>PC.230</t>
  </si>
  <si>
    <t>Pure 5</t>
  </si>
  <si>
    <t>1985287485</t>
  </si>
  <si>
    <t>165</t>
  </si>
  <si>
    <t>PC.231</t>
  </si>
  <si>
    <t>Pure 6</t>
  </si>
  <si>
    <t>-327433822</t>
  </si>
  <si>
    <t>166</t>
  </si>
  <si>
    <t>PC.232</t>
  </si>
  <si>
    <t>Pure 7</t>
  </si>
  <si>
    <t>-1353648078</t>
  </si>
  <si>
    <t>167</t>
  </si>
  <si>
    <t>PC.233</t>
  </si>
  <si>
    <t>Pure 8</t>
  </si>
  <si>
    <t>1089904635</t>
  </si>
  <si>
    <t>168</t>
  </si>
  <si>
    <t>PC.234</t>
  </si>
  <si>
    <t>Pure 9</t>
  </si>
  <si>
    <t>-418713952</t>
  </si>
  <si>
    <t>169</t>
  </si>
  <si>
    <t>PC.235</t>
  </si>
  <si>
    <t>Pure 10</t>
  </si>
  <si>
    <t>2049137816</t>
  </si>
  <si>
    <t>170</t>
  </si>
  <si>
    <t>PC.236</t>
  </si>
  <si>
    <t>Pure 11</t>
  </si>
  <si>
    <t>151034266</t>
  </si>
  <si>
    <t>171</t>
  </si>
  <si>
    <t>PC.237</t>
  </si>
  <si>
    <t>Pure 12</t>
  </si>
  <si>
    <t>1999343398</t>
  </si>
  <si>
    <t>172</t>
  </si>
  <si>
    <t>PC.238</t>
  </si>
  <si>
    <t>Pure 13</t>
  </si>
  <si>
    <t>1004141603</t>
  </si>
  <si>
    <t>173</t>
  </si>
  <si>
    <t>PC.239</t>
  </si>
  <si>
    <t>Pure 14</t>
  </si>
  <si>
    <t>-1032032181</t>
  </si>
  <si>
    <t>174</t>
  </si>
  <si>
    <t>PC.24</t>
  </si>
  <si>
    <t>RinX Large PU</t>
  </si>
  <si>
    <t>-1132894923</t>
  </si>
  <si>
    <t>175</t>
  </si>
  <si>
    <t>PC.240</t>
  </si>
  <si>
    <t>Pure 15</t>
  </si>
  <si>
    <t>900000381</t>
  </si>
  <si>
    <t>176</t>
  </si>
  <si>
    <t>PC.241</t>
  </si>
  <si>
    <t>Pure 16</t>
  </si>
  <si>
    <t>1941949906</t>
  </si>
  <si>
    <t>177</t>
  </si>
  <si>
    <t>PC.242</t>
  </si>
  <si>
    <t>Pure 17</t>
  </si>
  <si>
    <t>-1701518221</t>
  </si>
  <si>
    <t>178</t>
  </si>
  <si>
    <t>PC.243</t>
  </si>
  <si>
    <t>Pure 18</t>
  </si>
  <si>
    <t>178307411</t>
  </si>
  <si>
    <t>179</t>
  </si>
  <si>
    <t>PC.244</t>
  </si>
  <si>
    <t>Pure 19</t>
  </si>
  <si>
    <t>1384942463</t>
  </si>
  <si>
    <t>180</t>
  </si>
  <si>
    <t>PC.245</t>
  </si>
  <si>
    <t>Pure 20</t>
  </si>
  <si>
    <t>1077511775</t>
  </si>
  <si>
    <t>181</t>
  </si>
  <si>
    <t>PC.246</t>
  </si>
  <si>
    <t>Pure 21</t>
  </si>
  <si>
    <t>1573361783</t>
  </si>
  <si>
    <t>182</t>
  </si>
  <si>
    <t>PC.247</t>
  </si>
  <si>
    <t>Pure 22</t>
  </si>
  <si>
    <t>-9255776</t>
  </si>
  <si>
    <t>183</t>
  </si>
  <si>
    <t>PC.248</t>
  </si>
  <si>
    <t>Pure 23</t>
  </si>
  <si>
    <t>249206483</t>
  </si>
  <si>
    <t>184</t>
  </si>
  <si>
    <t>PC.249</t>
  </si>
  <si>
    <t>Pure 24</t>
  </si>
  <si>
    <t>820102246</t>
  </si>
  <si>
    <t>185</t>
  </si>
  <si>
    <t>PC.25</t>
  </si>
  <si>
    <t>RinX XTR PU</t>
  </si>
  <si>
    <t>491060138</t>
  </si>
  <si>
    <t>186</t>
  </si>
  <si>
    <t>PC.250</t>
  </si>
  <si>
    <t>Pure 25</t>
  </si>
  <si>
    <t>-373907545</t>
  </si>
  <si>
    <t>187</t>
  </si>
  <si>
    <t>PC.251</t>
  </si>
  <si>
    <t>Pure 26</t>
  </si>
  <si>
    <t>-716756165</t>
  </si>
  <si>
    <t>188</t>
  </si>
  <si>
    <t>PC.252</t>
  </si>
  <si>
    <t>Pure 27</t>
  </si>
  <si>
    <t>619821249</t>
  </si>
  <si>
    <t>189</t>
  </si>
  <si>
    <t>PC.253</t>
  </si>
  <si>
    <t>Fichtl 1</t>
  </si>
  <si>
    <t>1330347374</t>
  </si>
  <si>
    <t>190</t>
  </si>
  <si>
    <t>PC.254</t>
  </si>
  <si>
    <t>Fichtl 2</t>
  </si>
  <si>
    <t>-1797863082</t>
  </si>
  <si>
    <t>191</t>
  </si>
  <si>
    <t>PC.255</t>
  </si>
  <si>
    <t>Fichtl 3</t>
  </si>
  <si>
    <t>1640167921</t>
  </si>
  <si>
    <t>192</t>
  </si>
  <si>
    <t>PC.256</t>
  </si>
  <si>
    <t>Fichtl 4</t>
  </si>
  <si>
    <t>1717645289</t>
  </si>
  <si>
    <t>193</t>
  </si>
  <si>
    <t>PC.26</t>
  </si>
  <si>
    <t>Lord of RinX PU</t>
  </si>
  <si>
    <t>1019263344</t>
  </si>
  <si>
    <t>194</t>
  </si>
  <si>
    <t>PC.27</t>
  </si>
  <si>
    <t>Xtr 6 PU</t>
  </si>
  <si>
    <t>1377718826</t>
  </si>
  <si>
    <t>195</t>
  </si>
  <si>
    <t>PC.28</t>
  </si>
  <si>
    <t>Xtr 7 PU</t>
  </si>
  <si>
    <t>-792878050</t>
  </si>
  <si>
    <t>196</t>
  </si>
  <si>
    <t>PC.29</t>
  </si>
  <si>
    <t>FatBoy Bob PU</t>
  </si>
  <si>
    <t>25177950</t>
  </si>
  <si>
    <t>197</t>
  </si>
  <si>
    <t>PC.3</t>
  </si>
  <si>
    <t>Small Jugs 2</t>
  </si>
  <si>
    <t>418351850</t>
  </si>
  <si>
    <t>198</t>
  </si>
  <si>
    <t>PC.30</t>
  </si>
  <si>
    <t>FatBoy Bill PU</t>
  </si>
  <si>
    <t>1582622514</t>
  </si>
  <si>
    <t>199</t>
  </si>
  <si>
    <t>PC.31</t>
  </si>
  <si>
    <t>FatBoy Bud PU</t>
  </si>
  <si>
    <t>-1607114066</t>
  </si>
  <si>
    <t>200</t>
  </si>
  <si>
    <t>PC.32</t>
  </si>
  <si>
    <t>STR_01S</t>
  </si>
  <si>
    <t>1535434285</t>
  </si>
  <si>
    <t>201</t>
  </si>
  <si>
    <t>PC.33</t>
  </si>
  <si>
    <t>STR_01M</t>
  </si>
  <si>
    <t>-1686913640</t>
  </si>
  <si>
    <t>202</t>
  </si>
  <si>
    <t>PC.34</t>
  </si>
  <si>
    <t>STR_02</t>
  </si>
  <si>
    <t>490572141</t>
  </si>
  <si>
    <t>203</t>
  </si>
  <si>
    <t>PC.35</t>
  </si>
  <si>
    <t>STR_04</t>
  </si>
  <si>
    <t>-1010863176</t>
  </si>
  <si>
    <t>204</t>
  </si>
  <si>
    <t>PC.36</t>
  </si>
  <si>
    <t>STR_05</t>
  </si>
  <si>
    <t>-1080477671</t>
  </si>
  <si>
    <t>205</t>
  </si>
  <si>
    <t>PC.37</t>
  </si>
  <si>
    <t>Pentagon L (5x STR_10L)</t>
  </si>
  <si>
    <t>1867804021</t>
  </si>
  <si>
    <t>206</t>
  </si>
  <si>
    <t>PC.38</t>
  </si>
  <si>
    <t>Dragon (STR_13L+STR_13R)</t>
  </si>
  <si>
    <t>-394338406</t>
  </si>
  <si>
    <t>207</t>
  </si>
  <si>
    <t>PC.39</t>
  </si>
  <si>
    <t>Manta Small (2xSTR_14M L+R)</t>
  </si>
  <si>
    <t>809894991</t>
  </si>
  <si>
    <t>208</t>
  </si>
  <si>
    <t>PC.4</t>
  </si>
  <si>
    <t>Medium Jugs</t>
  </si>
  <si>
    <t>-501816358</t>
  </si>
  <si>
    <t>209</t>
  </si>
  <si>
    <t>PC.40</t>
  </si>
  <si>
    <t>Manta Large (2xSTR_14L L+R)</t>
  </si>
  <si>
    <t>-1276476312</t>
  </si>
  <si>
    <t>210</t>
  </si>
  <si>
    <t>PC.41</t>
  </si>
  <si>
    <t>LEDGE</t>
  </si>
  <si>
    <t>-120812823</t>
  </si>
  <si>
    <t>211</t>
  </si>
  <si>
    <t>PC.42</t>
  </si>
  <si>
    <t>FLOYD</t>
  </si>
  <si>
    <t>1610438488</t>
  </si>
  <si>
    <t>212</t>
  </si>
  <si>
    <t>PC.43</t>
  </si>
  <si>
    <t>BoltON 1</t>
  </si>
  <si>
    <t>-1014562945</t>
  </si>
  <si>
    <t>213</t>
  </si>
  <si>
    <t>PC.44</t>
  </si>
  <si>
    <t>BoltON 2</t>
  </si>
  <si>
    <t>980527211</t>
  </si>
  <si>
    <t>214</t>
  </si>
  <si>
    <t>PC.45</t>
  </si>
  <si>
    <t>BoltON 3</t>
  </si>
  <si>
    <t>-558873095</t>
  </si>
  <si>
    <t>215</t>
  </si>
  <si>
    <t>PC.46</t>
  </si>
  <si>
    <t>BoltON 4</t>
  </si>
  <si>
    <t>-1220017787</t>
  </si>
  <si>
    <t>216</t>
  </si>
  <si>
    <t>PC.47</t>
  </si>
  <si>
    <t>BoltON 5</t>
  </si>
  <si>
    <t>640650210</t>
  </si>
  <si>
    <t>217</t>
  </si>
  <si>
    <t>PC.48</t>
  </si>
  <si>
    <t>BoltON 6</t>
  </si>
  <si>
    <t>1313789270</t>
  </si>
  <si>
    <t>218</t>
  </si>
  <si>
    <t>PC.49</t>
  </si>
  <si>
    <t>GOLF</t>
  </si>
  <si>
    <t>-1268523651</t>
  </si>
  <si>
    <t>219</t>
  </si>
  <si>
    <t>PC.5</t>
  </si>
  <si>
    <t>Big Jugs</t>
  </si>
  <si>
    <t>1827378436</t>
  </si>
  <si>
    <t>220</t>
  </si>
  <si>
    <t>PC.50</t>
  </si>
  <si>
    <t>Jugs 1 S-L Pack</t>
  </si>
  <si>
    <t>644898979</t>
  </si>
  <si>
    <t>221</t>
  </si>
  <si>
    <t>PC.51</t>
  </si>
  <si>
    <t>Jugs 2 XL-XXL Pack</t>
  </si>
  <si>
    <t>1782570254</t>
  </si>
  <si>
    <t>222</t>
  </si>
  <si>
    <t>PC.52</t>
  </si>
  <si>
    <t>Jugs 3 S-L</t>
  </si>
  <si>
    <t>1873627280</t>
  </si>
  <si>
    <t>223</t>
  </si>
  <si>
    <t>PC.53</t>
  </si>
  <si>
    <t>Crimps 2 S</t>
  </si>
  <si>
    <t>-2012206322</t>
  </si>
  <si>
    <t>224</t>
  </si>
  <si>
    <t>PC.54</t>
  </si>
  <si>
    <t>Pinches S-L Pack</t>
  </si>
  <si>
    <t>-689372274</t>
  </si>
  <si>
    <t>225</t>
  </si>
  <si>
    <t>PC.55</t>
  </si>
  <si>
    <t>Slopers 1 Pack</t>
  </si>
  <si>
    <t>2030643733</t>
  </si>
  <si>
    <t>226</t>
  </si>
  <si>
    <t>PC.56</t>
  </si>
  <si>
    <t>Slopers 2 Pack</t>
  </si>
  <si>
    <t>1028647962</t>
  </si>
  <si>
    <t>227</t>
  </si>
  <si>
    <t>PC.57</t>
  </si>
  <si>
    <t>Slopers 3 Pack</t>
  </si>
  <si>
    <t>-1755035992</t>
  </si>
  <si>
    <t>228</t>
  </si>
  <si>
    <t>PC.58</t>
  </si>
  <si>
    <t>Slopers 4 Pack</t>
  </si>
  <si>
    <t>8626031</t>
  </si>
  <si>
    <t>229</t>
  </si>
  <si>
    <t>PC.59</t>
  </si>
  <si>
    <t>Screw on Pack</t>
  </si>
  <si>
    <t>-1495520067</t>
  </si>
  <si>
    <t>230</t>
  </si>
  <si>
    <t>PC.6</t>
  </si>
  <si>
    <t>Pockets 1</t>
  </si>
  <si>
    <t>-2011417830</t>
  </si>
  <si>
    <t>231</t>
  </si>
  <si>
    <t>PC.60</t>
  </si>
  <si>
    <t>Footholds Pack</t>
  </si>
  <si>
    <t>949143509</t>
  </si>
  <si>
    <t>232</t>
  </si>
  <si>
    <t>PC.61</t>
  </si>
  <si>
    <t>Arcane 1</t>
  </si>
  <si>
    <t>1198254786</t>
  </si>
  <si>
    <t>233</t>
  </si>
  <si>
    <t>PC.62</t>
  </si>
  <si>
    <t>Arcane 2</t>
  </si>
  <si>
    <t>774866366</t>
  </si>
  <si>
    <t>234</t>
  </si>
  <si>
    <t>PC.63</t>
  </si>
  <si>
    <t>Arcane 3</t>
  </si>
  <si>
    <t>1821677415</t>
  </si>
  <si>
    <t>235</t>
  </si>
  <si>
    <t>PC.64</t>
  </si>
  <si>
    <t>Compressor</t>
  </si>
  <si>
    <t>-1752212277</t>
  </si>
  <si>
    <t>236</t>
  </si>
  <si>
    <t>PC.65</t>
  </si>
  <si>
    <t>Doomed</t>
  </si>
  <si>
    <t>-2029648126</t>
  </si>
  <si>
    <t>237</t>
  </si>
  <si>
    <t>PC.66</t>
  </si>
  <si>
    <t>Damnation 1</t>
  </si>
  <si>
    <t>-1378865473</t>
  </si>
  <si>
    <t>238</t>
  </si>
  <si>
    <t>PC.67</t>
  </si>
  <si>
    <t>Damnation 2</t>
  </si>
  <si>
    <t>-1521290201</t>
  </si>
  <si>
    <t>239</t>
  </si>
  <si>
    <t>PC.68</t>
  </si>
  <si>
    <t>Jugflakes</t>
  </si>
  <si>
    <t>367610999</t>
  </si>
  <si>
    <t>240</t>
  </si>
  <si>
    <t>PC.69</t>
  </si>
  <si>
    <t>The ultimate pinch</t>
  </si>
  <si>
    <t>-1376909325</t>
  </si>
  <si>
    <t>241</t>
  </si>
  <si>
    <t>PC.7</t>
  </si>
  <si>
    <t>Big Pockets</t>
  </si>
  <si>
    <t>-1754386281</t>
  </si>
  <si>
    <t>242</t>
  </si>
  <si>
    <t>PC.70</t>
  </si>
  <si>
    <t>Stealth</t>
  </si>
  <si>
    <t>203239593</t>
  </si>
  <si>
    <t>243</t>
  </si>
  <si>
    <t>PC.71</t>
  </si>
  <si>
    <t>SET 8 - STAN</t>
  </si>
  <si>
    <t>-1717516444</t>
  </si>
  <si>
    <t>244</t>
  </si>
  <si>
    <t>PC.72</t>
  </si>
  <si>
    <t>SET 9 - RID</t>
  </si>
  <si>
    <t>2086588050</t>
  </si>
  <si>
    <t>245</t>
  </si>
  <si>
    <t>PC.73</t>
  </si>
  <si>
    <t>SET 10 - ODAYA</t>
  </si>
  <si>
    <t>-1907321961</t>
  </si>
  <si>
    <t>246</t>
  </si>
  <si>
    <t>PC.74</t>
  </si>
  <si>
    <t>SET 11 - HURKA</t>
  </si>
  <si>
    <t>-495423209</t>
  </si>
  <si>
    <t>247</t>
  </si>
  <si>
    <t>PC.75</t>
  </si>
  <si>
    <t>SET 12 - YURGAN</t>
  </si>
  <si>
    <t>485534113</t>
  </si>
  <si>
    <t>248</t>
  </si>
  <si>
    <t>PC.76</t>
  </si>
  <si>
    <t>SET 13 - CHERGA</t>
  </si>
  <si>
    <t>-1515931040</t>
  </si>
  <si>
    <t>249</t>
  </si>
  <si>
    <t>PC.77</t>
  </si>
  <si>
    <t>SET 14 - DYAKON</t>
  </si>
  <si>
    <t>1145131799</t>
  </si>
  <si>
    <t>250</t>
  </si>
  <si>
    <t>PC.78</t>
  </si>
  <si>
    <t>SET 15 - KOPCHE /5 pcs./</t>
  </si>
  <si>
    <t>-691012270</t>
  </si>
  <si>
    <t>251</t>
  </si>
  <si>
    <t>PC.79</t>
  </si>
  <si>
    <t>SET 16 - LIBE /4 pcs./</t>
  </si>
  <si>
    <t>-381968888</t>
  </si>
  <si>
    <t>252</t>
  </si>
  <si>
    <t>PC.8</t>
  </si>
  <si>
    <t>Big Slopers</t>
  </si>
  <si>
    <t>1869874319</t>
  </si>
  <si>
    <t>253</t>
  </si>
  <si>
    <t>PC.80</t>
  </si>
  <si>
    <t>SET 17 - REKA /4 pcs./</t>
  </si>
  <si>
    <t>-164083746</t>
  </si>
  <si>
    <t>254</t>
  </si>
  <si>
    <t>PC.81</t>
  </si>
  <si>
    <t>SET 18 - PAFTI /3 pcs./</t>
  </si>
  <si>
    <t>-145046191</t>
  </si>
  <si>
    <t>255</t>
  </si>
  <si>
    <t>PC.82</t>
  </si>
  <si>
    <t>SET 19 - KALPAK /5 pcs./</t>
  </si>
  <si>
    <t>1286050093</t>
  </si>
  <si>
    <t>256</t>
  </si>
  <si>
    <t>PC.83</t>
  </si>
  <si>
    <t>2005 - Set 1</t>
  </si>
  <si>
    <t>329647246</t>
  </si>
  <si>
    <t>257</t>
  </si>
  <si>
    <t>PC.84</t>
  </si>
  <si>
    <t>2005 - Set 5</t>
  </si>
  <si>
    <t>-1182511572</t>
  </si>
  <si>
    <t>258</t>
  </si>
  <si>
    <t>PC.85</t>
  </si>
  <si>
    <t>2005 - Set 6</t>
  </si>
  <si>
    <t>2098372989</t>
  </si>
  <si>
    <t>259</t>
  </si>
  <si>
    <t>PC.86</t>
  </si>
  <si>
    <t>2005 - Set 7</t>
  </si>
  <si>
    <t>1414008589</t>
  </si>
  <si>
    <t>260</t>
  </si>
  <si>
    <t>PC.87</t>
  </si>
  <si>
    <t>2005 - Set 11</t>
  </si>
  <si>
    <t>-154470898</t>
  </si>
  <si>
    <t>261</t>
  </si>
  <si>
    <t>PC.88</t>
  </si>
  <si>
    <t>2005 - Set 13</t>
  </si>
  <si>
    <t>-174142066</t>
  </si>
  <si>
    <t>262</t>
  </si>
  <si>
    <t>PC.89</t>
  </si>
  <si>
    <t>2005 - Set 15</t>
  </si>
  <si>
    <t>-720178443</t>
  </si>
  <si>
    <t>263</t>
  </si>
  <si>
    <t>PC.9</t>
  </si>
  <si>
    <t>Pinches 1</t>
  </si>
  <si>
    <t>-1563524972</t>
  </si>
  <si>
    <t>264</t>
  </si>
  <si>
    <t>PC.90</t>
  </si>
  <si>
    <t>2006 - Set 2</t>
  </si>
  <si>
    <t>1901019475</t>
  </si>
  <si>
    <t>265</t>
  </si>
  <si>
    <t>PC.91</t>
  </si>
  <si>
    <t>2006 - Set 3</t>
  </si>
  <si>
    <t>-982764066</t>
  </si>
  <si>
    <t>266</t>
  </si>
  <si>
    <t>PC.92</t>
  </si>
  <si>
    <t>2006 - Set 4</t>
  </si>
  <si>
    <t>-1088572893</t>
  </si>
  <si>
    <t>267</t>
  </si>
  <si>
    <t>PC.93</t>
  </si>
  <si>
    <t>2006 - Set 5</t>
  </si>
  <si>
    <t>139697476</t>
  </si>
  <si>
    <t>268</t>
  </si>
  <si>
    <t>PC.94</t>
  </si>
  <si>
    <t>2006 - Set 7</t>
  </si>
  <si>
    <t>-875099572</t>
  </si>
  <si>
    <t>269</t>
  </si>
  <si>
    <t>PC.95</t>
  </si>
  <si>
    <t>2007 - Set 7</t>
  </si>
  <si>
    <t>1422166399</t>
  </si>
  <si>
    <t>270</t>
  </si>
  <si>
    <t>PC.96</t>
  </si>
  <si>
    <t>2007 - Set 8</t>
  </si>
  <si>
    <t>1097945646</t>
  </si>
  <si>
    <t>271</t>
  </si>
  <si>
    <t>PC.97</t>
  </si>
  <si>
    <t>2008 - Set 7</t>
  </si>
  <si>
    <t>-181936657</t>
  </si>
  <si>
    <t>272</t>
  </si>
  <si>
    <t>PC.98</t>
  </si>
  <si>
    <t>2008 - Set 8</t>
  </si>
  <si>
    <t>-1477613727</t>
  </si>
  <si>
    <t>273</t>
  </si>
  <si>
    <t>PC.99</t>
  </si>
  <si>
    <t>2008 - Set 9</t>
  </si>
  <si>
    <t>-1028643431</t>
  </si>
  <si>
    <t>274</t>
  </si>
  <si>
    <t>PC.275</t>
  </si>
  <si>
    <t>Small Crimps</t>
  </si>
  <si>
    <t>-292058444</t>
  </si>
  <si>
    <t>275</t>
  </si>
  <si>
    <t>PC.276</t>
  </si>
  <si>
    <t>Crimps</t>
  </si>
  <si>
    <t>165011624</t>
  </si>
  <si>
    <t>276</t>
  </si>
  <si>
    <t>PC.277</t>
  </si>
  <si>
    <t>Mini Jugs - New!</t>
  </si>
  <si>
    <t>-1497759565</t>
  </si>
  <si>
    <t>277</t>
  </si>
  <si>
    <t>PC.278</t>
  </si>
  <si>
    <t>1879124470</t>
  </si>
  <si>
    <t>278</t>
  </si>
  <si>
    <t>PC.279</t>
  </si>
  <si>
    <t>Large Jugs - New!</t>
  </si>
  <si>
    <t>588637072</t>
  </si>
  <si>
    <t>279</t>
  </si>
  <si>
    <t>PC.280</t>
  </si>
  <si>
    <t>Pinches - New!</t>
  </si>
  <si>
    <t>-1539600130</t>
  </si>
  <si>
    <t>280</t>
  </si>
  <si>
    <t>PC.281</t>
  </si>
  <si>
    <t>Super Slopers</t>
  </si>
  <si>
    <t>-593625558</t>
  </si>
  <si>
    <t>281</t>
  </si>
  <si>
    <t>PC.282</t>
  </si>
  <si>
    <t>Screw-on Feet 20mm - New!</t>
  </si>
  <si>
    <t>-446291975</t>
  </si>
  <si>
    <t>282</t>
  </si>
  <si>
    <t>PC.283</t>
  </si>
  <si>
    <t>Screw-on Feet 30mm - New!</t>
  </si>
  <si>
    <t>55352641</t>
  </si>
  <si>
    <t>283</t>
  </si>
  <si>
    <t>PC.284</t>
  </si>
  <si>
    <t>Screw-on Feet Angles</t>
  </si>
  <si>
    <t>813245522</t>
  </si>
  <si>
    <t>284</t>
  </si>
  <si>
    <t>PC.285</t>
  </si>
  <si>
    <t>Screw-on feet Micro edges</t>
  </si>
  <si>
    <t>-841585287</t>
  </si>
  <si>
    <t>285</t>
  </si>
  <si>
    <t>PC.286</t>
  </si>
  <si>
    <t>Screw-on Board Feet</t>
  </si>
  <si>
    <t>1060822995</t>
  </si>
  <si>
    <t>286</t>
  </si>
  <si>
    <t>PC.287</t>
  </si>
  <si>
    <t>Screw-on Hand Holds</t>
  </si>
  <si>
    <t>-592221757</t>
  </si>
  <si>
    <t>287</t>
  </si>
  <si>
    <t>PC.288</t>
  </si>
  <si>
    <t>Screw on Domes</t>
  </si>
  <si>
    <t>890775766</t>
  </si>
  <si>
    <t>288</t>
  </si>
  <si>
    <t>PC.289</t>
  </si>
  <si>
    <t>Domes</t>
  </si>
  <si>
    <t>-1667866977</t>
  </si>
  <si>
    <t>289</t>
  </si>
  <si>
    <t>PC.290</t>
  </si>
  <si>
    <t>Campus Domes - Large</t>
  </si>
  <si>
    <t>490887168</t>
  </si>
  <si>
    <t>290</t>
  </si>
  <si>
    <t>PC.291</t>
  </si>
  <si>
    <t>Campus Domes - Medium</t>
  </si>
  <si>
    <t>1764903463</t>
  </si>
  <si>
    <t>291</t>
  </si>
  <si>
    <t>PC.292</t>
  </si>
  <si>
    <t>Dual Slopers</t>
  </si>
  <si>
    <t>-235280482</t>
  </si>
  <si>
    <t>292</t>
  </si>
  <si>
    <t>PC.293</t>
  </si>
  <si>
    <t>Mini Wedges</t>
  </si>
  <si>
    <t>-778425046</t>
  </si>
  <si>
    <t>293</t>
  </si>
  <si>
    <t>PC.294</t>
  </si>
  <si>
    <t>Wedges</t>
  </si>
  <si>
    <t>-2037667232</t>
  </si>
  <si>
    <t>294</t>
  </si>
  <si>
    <t>PC.295</t>
  </si>
  <si>
    <t>Pinches</t>
  </si>
  <si>
    <t>2121164637</t>
  </si>
  <si>
    <t>295</t>
  </si>
  <si>
    <t>PC.296</t>
  </si>
  <si>
    <t>Roof Pinches - New!</t>
  </si>
  <si>
    <t>276697637</t>
  </si>
  <si>
    <t>296</t>
  </si>
  <si>
    <t>PC.297</t>
  </si>
  <si>
    <t>Super Pinches</t>
  </si>
  <si>
    <t>-637463223</t>
  </si>
  <si>
    <t>297</t>
  </si>
  <si>
    <t>PC.298</t>
  </si>
  <si>
    <t>927736526</t>
  </si>
  <si>
    <t>298</t>
  </si>
  <si>
    <t>PC.299</t>
  </si>
  <si>
    <t>Mini Volume</t>
  </si>
  <si>
    <t>-1626718056</t>
  </si>
  <si>
    <t>299</t>
  </si>
  <si>
    <t>PC.300</t>
  </si>
  <si>
    <t>Mini Volume II - New!</t>
  </si>
  <si>
    <t>2028785794</t>
  </si>
  <si>
    <t>300</t>
  </si>
  <si>
    <t>PC.301</t>
  </si>
  <si>
    <t>Volume</t>
  </si>
  <si>
    <t>-1214495300</t>
  </si>
  <si>
    <t>301</t>
  </si>
  <si>
    <t>PC.302</t>
  </si>
  <si>
    <t>SCREWONS – XS</t>
  </si>
  <si>
    <t>-68937328</t>
  </si>
  <si>
    <t>302</t>
  </si>
  <si>
    <t>PC.303</t>
  </si>
  <si>
    <t>FRESCO 1</t>
  </si>
  <si>
    <t>521556293</t>
  </si>
  <si>
    <t>303</t>
  </si>
  <si>
    <t>PC.304</t>
  </si>
  <si>
    <t>FRESCO 2</t>
  </si>
  <si>
    <t>-325052157</t>
  </si>
  <si>
    <t>304</t>
  </si>
  <si>
    <t>PC.305</t>
  </si>
  <si>
    <t>FRESCO 3</t>
  </si>
  <si>
    <t>-1315363583</t>
  </si>
  <si>
    <t>305</t>
  </si>
  <si>
    <t>PC.306</t>
  </si>
  <si>
    <t>FAR EAST</t>
  </si>
  <si>
    <t>-1614448490</t>
  </si>
  <si>
    <t>306</t>
  </si>
  <si>
    <t>PC.307</t>
  </si>
  <si>
    <t>PLEASUREMAX</t>
  </si>
  <si>
    <t>-1765980778</t>
  </si>
  <si>
    <t>307</t>
  </si>
  <si>
    <t>PC.308</t>
  </si>
  <si>
    <t>BRANIACS  Polyester</t>
  </si>
  <si>
    <t>-1680684264</t>
  </si>
  <si>
    <t>308</t>
  </si>
  <si>
    <t>PC.309</t>
  </si>
  <si>
    <t>GROOVY</t>
  </si>
  <si>
    <t>-634491532</t>
  </si>
  <si>
    <t>309</t>
  </si>
  <si>
    <t>PC.310</t>
  </si>
  <si>
    <t>SMOOTHIES</t>
  </si>
  <si>
    <t>1577380152</t>
  </si>
  <si>
    <t>310</t>
  </si>
  <si>
    <t>PC.311</t>
  </si>
  <si>
    <t>REEF OF GOLD  Polyester</t>
  </si>
  <si>
    <t>-1590319224</t>
  </si>
  <si>
    <t>311</t>
  </si>
  <si>
    <t>PC.312</t>
  </si>
  <si>
    <t>CRESCENT</t>
  </si>
  <si>
    <t>-1960332965</t>
  </si>
  <si>
    <t>312</t>
  </si>
  <si>
    <t>PC.313</t>
  </si>
  <si>
    <t>NO PAIN</t>
  </si>
  <si>
    <t>1948853789</t>
  </si>
  <si>
    <t>313</t>
  </si>
  <si>
    <t>PC.314</t>
  </si>
  <si>
    <t>CROISSANT</t>
  </si>
  <si>
    <t>-1537047163</t>
  </si>
  <si>
    <t>314</t>
  </si>
  <si>
    <t>PC.315</t>
  </si>
  <si>
    <t>ALL YOU CAN EAT 1</t>
  </si>
  <si>
    <t>850023257</t>
  </si>
  <si>
    <t>315</t>
  </si>
  <si>
    <t>PC.316</t>
  </si>
  <si>
    <t>COW POOP</t>
  </si>
  <si>
    <t>387085277</t>
  </si>
  <si>
    <t>316</t>
  </si>
  <si>
    <t>PC.317</t>
  </si>
  <si>
    <t>BOOTIE CALL 1 Polyester</t>
  </si>
  <si>
    <t>2128840897</t>
  </si>
  <si>
    <t>317</t>
  </si>
  <si>
    <t>PC.318</t>
  </si>
  <si>
    <t>BOOTIE CALL 2 Polyester</t>
  </si>
  <si>
    <t>1221745004</t>
  </si>
  <si>
    <t>318</t>
  </si>
  <si>
    <t>PC.319</t>
  </si>
  <si>
    <t>WIND AND WATER 1</t>
  </si>
  <si>
    <t>1464098127</t>
  </si>
  <si>
    <t>319</t>
  </si>
  <si>
    <t>PC.320</t>
  </si>
  <si>
    <t>ATLANTIS 1  Polyester</t>
  </si>
  <si>
    <t>2110956459</t>
  </si>
  <si>
    <t>320</t>
  </si>
  <si>
    <t>PC.321</t>
  </si>
  <si>
    <t>ATLANTIS 2 Polyester</t>
  </si>
  <si>
    <t>1423706318</t>
  </si>
  <si>
    <t>321</t>
  </si>
  <si>
    <t>PC.322</t>
  </si>
  <si>
    <t>WIND AND WATER 2</t>
  </si>
  <si>
    <t>1158116543</t>
  </si>
  <si>
    <t>322</t>
  </si>
  <si>
    <t>PC.323</t>
  </si>
  <si>
    <t>JAR JAR JUGS</t>
  </si>
  <si>
    <t>-1220220600</t>
  </si>
  <si>
    <t>323</t>
  </si>
  <si>
    <t>PC.324</t>
  </si>
  <si>
    <t>DRAGON  EGGS   New Set !!!</t>
  </si>
  <si>
    <t>1556828205</t>
  </si>
  <si>
    <t>324</t>
  </si>
  <si>
    <t>PC.325</t>
  </si>
  <si>
    <t>LAVA  L   New Set !!!</t>
  </si>
  <si>
    <t>33498543</t>
  </si>
  <si>
    <t>325</t>
  </si>
  <si>
    <t>PC.326</t>
  </si>
  <si>
    <t>Dino Spine- PU -hollow back</t>
  </si>
  <si>
    <t>405498785</t>
  </si>
  <si>
    <t>326</t>
  </si>
  <si>
    <t>PC.327</t>
  </si>
  <si>
    <t>Winds of Fury  PU hollow back</t>
  </si>
  <si>
    <t>716498830</t>
  </si>
  <si>
    <t>327</t>
  </si>
  <si>
    <t>PC.328</t>
  </si>
  <si>
    <t>The Hive - PU hollow back</t>
  </si>
  <si>
    <t>1470756157</t>
  </si>
  <si>
    <t>328</t>
  </si>
  <si>
    <t>PC.329</t>
  </si>
  <si>
    <t>Cocoon - PU hollow back</t>
  </si>
  <si>
    <t>-134398909</t>
  </si>
  <si>
    <t>329</t>
  </si>
  <si>
    <t>PC.330</t>
  </si>
  <si>
    <t>The Big Spank - PU hollow back</t>
  </si>
  <si>
    <t>-397990623</t>
  </si>
  <si>
    <t>330</t>
  </si>
  <si>
    <t>PC.331</t>
  </si>
  <si>
    <t>FULL HOUSE – screw-on New Set !!!</t>
  </si>
  <si>
    <t>49074888</t>
  </si>
  <si>
    <t>331</t>
  </si>
  <si>
    <t>PC.332</t>
  </si>
  <si>
    <t>Explore– big pockets– BOLT-on New Set !!!</t>
  </si>
  <si>
    <t>-230779361</t>
  </si>
  <si>
    <t>332</t>
  </si>
  <si>
    <t>PC.333</t>
  </si>
  <si>
    <t>Orbital– BOLT-on New Set !!!</t>
  </si>
  <si>
    <t>-294823209</t>
  </si>
  <si>
    <t>333</t>
  </si>
  <si>
    <t>PC.334</t>
  </si>
  <si>
    <t>Obsession– BOLT-on New Set !!!</t>
  </si>
  <si>
    <t>-1170563886</t>
  </si>
  <si>
    <t>334</t>
  </si>
  <si>
    <t>PC.335</t>
  </si>
  <si>
    <t>Instinct- xs+ s</t>
  </si>
  <si>
    <t>-1265970503</t>
  </si>
  <si>
    <t>335</t>
  </si>
  <si>
    <t>PC.336</t>
  </si>
  <si>
    <t>Instinct- s+ M</t>
  </si>
  <si>
    <t>263079043</t>
  </si>
  <si>
    <t>336</t>
  </si>
  <si>
    <t>PC.337</t>
  </si>
  <si>
    <t>Instinct- M+L</t>
  </si>
  <si>
    <t>-1311028480</t>
  </si>
  <si>
    <t>337</t>
  </si>
  <si>
    <t>PC.338</t>
  </si>
  <si>
    <t>Instinct- L</t>
  </si>
  <si>
    <t>-985234923</t>
  </si>
  <si>
    <t>338</t>
  </si>
  <si>
    <t>PC.339</t>
  </si>
  <si>
    <t>Instinct- XL</t>
  </si>
  <si>
    <t>307426729</t>
  </si>
  <si>
    <t>339</t>
  </si>
  <si>
    <t>PC.340</t>
  </si>
  <si>
    <t>Instinct- Mega</t>
  </si>
  <si>
    <t>785980301</t>
  </si>
  <si>
    <t>340</t>
  </si>
  <si>
    <t>PC.341</t>
  </si>
  <si>
    <t>Instinct-volumes- 1 - PU</t>
  </si>
  <si>
    <t>44124554</t>
  </si>
  <si>
    <t>341</t>
  </si>
  <si>
    <t>PC.342</t>
  </si>
  <si>
    <t>Instinct-volumes- 2 - PU</t>
  </si>
  <si>
    <t>1929456460</t>
  </si>
  <si>
    <t>342</t>
  </si>
  <si>
    <t>PC.343</t>
  </si>
  <si>
    <t>Good grip hard moves  M</t>
  </si>
  <si>
    <t>-1683885139</t>
  </si>
  <si>
    <t>343</t>
  </si>
  <si>
    <t>PC.344</t>
  </si>
  <si>
    <t>Good grip hard moves- L, XL 1</t>
  </si>
  <si>
    <t>1758711896</t>
  </si>
  <si>
    <t>344</t>
  </si>
  <si>
    <t>PC.345</t>
  </si>
  <si>
    <t>Good grip hard moves- L, XL 2</t>
  </si>
  <si>
    <t>-1511970050</t>
  </si>
  <si>
    <t>345</t>
  </si>
  <si>
    <t>PC.346</t>
  </si>
  <si>
    <t>Good grip hard moves- L, XL, Mega 1</t>
  </si>
  <si>
    <t>-192405528</t>
  </si>
  <si>
    <t>346</t>
  </si>
  <si>
    <t>PC.347</t>
  </si>
  <si>
    <t>Good grip hard moves-L, XL 3</t>
  </si>
  <si>
    <t>-869731399</t>
  </si>
  <si>
    <t>347</t>
  </si>
  <si>
    <t>PC.348</t>
  </si>
  <si>
    <t>Good grip hard moves- L Xl, Mega 2</t>
  </si>
  <si>
    <t>-1898745696</t>
  </si>
  <si>
    <t>348</t>
  </si>
  <si>
    <t>PC.349</t>
  </si>
  <si>
    <t>Good grip hard moves- Mega 1 - PU</t>
  </si>
  <si>
    <t>1923660881</t>
  </si>
  <si>
    <t>349</t>
  </si>
  <si>
    <t>PC.350</t>
  </si>
  <si>
    <t>Good grip hard moves- Mega 2 - PU</t>
  </si>
  <si>
    <t>-408102844</t>
  </si>
  <si>
    <t>350</t>
  </si>
  <si>
    <t>PC.351</t>
  </si>
  <si>
    <t>Good grip hard moves-  Mega 3 - PU</t>
  </si>
  <si>
    <t>-1117658506</t>
  </si>
  <si>
    <t>351</t>
  </si>
  <si>
    <t>PC.352</t>
  </si>
  <si>
    <t>Good grip hard moves- Mega 4</t>
  </si>
  <si>
    <t>444976054</t>
  </si>
  <si>
    <t>352</t>
  </si>
  <si>
    <t>PC.353</t>
  </si>
  <si>
    <t>Good grip hard moves- Volumes 1 - PU</t>
  </si>
  <si>
    <t>-65995017</t>
  </si>
  <si>
    <t>353</t>
  </si>
  <si>
    <t>PC.354</t>
  </si>
  <si>
    <t>Good grip hard moves-volume 2 - PU</t>
  </si>
  <si>
    <t>-1951427761</t>
  </si>
  <si>
    <t>354</t>
  </si>
  <si>
    <t>PC.355</t>
  </si>
  <si>
    <t>Good grip hard moves-volume 3 - PU</t>
  </si>
  <si>
    <t>-1948326751</t>
  </si>
  <si>
    <t>355</t>
  </si>
  <si>
    <t>PC.356</t>
  </si>
  <si>
    <t>Liquid Pyramids S</t>
  </si>
  <si>
    <t>-2007317071</t>
  </si>
  <si>
    <t>356</t>
  </si>
  <si>
    <t>PC.357</t>
  </si>
  <si>
    <t>Liquid Pyramids M</t>
  </si>
  <si>
    <t>-1208049069</t>
  </si>
  <si>
    <t>357</t>
  </si>
  <si>
    <t>PC.358</t>
  </si>
  <si>
    <t>Liquid Pyramids L 1</t>
  </si>
  <si>
    <t>2097412496</t>
  </si>
  <si>
    <t>358</t>
  </si>
  <si>
    <t>PC.359</t>
  </si>
  <si>
    <t>Liquid Pyramids L 2</t>
  </si>
  <si>
    <t>615996913</t>
  </si>
  <si>
    <t>359</t>
  </si>
  <si>
    <t>PC.360</t>
  </si>
  <si>
    <t>Liquid Pyramids XL 1 - PU</t>
  </si>
  <si>
    <t>-917366695</t>
  </si>
  <si>
    <t>360</t>
  </si>
  <si>
    <t>PC.361</t>
  </si>
  <si>
    <t>Liquid Pyramids XL 2</t>
  </si>
  <si>
    <t>738081239</t>
  </si>
  <si>
    <t>361</t>
  </si>
  <si>
    <t>PC.362</t>
  </si>
  <si>
    <t>Liquid Pyramids XL 3</t>
  </si>
  <si>
    <t>-1757270707</t>
  </si>
  <si>
    <t>362</t>
  </si>
  <si>
    <t>PC.363</t>
  </si>
  <si>
    <t>Liquid Pyramids Mega 1</t>
  </si>
  <si>
    <t>241193780</t>
  </si>
  <si>
    <t>363</t>
  </si>
  <si>
    <t>PC.364</t>
  </si>
  <si>
    <t>Liquid Pyramids Mega 2</t>
  </si>
  <si>
    <t>575529556</t>
  </si>
  <si>
    <t>364</t>
  </si>
  <si>
    <t>PC.365</t>
  </si>
  <si>
    <t>Liquid Pyramids Mega 3</t>
  </si>
  <si>
    <t>-44995766</t>
  </si>
  <si>
    <t>365</t>
  </si>
  <si>
    <t>PC.366</t>
  </si>
  <si>
    <t>Liquid Pyramids Mega 4</t>
  </si>
  <si>
    <t>-1698092775</t>
  </si>
  <si>
    <t>366</t>
  </si>
  <si>
    <t>PC.367</t>
  </si>
  <si>
    <t>Liquid Pyramids Mega 5 - PU</t>
  </si>
  <si>
    <t>455097105</t>
  </si>
  <si>
    <t>367</t>
  </si>
  <si>
    <t>PC.368</t>
  </si>
  <si>
    <t>Liquid Pyramids Minivolumes 1 - PU</t>
  </si>
  <si>
    <t>-987197807</t>
  </si>
  <si>
    <t>368</t>
  </si>
  <si>
    <t>PC.369</t>
  </si>
  <si>
    <t>Liquid Pyramids Minivolumes 2 - PU</t>
  </si>
  <si>
    <t>1187872013</t>
  </si>
  <si>
    <t>369</t>
  </si>
  <si>
    <t>PC.370</t>
  </si>
  <si>
    <t>Liquid Pyramids - volumes 1 - PU</t>
  </si>
  <si>
    <t>524335410</t>
  </si>
  <si>
    <t>370</t>
  </si>
  <si>
    <t>PC.371</t>
  </si>
  <si>
    <t>Liquid Pyramids - volumes 2 - PU</t>
  </si>
  <si>
    <t>-373024853</t>
  </si>
  <si>
    <t>371</t>
  </si>
  <si>
    <t>PC.372</t>
  </si>
  <si>
    <t>Liquid Pyramids - volumes 4 - PU</t>
  </si>
  <si>
    <t>658571186</t>
  </si>
  <si>
    <t>372</t>
  </si>
  <si>
    <t>PC.373</t>
  </si>
  <si>
    <t>Liquid Pyramids - volumes 5 - PU</t>
  </si>
  <si>
    <t>981946818</t>
  </si>
  <si>
    <t>373</t>
  </si>
  <si>
    <t>PC.374</t>
  </si>
  <si>
    <t>Simplicity-set volumes-BOLT-ON</t>
  </si>
  <si>
    <t>-1923826846</t>
  </si>
  <si>
    <t>374</t>
  </si>
  <si>
    <t>PC.375</t>
  </si>
  <si>
    <t>All Jousting Jugs</t>
  </si>
  <si>
    <t>1118185633</t>
  </si>
  <si>
    <t xml:space="preserve">Jousting Jugs	DM	4,1	KC40001	XX - Small
Jousting Jugs	DM	2,53	KC40002	X - Small
Jousting Jugs	DM	4,2	KC40003	Small
Jousting Jugs	DM	7,36	KC40004	Med
Jousting Jugs	DM	13,53	KC40005	Large
Jousting Jugs	DM	20,52	KC40006	X - Large
Jousting Jugs	DM	7,2	KC40007	Princess
Jousting Jugs	DM	9,71	KC40008	Prince
Jousting Jugs	DM	15,32	KC40009	Queen
Jousting Jugs	DL	17	KC40010	King
Jousting Jugs	DL	25,5	KC40011	Emperor
</t>
  </si>
  <si>
    <t>375</t>
  </si>
  <si>
    <t>PC.376</t>
  </si>
  <si>
    <t>All Love Handles</t>
  </si>
  <si>
    <t>-1420493672</t>
  </si>
  <si>
    <t xml:space="preserve">Love Handles	DM	0,846	KC25001	Small
Love Handles	DM	2,937	KC25002	Med
Love Handles	DM	4,982	KC25003	Large
Love Handles	DM	8,244	KC25004	X-Large
Love Handles	DM	3,278	KC25005	Prince
Love Handles	DL	5,145	KC25006	Queen
Love Handles	DL	6,468	KC25007	King
</t>
  </si>
  <si>
    <t>376</t>
  </si>
  <si>
    <t>PC.377</t>
  </si>
  <si>
    <t>All Wafers</t>
  </si>
  <si>
    <t>1924535635</t>
  </si>
  <si>
    <t xml:space="preserve">Wafers	DM	0,328	KC29001	Feet
Wafers	DM	0,743	KC29002	Small
Wafers	DM	1,114	KC29003	Med
Wafers	DM	1,97	KC29004	Large
Wafers	DM	2,967	KC29005	X-Large
Wafers	DM	1,088	KC29006	Prince
Wafers	DM	1,525	KC29007	Queen
Wafers	DM	6,868	KC29008	King
</t>
  </si>
  <si>
    <t>377</t>
  </si>
  <si>
    <t>PC.378</t>
  </si>
  <si>
    <t>All Wafers 2.0</t>
  </si>
  <si>
    <t>1900795119</t>
  </si>
  <si>
    <t xml:space="preserve">Wafers 2.0	DM	9,6	KC29009	X-Large
Wafers 2.0	DM	2,7	KC29010	Princess
Wafers 2.0	DM	3,00	KC29011	Princess #2
Wafers 2.0	DM	4,35	KC29012	Prince
Wafers 2.0	DM	6,51	KC29013	Queen
Wafers 2.0	DM	7,18	KC29014	King
Wafers 2.0	DM	14,3	KC29015	Emperor
</t>
  </si>
  <si>
    <t>378</t>
  </si>
  <si>
    <t>PC.379</t>
  </si>
  <si>
    <t>All Fragments</t>
  </si>
  <si>
    <t>533738231</t>
  </si>
  <si>
    <t xml:space="preserve">Fragments	DM	1,421	KC17001	X-Small
Fragments	DM	1,868	KC17002	Small
Fragments	DM	1,411	KC17003	Med
Fragments	DM	1,729	KC17004	Large
Fragments	DM	3,148	KC17005	X-Large
Fragments	DM	1,058	KC17006	Prince
Fragments	DM	2,137	KC17007	Queen
Fragments	DM	3,65	KC17008	King
</t>
  </si>
  <si>
    <t>379</t>
  </si>
  <si>
    <t>PC.380</t>
  </si>
  <si>
    <t>All Dragon Balls</t>
  </si>
  <si>
    <t>-429647039</t>
  </si>
  <si>
    <t xml:space="preserve">Dragon Balls	DM	0,57	KC23001	Feet
Dragon Balls	DM	2,247	KC23002	Small
Dragon Balls	DM	2,96	KC23003	Med
Dragon Balls	DM	5,303	KC23004	Large
Dragon Balls	DM	10,38	KC23005	X-Large
Dragon Balls	DM	3,28	KC23006	Prince
Dragon Balls	DL	7,872	KC23007	Queen
Dragon Balls	DL	10,35	KC23008	King
</t>
  </si>
  <si>
    <t>380</t>
  </si>
  <si>
    <t>PC.381</t>
  </si>
  <si>
    <t>All Contours</t>
  </si>
  <si>
    <t>1199819745</t>
  </si>
  <si>
    <t xml:space="preserve">Contours	DM	0,638	KC30001	Feet
Contours	DM	1,381	KC30002	Small
Contours	DM	2,378	KC30003	Med
Contours	DM	2,623	KC30004	Large
Contours	DM	5,85	KC30005	X-Large
Contours	DM	3,171	KC30006	Prince
Contours	DM	2,876	KC30007	Queen
</t>
  </si>
  <si>
    <t>381</t>
  </si>
  <si>
    <t>PC.382</t>
  </si>
  <si>
    <t>FRAGMENTS</t>
  </si>
  <si>
    <t>2091321462</t>
  </si>
  <si>
    <t>382</t>
  </si>
  <si>
    <t>PC.383</t>
  </si>
  <si>
    <t>SPORES</t>
  </si>
  <si>
    <t>-887837069</t>
  </si>
  <si>
    <t>383</t>
  </si>
  <si>
    <t>PC.384</t>
  </si>
  <si>
    <t>RADIATION</t>
  </si>
  <si>
    <t>1869287267</t>
  </si>
  <si>
    <t>384</t>
  </si>
  <si>
    <t>PC.385</t>
  </si>
  <si>
    <t>MICROBES</t>
  </si>
  <si>
    <t>-662950267</t>
  </si>
  <si>
    <t>385</t>
  </si>
  <si>
    <t>PC.386</t>
  </si>
  <si>
    <t>JUMBOS</t>
  </si>
  <si>
    <t>1149837838</t>
  </si>
  <si>
    <t>386</t>
  </si>
  <si>
    <t>PC.387</t>
  </si>
  <si>
    <t>TRIS</t>
  </si>
  <si>
    <t>-1618854520</t>
  </si>
  <si>
    <t>387</t>
  </si>
  <si>
    <t>PC.388</t>
  </si>
  <si>
    <t>CAPSULES</t>
  </si>
  <si>
    <t>-837872632</t>
  </si>
  <si>
    <t>388</t>
  </si>
  <si>
    <t>PC.389</t>
  </si>
  <si>
    <t>ELLIPSIS</t>
  </si>
  <si>
    <t>1051499946</t>
  </si>
  <si>
    <t>389</t>
  </si>
  <si>
    <t>PC.390</t>
  </si>
  <si>
    <t>ATOMS</t>
  </si>
  <si>
    <t>-2121201950</t>
  </si>
  <si>
    <t>390</t>
  </si>
  <si>
    <t>PC.391</t>
  </si>
  <si>
    <t>CLONES</t>
  </si>
  <si>
    <t>-1534348652</t>
  </si>
  <si>
    <t>391</t>
  </si>
  <si>
    <t>PC.392</t>
  </si>
  <si>
    <t>ASTEROIDS</t>
  </si>
  <si>
    <t>2015799585</t>
  </si>
  <si>
    <t>392</t>
  </si>
  <si>
    <t>PC.393</t>
  </si>
  <si>
    <t>COCOONS</t>
  </si>
  <si>
    <t>-84938488</t>
  </si>
  <si>
    <t>393</t>
  </si>
  <si>
    <t>PC.394</t>
  </si>
  <si>
    <t>DIFFUSION</t>
  </si>
  <si>
    <t>605679353</t>
  </si>
  <si>
    <t>394</t>
  </si>
  <si>
    <t>PC.395</t>
  </si>
  <si>
    <t>OCTOPUSES</t>
  </si>
  <si>
    <t>1548216095</t>
  </si>
  <si>
    <t>395</t>
  </si>
  <si>
    <t>PC.396</t>
  </si>
  <si>
    <t>STEROIDS</t>
  </si>
  <si>
    <t>2006628016</t>
  </si>
  <si>
    <t>396</t>
  </si>
  <si>
    <t>PC.397</t>
  </si>
  <si>
    <t>QUARKS</t>
  </si>
  <si>
    <t>-1630707196</t>
  </si>
  <si>
    <t>397</t>
  </si>
  <si>
    <t>PC.398</t>
  </si>
  <si>
    <t>LEDGES</t>
  </si>
  <si>
    <t>-303011936</t>
  </si>
  <si>
    <t>398</t>
  </si>
  <si>
    <t>PC.399</t>
  </si>
  <si>
    <t>VEINS</t>
  </si>
  <si>
    <t>203672322</t>
  </si>
  <si>
    <t>399</t>
  </si>
  <si>
    <t>PC.400</t>
  </si>
  <si>
    <t>HUECOS</t>
  </si>
  <si>
    <t>-765721935</t>
  </si>
  <si>
    <t>400</t>
  </si>
  <si>
    <t>PC.401</t>
  </si>
  <si>
    <t>BUMPS</t>
  </si>
  <si>
    <t>-2038020633</t>
  </si>
  <si>
    <t>401</t>
  </si>
  <si>
    <t>PC.402</t>
  </si>
  <si>
    <t>THE PINCHES V.007.1</t>
  </si>
  <si>
    <t>-691691963</t>
  </si>
  <si>
    <t>402</t>
  </si>
  <si>
    <t>PC.403</t>
  </si>
  <si>
    <t>THE PINCHES V.007.2</t>
  </si>
  <si>
    <t>1078051418</t>
  </si>
  <si>
    <t>403</t>
  </si>
  <si>
    <t>PC.404</t>
  </si>
  <si>
    <t>THE PINCHES V.007.3</t>
  </si>
  <si>
    <t>-1022782586</t>
  </si>
  <si>
    <t>404</t>
  </si>
  <si>
    <t>PC.405</t>
  </si>
  <si>
    <t>THE PINCHES V.007.4</t>
  </si>
  <si>
    <t>-273962</t>
  </si>
  <si>
    <t>405</t>
  </si>
  <si>
    <t>PC.406</t>
  </si>
  <si>
    <t>THE PINCHES V.007.5</t>
  </si>
  <si>
    <t>1125744915</t>
  </si>
  <si>
    <t>406</t>
  </si>
  <si>
    <t>PC.407</t>
  </si>
  <si>
    <t>BLOBS V.008.1</t>
  </si>
  <si>
    <t>1729825102</t>
  </si>
  <si>
    <t>407</t>
  </si>
  <si>
    <t>PC.408</t>
  </si>
  <si>
    <t>BLOBS V.008.2</t>
  </si>
  <si>
    <t>-1798291327</t>
  </si>
  <si>
    <t>408</t>
  </si>
  <si>
    <t>PC.409</t>
  </si>
  <si>
    <t>BLOBS V.008.3</t>
  </si>
  <si>
    <t>13741998</t>
  </si>
  <si>
    <t>409</t>
  </si>
  <si>
    <t>PC.410</t>
  </si>
  <si>
    <t>WAVE V.011</t>
  </si>
  <si>
    <t>-340667590</t>
  </si>
  <si>
    <t>410</t>
  </si>
  <si>
    <t>PC.411</t>
  </si>
  <si>
    <t>THE SHIELDS - dual texture V.013.1</t>
  </si>
  <si>
    <t>745138741</t>
  </si>
  <si>
    <t>411</t>
  </si>
  <si>
    <t>PC.412</t>
  </si>
  <si>
    <t>THE SHIELDS - dual texture V.013.2</t>
  </si>
  <si>
    <t>1313490091</t>
  </si>
  <si>
    <t>412</t>
  </si>
  <si>
    <t>PC.413</t>
  </si>
  <si>
    <t>THE SHIELDS - dual texture V.013.3</t>
  </si>
  <si>
    <t>-1672079408</t>
  </si>
  <si>
    <t>413</t>
  </si>
  <si>
    <t>PC.414</t>
  </si>
  <si>
    <t>THE SHIELDS - dual texture V.013.4</t>
  </si>
  <si>
    <t>1376638761</t>
  </si>
  <si>
    <t>414</t>
  </si>
  <si>
    <t>PC.415</t>
  </si>
  <si>
    <t>THE SHIELDS - dual texture V.013.5</t>
  </si>
  <si>
    <t>-754071336</t>
  </si>
  <si>
    <t>415</t>
  </si>
  <si>
    <t>PC.416</t>
  </si>
  <si>
    <t>SPHERES V.016.1</t>
  </si>
  <si>
    <t>1569966630</t>
  </si>
  <si>
    <t>416</t>
  </si>
  <si>
    <t>PC.417</t>
  </si>
  <si>
    <t>SPHERES V.016.2</t>
  </si>
  <si>
    <t>-1673707473</t>
  </si>
  <si>
    <t>417</t>
  </si>
  <si>
    <t>PC.418</t>
  </si>
  <si>
    <t>SPHERES V.016.3</t>
  </si>
  <si>
    <t>1304840742</t>
  </si>
  <si>
    <t>418</t>
  </si>
  <si>
    <t>PC.419</t>
  </si>
  <si>
    <t>BALLS V.017.1</t>
  </si>
  <si>
    <t>-265660544</t>
  </si>
  <si>
    <t>419</t>
  </si>
  <si>
    <t>PC.420</t>
  </si>
  <si>
    <t>BALLS V.017.2</t>
  </si>
  <si>
    <t>1504657295</t>
  </si>
  <si>
    <t>420</t>
  </si>
  <si>
    <t>PC.421</t>
  </si>
  <si>
    <t>BALLS V.017.3</t>
  </si>
  <si>
    <t>1624916105</t>
  </si>
  <si>
    <t>421</t>
  </si>
  <si>
    <t>PC.422</t>
  </si>
  <si>
    <t>ORBITALS V.018.1</t>
  </si>
  <si>
    <t>2069034598</t>
  </si>
  <si>
    <t>422</t>
  </si>
  <si>
    <t>PC.423</t>
  </si>
  <si>
    <t>ORBITALS V.018.2</t>
  </si>
  <si>
    <t>1529065221</t>
  </si>
  <si>
    <t>423</t>
  </si>
  <si>
    <t>PC.424</t>
  </si>
  <si>
    <t>BRICKS V.022.1</t>
  </si>
  <si>
    <t>-152136690</t>
  </si>
  <si>
    <t>424</t>
  </si>
  <si>
    <t>PC.425</t>
  </si>
  <si>
    <t>BRICKS V.022.2</t>
  </si>
  <si>
    <t>179404396</t>
  </si>
  <si>
    <t>425</t>
  </si>
  <si>
    <t>PC.426</t>
  </si>
  <si>
    <t>BRICKS V.022.3</t>
  </si>
  <si>
    <t>-1203473173</t>
  </si>
  <si>
    <t>426</t>
  </si>
  <si>
    <t>PC.427</t>
  </si>
  <si>
    <t>BRICKS V.022.4</t>
  </si>
  <si>
    <t>-1714738775</t>
  </si>
  <si>
    <t>427</t>
  </si>
  <si>
    <t>PC.428</t>
  </si>
  <si>
    <t>BRICKS V.022.5</t>
  </si>
  <si>
    <t>-611884216</t>
  </si>
  <si>
    <t>428</t>
  </si>
  <si>
    <t>PC.429</t>
  </si>
  <si>
    <t>DELTOIDS V.026.1</t>
  </si>
  <si>
    <t>-956112752</t>
  </si>
  <si>
    <t>429</t>
  </si>
  <si>
    <t>PC.430</t>
  </si>
  <si>
    <t>DELTOIDS V.026.2</t>
  </si>
  <si>
    <t>-925850292</t>
  </si>
  <si>
    <t>430</t>
  </si>
  <si>
    <t>PC.431</t>
  </si>
  <si>
    <t>DELTOIDS V.026.3</t>
  </si>
  <si>
    <t>-1095071214</t>
  </si>
  <si>
    <t>431</t>
  </si>
  <si>
    <t>PC.432</t>
  </si>
  <si>
    <t>DELTOIDS V.026.4</t>
  </si>
  <si>
    <t>-1203719114</t>
  </si>
  <si>
    <t>432</t>
  </si>
  <si>
    <t>PC.433</t>
  </si>
  <si>
    <t>Big Spheres</t>
  </si>
  <si>
    <t>-385801859</t>
  </si>
  <si>
    <t>433</t>
  </si>
  <si>
    <t>PC.434</t>
  </si>
  <si>
    <t>Small spheres</t>
  </si>
  <si>
    <t>-1919316007</t>
  </si>
  <si>
    <t>434</t>
  </si>
  <si>
    <t>PC.435</t>
  </si>
  <si>
    <t>Set of spheres 4 pcs</t>
  </si>
  <si>
    <t>1156488857</t>
  </si>
  <si>
    <t>435</t>
  </si>
  <si>
    <t>PC.436</t>
  </si>
  <si>
    <t>Depression Large I</t>
  </si>
  <si>
    <t>-669347490</t>
  </si>
  <si>
    <t>436</t>
  </si>
  <si>
    <t>PC.437</t>
  </si>
  <si>
    <t>Depression Large II</t>
  </si>
  <si>
    <t>-1574281463</t>
  </si>
  <si>
    <t>437</t>
  </si>
  <si>
    <t>PC.438</t>
  </si>
  <si>
    <t>Depression Medium II</t>
  </si>
  <si>
    <t>-1916290968</t>
  </si>
  <si>
    <t>438</t>
  </si>
  <si>
    <t>PC.439</t>
  </si>
  <si>
    <t>Micro Samo</t>
  </si>
  <si>
    <t>249924192</t>
  </si>
  <si>
    <t>439</t>
  </si>
  <si>
    <t>PC.440</t>
  </si>
  <si>
    <t>Small I</t>
  </si>
  <si>
    <t>-950246155</t>
  </si>
  <si>
    <t>440</t>
  </si>
  <si>
    <t>PC.441</t>
  </si>
  <si>
    <t>Large &amp; Medium I</t>
  </si>
  <si>
    <t>1853263109</t>
  </si>
  <si>
    <t>441</t>
  </si>
  <si>
    <t>PC.442</t>
  </si>
  <si>
    <t>Large Sphere</t>
  </si>
  <si>
    <t>-224701068</t>
  </si>
  <si>
    <t>442</t>
  </si>
  <si>
    <t>PC.443</t>
  </si>
  <si>
    <t>Medium I</t>
  </si>
  <si>
    <t>696099572</t>
  </si>
  <si>
    <t>443</t>
  </si>
  <si>
    <t>PC.444</t>
  </si>
  <si>
    <t>Medium II</t>
  </si>
  <si>
    <t>500066771</t>
  </si>
  <si>
    <t>444</t>
  </si>
  <si>
    <t>PC.445</t>
  </si>
  <si>
    <t>Medium III</t>
  </si>
  <si>
    <t>-1463926196</t>
  </si>
  <si>
    <t>445</t>
  </si>
  <si>
    <t>PC.446</t>
  </si>
  <si>
    <t>Plane Island</t>
  </si>
  <si>
    <t>18597070</t>
  </si>
  <si>
    <t>446</t>
  </si>
  <si>
    <t>PC.447</t>
  </si>
  <si>
    <t>VG Monsterholds</t>
  </si>
  <si>
    <t>673780634</t>
  </si>
  <si>
    <t>447</t>
  </si>
  <si>
    <t>PC.448</t>
  </si>
  <si>
    <t>Small &amp; Large Isles</t>
  </si>
  <si>
    <t>-645130331</t>
  </si>
  <si>
    <t>448</t>
  </si>
  <si>
    <t>PC.449</t>
  </si>
  <si>
    <t>Buttons</t>
  </si>
  <si>
    <t>2091006436</t>
  </si>
  <si>
    <t>449</t>
  </si>
  <si>
    <t>PC.450</t>
  </si>
  <si>
    <t>Set Potatoes</t>
  </si>
  <si>
    <t>689375073</t>
  </si>
  <si>
    <t>450</t>
  </si>
  <si>
    <t>PC.451</t>
  </si>
  <si>
    <t>Big Triangulus</t>
  </si>
  <si>
    <t>1173573580</t>
  </si>
  <si>
    <t>451</t>
  </si>
  <si>
    <t>PC.452</t>
  </si>
  <si>
    <t>SC Big Spheres</t>
  </si>
  <si>
    <t>-2098586515</t>
  </si>
  <si>
    <t>452</t>
  </si>
  <si>
    <t>PC.453</t>
  </si>
  <si>
    <t>Set of SC Spheres</t>
  </si>
  <si>
    <t>-1196595608</t>
  </si>
  <si>
    <t>453</t>
  </si>
  <si>
    <t>PC.454</t>
  </si>
  <si>
    <t>Pinocchio</t>
  </si>
  <si>
    <t>-224288425</t>
  </si>
  <si>
    <t>454</t>
  </si>
  <si>
    <t>PC.455</t>
  </si>
  <si>
    <t>Samo Dual I</t>
  </si>
  <si>
    <t>563139481</t>
  </si>
  <si>
    <t>455</t>
  </si>
  <si>
    <t>PC.257</t>
  </si>
  <si>
    <t>XXL-E</t>
  </si>
  <si>
    <t>1372242262</t>
  </si>
  <si>
    <t>027.08</t>
  </si>
  <si>
    <t>456</t>
  </si>
  <si>
    <t>671557792</t>
  </si>
  <si>
    <t>027.09</t>
  </si>
  <si>
    <t>457</t>
  </si>
  <si>
    <t>PC.257.1</t>
  </si>
  <si>
    <t>2064909295</t>
  </si>
  <si>
    <t>027.24</t>
  </si>
  <si>
    <t>458</t>
  </si>
  <si>
    <t>PC.257.2</t>
  </si>
  <si>
    <t>501688828</t>
  </si>
  <si>
    <t>027.25</t>
  </si>
  <si>
    <t>459</t>
  </si>
  <si>
    <t>PC.258</t>
  </si>
  <si>
    <t>XL-M</t>
  </si>
  <si>
    <t>704979061</t>
  </si>
  <si>
    <t>027.10</t>
  </si>
  <si>
    <t>460</t>
  </si>
  <si>
    <t>PC.259</t>
  </si>
  <si>
    <t>L-M</t>
  </si>
  <si>
    <t>-562308842</t>
  </si>
  <si>
    <t>027.13</t>
  </si>
  <si>
    <t>461</t>
  </si>
  <si>
    <t>PC.259.1</t>
  </si>
  <si>
    <t>2008173293</t>
  </si>
  <si>
    <t>027.14</t>
  </si>
  <si>
    <t>462</t>
  </si>
  <si>
    <t>PC.259.2</t>
  </si>
  <si>
    <t>1987887943</t>
  </si>
  <si>
    <t>027.15</t>
  </si>
  <si>
    <t>463</t>
  </si>
  <si>
    <t>PC.260</t>
  </si>
  <si>
    <t>M-M</t>
  </si>
  <si>
    <t>-121313097</t>
  </si>
  <si>
    <t>027.17</t>
  </si>
  <si>
    <t>464</t>
  </si>
  <si>
    <t>PC.260.1</t>
  </si>
  <si>
    <t>551465003</t>
  </si>
  <si>
    <t>027.18</t>
  </si>
  <si>
    <t>465</t>
  </si>
  <si>
    <t>PC.260.2</t>
  </si>
  <si>
    <t>-648443723</t>
  </si>
  <si>
    <t>027.33</t>
  </si>
  <si>
    <t>466</t>
  </si>
  <si>
    <t>PC.260.3</t>
  </si>
  <si>
    <t>1608780859</t>
  </si>
  <si>
    <t>027.34</t>
  </si>
  <si>
    <t>467</t>
  </si>
  <si>
    <t>PC.261</t>
  </si>
  <si>
    <t>M-H</t>
  </si>
  <si>
    <t>1039213549</t>
  </si>
  <si>
    <t>027.19</t>
  </si>
  <si>
    <t>468</t>
  </si>
  <si>
    <t>PC.262</t>
  </si>
  <si>
    <t>XL-E</t>
  </si>
  <si>
    <t>-542340661</t>
  </si>
  <si>
    <t>027.26</t>
  </si>
  <si>
    <t>469</t>
  </si>
  <si>
    <t>PC.262.1</t>
  </si>
  <si>
    <t>1226114369</t>
  </si>
  <si>
    <t>027.27</t>
  </si>
  <si>
    <t>470</t>
  </si>
  <si>
    <t>PC.262.2</t>
  </si>
  <si>
    <t>-1722558518</t>
  </si>
  <si>
    <t>027.28</t>
  </si>
  <si>
    <t>471</t>
  </si>
  <si>
    <t>PC.263</t>
  </si>
  <si>
    <t>L-E</t>
  </si>
  <si>
    <t>1061756624</t>
  </si>
  <si>
    <t>027.29</t>
  </si>
  <si>
    <t>472</t>
  </si>
  <si>
    <t>PC.263.1</t>
  </si>
  <si>
    <t>-2042170026</t>
  </si>
  <si>
    <t>027.30</t>
  </si>
  <si>
    <t>473</t>
  </si>
  <si>
    <t>PC.263.2</t>
  </si>
  <si>
    <t>-793227570</t>
  </si>
  <si>
    <t>027.35</t>
  </si>
  <si>
    <t>474</t>
  </si>
  <si>
    <t>PC.264</t>
  </si>
  <si>
    <t>M-E</t>
  </si>
  <si>
    <t>1225360916</t>
  </si>
  <si>
    <t>027.31</t>
  </si>
  <si>
    <t>475</t>
  </si>
  <si>
    <t>1280305576</t>
  </si>
  <si>
    <t>027.36</t>
  </si>
  <si>
    <t>476</t>
  </si>
  <si>
    <t>-1717534918</t>
  </si>
  <si>
    <t>027.37</t>
  </si>
  <si>
    <t>477</t>
  </si>
  <si>
    <t>PC.264.1</t>
  </si>
  <si>
    <t>-793514907</t>
  </si>
  <si>
    <t>027.32</t>
  </si>
  <si>
    <t>478</t>
  </si>
  <si>
    <t>PC.257.3</t>
  </si>
  <si>
    <t>1688530871</t>
  </si>
  <si>
    <t>026.03</t>
  </si>
  <si>
    <t>479</t>
  </si>
  <si>
    <t>PC.258.1</t>
  </si>
  <si>
    <t>-881141286</t>
  </si>
  <si>
    <t>026.06</t>
  </si>
  <si>
    <t>480</t>
  </si>
  <si>
    <t>PC.265</t>
  </si>
  <si>
    <t>XXXL-E</t>
  </si>
  <si>
    <t>-1392306685</t>
  </si>
  <si>
    <t>026.01</t>
  </si>
  <si>
    <t>481</t>
  </si>
  <si>
    <t>PC.266</t>
  </si>
  <si>
    <t>XXL-H</t>
  </si>
  <si>
    <t>747527499</t>
  </si>
  <si>
    <t>026.02</t>
  </si>
  <si>
    <t>482</t>
  </si>
  <si>
    <t>PC.267</t>
  </si>
  <si>
    <t>XXL-M</t>
  </si>
  <si>
    <t>-2019353153</t>
  </si>
  <si>
    <t>026.04</t>
  </si>
  <si>
    <t>483</t>
  </si>
  <si>
    <t>Pol53</t>
  </si>
  <si>
    <t>1891020844</t>
  </si>
  <si>
    <t>026.05</t>
  </si>
  <si>
    <t>484</t>
  </si>
  <si>
    <t>PC.261.1</t>
  </si>
  <si>
    <t>42153996</t>
  </si>
  <si>
    <t>022.02</t>
  </si>
  <si>
    <t>485</t>
  </si>
  <si>
    <t>PC.268</t>
  </si>
  <si>
    <t>XL-H</t>
  </si>
  <si>
    <t>-643496952</t>
  </si>
  <si>
    <t>022.01</t>
  </si>
  <si>
    <t>486</t>
  </si>
  <si>
    <t>PC.269</t>
  </si>
  <si>
    <t>S-H</t>
  </si>
  <si>
    <t>608064515</t>
  </si>
  <si>
    <t>022.03</t>
  </si>
  <si>
    <t>487</t>
  </si>
  <si>
    <t>PC.269.1</t>
  </si>
  <si>
    <t>1334760595</t>
  </si>
  <si>
    <t>022.04</t>
  </si>
  <si>
    <t>488</t>
  </si>
  <si>
    <t>PC.258.2</t>
  </si>
  <si>
    <t>-1893333047</t>
  </si>
  <si>
    <t>020.01</t>
  </si>
  <si>
    <t>489</t>
  </si>
  <si>
    <t>PC.259.3</t>
  </si>
  <si>
    <t>-705961002</t>
  </si>
  <si>
    <t>020.02</t>
  </si>
  <si>
    <t>490</t>
  </si>
  <si>
    <t>PC.270</t>
  </si>
  <si>
    <t>S-M</t>
  </si>
  <si>
    <t>271163815</t>
  </si>
  <si>
    <t>020.03</t>
  </si>
  <si>
    <t>491</t>
  </si>
  <si>
    <t>PC.257.4</t>
  </si>
  <si>
    <t>-1452280786</t>
  </si>
  <si>
    <t>018.01</t>
  </si>
  <si>
    <t>492</t>
  </si>
  <si>
    <t>PC.262.3</t>
  </si>
  <si>
    <t>-1217568652</t>
  </si>
  <si>
    <t>018.02</t>
  </si>
  <si>
    <t>493</t>
  </si>
  <si>
    <t>PC.263.3</t>
  </si>
  <si>
    <t>-630610808</t>
  </si>
  <si>
    <t>018.03</t>
  </si>
  <si>
    <t>494</t>
  </si>
  <si>
    <t>PC.264.2</t>
  </si>
  <si>
    <t>950706928</t>
  </si>
  <si>
    <t>018.04</t>
  </si>
  <si>
    <t>495</t>
  </si>
  <si>
    <t>PC.271</t>
  </si>
  <si>
    <t>S-E</t>
  </si>
  <si>
    <t>1335523555</t>
  </si>
  <si>
    <t>018.05</t>
  </si>
  <si>
    <t>496</t>
  </si>
  <si>
    <t>-897153121</t>
  </si>
  <si>
    <t>010.03</t>
  </si>
  <si>
    <t>497</t>
  </si>
  <si>
    <t>-1353674249</t>
  </si>
  <si>
    <t>010.04</t>
  </si>
  <si>
    <t>498</t>
  </si>
  <si>
    <t>PC.272</t>
  </si>
  <si>
    <t>XS-M</t>
  </si>
  <si>
    <t>-652180144</t>
  </si>
  <si>
    <t>010.05</t>
  </si>
  <si>
    <t>499</t>
  </si>
  <si>
    <t>PC.273</t>
  </si>
  <si>
    <t>59882564</t>
  </si>
  <si>
    <t>V.03.01</t>
  </si>
  <si>
    <t>500</t>
  </si>
  <si>
    <t>1259020282</t>
  </si>
  <si>
    <t>V.03.02</t>
  </si>
  <si>
    <t>501</t>
  </si>
  <si>
    <t>386178169</t>
  </si>
  <si>
    <t>V.03.03</t>
  </si>
  <si>
    <t>502</t>
  </si>
  <si>
    <t>PC.273.1</t>
  </si>
  <si>
    <t>750804881</t>
  </si>
  <si>
    <t>V.03.04</t>
  </si>
  <si>
    <t>503</t>
  </si>
  <si>
    <t>PC.273.2</t>
  </si>
  <si>
    <t>-1098702106</t>
  </si>
  <si>
    <t>V.03.05</t>
  </si>
  <si>
    <t>504</t>
  </si>
  <si>
    <t>PC.273.3</t>
  </si>
  <si>
    <t>-746267332</t>
  </si>
  <si>
    <t>V.04.03</t>
  </si>
  <si>
    <t>505</t>
  </si>
  <si>
    <t>PC.273.4</t>
  </si>
  <si>
    <t>1810597045</t>
  </si>
  <si>
    <t>V.04.04</t>
  </si>
  <si>
    <t>506</t>
  </si>
  <si>
    <t>PC.274</t>
  </si>
  <si>
    <t>L</t>
  </si>
  <si>
    <t>-2086759885</t>
  </si>
  <si>
    <t>V.04.01</t>
  </si>
  <si>
    <t>507</t>
  </si>
  <si>
    <t>-39354583</t>
  </si>
  <si>
    <t>V.04.02</t>
  </si>
  <si>
    <t>508</t>
  </si>
  <si>
    <t>38100007R</t>
  </si>
  <si>
    <t>Aku nářadí</t>
  </si>
  <si>
    <t>-1663242247</t>
  </si>
  <si>
    <t>509</t>
  </si>
  <si>
    <t>38100008R</t>
  </si>
  <si>
    <t>Žebřík</t>
  </si>
  <si>
    <t>-1929365689</t>
  </si>
  <si>
    <t>510</t>
  </si>
  <si>
    <t>38100009R</t>
  </si>
  <si>
    <t>Vysokotlaký čistič WAP</t>
  </si>
  <si>
    <t>-309751722</t>
  </si>
  <si>
    <t>511</t>
  </si>
  <si>
    <t>38100010R</t>
  </si>
  <si>
    <t>spojovací materiál</t>
  </si>
  <si>
    <t>328695269</t>
  </si>
  <si>
    <t>512</t>
  </si>
  <si>
    <t>38100011R</t>
  </si>
  <si>
    <t>přepravky/transport</t>
  </si>
  <si>
    <t>-311760384</t>
  </si>
  <si>
    <t>513</t>
  </si>
  <si>
    <t>38100012R</t>
  </si>
  <si>
    <t>transport chytů z výroby</t>
  </si>
  <si>
    <t>1275288004</t>
  </si>
  <si>
    <t>SO 01.4 - Elektroinstalace, venkovní osvětlení</t>
  </si>
  <si>
    <t>M - Práce a dodávky M</t>
  </si>
  <si>
    <t xml:space="preserve">    21-M - Elektromontáže silnoproud</t>
  </si>
  <si>
    <t xml:space="preserve">    46-M - Zemní práce při extr.mont.pracích</t>
  </si>
  <si>
    <t>210100001</t>
  </si>
  <si>
    <t>Ukončení vodičů v rozváděči nebo na přístroji včetně zapojení průřezu žíly do 2,5 mm2</t>
  </si>
  <si>
    <t>210100099</t>
  </si>
  <si>
    <t>Ukončení vodičů na svorkovnici s otevřením a uzavřením krytu včetně zapojení průřezu žíly do 16 mm2</t>
  </si>
  <si>
    <t>210100151</t>
  </si>
  <si>
    <t>Ukončení kabelů smršťovací záklopkou nebo páskou se zapojením bez letování žíly do 4x16 mm2</t>
  </si>
  <si>
    <t>35436530R</t>
  </si>
  <si>
    <t>Kabelová koncovka do 4X16mm2</t>
  </si>
  <si>
    <t>210010002</t>
  </si>
  <si>
    <t>Montáž trubek pevných na povrchu po oc. Konstrukci</t>
  </si>
  <si>
    <t>Pol2</t>
  </si>
  <si>
    <t>TRUBKA OCELOVÁ ZÁVITOVÁ s nátěrem RALd 16mmVČETNĚ PŘÍCHYTEK NA OCELOVOU KONSTRUKCI</t>
  </si>
  <si>
    <t>Pol3</t>
  </si>
  <si>
    <t>TRUBKA OCELOVÁ ZÁVITOVÁ  29 MM</t>
  </si>
  <si>
    <t>210010316</t>
  </si>
  <si>
    <t>Montáž krabic nástěnných plastových čtyřhranných do 100x100 mm</t>
  </si>
  <si>
    <t>ks</t>
  </si>
  <si>
    <t>34571511R</t>
  </si>
  <si>
    <t>KRABICE IP 54 - TYP ACIDUR</t>
  </si>
  <si>
    <t>210190003</t>
  </si>
  <si>
    <t>Montáž rozvodnic do 100kg</t>
  </si>
  <si>
    <t>35713101R</t>
  </si>
  <si>
    <t>Dodávka rozvaděče RB</t>
  </si>
  <si>
    <t>35713102R</t>
  </si>
  <si>
    <t>Atypická oceloplechopvá skříň IP 43/20</t>
  </si>
  <si>
    <t>35822111R</t>
  </si>
  <si>
    <t>Podružný digitální elektroměr do 80A/ 3f, impulsní výstup</t>
  </si>
  <si>
    <t>35822112R</t>
  </si>
  <si>
    <t>Vypínač 80/3</t>
  </si>
  <si>
    <t>35822113R</t>
  </si>
  <si>
    <t>Jistič 16/3/B</t>
  </si>
  <si>
    <t>35822114R</t>
  </si>
  <si>
    <t>Jistič 32/3/B</t>
  </si>
  <si>
    <t>35822115R</t>
  </si>
  <si>
    <t>Jistič 6A/1</t>
  </si>
  <si>
    <t>35822116R</t>
  </si>
  <si>
    <t>Jistič 10A/1</t>
  </si>
  <si>
    <t>35822117R</t>
  </si>
  <si>
    <t>Jistič 16A/1</t>
  </si>
  <si>
    <t>35822118R</t>
  </si>
  <si>
    <t>Jistič+chránič 10/1/0,03</t>
  </si>
  <si>
    <t>35822119R</t>
  </si>
  <si>
    <t>Jistič+chránič 16/1/0,03</t>
  </si>
  <si>
    <t>35822120R</t>
  </si>
  <si>
    <t>Stykač 40/3</t>
  </si>
  <si>
    <t>35822121R</t>
  </si>
  <si>
    <t>Napaječ sběrnice DALI</t>
  </si>
  <si>
    <t>35822122R</t>
  </si>
  <si>
    <t>Procesní stanice sběrnice DALI</t>
  </si>
  <si>
    <t>35822123R</t>
  </si>
  <si>
    <t>Svodič přepětí 1.+2. stupeň</t>
  </si>
  <si>
    <t>35822124R</t>
  </si>
  <si>
    <t>Soumrakový spínač</t>
  </si>
  <si>
    <t>35822125R</t>
  </si>
  <si>
    <t>Pomocný materiál, vodiče, šrouby, vázací pásky, svorkovnice apod….</t>
  </si>
  <si>
    <t>35822126R</t>
  </si>
  <si>
    <t>Kompletace rozvaděče</t>
  </si>
  <si>
    <t>22122127R</t>
  </si>
  <si>
    <t>Dodávka ovládací tlačítkové skříně pro DALI sběrnici - 20 tlačítek</t>
  </si>
  <si>
    <t>22122128R</t>
  </si>
  <si>
    <t>DALI4SW - tlačítkový vstupní modul 4 vstupy</t>
  </si>
  <si>
    <t>35822129R</t>
  </si>
  <si>
    <t>35822130R</t>
  </si>
  <si>
    <t>210110003</t>
  </si>
  <si>
    <t>Montáž zásuvky IP42 na stožár VO</t>
  </si>
  <si>
    <t>34555100R</t>
  </si>
  <si>
    <t>Zásuvka IP43</t>
  </si>
  <si>
    <t>210202013</t>
  </si>
  <si>
    <t>Montáž svítidel výbojkových průmyslových stropních závěsných na výložník nebo třměn stožáru</t>
  </si>
  <si>
    <t>34812111R</t>
  </si>
  <si>
    <t>SVÍTIDLO LED 2x144 LED, 244W VČETNĚ PŘÍSLUŠENSTVÍ (gear box + DALI předřadník - viz technické podklady</t>
  </si>
  <si>
    <t>34812112R</t>
  </si>
  <si>
    <t>svítidlo osazené na konstrukci boulderu - LED reflektor IP54 - 40W</t>
  </si>
  <si>
    <t>34812113R</t>
  </si>
  <si>
    <t>svítidlo nouzové osazené na konstrukci haly bazenu 3W (IP43)</t>
  </si>
  <si>
    <t>34812114R</t>
  </si>
  <si>
    <t>RECYKLAČNÍ POPLATEK za svítidla</t>
  </si>
  <si>
    <t>210204002</t>
  </si>
  <si>
    <t>Montáž stožárů osvětlení parkových ocelových</t>
  </si>
  <si>
    <t>31674061R</t>
  </si>
  <si>
    <t>Stožár čtyřhranný sadový - typ STC, kónický, 3m,</t>
  </si>
  <si>
    <t>31674062R</t>
  </si>
  <si>
    <t>Úprava stožáru - průchodky a držáky pro svítidla</t>
  </si>
  <si>
    <t>210204202</t>
  </si>
  <si>
    <t>Montáž elektrovýzbroje stožárů osvětlení 2 okruhy</t>
  </si>
  <si>
    <t>31674063R</t>
  </si>
  <si>
    <t>Stožárová svorkovnice 35mm2 - s 2 pojistkami</t>
  </si>
  <si>
    <t>210204203</t>
  </si>
  <si>
    <t>Montáž elektrovýzbroje stožárů osvětlení 3 okruhy</t>
  </si>
  <si>
    <t>31674064R</t>
  </si>
  <si>
    <t>Stožárová svorkovnice - oddělená pro zapojení kabelu Dali sběrncie</t>
  </si>
  <si>
    <t>210220020</t>
  </si>
  <si>
    <t>Montáž uzemňovacího vedení vodičů FeZn pomocí svorek v zemi páskou do 120 mm2 ve městské zástavbě</t>
  </si>
  <si>
    <t>354420620</t>
  </si>
  <si>
    <t>Páska uzemňovací FeZn 30/4 -</t>
  </si>
  <si>
    <t>210220302</t>
  </si>
  <si>
    <t>Montáž svorek hromosvodných typu ST, SJ, SK, SZ, SR 01, 02 se 3 a více šrouby</t>
  </si>
  <si>
    <t>35442042R</t>
  </si>
  <si>
    <t>Svorka pro spojení pásku a vodiče, připojovací svorka atd…</t>
  </si>
  <si>
    <t>210810005</t>
  </si>
  <si>
    <t>Montáž měděných kabelů CYKY, CYKYD, CYKYDY, NYM, NYY, YSLY 750 V 3x1,5 mm2 uložených volně</t>
  </si>
  <si>
    <t>341110300</t>
  </si>
  <si>
    <t>Kabel CYKY 3x1,5 - J</t>
  </si>
  <si>
    <t>210810006</t>
  </si>
  <si>
    <t>Montáž měděných kabelů CYKY, CYKYD, CYKYDY, NYM, NYY, YSLY 750 V 3x2,5 mm2 uložených volně</t>
  </si>
  <si>
    <t>341110360</t>
  </si>
  <si>
    <t>Kabel CYKY 3x2,5 - J</t>
  </si>
  <si>
    <t>210810010</t>
  </si>
  <si>
    <t>Montáž měděných kabelů CYKY, CYKYD, CYKYDY, NYM, NYY, YSLY 750 V 5x1,5 mm2 uložených volně</t>
  </si>
  <si>
    <t>341110900</t>
  </si>
  <si>
    <t>Kabel CYKY 5x1,5- J</t>
  </si>
  <si>
    <t>210810013</t>
  </si>
  <si>
    <t>Montáž měděných kabelů CYKY, CYKYD, CYKYDY, NYM, NYY, YSLY 750 V 5x4 mm2 uložených volně -</t>
  </si>
  <si>
    <t>341110980</t>
  </si>
  <si>
    <t>Kabel CYKY 5x4 - J</t>
  </si>
  <si>
    <t>210810013.1</t>
  </si>
  <si>
    <t>Montáž měděných kabelů CYKY, CYKYD, CYKYDY, NYM, NYY, YSLY 750 V 4x10mm2 uložených volně</t>
  </si>
  <si>
    <t>341110760</t>
  </si>
  <si>
    <t>Kabel CYKY 4x10- J</t>
  </si>
  <si>
    <t>210810014</t>
  </si>
  <si>
    <t>Montáž měděných kabelů CYKY, CYKYD, CYKYDY, NYM, NYY, YSLY 750 V 4x16mm2 uložených volně</t>
  </si>
  <si>
    <t>341110800</t>
  </si>
  <si>
    <t>Kabel CYKY 4x16 - J</t>
  </si>
  <si>
    <t>210280004</t>
  </si>
  <si>
    <t>Zkoušky a prohlídky el rozvodů a zařízení celková prohlídka pro objem mtž prací nad 1 000 000 Kč</t>
  </si>
  <si>
    <t>Programování scen a režimu osvětlení DALI sběrnicí</t>
  </si>
  <si>
    <t>hod</t>
  </si>
  <si>
    <t>Úprava stávající jímací soustavy bazenu</t>
  </si>
  <si>
    <t>kpl</t>
  </si>
  <si>
    <t>Geodetické zaměření kabelu</t>
  </si>
  <si>
    <t>Úprava ve stávající skříni SD včetně 3 pojistek 63A (PN02)</t>
  </si>
  <si>
    <t>Zednická výpomoc, vyhledání stávajících vývodů, přepojování, připojení buňkoviště</t>
  </si>
  <si>
    <t>Pol44</t>
  </si>
  <si>
    <t>Přidružený a pomocný materiál</t>
  </si>
  <si>
    <t>460010024</t>
  </si>
  <si>
    <t>Vytyčení trasy vedení kabelového podzemního v zastavěném prostoru</t>
  </si>
  <si>
    <t>460050003</t>
  </si>
  <si>
    <t>Hloubení nezapažených jam pro stožáry jednoduché délky do 8 m na rovině ručně v hornině tř 3 (včetně sond)</t>
  </si>
  <si>
    <t>460080013</t>
  </si>
  <si>
    <t>Základové konstrukce z monolitického betonu C 12/15 bez bednění</t>
  </si>
  <si>
    <t>58932312R</t>
  </si>
  <si>
    <t>Betonová směs C12/15 včetně dopravy</t>
  </si>
  <si>
    <t>31674065R</t>
  </si>
  <si>
    <t>PVC pouzdro pro vetknutí stožáru</t>
  </si>
  <si>
    <t>460120013</t>
  </si>
  <si>
    <t>Zásyp jam ručně včetně upěchování a uložení výkopku ve vrstvách v zemině tř 3</t>
  </si>
  <si>
    <t>460120113</t>
  </si>
  <si>
    <t>Bourání základu včetně záhozu jámy sypaninou, zhutnění, urovnání</t>
  </si>
  <si>
    <t>460200163</t>
  </si>
  <si>
    <t>Hloubení kabelových nezapažených rýh ručně š 35 cm, hl 80 cm, v hornině tř 3</t>
  </si>
  <si>
    <t>460200293</t>
  </si>
  <si>
    <t>Hloubení kabelových nezapažených rýh ručně š 50 cm, hl 110 cm, v hornině tř 3</t>
  </si>
  <si>
    <t>460260001</t>
  </si>
  <si>
    <t>Zatažení lana do kanálu nebo tvárnicové trasy</t>
  </si>
  <si>
    <t>460421172</t>
  </si>
  <si>
    <t>Lože kabelů z písku nebo štěrkopísku tl 10 cm nad kabel, kryté plastovou deskou, š lože do 50 cm</t>
  </si>
  <si>
    <t>58151270R</t>
  </si>
  <si>
    <t>Písek pro kabelové lože</t>
  </si>
  <si>
    <t>460470001</t>
  </si>
  <si>
    <t>Provizorní zajištění potrubí ve výkopech při křížení s kabelem</t>
  </si>
  <si>
    <t>460470011</t>
  </si>
  <si>
    <t>Provizorní zajištění kabelů ve výkopech při jejich křížení</t>
  </si>
  <si>
    <t>460470012</t>
  </si>
  <si>
    <t>Provizorní zajištění kabelů ve výkopech při jejich souběhu</t>
  </si>
  <si>
    <t>460490012</t>
  </si>
  <si>
    <t>Krytí kabelů výstražnou fólií šířky 25 cm</t>
  </si>
  <si>
    <t>69311309R</t>
  </si>
  <si>
    <t>Kabelová výstražná folie š 25 cm</t>
  </si>
  <si>
    <t>460510065</t>
  </si>
  <si>
    <t>Kabelové prostupy z trub plastových do rýhy s obsypem, průměru do 15 cm</t>
  </si>
  <si>
    <t>28614801R</t>
  </si>
  <si>
    <t>Plastová trubka korugovaná červená/černá 50 mm</t>
  </si>
  <si>
    <t>28614802R</t>
  </si>
  <si>
    <t>Plastová trubka korugovaná červená/černá 63 mm</t>
  </si>
  <si>
    <t>28614803R</t>
  </si>
  <si>
    <t>Plastová trubka korugovaná červená/černá 110 mm</t>
  </si>
  <si>
    <t>460560273</t>
  </si>
  <si>
    <t>Zásyp rýh ručně šířky 50 cm, hloubky 90 cm, z horniny třídy 3</t>
  </si>
  <si>
    <t>460560143</t>
  </si>
  <si>
    <t>Zásyp rýh ručně šířky 35 cm, hloubky 60 cm, z horniny třídy 3</t>
  </si>
  <si>
    <t>SO 01.5 - Oplocení</t>
  </si>
  <si>
    <t xml:space="preserve">    3 - Svislé a kompletní konstrukce</t>
  </si>
  <si>
    <t>409868073</t>
  </si>
  <si>
    <t>"dle v.č.D1.1.1 - pro základy oplocení" 3,14*0,125*0,125*0,9*41</t>
  </si>
  <si>
    <t>-764277902</t>
  </si>
  <si>
    <t>2130217732</t>
  </si>
  <si>
    <t>1,81</t>
  </si>
  <si>
    <t>-93971294</t>
  </si>
  <si>
    <t>2061775198</t>
  </si>
  <si>
    <t>1410955542</t>
  </si>
  <si>
    <t>338171123</t>
  </si>
  <si>
    <t>Osazování sloupků a vzpěr plotových ocelových trubkových nebo profilovaných výšky do 2,60 m se zabetonováním (tř. C 25/30) do 0,08 m3 do připravených jamek</t>
  </si>
  <si>
    <t>-1502840018</t>
  </si>
  <si>
    <t>"dle v.č. D.1.1.1 a řezu oploc." 42</t>
  </si>
  <si>
    <t>55342257R</t>
  </si>
  <si>
    <t>sloupek plotový systémový žárově zinkovaný 60x60mm</t>
  </si>
  <si>
    <t>68520178</t>
  </si>
  <si>
    <t>34810114R</t>
  </si>
  <si>
    <t>Osazení vrat oplocení</t>
  </si>
  <si>
    <t>-506393611</t>
  </si>
  <si>
    <t>553423410</t>
  </si>
  <si>
    <t>brána kovová dvoukřídlová</t>
  </si>
  <si>
    <t>1214638451</t>
  </si>
  <si>
    <t>348121221</t>
  </si>
  <si>
    <t>Montáž podhrabových desek délky do 3 m na ocelové plotové sloupky</t>
  </si>
  <si>
    <t>1309254814</t>
  </si>
  <si>
    <t>"dle v.č. D.1.1.1" 39</t>
  </si>
  <si>
    <t>59233120R</t>
  </si>
  <si>
    <t>deska plotová podhrabová</t>
  </si>
  <si>
    <t>1500971811</t>
  </si>
  <si>
    <t>34817113R</t>
  </si>
  <si>
    <t>Osazení oplocení z dílců systémových</t>
  </si>
  <si>
    <t>-345846617</t>
  </si>
  <si>
    <t xml:space="preserve">"dle v.č.D.1.1.1" </t>
  </si>
  <si>
    <t>1,225+1+0,2+5,635+19,445+48,435+8,4+0,1+2,0</t>
  </si>
  <si>
    <t>31391111R</t>
  </si>
  <si>
    <t>dílce plotové 3D žárový Zn výška 1600 mm, délka 2500 mm</t>
  </si>
  <si>
    <t>1170483277</t>
  </si>
  <si>
    <t>998232131</t>
  </si>
  <si>
    <t>Přesun hmot pro oplocení z betonu monolitického v do 3 m</t>
  </si>
  <si>
    <t>-1116988386</t>
  </si>
  <si>
    <t xml:space="preserve">SO 01.6 - Mobilní zázemí sportoviště </t>
  </si>
  <si>
    <t>99623121R</t>
  </si>
  <si>
    <t>Mobilní zázemí sportoviště, vč. pořízení, doprava a usazení na místo - sociální zázemí</t>
  </si>
  <si>
    <t>247280234</t>
  </si>
  <si>
    <t>kompletní provedení vč. napojení buňky na vodovod, vč. přívodu, el. a kanalizaci (kan. svedena do přilehlé šachty)</t>
  </si>
  <si>
    <t>99623122R</t>
  </si>
  <si>
    <t>Mobilní zázemí sportoviště, vč. pořízení, doprava a usazení na místo - kancelář a půjčovna</t>
  </si>
  <si>
    <t>-1624563696</t>
  </si>
  <si>
    <t>vč. připojení na el.</t>
  </si>
</sst>
</file>

<file path=xl/styles.xml><?xml version="1.0" encoding="utf-8"?>
<styleSheet xmlns="http://schemas.openxmlformats.org/spreadsheetml/2006/main">
  <numFmts count="4">
    <numFmt numFmtId="164" formatCode="#,##0.00%"/>
    <numFmt numFmtId="165" formatCode="dd\.mm\.yyyy"/>
    <numFmt numFmtId="166" formatCode="#,##0.00000"/>
    <numFmt numFmtId="167" formatCode="#,##0.000"/>
  </numFmts>
  <fonts count="42">
    <font>
      <sz val="8"/>
      <name val="Trebuchet MS"/>
      <family val="2"/>
    </font>
    <font>
      <sz val="8"/>
      <color rgb="FF969696"/>
      <name val="Trebuchet MS"/>
      <family val="2"/>
      <charset val="238"/>
    </font>
    <font>
      <sz val="9"/>
      <name val="Trebuchet MS"/>
      <family val="2"/>
      <charset val="238"/>
    </font>
    <font>
      <b/>
      <sz val="12"/>
      <name val="Trebuchet MS"/>
      <family val="2"/>
      <charset val="238"/>
    </font>
    <font>
      <sz val="11"/>
      <name val="Trebuchet MS"/>
      <family val="2"/>
      <charset val="238"/>
    </font>
    <font>
      <sz val="12"/>
      <color rgb="FF003366"/>
      <name val="Trebuchet MS"/>
      <family val="2"/>
      <charset val="238"/>
    </font>
    <font>
      <sz val="10"/>
      <color rgb="FF003366"/>
      <name val="Trebuchet MS"/>
      <family val="2"/>
      <charset val="238"/>
    </font>
    <font>
      <sz val="8"/>
      <color rgb="FF003366"/>
      <name val="Trebuchet MS"/>
      <family val="2"/>
      <charset val="238"/>
    </font>
    <font>
      <sz val="8"/>
      <color rgb="FF505050"/>
      <name val="Trebuchet MS"/>
      <family val="2"/>
      <charset val="238"/>
    </font>
    <font>
      <sz val="8"/>
      <color rgb="FF800080"/>
      <name val="Trebuchet MS"/>
      <family val="2"/>
      <charset val="238"/>
    </font>
    <font>
      <sz val="8"/>
      <color rgb="FFFF0000"/>
      <name val="Trebuchet MS"/>
      <family val="2"/>
      <charset val="238"/>
    </font>
    <font>
      <sz val="8"/>
      <color rgb="FFFAE682"/>
      <name val="Trebuchet MS"/>
      <family val="2"/>
      <charset val="238"/>
    </font>
    <font>
      <sz val="10"/>
      <name val="Trebuchet MS"/>
      <family val="2"/>
      <charset val="238"/>
    </font>
    <font>
      <sz val="10"/>
      <color rgb="FF960000"/>
      <name val="Trebuchet MS"/>
      <family val="2"/>
      <charset val="238"/>
    </font>
    <font>
      <u/>
      <sz val="10"/>
      <color theme="10"/>
      <name val="Trebuchet MS"/>
      <family val="2"/>
      <charset val="238"/>
    </font>
    <font>
      <sz val="8"/>
      <color rgb="FF3366FF"/>
      <name val="Trebuchet MS"/>
      <family val="2"/>
      <charset val="238"/>
    </font>
    <font>
      <b/>
      <sz val="16"/>
      <name val="Trebuchet MS"/>
      <family val="2"/>
      <charset val="238"/>
    </font>
    <font>
      <b/>
      <sz val="12"/>
      <color rgb="FF969696"/>
      <name val="Trebuchet MS"/>
      <family val="2"/>
      <charset val="238"/>
    </font>
    <font>
      <sz val="9"/>
      <color rgb="FF969696"/>
      <name val="Trebuchet MS"/>
      <family val="2"/>
      <charset val="238"/>
    </font>
    <font>
      <b/>
      <sz val="8"/>
      <color rgb="FF969696"/>
      <name val="Trebuchet MS"/>
      <family val="2"/>
      <charset val="238"/>
    </font>
    <font>
      <sz val="10"/>
      <color rgb="FF464646"/>
      <name val="Trebuchet MS"/>
      <family val="2"/>
      <charset val="238"/>
    </font>
    <font>
      <b/>
      <sz val="10"/>
      <name val="Trebuchet MS"/>
      <family val="2"/>
      <charset val="238"/>
    </font>
    <font>
      <b/>
      <sz val="10"/>
      <color rgb="FF464646"/>
      <name val="Trebuchet MS"/>
      <family val="2"/>
      <charset val="238"/>
    </font>
    <font>
      <sz val="10"/>
      <color rgb="FF969696"/>
      <name val="Trebuchet MS"/>
      <family val="2"/>
      <charset val="238"/>
    </font>
    <font>
      <b/>
      <sz val="9"/>
      <name val="Trebuchet MS"/>
      <family val="2"/>
      <charset val="238"/>
    </font>
    <font>
      <sz val="12"/>
      <color rgb="FF969696"/>
      <name val="Trebuchet MS"/>
      <family val="2"/>
      <charset val="238"/>
    </font>
    <font>
      <b/>
      <sz val="12"/>
      <color rgb="FF960000"/>
      <name val="Trebuchet MS"/>
      <family val="2"/>
      <charset val="238"/>
    </font>
    <font>
      <sz val="18"/>
      <color theme="10"/>
      <name val="Wingdings 2"/>
      <family val="1"/>
      <charset val="2"/>
    </font>
    <font>
      <b/>
      <sz val="11"/>
      <color rgb="FF003366"/>
      <name val="Trebuchet MS"/>
      <family val="2"/>
      <charset val="238"/>
    </font>
    <font>
      <sz val="11"/>
      <color rgb="FF003366"/>
      <name val="Trebuchet MS"/>
      <family val="2"/>
      <charset val="238"/>
    </font>
    <font>
      <sz val="11"/>
      <color rgb="FF969696"/>
      <name val="Trebuchet MS"/>
      <family val="2"/>
      <charset val="238"/>
    </font>
    <font>
      <b/>
      <sz val="12"/>
      <color rgb="FF800000"/>
      <name val="Trebuchet MS"/>
      <family val="2"/>
      <charset val="238"/>
    </font>
    <font>
      <b/>
      <sz val="12"/>
      <color rgb="FF800000"/>
      <name val="Trebuchet MS"/>
      <family val="2"/>
      <charset val="238"/>
    </font>
    <font>
      <b/>
      <sz val="8"/>
      <color rgb="FF800000"/>
      <name val="Trebuchet MS"/>
      <family val="2"/>
      <charset val="238"/>
    </font>
    <font>
      <sz val="9"/>
      <color rgb="FF000000"/>
      <name val="Trebuchet MS"/>
      <family val="2"/>
      <charset val="238"/>
    </font>
    <font>
      <sz val="8"/>
      <color rgb="FF960000"/>
      <name val="Trebuchet MS"/>
      <family val="2"/>
      <charset val="238"/>
    </font>
    <font>
      <b/>
      <sz val="8"/>
      <name val="Trebuchet MS"/>
      <family val="2"/>
      <charset val="238"/>
    </font>
    <font>
      <sz val="8"/>
      <color rgb="FF800080"/>
      <name val="Trebuchet MS"/>
      <family val="2"/>
      <charset val="238"/>
    </font>
    <font>
      <sz val="8"/>
      <color rgb="FFFF0000"/>
      <name val="Trebuchet MS"/>
      <family val="2"/>
      <charset val="238"/>
    </font>
    <font>
      <i/>
      <sz val="7"/>
      <color rgb="FF969696"/>
      <name val="Trebuchet MS"/>
      <family val="2"/>
      <charset val="238"/>
    </font>
    <font>
      <i/>
      <sz val="8"/>
      <color rgb="FF0000FF"/>
      <name val="Trebuchet MS"/>
      <family val="2"/>
      <charset val="238"/>
    </font>
    <font>
      <u/>
      <sz val="11"/>
      <color theme="10"/>
      <name val="Calibri"/>
      <family val="2"/>
      <charset val="238"/>
      <scheme val="minor"/>
    </font>
  </fonts>
  <fills count="7">
    <fill>
      <patternFill patternType="none"/>
    </fill>
    <fill>
      <patternFill patternType="gray125"/>
    </fill>
    <fill>
      <patternFill patternType="solid">
        <fgColor rgb="FFFAE682"/>
      </patternFill>
    </fill>
    <fill>
      <patternFill patternType="solid">
        <fgColor rgb="FFC0C0C0"/>
      </patternFill>
    </fill>
    <fill>
      <patternFill patternType="solid">
        <fgColor rgb="FFFFFFCC"/>
      </patternFill>
    </fill>
    <fill>
      <patternFill patternType="solid">
        <fgColor rgb="FFBEBEBE"/>
      </patternFill>
    </fill>
    <fill>
      <patternFill patternType="solid">
        <fgColor rgb="FFD2D2D2"/>
      </patternFill>
    </fill>
  </fills>
  <borders count="2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style="hair">
        <color rgb="FF000000"/>
      </top>
      <bottom/>
      <diagonal/>
    </border>
    <border>
      <left/>
      <right/>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969696"/>
      </left>
      <right/>
      <top style="hair">
        <color rgb="FF969696"/>
      </top>
      <bottom/>
      <diagonal/>
    </border>
    <border>
      <left/>
      <right/>
      <top style="hair">
        <color rgb="FF969696"/>
      </top>
      <bottom/>
      <diagonal/>
    </border>
    <border>
      <left/>
      <right style="hair">
        <color rgb="FF969696"/>
      </right>
      <top style="hair">
        <color rgb="FF969696"/>
      </top>
      <bottom/>
      <diagonal/>
    </border>
    <border>
      <left style="hair">
        <color rgb="FF969696"/>
      </left>
      <right/>
      <top/>
      <bottom/>
      <diagonal/>
    </border>
    <border>
      <left/>
      <right style="hair">
        <color rgb="FF969696"/>
      </right>
      <top/>
      <bottom/>
      <diagonal/>
    </border>
    <border>
      <left style="hair">
        <color rgb="FF969696"/>
      </left>
      <right/>
      <top/>
      <bottom style="hair">
        <color rgb="FF969696"/>
      </bottom>
      <diagonal/>
    </border>
    <border>
      <left/>
      <right/>
      <top/>
      <bottom style="hair">
        <color rgb="FF969696"/>
      </bottom>
      <diagonal/>
    </border>
    <border>
      <left/>
      <right style="hair">
        <color rgb="FF969696"/>
      </right>
      <top/>
      <bottom style="hair">
        <color rgb="FF969696"/>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969696"/>
      </left>
      <right/>
      <top style="hair">
        <color rgb="FF969696"/>
      </top>
      <bottom style="hair">
        <color rgb="FF969696"/>
      </bottom>
      <diagonal/>
    </border>
    <border>
      <left/>
      <right/>
      <top style="hair">
        <color rgb="FF969696"/>
      </top>
      <bottom style="hair">
        <color rgb="FF969696"/>
      </bottom>
      <diagonal/>
    </border>
    <border>
      <left/>
      <right style="hair">
        <color rgb="FF969696"/>
      </right>
      <top style="hair">
        <color rgb="FF969696"/>
      </top>
      <bottom style="hair">
        <color rgb="FF969696"/>
      </bottom>
      <diagonal/>
    </border>
    <border>
      <left style="hair">
        <color rgb="FF969696"/>
      </left>
      <right style="hair">
        <color rgb="FF969696"/>
      </right>
      <top style="hair">
        <color rgb="FF969696"/>
      </top>
      <bottom style="hair">
        <color rgb="FF969696"/>
      </bottom>
      <diagonal/>
    </border>
  </borders>
  <cellStyleXfs count="2">
    <xf numFmtId="0" fontId="0" fillId="0" borderId="0"/>
    <xf numFmtId="0" fontId="41" fillId="0" borderId="0" applyNumberFormat="0" applyFill="0" applyBorder="0" applyAlignment="0" applyProtection="0"/>
  </cellStyleXfs>
  <cellXfs count="307">
    <xf numFmtId="0" fontId="0" fillId="0" borderId="0" xfId="0"/>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0" fillId="0" borderId="0" xfId="0" applyFont="1" applyAlignment="1">
      <alignment horizontal="center" vertical="center" wrapText="1"/>
    </xf>
    <xf numFmtId="0" fontId="6" fillId="0" borderId="0" xfId="0" applyFont="1" applyAlignment="1">
      <alignment vertical="center"/>
    </xf>
    <xf numFmtId="0" fontId="7" fillId="0" borderId="0" xfId="0" applyFont="1" applyAlignment="1"/>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1" fillId="2" borderId="0" xfId="0" applyFont="1" applyFill="1" applyAlignment="1" applyProtection="1">
      <alignment horizontal="left" vertical="center"/>
    </xf>
    <xf numFmtId="0" fontId="12" fillId="2" borderId="0" xfId="0" applyFont="1" applyFill="1" applyAlignment="1" applyProtection="1">
      <alignment vertical="center"/>
    </xf>
    <xf numFmtId="0" fontId="13" fillId="2" borderId="0" xfId="0" applyFont="1" applyFill="1" applyAlignment="1" applyProtection="1">
      <alignment horizontal="left" vertical="center"/>
    </xf>
    <xf numFmtId="0" fontId="14" fillId="2" borderId="0" xfId="1" applyFont="1" applyFill="1" applyAlignment="1" applyProtection="1">
      <alignment vertical="center"/>
    </xf>
    <xf numFmtId="0" fontId="0" fillId="2" borderId="0" xfId="0" applyFill="1"/>
    <xf numFmtId="0" fontId="11" fillId="2" borderId="0" xfId="0" applyFont="1" applyFill="1" applyAlignment="1">
      <alignment horizontal="left" vertical="center"/>
    </xf>
    <xf numFmtId="0" fontId="11" fillId="0" borderId="0" xfId="0" applyFont="1" applyAlignment="1">
      <alignment horizontal="left" vertical="center"/>
    </xf>
    <xf numFmtId="0" fontId="0" fillId="0" borderId="0" xfId="0" applyFont="1" applyAlignment="1">
      <alignment horizontal="lef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5" fillId="0" borderId="0" xfId="0" applyFont="1" applyAlignment="1">
      <alignment horizontal="left" vertical="center"/>
    </xf>
    <xf numFmtId="0" fontId="17" fillId="0" borderId="0" xfId="0" applyFont="1" applyAlignment="1">
      <alignment horizontal="left" vertical="center"/>
    </xf>
    <xf numFmtId="0" fontId="0" fillId="0" borderId="0" xfId="0" applyBorder="1"/>
    <xf numFmtId="0" fontId="18" fillId="0" borderId="0" xfId="0" applyFont="1" applyBorder="1" applyAlignment="1">
      <alignment horizontal="left" vertical="top"/>
    </xf>
    <xf numFmtId="0" fontId="2" fillId="0" borderId="0" xfId="0" applyFont="1" applyBorder="1" applyAlignment="1">
      <alignment horizontal="left" vertical="center"/>
    </xf>
    <xf numFmtId="0" fontId="3" fillId="0" borderId="0" xfId="0" applyFont="1" applyBorder="1" applyAlignment="1">
      <alignment horizontal="left" vertical="top"/>
    </xf>
    <xf numFmtId="0" fontId="18" fillId="0" borderId="0" xfId="0" applyFont="1" applyBorder="1" applyAlignment="1">
      <alignment horizontal="left" vertical="center"/>
    </xf>
    <xf numFmtId="0" fontId="2" fillId="4" borderId="0" xfId="0" applyFont="1" applyFill="1" applyBorder="1" applyAlignment="1" applyProtection="1">
      <alignment horizontal="left" vertical="center"/>
      <protection locked="0"/>
    </xf>
    <xf numFmtId="49" fontId="2" fillId="4" borderId="0" xfId="0" applyNumberFormat="1" applyFont="1" applyFill="1" applyBorder="1" applyAlignment="1" applyProtection="1">
      <alignment horizontal="left" vertical="center"/>
      <protection locked="0"/>
    </xf>
    <xf numFmtId="0" fontId="0" fillId="0" borderId="6" xfId="0" applyBorder="1"/>
    <xf numFmtId="0" fontId="20" fillId="0" borderId="0" xfId="0" applyFont="1" applyBorder="1" applyAlignment="1">
      <alignment horizontal="lef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5" xfId="0" applyFont="1" applyBorder="1" applyAlignment="1">
      <alignment vertical="center"/>
    </xf>
    <xf numFmtId="0" fontId="21" fillId="0" borderId="7" xfId="0" applyFont="1" applyBorder="1" applyAlignment="1">
      <alignment horizontal="left" vertical="center"/>
    </xf>
    <xf numFmtId="0" fontId="0" fillId="0" borderId="7" xfId="0" applyFont="1" applyBorder="1" applyAlignment="1">
      <alignment vertical="center"/>
    </xf>
    <xf numFmtId="0" fontId="1" fillId="0" borderId="4" xfId="0" applyFont="1" applyBorder="1" applyAlignment="1">
      <alignment vertical="center"/>
    </xf>
    <xf numFmtId="0" fontId="1" fillId="0" borderId="0" xfId="0" applyFont="1" applyBorder="1" applyAlignment="1">
      <alignment vertical="center"/>
    </xf>
    <xf numFmtId="0" fontId="1" fillId="0" borderId="0" xfId="0" applyFont="1" applyBorder="1" applyAlignment="1">
      <alignment horizontal="left" vertical="center"/>
    </xf>
    <xf numFmtId="164" fontId="1" fillId="0" borderId="0" xfId="0" applyNumberFormat="1" applyFont="1" applyBorder="1" applyAlignment="1">
      <alignment vertical="center"/>
    </xf>
    <xf numFmtId="0" fontId="1" fillId="0" borderId="0" xfId="0" applyFont="1" applyBorder="1" applyAlignment="1">
      <alignment horizontal="center" vertical="center"/>
    </xf>
    <xf numFmtId="0" fontId="1" fillId="0" borderId="5" xfId="0" applyFont="1" applyBorder="1" applyAlignment="1">
      <alignment vertical="center"/>
    </xf>
    <xf numFmtId="0" fontId="0" fillId="5" borderId="0" xfId="0" applyFont="1" applyFill="1" applyBorder="1" applyAlignment="1">
      <alignment vertical="center"/>
    </xf>
    <xf numFmtId="0" fontId="3" fillId="5" borderId="8" xfId="0" applyFont="1" applyFill="1" applyBorder="1" applyAlignment="1">
      <alignment horizontal="left" vertical="center"/>
    </xf>
    <xf numFmtId="0" fontId="0" fillId="5" borderId="9" xfId="0" applyFont="1" applyFill="1" applyBorder="1" applyAlignment="1">
      <alignment vertical="center"/>
    </xf>
    <xf numFmtId="0" fontId="3" fillId="5" borderId="9" xfId="0" applyFont="1" applyFill="1" applyBorder="1" applyAlignment="1">
      <alignment horizontal="center" vertical="center"/>
    </xf>
    <xf numFmtId="0" fontId="22" fillId="0" borderId="11" xfId="0" applyFont="1" applyBorder="1" applyAlignment="1">
      <alignment horizontal="left" vertical="center"/>
    </xf>
    <xf numFmtId="0" fontId="0" fillId="0" borderId="12" xfId="0" applyFont="1" applyBorder="1" applyAlignment="1">
      <alignment vertical="center"/>
    </xf>
    <xf numFmtId="0" fontId="0" fillId="0" borderId="13" xfId="0" applyFont="1" applyBorder="1" applyAlignment="1">
      <alignment vertical="center"/>
    </xf>
    <xf numFmtId="0" fontId="0" fillId="0" borderId="14" xfId="0" applyBorder="1"/>
    <xf numFmtId="0" fontId="0" fillId="0" borderId="15" xfId="0" applyBorder="1"/>
    <xf numFmtId="0" fontId="23" fillId="0" borderId="16" xfId="0" applyFont="1" applyBorder="1" applyAlignment="1">
      <alignment horizontal="left" vertical="center"/>
    </xf>
    <xf numFmtId="0" fontId="0" fillId="0" borderId="17" xfId="0" applyFont="1" applyBorder="1" applyAlignment="1">
      <alignment vertical="center"/>
    </xf>
    <xf numFmtId="0" fontId="23" fillId="0" borderId="17" xfId="0" applyFont="1" applyBorder="1" applyAlignment="1">
      <alignment horizontal="left" vertical="center"/>
    </xf>
    <xf numFmtId="0" fontId="0" fillId="0" borderId="18" xfId="0" applyFont="1" applyBorder="1" applyAlignment="1">
      <alignment vertical="center"/>
    </xf>
    <xf numFmtId="0" fontId="0" fillId="0" borderId="19" xfId="0" applyFont="1" applyBorder="1" applyAlignment="1">
      <alignment vertical="center"/>
    </xf>
    <xf numFmtId="0" fontId="0" fillId="0" borderId="20" xfId="0" applyFont="1" applyBorder="1" applyAlignment="1">
      <alignment vertical="center"/>
    </xf>
    <xf numFmtId="0" fontId="0" fillId="0" borderId="21" xfId="0" applyFont="1" applyBorder="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2" fillId="0" borderId="4" xfId="0" applyFont="1" applyBorder="1" applyAlignment="1">
      <alignment vertical="center"/>
    </xf>
    <xf numFmtId="0" fontId="2" fillId="0" borderId="0" xfId="0" applyFont="1" applyBorder="1" applyAlignment="1">
      <alignment vertical="center"/>
    </xf>
    <xf numFmtId="0" fontId="2" fillId="0" borderId="5" xfId="0" applyFont="1" applyBorder="1" applyAlignment="1">
      <alignment vertical="center"/>
    </xf>
    <xf numFmtId="0" fontId="3" fillId="0" borderId="4" xfId="0" applyFont="1" applyBorder="1" applyAlignment="1">
      <alignment vertical="center"/>
    </xf>
    <xf numFmtId="0" fontId="3" fillId="0" borderId="0" xfId="0" applyFont="1" applyBorder="1" applyAlignment="1">
      <alignment horizontal="left" vertical="center"/>
    </xf>
    <xf numFmtId="0" fontId="3" fillId="0" borderId="0" xfId="0" applyFont="1" applyBorder="1" applyAlignment="1">
      <alignment vertical="center"/>
    </xf>
    <xf numFmtId="0" fontId="3" fillId="0" borderId="5" xfId="0" applyFont="1" applyBorder="1" applyAlignment="1">
      <alignment vertical="center"/>
    </xf>
    <xf numFmtId="0" fontId="24" fillId="0" borderId="0" xfId="0" applyFont="1" applyBorder="1" applyAlignment="1">
      <alignment vertical="center"/>
    </xf>
    <xf numFmtId="165" fontId="2" fillId="0" borderId="0" xfId="0" applyNumberFormat="1" applyFont="1" applyBorder="1" applyAlignment="1">
      <alignment horizontal="left" vertical="center"/>
    </xf>
    <xf numFmtId="0" fontId="0" fillId="0" borderId="15" xfId="0" applyFont="1" applyBorder="1" applyAlignment="1">
      <alignment vertical="center"/>
    </xf>
    <xf numFmtId="0" fontId="0" fillId="6" borderId="9" xfId="0" applyFont="1" applyFill="1" applyBorder="1" applyAlignment="1">
      <alignment vertical="center"/>
    </xf>
    <xf numFmtId="0" fontId="18" fillId="0" borderId="22" xfId="0" applyFont="1" applyBorder="1" applyAlignment="1">
      <alignment horizontal="center" vertical="center" wrapText="1"/>
    </xf>
    <xf numFmtId="0" fontId="18" fillId="0" borderId="23" xfId="0" applyFont="1" applyBorder="1" applyAlignment="1">
      <alignment horizontal="center" vertical="center" wrapText="1"/>
    </xf>
    <xf numFmtId="0" fontId="18" fillId="0" borderId="24" xfId="0" applyFont="1" applyBorder="1" applyAlignment="1">
      <alignment horizontal="center" vertical="center" wrapText="1"/>
    </xf>
    <xf numFmtId="0" fontId="0" fillId="0" borderId="11" xfId="0" applyFont="1" applyBorder="1" applyAlignment="1">
      <alignment vertical="center"/>
    </xf>
    <xf numFmtId="0" fontId="26" fillId="0" borderId="0" xfId="0" applyFont="1" applyBorder="1" applyAlignment="1">
      <alignment horizontal="left" vertical="center"/>
    </xf>
    <xf numFmtId="0" fontId="26" fillId="0" borderId="0" xfId="0" applyFont="1" applyBorder="1" applyAlignment="1">
      <alignment vertical="center"/>
    </xf>
    <xf numFmtId="4" fontId="25" fillId="0" borderId="14" xfId="0" applyNumberFormat="1" applyFont="1" applyBorder="1" applyAlignment="1">
      <alignment vertical="center"/>
    </xf>
    <xf numFmtId="4" fontId="25" fillId="0" borderId="0" xfId="0" applyNumberFormat="1" applyFont="1" applyBorder="1" applyAlignment="1">
      <alignment vertical="center"/>
    </xf>
    <xf numFmtId="166" fontId="25" fillId="0" borderId="0" xfId="0" applyNumberFormat="1" applyFont="1" applyBorder="1" applyAlignment="1">
      <alignment vertical="center"/>
    </xf>
    <xf numFmtId="4" fontId="25" fillId="0" borderId="15" xfId="0" applyNumberFormat="1" applyFont="1" applyBorder="1" applyAlignment="1">
      <alignment vertical="center"/>
    </xf>
    <xf numFmtId="0" fontId="3" fillId="0" borderId="0" xfId="0" applyFont="1" applyAlignment="1">
      <alignment horizontal="left" vertical="center"/>
    </xf>
    <xf numFmtId="0" fontId="27" fillId="0" borderId="0" xfId="1" applyFont="1" applyAlignment="1">
      <alignment horizontal="center" vertical="center"/>
    </xf>
    <xf numFmtId="0" fontId="4" fillId="0" borderId="4" xfId="0" applyFont="1" applyBorder="1" applyAlignment="1">
      <alignment vertical="center"/>
    </xf>
    <xf numFmtId="0" fontId="28" fillId="0" borderId="0" xfId="0" applyFont="1" applyBorder="1" applyAlignment="1">
      <alignment vertical="center"/>
    </xf>
    <xf numFmtId="0" fontId="29" fillId="0" borderId="0" xfId="0" applyFont="1" applyBorder="1" applyAlignment="1">
      <alignment vertical="center"/>
    </xf>
    <xf numFmtId="0" fontId="4" fillId="0" borderId="5" xfId="0" applyFont="1" applyBorder="1" applyAlignment="1">
      <alignment vertical="center"/>
    </xf>
    <xf numFmtId="4" fontId="30" fillId="0" borderId="14" xfId="0" applyNumberFormat="1" applyFont="1" applyBorder="1" applyAlignment="1">
      <alignment vertical="center"/>
    </xf>
    <xf numFmtId="4" fontId="30" fillId="0" borderId="0" xfId="0" applyNumberFormat="1" applyFont="1" applyBorder="1" applyAlignment="1">
      <alignment vertical="center"/>
    </xf>
    <xf numFmtId="166" fontId="30" fillId="0" borderId="0" xfId="0" applyNumberFormat="1" applyFont="1" applyBorder="1" applyAlignment="1">
      <alignment vertical="center"/>
    </xf>
    <xf numFmtId="4" fontId="30" fillId="0" borderId="15" xfId="0" applyNumberFormat="1" applyFont="1" applyBorder="1" applyAlignment="1">
      <alignment vertical="center"/>
    </xf>
    <xf numFmtId="0" fontId="4" fillId="0" borderId="0" xfId="0" applyFont="1" applyAlignment="1">
      <alignment horizontal="left" vertical="center"/>
    </xf>
    <xf numFmtId="4" fontId="30" fillId="0" borderId="16" xfId="0" applyNumberFormat="1" applyFont="1" applyBorder="1" applyAlignment="1">
      <alignment vertical="center"/>
    </xf>
    <xf numFmtId="4" fontId="30" fillId="0" borderId="17" xfId="0" applyNumberFormat="1" applyFont="1" applyBorder="1" applyAlignment="1">
      <alignment vertical="center"/>
    </xf>
    <xf numFmtId="166" fontId="30" fillId="0" borderId="17" xfId="0" applyNumberFormat="1" applyFont="1" applyBorder="1" applyAlignment="1">
      <alignment vertical="center"/>
    </xf>
    <xf numFmtId="4" fontId="30" fillId="0" borderId="18" xfId="0" applyNumberFormat="1" applyFont="1" applyBorder="1" applyAlignment="1">
      <alignment vertical="center"/>
    </xf>
    <xf numFmtId="0" fontId="6" fillId="0" borderId="0" xfId="0" applyFont="1" applyBorder="1" applyAlignment="1">
      <alignment horizontal="left" vertical="center"/>
    </xf>
    <xf numFmtId="164" fontId="23" fillId="4" borderId="11" xfId="0" applyNumberFormat="1" applyFont="1" applyFill="1" applyBorder="1" applyAlignment="1" applyProtection="1">
      <alignment horizontal="center" vertical="center"/>
      <protection locked="0"/>
    </xf>
    <xf numFmtId="0" fontId="23" fillId="4" borderId="12" xfId="0" applyFont="1" applyFill="1" applyBorder="1" applyAlignment="1" applyProtection="1">
      <alignment horizontal="center" vertical="center"/>
      <protection locked="0"/>
    </xf>
    <xf numFmtId="4" fontId="23" fillId="0" borderId="13" xfId="0" applyNumberFormat="1" applyFont="1" applyBorder="1" applyAlignment="1">
      <alignment vertical="center"/>
    </xf>
    <xf numFmtId="4" fontId="0" fillId="0" borderId="0" xfId="0" applyNumberFormat="1" applyFont="1" applyAlignment="1">
      <alignment vertical="center"/>
    </xf>
    <xf numFmtId="164" fontId="23" fillId="4" borderId="14" xfId="0" applyNumberFormat="1" applyFont="1" applyFill="1" applyBorder="1" applyAlignment="1" applyProtection="1">
      <alignment horizontal="center" vertical="center"/>
      <protection locked="0"/>
    </xf>
    <xf numFmtId="0" fontId="23" fillId="4" borderId="0" xfId="0" applyFont="1" applyFill="1" applyBorder="1" applyAlignment="1" applyProtection="1">
      <alignment horizontal="center" vertical="center"/>
      <protection locked="0"/>
    </xf>
    <xf numFmtId="4" fontId="23" fillId="0" borderId="15" xfId="0" applyNumberFormat="1" applyFont="1" applyBorder="1" applyAlignment="1">
      <alignment vertical="center"/>
    </xf>
    <xf numFmtId="164" fontId="23" fillId="4" borderId="16" xfId="0" applyNumberFormat="1" applyFont="1" applyFill="1" applyBorder="1" applyAlignment="1" applyProtection="1">
      <alignment horizontal="center" vertical="center"/>
      <protection locked="0"/>
    </xf>
    <xf numFmtId="0" fontId="23" fillId="4" borderId="17" xfId="0" applyFont="1" applyFill="1" applyBorder="1" applyAlignment="1" applyProtection="1">
      <alignment horizontal="center" vertical="center"/>
      <protection locked="0"/>
    </xf>
    <xf numFmtId="4" fontId="23" fillId="0" borderId="18" xfId="0" applyNumberFormat="1" applyFont="1" applyBorder="1" applyAlignment="1">
      <alignment vertical="center"/>
    </xf>
    <xf numFmtId="0" fontId="26" fillId="6" borderId="0" xfId="0" applyFont="1" applyFill="1" applyBorder="1" applyAlignment="1">
      <alignment horizontal="left" vertical="center"/>
    </xf>
    <xf numFmtId="0" fontId="0" fillId="6" borderId="0" xfId="0" applyFont="1" applyFill="1" applyBorder="1" applyAlignment="1">
      <alignment vertical="center"/>
    </xf>
    <xf numFmtId="0" fontId="0" fillId="2" borderId="0" xfId="0" applyFill="1" applyProtection="1"/>
    <xf numFmtId="0" fontId="12"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Border="1" applyAlignment="1">
      <alignment horizontal="right" vertical="center"/>
    </xf>
    <xf numFmtId="0" fontId="3" fillId="6" borderId="8" xfId="0" applyFont="1" applyFill="1" applyBorder="1" applyAlignment="1">
      <alignment horizontal="left" vertical="center"/>
    </xf>
    <xf numFmtId="0" fontId="3" fillId="6" borderId="9" xfId="0" applyFont="1" applyFill="1" applyBorder="1" applyAlignment="1">
      <alignment horizontal="right" vertical="center"/>
    </xf>
    <xf numFmtId="0" fontId="3" fillId="6" borderId="9" xfId="0" applyFont="1" applyFill="1" applyBorder="1" applyAlignment="1">
      <alignment horizontal="center" vertical="center"/>
    </xf>
    <xf numFmtId="0" fontId="31" fillId="0" borderId="0" xfId="0" applyFont="1" applyBorder="1" applyAlignment="1">
      <alignment horizontal="left" vertical="center"/>
    </xf>
    <xf numFmtId="0" fontId="5" fillId="0" borderId="4" xfId="0" applyFont="1" applyBorder="1" applyAlignment="1">
      <alignment vertical="center"/>
    </xf>
    <xf numFmtId="0" fontId="5" fillId="0" borderId="0" xfId="0" applyFont="1" applyBorder="1" applyAlignment="1">
      <alignment vertical="center"/>
    </xf>
    <xf numFmtId="0" fontId="5" fillId="0" borderId="0" xfId="0" applyFont="1" applyBorder="1" applyAlignment="1">
      <alignment horizontal="left" vertical="center"/>
    </xf>
    <xf numFmtId="0" fontId="5" fillId="0" borderId="5" xfId="0" applyFont="1" applyBorder="1" applyAlignment="1">
      <alignment vertical="center"/>
    </xf>
    <xf numFmtId="0" fontId="0" fillId="0" borderId="25" xfId="0" applyFont="1" applyBorder="1" applyAlignment="1">
      <alignment vertical="center"/>
    </xf>
    <xf numFmtId="0" fontId="18" fillId="0" borderId="25" xfId="0" applyFont="1" applyBorder="1" applyAlignment="1">
      <alignment horizontal="center" vertical="center"/>
    </xf>
    <xf numFmtId="0" fontId="0" fillId="0" borderId="4" xfId="0" applyFont="1" applyBorder="1" applyAlignment="1" applyProtection="1">
      <alignment vertical="center"/>
      <protection locked="0"/>
    </xf>
    <xf numFmtId="0" fontId="0" fillId="0" borderId="0" xfId="0" applyFont="1" applyBorder="1" applyAlignment="1" applyProtection="1">
      <alignment vertical="center"/>
      <protection locked="0"/>
    </xf>
    <xf numFmtId="0" fontId="6" fillId="0" borderId="0" xfId="0" applyFont="1" applyBorder="1" applyAlignment="1" applyProtection="1">
      <alignment horizontal="left" vertical="center"/>
      <protection locked="0"/>
    </xf>
    <xf numFmtId="0" fontId="0" fillId="0" borderId="5" xfId="0" applyFont="1" applyBorder="1" applyAlignment="1" applyProtection="1">
      <alignment vertical="center"/>
      <protection locked="0"/>
    </xf>
    <xf numFmtId="0" fontId="0" fillId="0" borderId="14" xfId="0" applyFont="1" applyBorder="1" applyAlignment="1" applyProtection="1">
      <alignment vertical="center"/>
      <protection locked="0"/>
    </xf>
    <xf numFmtId="0" fontId="23" fillId="0" borderId="15" xfId="0" applyFont="1" applyBorder="1" applyAlignment="1" applyProtection="1">
      <alignment horizontal="center" vertical="center"/>
      <protection locked="0"/>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4" fontId="0" fillId="0" borderId="0" xfId="0" applyNumberFormat="1" applyFont="1" applyAlignment="1" applyProtection="1">
      <alignment vertical="center"/>
      <protection locked="0"/>
    </xf>
    <xf numFmtId="0" fontId="0" fillId="0" borderId="16" xfId="0" applyFont="1" applyBorder="1" applyAlignment="1" applyProtection="1">
      <alignment vertical="center"/>
      <protection locked="0"/>
    </xf>
    <xf numFmtId="0" fontId="23" fillId="0" borderId="18" xfId="0" applyFont="1" applyBorder="1" applyAlignment="1" applyProtection="1">
      <alignment horizontal="center" vertical="center"/>
      <protection locked="0"/>
    </xf>
    <xf numFmtId="0" fontId="0" fillId="0" borderId="4" xfId="0" applyFont="1" applyBorder="1" applyAlignment="1">
      <alignment horizontal="center" vertical="center" wrapText="1"/>
    </xf>
    <xf numFmtId="0" fontId="2" fillId="6" borderId="22"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0" fillId="0" borderId="5" xfId="0" applyFont="1" applyBorder="1" applyAlignment="1">
      <alignment horizontal="center" vertical="center" wrapText="1"/>
    </xf>
    <xf numFmtId="166" fontId="35" fillId="0" borderId="12" xfId="0" applyNumberFormat="1" applyFont="1" applyBorder="1" applyAlignment="1"/>
    <xf numFmtId="166" fontId="35" fillId="0" borderId="13" xfId="0" applyNumberFormat="1" applyFont="1" applyBorder="1" applyAlignment="1"/>
    <xf numFmtId="4" fontId="36" fillId="0" borderId="0" xfId="0" applyNumberFormat="1" applyFont="1" applyAlignment="1">
      <alignment vertical="center"/>
    </xf>
    <xf numFmtId="0" fontId="5" fillId="0" borderId="0" xfId="0" applyFont="1" applyBorder="1" applyAlignment="1">
      <alignment horizontal="left"/>
    </xf>
    <xf numFmtId="0" fontId="0" fillId="0" borderId="14" xfId="0" applyFont="1" applyBorder="1" applyAlignment="1">
      <alignment vertical="center"/>
    </xf>
    <xf numFmtId="0" fontId="0" fillId="4" borderId="25" xfId="0" applyFont="1" applyFill="1" applyBorder="1" applyAlignment="1" applyProtection="1">
      <alignment horizontal="center" vertical="center"/>
      <protection locked="0"/>
    </xf>
    <xf numFmtId="49" fontId="0" fillId="4" borderId="25" xfId="0" applyNumberFormat="1" applyFont="1" applyFill="1" applyBorder="1" applyAlignment="1" applyProtection="1">
      <alignment horizontal="left" vertical="center" wrapText="1"/>
      <protection locked="0"/>
    </xf>
    <xf numFmtId="0" fontId="0" fillId="4" borderId="25" xfId="0" applyFont="1" applyFill="1" applyBorder="1" applyAlignment="1" applyProtection="1">
      <alignment horizontal="center" vertical="center" wrapText="1"/>
      <protection locked="0"/>
    </xf>
    <xf numFmtId="167" fontId="0" fillId="4" borderId="25" xfId="0" applyNumberFormat="1" applyFont="1" applyFill="1" applyBorder="1" applyAlignment="1" applyProtection="1">
      <alignment vertical="center"/>
      <protection locked="0"/>
    </xf>
    <xf numFmtId="0" fontId="1" fillId="4" borderId="25" xfId="0" applyFont="1" applyFill="1" applyBorder="1" applyAlignment="1" applyProtection="1">
      <alignment horizontal="left" vertical="center"/>
      <protection locked="0"/>
    </xf>
    <xf numFmtId="0" fontId="1" fillId="4" borderId="25" xfId="0" applyFont="1" applyFill="1" applyBorder="1" applyAlignment="1" applyProtection="1">
      <alignment horizontal="center" vertical="center"/>
      <protection locked="0"/>
    </xf>
    <xf numFmtId="0" fontId="6" fillId="0" borderId="4" xfId="0" applyFont="1" applyBorder="1" applyAlignment="1">
      <alignment vertical="center"/>
    </xf>
    <xf numFmtId="0" fontId="6" fillId="0" borderId="0" xfId="0" applyFont="1" applyBorder="1" applyAlignment="1">
      <alignment vertical="center"/>
    </xf>
    <xf numFmtId="0" fontId="6" fillId="0" borderId="5" xfId="0" applyFont="1" applyBorder="1" applyAlignment="1">
      <alignment vertical="center"/>
    </xf>
    <xf numFmtId="0" fontId="7" fillId="0" borderId="4" xfId="0" applyFont="1" applyBorder="1" applyAlignment="1"/>
    <xf numFmtId="0" fontId="7" fillId="0" borderId="0" xfId="0" applyFont="1" applyBorder="1" applyAlignment="1"/>
    <xf numFmtId="0" fontId="7" fillId="0" borderId="5" xfId="0" applyFont="1" applyBorder="1" applyAlignment="1"/>
    <xf numFmtId="0" fontId="7" fillId="0" borderId="14" xfId="0" applyFont="1" applyBorder="1" applyAlignment="1"/>
    <xf numFmtId="166" fontId="7" fillId="0" borderId="0" xfId="0" applyNumberFormat="1" applyFont="1" applyBorder="1" applyAlignment="1"/>
    <xf numFmtId="166" fontId="7" fillId="0" borderId="15" xfId="0" applyNumberFormat="1" applyFont="1" applyBorder="1" applyAlignment="1"/>
    <xf numFmtId="0" fontId="7" fillId="0" borderId="0" xfId="0" applyFont="1" applyAlignment="1">
      <alignment horizontal="left"/>
    </xf>
    <xf numFmtId="0" fontId="7" fillId="0" borderId="0" xfId="0" applyFont="1" applyAlignment="1">
      <alignment horizontal="center"/>
    </xf>
    <xf numFmtId="4" fontId="7" fillId="0" borderId="0" xfId="0" applyNumberFormat="1" applyFont="1" applyAlignment="1">
      <alignment vertical="center"/>
    </xf>
    <xf numFmtId="0" fontId="6" fillId="0" borderId="0" xfId="0" applyFont="1" applyBorder="1" applyAlignment="1">
      <alignment horizontal="left"/>
    </xf>
    <xf numFmtId="0" fontId="0" fillId="0" borderId="25" xfId="0" applyFont="1" applyBorder="1" applyAlignment="1" applyProtection="1">
      <alignment horizontal="center" vertical="center"/>
      <protection locked="0"/>
    </xf>
    <xf numFmtId="49" fontId="0" fillId="0" borderId="25" xfId="0" applyNumberFormat="1" applyFont="1" applyBorder="1" applyAlignment="1" applyProtection="1">
      <alignment horizontal="left" vertical="center" wrapText="1"/>
      <protection locked="0"/>
    </xf>
    <xf numFmtId="0" fontId="0" fillId="0" borderId="25" xfId="0" applyFont="1" applyBorder="1" applyAlignment="1" applyProtection="1">
      <alignment horizontal="center" vertical="center" wrapText="1"/>
      <protection locked="0"/>
    </xf>
    <xf numFmtId="167" fontId="0" fillId="0" borderId="25" xfId="0" applyNumberFormat="1" applyFont="1" applyBorder="1" applyAlignment="1" applyProtection="1">
      <alignment vertical="center"/>
      <protection locked="0"/>
    </xf>
    <xf numFmtId="166" fontId="1" fillId="0" borderId="0" xfId="0" applyNumberFormat="1" applyFont="1" applyBorder="1" applyAlignment="1">
      <alignment vertical="center"/>
    </xf>
    <xf numFmtId="166" fontId="1" fillId="0" borderId="15" xfId="0" applyNumberFormat="1" applyFont="1" applyBorder="1" applyAlignment="1">
      <alignment vertical="center"/>
    </xf>
    <xf numFmtId="0" fontId="8" fillId="0" borderId="4" xfId="0" applyFont="1" applyBorder="1" applyAlignment="1">
      <alignment vertical="center"/>
    </xf>
    <xf numFmtId="0" fontId="8" fillId="0" borderId="0" xfId="0" applyFont="1" applyBorder="1" applyAlignment="1">
      <alignment vertical="center"/>
    </xf>
    <xf numFmtId="0" fontId="8" fillId="0" borderId="0" xfId="0" applyFont="1" applyBorder="1" applyAlignment="1">
      <alignment horizontal="left" vertical="center"/>
    </xf>
    <xf numFmtId="167" fontId="8" fillId="0" borderId="0" xfId="0" applyNumberFormat="1" applyFont="1" applyBorder="1" applyAlignment="1">
      <alignment vertical="center"/>
    </xf>
    <xf numFmtId="0" fontId="8" fillId="0" borderId="5"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8" fillId="0" borderId="0" xfId="0" applyFont="1" applyAlignment="1">
      <alignment horizontal="left" vertical="center"/>
    </xf>
    <xf numFmtId="0" fontId="9" fillId="0" borderId="4" xfId="0" applyFont="1" applyBorder="1" applyAlignment="1">
      <alignment vertical="center"/>
    </xf>
    <xf numFmtId="0" fontId="9" fillId="0" borderId="0" xfId="0" applyFont="1" applyBorder="1" applyAlignment="1">
      <alignment vertical="center"/>
    </xf>
    <xf numFmtId="0" fontId="37" fillId="0" borderId="0" xfId="0" applyFont="1" applyBorder="1" applyAlignment="1">
      <alignment horizontal="left" vertical="center"/>
    </xf>
    <xf numFmtId="0" fontId="9" fillId="0" borderId="0" xfId="0" applyFont="1" applyBorder="1" applyAlignment="1">
      <alignment horizontal="left" vertical="center"/>
    </xf>
    <xf numFmtId="0" fontId="9" fillId="0" borderId="5" xfId="0" applyFont="1" applyBorder="1" applyAlignment="1">
      <alignment vertical="center"/>
    </xf>
    <xf numFmtId="0" fontId="9" fillId="0" borderId="14" xfId="0" applyFont="1" applyBorder="1" applyAlignment="1">
      <alignment vertical="center"/>
    </xf>
    <xf numFmtId="0" fontId="9" fillId="0" borderId="15" xfId="0" applyFont="1" applyBorder="1" applyAlignment="1">
      <alignment vertical="center"/>
    </xf>
    <xf numFmtId="0" fontId="9" fillId="0" borderId="0" xfId="0" applyFont="1" applyAlignment="1">
      <alignment horizontal="left" vertical="center"/>
    </xf>
    <xf numFmtId="0" fontId="10" fillId="0" borderId="4" xfId="0" applyFont="1" applyBorder="1" applyAlignment="1">
      <alignment vertical="center"/>
    </xf>
    <xf numFmtId="0" fontId="10" fillId="0" borderId="0" xfId="0" applyFont="1" applyBorder="1" applyAlignment="1">
      <alignment vertical="center"/>
    </xf>
    <xf numFmtId="0" fontId="38" fillId="0" borderId="0" xfId="0" applyFont="1" applyBorder="1" applyAlignment="1">
      <alignment horizontal="left" vertical="center"/>
    </xf>
    <xf numFmtId="167" fontId="10" fillId="0" borderId="0" xfId="0" applyNumberFormat="1" applyFont="1" applyBorder="1" applyAlignment="1">
      <alignment vertical="center"/>
    </xf>
    <xf numFmtId="0" fontId="10" fillId="0" borderId="5" xfId="0" applyFont="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0" fillId="0" borderId="0" xfId="0" applyFont="1" applyAlignment="1">
      <alignment horizontal="left" vertical="center"/>
    </xf>
    <xf numFmtId="0" fontId="40" fillId="0" borderId="25" xfId="0" applyFont="1" applyBorder="1" applyAlignment="1" applyProtection="1">
      <alignment horizontal="center" vertical="center"/>
      <protection locked="0"/>
    </xf>
    <xf numFmtId="49" fontId="40" fillId="0" borderId="25" xfId="0" applyNumberFormat="1" applyFont="1" applyBorder="1" applyAlignment="1" applyProtection="1">
      <alignment horizontal="left" vertical="center" wrapText="1"/>
      <protection locked="0"/>
    </xf>
    <xf numFmtId="0" fontId="40" fillId="0" borderId="25" xfId="0" applyFont="1" applyBorder="1" applyAlignment="1" applyProtection="1">
      <alignment horizontal="center" vertical="center" wrapText="1"/>
      <protection locked="0"/>
    </xf>
    <xf numFmtId="167" fontId="40" fillId="0" borderId="25" xfId="0" applyNumberFormat="1" applyFont="1" applyBorder="1" applyAlignment="1" applyProtection="1">
      <alignment vertical="center"/>
      <protection locked="0"/>
    </xf>
    <xf numFmtId="167" fontId="40" fillId="4" borderId="25" xfId="0" applyNumberFormat="1" applyFont="1" applyFill="1" applyBorder="1" applyAlignment="1" applyProtection="1">
      <alignment vertical="center"/>
      <protection locked="0"/>
    </xf>
    <xf numFmtId="0" fontId="15" fillId="0" borderId="0" xfId="0" applyFont="1" applyBorder="1" applyAlignment="1">
      <alignment horizontal="center" vertical="center"/>
    </xf>
    <xf numFmtId="0" fontId="15" fillId="0" borderId="0" xfId="0" applyFont="1" applyBorder="1" applyAlignment="1">
      <alignment horizontal="left" vertical="center"/>
    </xf>
    <xf numFmtId="0" fontId="16" fillId="0" borderId="0" xfId="0" applyFont="1" applyBorder="1" applyAlignment="1">
      <alignment horizontal="center" vertical="center"/>
    </xf>
    <xf numFmtId="0" fontId="16" fillId="0" borderId="0" xfId="0" applyFont="1" applyBorder="1" applyAlignment="1">
      <alignment horizontal="left" vertical="center"/>
    </xf>
    <xf numFmtId="0" fontId="19" fillId="0" borderId="0" xfId="0" applyFont="1" applyAlignment="1">
      <alignment horizontal="left" vertical="center" wrapText="1"/>
    </xf>
    <xf numFmtId="0" fontId="19" fillId="0" borderId="0" xfId="0" applyFont="1" applyAlignment="1">
      <alignment horizontal="left" vertical="center"/>
    </xf>
    <xf numFmtId="0" fontId="2" fillId="0" borderId="0" xfId="0" applyFont="1" applyBorder="1" applyAlignment="1">
      <alignment horizontal="left" vertical="center"/>
    </xf>
    <xf numFmtId="0" fontId="0" fillId="0" borderId="0" xfId="0" applyBorder="1"/>
    <xf numFmtId="0" fontId="3" fillId="0" borderId="0" xfId="0" applyFont="1" applyBorder="1" applyAlignment="1">
      <alignment horizontal="left" vertical="top" wrapText="1"/>
    </xf>
    <xf numFmtId="49" fontId="2" fillId="4" borderId="0" xfId="0" applyNumberFormat="1" applyFont="1" applyFill="1" applyBorder="1" applyAlignment="1" applyProtection="1">
      <alignment horizontal="left" vertical="center"/>
      <protection locked="0"/>
    </xf>
    <xf numFmtId="49" fontId="2" fillId="0" borderId="0" xfId="0" applyNumberFormat="1" applyFont="1" applyBorder="1" applyAlignment="1">
      <alignment horizontal="left" vertical="center"/>
    </xf>
    <xf numFmtId="0" fontId="2" fillId="0" borderId="0" xfId="0" applyFont="1" applyBorder="1" applyAlignment="1">
      <alignment horizontal="left" vertical="center" wrapText="1"/>
    </xf>
    <xf numFmtId="4" fontId="12" fillId="0" borderId="0" xfId="0" applyNumberFormat="1" applyFont="1" applyBorder="1" applyAlignment="1">
      <alignment vertical="center"/>
    </xf>
    <xf numFmtId="4" fontId="21" fillId="0" borderId="7" xfId="0" applyNumberFormat="1" applyFont="1" applyBorder="1" applyAlignment="1">
      <alignment vertical="center"/>
    </xf>
    <xf numFmtId="0" fontId="0" fillId="0" borderId="7" xfId="0" applyFont="1" applyBorder="1" applyAlignment="1">
      <alignment vertical="center"/>
    </xf>
    <xf numFmtId="164" fontId="1" fillId="0" borderId="0" xfId="0" applyNumberFormat="1" applyFont="1" applyBorder="1" applyAlignment="1">
      <alignment vertical="center"/>
    </xf>
    <xf numFmtId="0" fontId="1" fillId="0" borderId="0" xfId="0" applyFont="1" applyBorder="1" applyAlignment="1">
      <alignment vertical="center"/>
    </xf>
    <xf numFmtId="4" fontId="19" fillId="0" borderId="0" xfId="0" applyNumberFormat="1" applyFont="1" applyBorder="1" applyAlignment="1">
      <alignment vertical="center"/>
    </xf>
    <xf numFmtId="0" fontId="3" fillId="5" borderId="9" xfId="0" applyFont="1" applyFill="1" applyBorder="1" applyAlignment="1">
      <alignment horizontal="left" vertical="center"/>
    </xf>
    <xf numFmtId="0" fontId="0" fillId="5" borderId="9" xfId="0" applyFont="1" applyFill="1" applyBorder="1" applyAlignment="1">
      <alignment vertical="center"/>
    </xf>
    <xf numFmtId="4" fontId="3" fillId="5" borderId="9" xfId="0" applyNumberFormat="1" applyFont="1" applyFill="1" applyBorder="1" applyAlignment="1">
      <alignment vertical="center"/>
    </xf>
    <xf numFmtId="0" fontId="0" fillId="5" borderId="10" xfId="0" applyFont="1" applyFill="1" applyBorder="1" applyAlignment="1">
      <alignment vertical="center"/>
    </xf>
    <xf numFmtId="0" fontId="3" fillId="0" borderId="0" xfId="0" applyFont="1" applyBorder="1" applyAlignment="1">
      <alignment horizontal="left" vertical="center" wrapText="1"/>
    </xf>
    <xf numFmtId="0" fontId="3" fillId="0" borderId="0" xfId="0" applyFont="1" applyBorder="1" applyAlignment="1">
      <alignment vertical="center"/>
    </xf>
    <xf numFmtId="0" fontId="2" fillId="0" borderId="0" xfId="0" applyFont="1" applyBorder="1" applyAlignment="1">
      <alignment vertical="center"/>
    </xf>
    <xf numFmtId="0" fontId="25" fillId="0" borderId="11" xfId="0" applyFont="1" applyBorder="1" applyAlignment="1">
      <alignment horizontal="center" vertical="center"/>
    </xf>
    <xf numFmtId="0" fontId="25" fillId="0" borderId="12" xfId="0" applyFont="1" applyBorder="1" applyAlignment="1">
      <alignment horizontal="left" vertical="center"/>
    </xf>
    <xf numFmtId="0" fontId="1" fillId="0" borderId="14" xfId="0" applyFont="1" applyBorder="1" applyAlignment="1">
      <alignment horizontal="left" vertical="center"/>
    </xf>
    <xf numFmtId="0" fontId="1" fillId="0" borderId="0" xfId="0" applyFont="1" applyBorder="1" applyAlignment="1">
      <alignment horizontal="left" vertical="center"/>
    </xf>
    <xf numFmtId="0" fontId="2" fillId="6" borderId="8" xfId="0" applyFont="1" applyFill="1" applyBorder="1" applyAlignment="1">
      <alignment horizontal="center" vertical="center"/>
    </xf>
    <xf numFmtId="0" fontId="2" fillId="6" borderId="9" xfId="0" applyFont="1" applyFill="1" applyBorder="1" applyAlignment="1">
      <alignment horizontal="left" vertical="center"/>
    </xf>
    <xf numFmtId="0" fontId="2" fillId="6" borderId="9" xfId="0" applyFont="1" applyFill="1" applyBorder="1" applyAlignment="1">
      <alignment horizontal="center" vertical="center"/>
    </xf>
    <xf numFmtId="0" fontId="2" fillId="6" borderId="10" xfId="0" applyFont="1" applyFill="1" applyBorder="1" applyAlignment="1">
      <alignment horizontal="left" vertical="center"/>
    </xf>
    <xf numFmtId="4" fontId="29" fillId="0" borderId="0" xfId="0" applyNumberFormat="1" applyFont="1" applyBorder="1" applyAlignment="1">
      <alignment vertical="center"/>
    </xf>
    <xf numFmtId="0" fontId="29" fillId="0" borderId="0" xfId="0" applyFont="1" applyBorder="1" applyAlignment="1">
      <alignment vertical="center"/>
    </xf>
    <xf numFmtId="0" fontId="28" fillId="0" borderId="0" xfId="0" applyFont="1" applyBorder="1" applyAlignment="1">
      <alignment horizontal="left" vertical="center" wrapText="1"/>
    </xf>
    <xf numFmtId="4" fontId="6" fillId="4" borderId="0" xfId="0" applyNumberFormat="1" applyFont="1" applyFill="1" applyBorder="1" applyAlignment="1" applyProtection="1">
      <alignment vertical="center"/>
      <protection locked="0"/>
    </xf>
    <xf numFmtId="4" fontId="6" fillId="0" borderId="0" xfId="0" applyNumberFormat="1" applyFont="1" applyBorder="1" applyAlignment="1">
      <alignment vertical="center"/>
    </xf>
    <xf numFmtId="0" fontId="6" fillId="4" borderId="0" xfId="0" applyFont="1" applyFill="1" applyBorder="1" applyAlignment="1" applyProtection="1">
      <alignment horizontal="left" vertical="center"/>
      <protection locked="0"/>
    </xf>
    <xf numFmtId="0" fontId="6" fillId="0" borderId="0" xfId="0" applyFont="1" applyBorder="1" applyAlignment="1">
      <alignment horizontal="left" vertical="center"/>
    </xf>
    <xf numFmtId="4" fontId="26" fillId="0" borderId="0" xfId="0" applyNumberFormat="1" applyFont="1" applyBorder="1" applyAlignment="1">
      <alignment horizontal="right" vertical="center"/>
    </xf>
    <xf numFmtId="4" fontId="26" fillId="0" borderId="0" xfId="0" applyNumberFormat="1" applyFont="1" applyBorder="1" applyAlignment="1">
      <alignment vertical="center"/>
    </xf>
    <xf numFmtId="4" fontId="26" fillId="6" borderId="0" xfId="0" applyNumberFormat="1" applyFont="1" applyFill="1" applyBorder="1" applyAlignment="1">
      <alignment vertical="center"/>
    </xf>
    <xf numFmtId="0" fontId="15" fillId="3" borderId="0" xfId="0" applyFont="1" applyFill="1" applyAlignment="1">
      <alignment horizontal="center" vertical="center"/>
    </xf>
    <xf numFmtId="0" fontId="0" fillId="0" borderId="0" xfId="0"/>
    <xf numFmtId="0" fontId="0" fillId="0" borderId="0" xfId="0" applyFont="1" applyBorder="1" applyAlignment="1">
      <alignment vertical="center"/>
    </xf>
    <xf numFmtId="165" fontId="2" fillId="4" borderId="0" xfId="0" applyNumberFormat="1" applyFont="1" applyFill="1" applyBorder="1" applyAlignment="1" applyProtection="1">
      <alignment horizontal="left" vertical="center"/>
      <protection locked="0"/>
    </xf>
    <xf numFmtId="165" fontId="2" fillId="0" borderId="0" xfId="0" applyNumberFormat="1" applyFont="1" applyBorder="1" applyAlignment="1">
      <alignment horizontal="left" vertical="center"/>
    </xf>
    <xf numFmtId="0" fontId="2" fillId="4" borderId="0" xfId="0" applyFont="1" applyFill="1" applyBorder="1" applyAlignment="1" applyProtection="1">
      <alignment horizontal="left" vertical="center"/>
      <protection locked="0"/>
    </xf>
    <xf numFmtId="0" fontId="2" fillId="4" borderId="0" xfId="0" applyFont="1" applyFill="1" applyBorder="1" applyAlignment="1">
      <alignment horizontal="left" vertical="center"/>
    </xf>
    <xf numFmtId="4" fontId="21" fillId="0" borderId="0" xfId="0" applyNumberFormat="1" applyFont="1" applyBorder="1" applyAlignment="1">
      <alignment vertical="center"/>
    </xf>
    <xf numFmtId="4" fontId="1" fillId="0" borderId="0" xfId="0" applyNumberFormat="1" applyFont="1" applyBorder="1" applyAlignment="1">
      <alignment vertical="center"/>
    </xf>
    <xf numFmtId="4" fontId="3" fillId="6" borderId="9" xfId="0" applyNumberFormat="1" applyFont="1" applyFill="1" applyBorder="1" applyAlignment="1">
      <alignment vertical="center"/>
    </xf>
    <xf numFmtId="4" fontId="3" fillId="6" borderId="10" xfId="0" applyNumberFormat="1" applyFont="1" applyFill="1" applyBorder="1" applyAlignment="1">
      <alignment vertical="center"/>
    </xf>
    <xf numFmtId="0" fontId="2" fillId="6" borderId="0" xfId="0" applyFont="1" applyFill="1" applyBorder="1" applyAlignment="1">
      <alignment horizontal="center" vertical="center"/>
    </xf>
    <xf numFmtId="0" fontId="0" fillId="6" borderId="0" xfId="0" applyFont="1" applyFill="1" applyBorder="1" applyAlignment="1">
      <alignment vertical="center"/>
    </xf>
    <xf numFmtId="4" fontId="32" fillId="0" borderId="0" xfId="0" applyNumberFormat="1" applyFont="1" applyBorder="1" applyAlignment="1">
      <alignment vertical="center"/>
    </xf>
    <xf numFmtId="4" fontId="5" fillId="0" borderId="0" xfId="0" applyNumberFormat="1" applyFont="1" applyBorder="1" applyAlignment="1"/>
    <xf numFmtId="0" fontId="5" fillId="0" borderId="0" xfId="0" applyFont="1" applyBorder="1" applyAlignment="1">
      <alignment vertical="center"/>
    </xf>
    <xf numFmtId="4" fontId="33" fillId="0" borderId="0" xfId="0" applyNumberFormat="1" applyFont="1" applyBorder="1" applyAlignment="1">
      <alignment vertical="center"/>
    </xf>
    <xf numFmtId="0" fontId="6" fillId="0" borderId="0" xfId="0" applyFont="1" applyBorder="1" applyAlignment="1" applyProtection="1">
      <alignment horizontal="left" vertical="center"/>
      <protection locked="0"/>
    </xf>
    <xf numFmtId="4" fontId="6" fillId="0" borderId="0" xfId="0" applyNumberFormat="1" applyFont="1" applyBorder="1" applyAlignment="1" applyProtection="1">
      <alignment vertical="center"/>
      <protection locked="0"/>
    </xf>
    <xf numFmtId="0" fontId="2" fillId="6" borderId="23" xfId="0" applyFont="1" applyFill="1" applyBorder="1" applyAlignment="1">
      <alignment horizontal="center" vertical="center" wrapText="1"/>
    </xf>
    <xf numFmtId="0" fontId="34" fillId="6" borderId="23" xfId="0" applyFont="1" applyFill="1" applyBorder="1" applyAlignment="1">
      <alignment horizontal="center" vertical="center" wrapText="1"/>
    </xf>
    <xf numFmtId="0" fontId="2" fillId="6" borderId="24" xfId="0" applyFont="1" applyFill="1" applyBorder="1" applyAlignment="1">
      <alignment horizontal="center" vertical="center" wrapText="1"/>
    </xf>
    <xf numFmtId="0" fontId="0" fillId="4" borderId="25" xfId="0" applyFont="1" applyFill="1" applyBorder="1" applyAlignment="1" applyProtection="1">
      <alignment horizontal="left" vertical="center" wrapText="1"/>
      <protection locked="0"/>
    </xf>
    <xf numFmtId="4" fontId="0" fillId="4" borderId="25" xfId="0" applyNumberFormat="1" applyFont="1" applyFill="1" applyBorder="1" applyAlignment="1" applyProtection="1">
      <alignment vertical="center"/>
      <protection locked="0"/>
    </xf>
    <xf numFmtId="4" fontId="0" fillId="0" borderId="25" xfId="0" applyNumberFormat="1" applyFont="1" applyBorder="1" applyAlignment="1">
      <alignment vertical="center"/>
    </xf>
    <xf numFmtId="4" fontId="26" fillId="0" borderId="12" xfId="0" applyNumberFormat="1" applyFont="1" applyBorder="1" applyAlignment="1"/>
    <xf numFmtId="4" fontId="3" fillId="0" borderId="12" xfId="0" applyNumberFormat="1" applyFont="1" applyBorder="1" applyAlignment="1">
      <alignment vertical="center"/>
    </xf>
    <xf numFmtId="4" fontId="5" fillId="0" borderId="17" xfId="0" applyNumberFormat="1" applyFont="1" applyBorder="1" applyAlignment="1"/>
    <xf numFmtId="4" fontId="5" fillId="0" borderId="17" xfId="0" applyNumberFormat="1" applyFont="1" applyBorder="1" applyAlignment="1">
      <alignment vertical="center"/>
    </xf>
    <xf numFmtId="0" fontId="14" fillId="2" borderId="0" xfId="1" applyFont="1" applyFill="1" applyAlignment="1" applyProtection="1">
      <alignment horizontal="center" vertical="center"/>
    </xf>
    <xf numFmtId="0" fontId="18" fillId="0" borderId="0" xfId="0" applyFont="1" applyBorder="1" applyAlignment="1">
      <alignment horizontal="left" vertical="center" wrapText="1"/>
    </xf>
    <xf numFmtId="0" fontId="18" fillId="0" borderId="0" xfId="0" applyFont="1" applyBorder="1" applyAlignment="1">
      <alignment horizontal="left" vertical="center"/>
    </xf>
    <xf numFmtId="4" fontId="5" fillId="0" borderId="0" xfId="0" applyNumberFormat="1" applyFont="1" applyBorder="1" applyAlignment="1">
      <alignment vertical="center"/>
    </xf>
    <xf numFmtId="0" fontId="6" fillId="0" borderId="0" xfId="0" applyFont="1" applyBorder="1" applyAlignment="1">
      <alignment vertical="center"/>
    </xf>
    <xf numFmtId="0" fontId="0" fillId="0" borderId="25" xfId="0" applyFont="1" applyBorder="1" applyAlignment="1" applyProtection="1">
      <alignment horizontal="left" vertical="center" wrapText="1"/>
      <protection locked="0"/>
    </xf>
    <xf numFmtId="4" fontId="0" fillId="0" borderId="25" xfId="0" applyNumberFormat="1" applyFont="1" applyBorder="1" applyAlignment="1" applyProtection="1">
      <alignment vertical="center"/>
      <protection locked="0"/>
    </xf>
    <xf numFmtId="0" fontId="8" fillId="0" borderId="12" xfId="0" applyFont="1" applyBorder="1" applyAlignment="1">
      <alignment horizontal="left" vertical="center" wrapText="1"/>
    </xf>
    <xf numFmtId="0" fontId="8" fillId="0" borderId="12" xfId="0" applyFont="1" applyBorder="1" applyAlignment="1">
      <alignment vertical="center"/>
    </xf>
    <xf numFmtId="0" fontId="37" fillId="0" borderId="12" xfId="0" applyFont="1" applyBorder="1" applyAlignment="1">
      <alignment horizontal="left" vertical="center" wrapText="1"/>
    </xf>
    <xf numFmtId="0" fontId="9" fillId="0" borderId="12" xfId="0" applyFont="1" applyBorder="1" applyAlignment="1">
      <alignment vertical="center"/>
    </xf>
    <xf numFmtId="0" fontId="37" fillId="0" borderId="0" xfId="0" applyFont="1" applyBorder="1" applyAlignment="1">
      <alignment horizontal="left" vertical="center" wrapText="1"/>
    </xf>
    <xf numFmtId="0" fontId="9" fillId="0" borderId="0" xfId="0" applyFont="1" applyBorder="1" applyAlignment="1">
      <alignment vertical="center"/>
    </xf>
    <xf numFmtId="0" fontId="8" fillId="0" borderId="0" xfId="0" applyFont="1" applyBorder="1" applyAlignment="1">
      <alignment horizontal="left" vertical="center" wrapText="1"/>
    </xf>
    <xf numFmtId="0" fontId="8" fillId="0" borderId="0" xfId="0" applyFont="1" applyBorder="1" applyAlignment="1">
      <alignment vertical="center"/>
    </xf>
    <xf numFmtId="0" fontId="38" fillId="0" borderId="0" xfId="0" applyFont="1" applyBorder="1" applyAlignment="1">
      <alignment horizontal="left" vertical="center" wrapText="1"/>
    </xf>
    <xf numFmtId="0" fontId="10" fillId="0" borderId="0" xfId="0" applyFont="1" applyBorder="1" applyAlignment="1">
      <alignment vertical="center"/>
    </xf>
    <xf numFmtId="0" fontId="39" fillId="0" borderId="12" xfId="0" applyFont="1" applyBorder="1" applyAlignment="1">
      <alignment vertical="center" wrapText="1"/>
    </xf>
    <xf numFmtId="0" fontId="0" fillId="0" borderId="12" xfId="0" applyFont="1" applyBorder="1" applyAlignment="1">
      <alignment vertical="center"/>
    </xf>
    <xf numFmtId="0" fontId="40" fillId="0" borderId="25" xfId="0" applyFont="1" applyBorder="1" applyAlignment="1" applyProtection="1">
      <alignment horizontal="left" vertical="center" wrapText="1"/>
      <protection locked="0"/>
    </xf>
    <xf numFmtId="4" fontId="40" fillId="4" borderId="25" xfId="0" applyNumberFormat="1" applyFont="1" applyFill="1" applyBorder="1" applyAlignment="1" applyProtection="1">
      <alignment vertical="center"/>
      <protection locked="0"/>
    </xf>
    <xf numFmtId="4" fontId="40" fillId="0" borderId="25" xfId="0" applyNumberFormat="1" applyFont="1" applyBorder="1" applyAlignment="1" applyProtection="1">
      <alignment vertical="center"/>
      <protection locked="0"/>
    </xf>
    <xf numFmtId="4" fontId="6" fillId="0" borderId="17" xfId="0" applyNumberFormat="1" applyFont="1" applyBorder="1" applyAlignment="1"/>
    <xf numFmtId="4" fontId="6" fillId="0" borderId="17" xfId="0" applyNumberFormat="1" applyFont="1" applyBorder="1" applyAlignment="1">
      <alignment vertical="center"/>
    </xf>
    <xf numFmtId="4" fontId="6" fillId="0" borderId="23" xfId="0" applyNumberFormat="1" applyFont="1" applyBorder="1" applyAlignment="1"/>
    <xf numFmtId="4" fontId="6" fillId="0" borderId="23" xfId="0" applyNumberFormat="1" applyFont="1" applyBorder="1" applyAlignment="1">
      <alignment vertical="center"/>
    </xf>
    <xf numFmtId="4" fontId="5" fillId="0" borderId="23" xfId="0" applyNumberFormat="1" applyFont="1" applyBorder="1" applyAlignment="1"/>
    <xf numFmtId="4" fontId="5" fillId="0" borderId="23" xfId="0" applyNumberFormat="1" applyFont="1" applyBorder="1" applyAlignment="1">
      <alignment vertical="center"/>
    </xf>
    <xf numFmtId="4" fontId="5" fillId="0" borderId="12" xfId="0" applyNumberFormat="1" applyFont="1" applyBorder="1" applyAlignment="1"/>
    <xf numFmtId="4" fontId="5" fillId="0" borderId="12" xfId="0" applyNumberFormat="1" applyFont="1" applyBorder="1" applyAlignment="1">
      <alignment vertical="center"/>
    </xf>
    <xf numFmtId="4" fontId="6" fillId="0" borderId="0" xfId="0" applyNumberFormat="1" applyFont="1" applyBorder="1" applyAlignment="1"/>
  </cellXfs>
  <cellStyles count="2">
    <cellStyle name="Hypertextový odkaz" xfId="1" builtinId="8"/>
    <cellStyle name="normální" xfId="0" builtinId="0" customBuiltin="1"/>
  </cellStyles>
  <dxfs count="0"/>
  <tableStyles count="0"/>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ro-rozpocty.cz/software-a-data/kros-4-ocenovani-a-rizeni-stavebni-vyroby/"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ro-rozpocty.cz/software-a-data/kros-4-ocenovani-a-rizeni-stavebni-vyroby/"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ro-rozpocty.cz/software-a-data/kros-4-ocenovani-a-rizeni-stavebni-vyroby/"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ro-rozpocty.cz/software-a-data/kros-4-ocenovani-a-rizeni-stavebni-vyroby/"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ro-rozpocty.cz/software-a-data/kros-4-ocenovani-a-rizeni-stavebni-vyroby/"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ro-rozpocty.cz/software-a-data/kros-4-ocenovani-a-rizeni-stavebni-vyroby/"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pro-rozpocty.cz/software-a-data/kros-4-ocenovani-a-rizeni-stavebni-vyroby/" TargetMode="External"/></Relationships>
</file>

<file path=xl/drawings/drawing1.xml><?xml version="1.0" encoding="utf-8"?>
<xdr:wsDr xmlns:xdr="http://schemas.openxmlformats.org/drawingml/2006/spreadsheetDrawing" xmlns:a="http://schemas.openxmlformats.org/drawingml/2006/main">
  <xdr:absoluteAnchor>
    <xdr:pos x="0" y="0"/>
    <xdr:ext cx="271145" cy="271145"/>
    <xdr:pic>
      <xdr:nvPicPr>
        <xdr:cNvPr id="2" name="Picture 1">
          <a:hlinkClick xmlns:r="http://schemas.openxmlformats.org/officeDocument/2006/relationships" r:id="rId1" tooltip="http://www.pro-rozpocty.cz/software-a-data/kros-4-ocenovani-a-rizeni-stavebni-vyroby/"/>
        </xdr:cNvPr>
        <xdr:cNvPicPr/>
      </xdr:nvPicPr>
      <xdr:blipFill>
        <a:blip xmlns:r="http://schemas.openxmlformats.org/officeDocument/2006/relationships" r:embed="rId2"/>
        <a:stretch>
          <a:fillRect/>
        </a:stretch>
      </xdr:blipFill>
      <xdr:spPr>
        <a:prstGeom prst="rect">
          <a:avLst/>
        </a:prstGeom>
      </xdr:spPr>
    </xdr:pic>
    <xdr:clientData/>
  </xdr:absoluteAnchor>
</xdr:wsDr>
</file>

<file path=xl/drawings/drawing2.xml><?xml version="1.0" encoding="utf-8"?>
<xdr:wsDr xmlns:xdr="http://schemas.openxmlformats.org/drawingml/2006/spreadsheetDrawing" xmlns:a="http://schemas.openxmlformats.org/drawingml/2006/main">
  <xdr:absoluteAnchor>
    <xdr:pos x="0" y="0"/>
    <xdr:ext cx="276860" cy="276860"/>
    <xdr:pic>
      <xdr:nvPicPr>
        <xdr:cNvPr id="2" name="Picture 1">
          <a:hlinkClick xmlns:r="http://schemas.openxmlformats.org/officeDocument/2006/relationships" r:id="rId1" tooltip="http://www.pro-rozpocty.cz/software-a-data/kros-4-ocenovani-a-rizeni-stavebni-vyroby/"/>
        </xdr:cNvPr>
        <xdr:cNvPicPr/>
      </xdr:nvPicPr>
      <xdr:blipFill>
        <a:blip xmlns:r="http://schemas.openxmlformats.org/officeDocument/2006/relationships" r:embed="rId2"/>
        <a:stretch>
          <a:fillRect/>
        </a:stretch>
      </xdr:blipFill>
      <xdr:spPr>
        <a:prstGeom prst="rect">
          <a:avLst/>
        </a:prstGeom>
      </xdr:spPr>
    </xdr:pic>
    <xdr:clientData/>
  </xdr:absoluteAnchor>
</xdr:wsDr>
</file>

<file path=xl/drawings/drawing3.xml><?xml version="1.0" encoding="utf-8"?>
<xdr:wsDr xmlns:xdr="http://schemas.openxmlformats.org/drawingml/2006/spreadsheetDrawing" xmlns:a="http://schemas.openxmlformats.org/drawingml/2006/main">
  <xdr:absoluteAnchor>
    <xdr:pos x="0" y="0"/>
    <xdr:ext cx="276860" cy="276860"/>
    <xdr:pic>
      <xdr:nvPicPr>
        <xdr:cNvPr id="2" name="Picture 1">
          <a:hlinkClick xmlns:r="http://schemas.openxmlformats.org/officeDocument/2006/relationships" r:id="rId1" tooltip="http://www.pro-rozpocty.cz/software-a-data/kros-4-ocenovani-a-rizeni-stavebni-vyroby/"/>
        </xdr:cNvPr>
        <xdr:cNvPicPr/>
      </xdr:nvPicPr>
      <xdr:blipFill>
        <a:blip xmlns:r="http://schemas.openxmlformats.org/officeDocument/2006/relationships" r:embed="rId2"/>
        <a:stretch>
          <a:fillRect/>
        </a:stretch>
      </xdr:blipFill>
      <xdr:spPr>
        <a:prstGeom prst="rect">
          <a:avLst/>
        </a:prstGeom>
      </xdr:spPr>
    </xdr:pic>
    <xdr:clientData/>
  </xdr:absoluteAnchor>
</xdr:wsDr>
</file>

<file path=xl/drawings/drawing4.xml><?xml version="1.0" encoding="utf-8"?>
<xdr:wsDr xmlns:xdr="http://schemas.openxmlformats.org/drawingml/2006/spreadsheetDrawing" xmlns:a="http://schemas.openxmlformats.org/drawingml/2006/main">
  <xdr:absoluteAnchor>
    <xdr:pos x="0" y="0"/>
    <xdr:ext cx="276860" cy="276860"/>
    <xdr:pic>
      <xdr:nvPicPr>
        <xdr:cNvPr id="2" name="Picture 1">
          <a:hlinkClick xmlns:r="http://schemas.openxmlformats.org/officeDocument/2006/relationships" r:id="rId1" tooltip="http://www.pro-rozpocty.cz/software-a-data/kros-4-ocenovani-a-rizeni-stavebni-vyroby/"/>
        </xdr:cNvPr>
        <xdr:cNvPicPr/>
      </xdr:nvPicPr>
      <xdr:blipFill>
        <a:blip xmlns:r="http://schemas.openxmlformats.org/officeDocument/2006/relationships" r:embed="rId2"/>
        <a:stretch>
          <a:fillRect/>
        </a:stretch>
      </xdr:blipFill>
      <xdr:spPr>
        <a:prstGeom prst="rect">
          <a:avLst/>
        </a:prstGeom>
      </xdr:spPr>
    </xdr:pic>
    <xdr:clientData/>
  </xdr:absoluteAnchor>
</xdr:wsDr>
</file>

<file path=xl/drawings/drawing5.xml><?xml version="1.0" encoding="utf-8"?>
<xdr:wsDr xmlns:xdr="http://schemas.openxmlformats.org/drawingml/2006/spreadsheetDrawing" xmlns:a="http://schemas.openxmlformats.org/drawingml/2006/main">
  <xdr:absoluteAnchor>
    <xdr:pos x="0" y="0"/>
    <xdr:ext cx="276860" cy="276860"/>
    <xdr:pic>
      <xdr:nvPicPr>
        <xdr:cNvPr id="2" name="Picture 1">
          <a:hlinkClick xmlns:r="http://schemas.openxmlformats.org/officeDocument/2006/relationships" r:id="rId1" tooltip="http://www.pro-rozpocty.cz/software-a-data/kros-4-ocenovani-a-rizeni-stavebni-vyroby/"/>
        </xdr:cNvPr>
        <xdr:cNvPicPr/>
      </xdr:nvPicPr>
      <xdr:blipFill>
        <a:blip xmlns:r="http://schemas.openxmlformats.org/officeDocument/2006/relationships" r:embed="rId2"/>
        <a:stretch>
          <a:fillRect/>
        </a:stretch>
      </xdr:blipFill>
      <xdr:spPr>
        <a:prstGeom prst="rect">
          <a:avLst/>
        </a:prstGeom>
      </xdr:spPr>
    </xdr:pic>
    <xdr:clientData/>
  </xdr:absoluteAnchor>
</xdr:wsDr>
</file>

<file path=xl/drawings/drawing6.xml><?xml version="1.0" encoding="utf-8"?>
<xdr:wsDr xmlns:xdr="http://schemas.openxmlformats.org/drawingml/2006/spreadsheetDrawing" xmlns:a="http://schemas.openxmlformats.org/drawingml/2006/main">
  <xdr:absoluteAnchor>
    <xdr:pos x="0" y="0"/>
    <xdr:ext cx="276860" cy="276860"/>
    <xdr:pic>
      <xdr:nvPicPr>
        <xdr:cNvPr id="2" name="Picture 1">
          <a:hlinkClick xmlns:r="http://schemas.openxmlformats.org/officeDocument/2006/relationships" r:id="rId1" tooltip="http://www.pro-rozpocty.cz/software-a-data/kros-4-ocenovani-a-rizeni-stavebni-vyroby/"/>
        </xdr:cNvPr>
        <xdr:cNvPicPr/>
      </xdr:nvPicPr>
      <xdr:blipFill>
        <a:blip xmlns:r="http://schemas.openxmlformats.org/officeDocument/2006/relationships" r:embed="rId2"/>
        <a:stretch>
          <a:fillRect/>
        </a:stretch>
      </xdr:blipFill>
      <xdr:spPr>
        <a:prstGeom prst="rect">
          <a:avLst/>
        </a:prstGeom>
      </xdr:spPr>
    </xdr:pic>
    <xdr:clientData/>
  </xdr:absoluteAnchor>
</xdr:wsDr>
</file>

<file path=xl/drawings/drawing7.xml><?xml version="1.0" encoding="utf-8"?>
<xdr:wsDr xmlns:xdr="http://schemas.openxmlformats.org/drawingml/2006/spreadsheetDrawing" xmlns:a="http://schemas.openxmlformats.org/drawingml/2006/main">
  <xdr:absoluteAnchor>
    <xdr:pos x="0" y="0"/>
    <xdr:ext cx="276860" cy="276860"/>
    <xdr:pic>
      <xdr:nvPicPr>
        <xdr:cNvPr id="2" name="Picture 1">
          <a:hlinkClick xmlns:r="http://schemas.openxmlformats.org/officeDocument/2006/relationships" r:id="rId1" tooltip="http://www.pro-rozpocty.cz/software-a-data/kros-4-ocenovani-a-rizeni-stavebni-vyroby/"/>
        </xdr:cNvPr>
        <xdr:cNvPicPr/>
      </xdr:nvPicPr>
      <xdr:blipFill>
        <a:blip xmlns:r="http://schemas.openxmlformats.org/officeDocument/2006/relationships" r:embed="rId2"/>
        <a:stretch>
          <a:fillRect/>
        </a:stretch>
      </xdr:blipFill>
      <xdr:spPr>
        <a:prstGeom prst="rect">
          <a:avLst/>
        </a:prstGeom>
      </xdr:spPr>
    </xdr:pic>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pageSetUpPr fitToPage="1"/>
  </sheetPr>
  <dimension ref="A1:CK103"/>
  <sheetViews>
    <sheetView showGridLines="0" tabSelected="1" workbookViewId="0">
      <pane ySplit="1" topLeftCell="A2" activePane="bottomLeft" state="frozen"/>
      <selection pane="bottomLeft" activeCell="A88" sqref="A88:XFD88"/>
    </sheetView>
  </sheetViews>
  <sheetFormatPr defaultRowHeight="15"/>
  <cols>
    <col min="1" max="1" width="8.33203125" customWidth="1"/>
    <col min="2" max="2" width="1.6640625" customWidth="1"/>
    <col min="3" max="3" width="4.1640625" customWidth="1"/>
    <col min="4" max="33" width="2.5" customWidth="1"/>
    <col min="34" max="34" width="3.33203125" customWidth="1"/>
    <col min="35" max="37" width="2.5" customWidth="1"/>
    <col min="38" max="38" width="8.33203125" customWidth="1"/>
    <col min="39" max="39" width="3.33203125" customWidth="1"/>
    <col min="40" max="40" width="13.33203125" customWidth="1"/>
    <col min="41" max="41" width="7.5" customWidth="1"/>
    <col min="42" max="42" width="4.1640625" customWidth="1"/>
    <col min="43" max="43" width="1.6640625" customWidth="1"/>
    <col min="44" max="44" width="13.6640625" customWidth="1"/>
    <col min="45" max="46" width="25.83203125" hidden="1" customWidth="1"/>
    <col min="47" max="47" width="25" hidden="1" customWidth="1"/>
    <col min="48" max="52" width="21.6640625" hidden="1" customWidth="1"/>
    <col min="53" max="53" width="19.1640625" hidden="1" customWidth="1"/>
    <col min="54" max="54" width="25" hidden="1" customWidth="1"/>
    <col min="55" max="56" width="19.1640625" hidden="1" customWidth="1"/>
    <col min="57" max="57" width="66.5" customWidth="1"/>
    <col min="71" max="89" width="9.33203125" hidden="1"/>
  </cols>
  <sheetData>
    <row r="1" spans="1:73" ht="21.4" customHeight="1">
      <c r="A1" s="13" t="s">
        <v>0</v>
      </c>
      <c r="B1" s="14"/>
      <c r="C1" s="14"/>
      <c r="D1" s="15" t="s">
        <v>1</v>
      </c>
      <c r="E1" s="14"/>
      <c r="F1" s="14"/>
      <c r="G1" s="14"/>
      <c r="H1" s="14"/>
      <c r="I1" s="14"/>
      <c r="J1" s="14"/>
      <c r="K1" s="16" t="s">
        <v>2</v>
      </c>
      <c r="L1" s="16"/>
      <c r="M1" s="16"/>
      <c r="N1" s="16"/>
      <c r="O1" s="16"/>
      <c r="P1" s="16"/>
      <c r="Q1" s="16"/>
      <c r="R1" s="16"/>
      <c r="S1" s="16"/>
      <c r="T1" s="14"/>
      <c r="U1" s="14"/>
      <c r="V1" s="14"/>
      <c r="W1" s="16" t="s">
        <v>3</v>
      </c>
      <c r="X1" s="16"/>
      <c r="Y1" s="16"/>
      <c r="Z1" s="16"/>
      <c r="AA1" s="16"/>
      <c r="AB1" s="16"/>
      <c r="AC1" s="16"/>
      <c r="AD1" s="16"/>
      <c r="AE1" s="16"/>
      <c r="AF1" s="16"/>
      <c r="AG1" s="14"/>
      <c r="AH1" s="14"/>
      <c r="AI1" s="17"/>
      <c r="AJ1" s="17"/>
      <c r="AK1" s="17"/>
      <c r="AL1" s="17"/>
      <c r="AM1" s="17"/>
      <c r="AN1" s="17"/>
      <c r="AO1" s="17"/>
      <c r="AP1" s="17"/>
      <c r="AQ1" s="17"/>
      <c r="AR1" s="17"/>
      <c r="AS1" s="17"/>
      <c r="AT1" s="17"/>
      <c r="AU1" s="17"/>
      <c r="AV1" s="17"/>
      <c r="AW1" s="17"/>
      <c r="AX1" s="17"/>
      <c r="AY1" s="17"/>
      <c r="AZ1" s="17"/>
      <c r="BA1" s="18" t="s">
        <v>4</v>
      </c>
      <c r="BB1" s="18" t="s">
        <v>5</v>
      </c>
      <c r="BC1" s="17"/>
      <c r="BD1" s="17"/>
      <c r="BE1" s="17"/>
      <c r="BF1" s="17"/>
      <c r="BG1" s="17"/>
      <c r="BH1" s="17"/>
      <c r="BI1" s="17"/>
      <c r="BJ1" s="17"/>
      <c r="BK1" s="17"/>
      <c r="BL1" s="17"/>
      <c r="BM1" s="17"/>
      <c r="BN1" s="17"/>
      <c r="BO1" s="17"/>
      <c r="BP1" s="17"/>
      <c r="BQ1" s="17"/>
      <c r="BR1" s="17"/>
      <c r="BT1" s="19" t="s">
        <v>6</v>
      </c>
      <c r="BU1" s="19" t="s">
        <v>6</v>
      </c>
    </row>
    <row r="2" spans="1:73" ht="36.950000000000003" customHeight="1">
      <c r="C2" s="204" t="s">
        <v>7</v>
      </c>
      <c r="D2" s="205"/>
      <c r="E2" s="205"/>
      <c r="F2" s="205"/>
      <c r="G2" s="205"/>
      <c r="H2" s="205"/>
      <c r="I2" s="205"/>
      <c r="J2" s="205"/>
      <c r="K2" s="205"/>
      <c r="L2" s="205"/>
      <c r="M2" s="205"/>
      <c r="N2" s="205"/>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5"/>
      <c r="AR2" s="247" t="s">
        <v>8</v>
      </c>
      <c r="AS2" s="248"/>
      <c r="AT2" s="248"/>
      <c r="AU2" s="248"/>
      <c r="AV2" s="248"/>
      <c r="AW2" s="248"/>
      <c r="AX2" s="248"/>
      <c r="AY2" s="248"/>
      <c r="AZ2" s="248"/>
      <c r="BA2" s="248"/>
      <c r="BB2" s="248"/>
      <c r="BC2" s="248"/>
      <c r="BD2" s="248"/>
      <c r="BE2" s="248"/>
      <c r="BS2" s="20" t="s">
        <v>9</v>
      </c>
      <c r="BT2" s="20" t="s">
        <v>10</v>
      </c>
    </row>
    <row r="3" spans="1:73" ht="6.95" customHeight="1">
      <c r="B3" s="21"/>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3"/>
      <c r="BS3" s="20" t="s">
        <v>9</v>
      </c>
      <c r="BT3" s="20" t="s">
        <v>11</v>
      </c>
    </row>
    <row r="4" spans="1:73" ht="36.950000000000003" customHeight="1">
      <c r="B4" s="24"/>
      <c r="C4" s="206" t="s">
        <v>12</v>
      </c>
      <c r="D4" s="207"/>
      <c r="E4" s="207"/>
      <c r="F4" s="207"/>
      <c r="G4" s="207"/>
      <c r="H4" s="207"/>
      <c r="I4" s="207"/>
      <c r="J4" s="207"/>
      <c r="K4" s="207"/>
      <c r="L4" s="207"/>
      <c r="M4" s="207"/>
      <c r="N4" s="207"/>
      <c r="O4" s="207"/>
      <c r="P4" s="207"/>
      <c r="Q4" s="207"/>
      <c r="R4" s="207"/>
      <c r="S4" s="207"/>
      <c r="T4" s="207"/>
      <c r="U4" s="207"/>
      <c r="V4" s="207"/>
      <c r="W4" s="207"/>
      <c r="X4" s="207"/>
      <c r="Y4" s="207"/>
      <c r="Z4" s="207"/>
      <c r="AA4" s="207"/>
      <c r="AB4" s="207"/>
      <c r="AC4" s="207"/>
      <c r="AD4" s="207"/>
      <c r="AE4" s="207"/>
      <c r="AF4" s="207"/>
      <c r="AG4" s="207"/>
      <c r="AH4" s="207"/>
      <c r="AI4" s="207"/>
      <c r="AJ4" s="207"/>
      <c r="AK4" s="207"/>
      <c r="AL4" s="207"/>
      <c r="AM4" s="207"/>
      <c r="AN4" s="207"/>
      <c r="AO4" s="207"/>
      <c r="AP4" s="207"/>
      <c r="AQ4" s="25"/>
      <c r="AS4" s="26" t="s">
        <v>13</v>
      </c>
      <c r="BE4" s="27" t="s">
        <v>14</v>
      </c>
      <c r="BS4" s="20" t="s">
        <v>15</v>
      </c>
    </row>
    <row r="5" spans="1:73" ht="14.45" customHeight="1">
      <c r="B5" s="24"/>
      <c r="C5" s="28"/>
      <c r="D5" s="29" t="s">
        <v>16</v>
      </c>
      <c r="E5" s="28"/>
      <c r="F5" s="28"/>
      <c r="G5" s="28"/>
      <c r="H5" s="28"/>
      <c r="I5" s="28"/>
      <c r="J5" s="28"/>
      <c r="K5" s="210" t="s">
        <v>17</v>
      </c>
      <c r="L5" s="211"/>
      <c r="M5" s="211"/>
      <c r="N5" s="211"/>
      <c r="O5" s="211"/>
      <c r="P5" s="211"/>
      <c r="Q5" s="211"/>
      <c r="R5" s="211"/>
      <c r="S5" s="211"/>
      <c r="T5" s="211"/>
      <c r="U5" s="211"/>
      <c r="V5" s="211"/>
      <c r="W5" s="211"/>
      <c r="X5" s="211"/>
      <c r="Y5" s="211"/>
      <c r="Z5" s="211"/>
      <c r="AA5" s="211"/>
      <c r="AB5" s="211"/>
      <c r="AC5" s="211"/>
      <c r="AD5" s="211"/>
      <c r="AE5" s="211"/>
      <c r="AF5" s="211"/>
      <c r="AG5" s="211"/>
      <c r="AH5" s="211"/>
      <c r="AI5" s="211"/>
      <c r="AJ5" s="211"/>
      <c r="AK5" s="211"/>
      <c r="AL5" s="211"/>
      <c r="AM5" s="211"/>
      <c r="AN5" s="211"/>
      <c r="AO5" s="211"/>
      <c r="AP5" s="28"/>
      <c r="AQ5" s="25"/>
      <c r="BE5" s="208" t="s">
        <v>18</v>
      </c>
      <c r="BS5" s="20" t="s">
        <v>9</v>
      </c>
    </row>
    <row r="6" spans="1:73" ht="36.950000000000003" customHeight="1">
      <c r="B6" s="24"/>
      <c r="C6" s="28"/>
      <c r="D6" s="31" t="s">
        <v>19</v>
      </c>
      <c r="E6" s="28"/>
      <c r="F6" s="28"/>
      <c r="G6" s="28"/>
      <c r="H6" s="28"/>
      <c r="I6" s="28"/>
      <c r="J6" s="28"/>
      <c r="K6" s="212" t="s">
        <v>20</v>
      </c>
      <c r="L6" s="211"/>
      <c r="M6" s="211"/>
      <c r="N6" s="211"/>
      <c r="O6" s="211"/>
      <c r="P6" s="211"/>
      <c r="Q6" s="211"/>
      <c r="R6" s="211"/>
      <c r="S6" s="211"/>
      <c r="T6" s="211"/>
      <c r="U6" s="211"/>
      <c r="V6" s="211"/>
      <c r="W6" s="211"/>
      <c r="X6" s="211"/>
      <c r="Y6" s="211"/>
      <c r="Z6" s="211"/>
      <c r="AA6" s="211"/>
      <c r="AB6" s="211"/>
      <c r="AC6" s="211"/>
      <c r="AD6" s="211"/>
      <c r="AE6" s="211"/>
      <c r="AF6" s="211"/>
      <c r="AG6" s="211"/>
      <c r="AH6" s="211"/>
      <c r="AI6" s="211"/>
      <c r="AJ6" s="211"/>
      <c r="AK6" s="211"/>
      <c r="AL6" s="211"/>
      <c r="AM6" s="211"/>
      <c r="AN6" s="211"/>
      <c r="AO6" s="211"/>
      <c r="AP6" s="28"/>
      <c r="AQ6" s="25"/>
      <c r="BE6" s="209"/>
      <c r="BS6" s="20" t="s">
        <v>9</v>
      </c>
    </row>
    <row r="7" spans="1:73" ht="14.45" customHeight="1">
      <c r="B7" s="24"/>
      <c r="C7" s="28"/>
      <c r="D7" s="32" t="s">
        <v>21</v>
      </c>
      <c r="E7" s="28"/>
      <c r="F7" s="28"/>
      <c r="G7" s="28"/>
      <c r="H7" s="28"/>
      <c r="I7" s="28"/>
      <c r="J7" s="28"/>
      <c r="K7" s="30" t="s">
        <v>5</v>
      </c>
      <c r="L7" s="28"/>
      <c r="M7" s="28"/>
      <c r="N7" s="28"/>
      <c r="O7" s="28"/>
      <c r="P7" s="28"/>
      <c r="Q7" s="28"/>
      <c r="R7" s="28"/>
      <c r="S7" s="28"/>
      <c r="T7" s="28"/>
      <c r="U7" s="28"/>
      <c r="V7" s="28"/>
      <c r="W7" s="28"/>
      <c r="X7" s="28"/>
      <c r="Y7" s="28"/>
      <c r="Z7" s="28"/>
      <c r="AA7" s="28"/>
      <c r="AB7" s="28"/>
      <c r="AC7" s="28"/>
      <c r="AD7" s="28"/>
      <c r="AE7" s="28"/>
      <c r="AF7" s="28"/>
      <c r="AG7" s="28"/>
      <c r="AH7" s="28"/>
      <c r="AI7" s="28"/>
      <c r="AJ7" s="28"/>
      <c r="AK7" s="32" t="s">
        <v>22</v>
      </c>
      <c r="AL7" s="28"/>
      <c r="AM7" s="28"/>
      <c r="AN7" s="30" t="s">
        <v>5</v>
      </c>
      <c r="AO7" s="28"/>
      <c r="AP7" s="28"/>
      <c r="AQ7" s="25"/>
      <c r="BE7" s="209"/>
      <c r="BS7" s="20" t="s">
        <v>9</v>
      </c>
    </row>
    <row r="8" spans="1:73" ht="14.45" customHeight="1">
      <c r="B8" s="24"/>
      <c r="C8" s="28"/>
      <c r="D8" s="32" t="s">
        <v>23</v>
      </c>
      <c r="E8" s="28"/>
      <c r="F8" s="28"/>
      <c r="G8" s="28"/>
      <c r="H8" s="28"/>
      <c r="I8" s="28"/>
      <c r="J8" s="28"/>
      <c r="K8" s="30" t="s">
        <v>24</v>
      </c>
      <c r="L8" s="28"/>
      <c r="M8" s="28"/>
      <c r="N8" s="28"/>
      <c r="O8" s="28"/>
      <c r="P8" s="28"/>
      <c r="Q8" s="28"/>
      <c r="R8" s="28"/>
      <c r="S8" s="28"/>
      <c r="T8" s="28"/>
      <c r="U8" s="28"/>
      <c r="V8" s="28"/>
      <c r="W8" s="28"/>
      <c r="X8" s="28"/>
      <c r="Y8" s="28"/>
      <c r="Z8" s="28"/>
      <c r="AA8" s="28"/>
      <c r="AB8" s="28"/>
      <c r="AC8" s="28"/>
      <c r="AD8" s="28"/>
      <c r="AE8" s="28"/>
      <c r="AF8" s="28"/>
      <c r="AG8" s="28"/>
      <c r="AH8" s="28"/>
      <c r="AI8" s="28"/>
      <c r="AJ8" s="28"/>
      <c r="AK8" s="32" t="s">
        <v>25</v>
      </c>
      <c r="AL8" s="28"/>
      <c r="AM8" s="28"/>
      <c r="AN8" s="33" t="s">
        <v>26</v>
      </c>
      <c r="AO8" s="28"/>
      <c r="AP8" s="28"/>
      <c r="AQ8" s="25"/>
      <c r="BE8" s="209"/>
      <c r="BS8" s="20" t="s">
        <v>9</v>
      </c>
    </row>
    <row r="9" spans="1:73" ht="14.45" customHeight="1">
      <c r="B9" s="24"/>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5"/>
      <c r="BE9" s="209"/>
      <c r="BS9" s="20" t="s">
        <v>9</v>
      </c>
    </row>
    <row r="10" spans="1:73" ht="14.45" customHeight="1">
      <c r="B10" s="24"/>
      <c r="C10" s="28"/>
      <c r="D10" s="32" t="s">
        <v>27</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32" t="s">
        <v>28</v>
      </c>
      <c r="AL10" s="28"/>
      <c r="AM10" s="28"/>
      <c r="AN10" s="30" t="s">
        <v>29</v>
      </c>
      <c r="AO10" s="28"/>
      <c r="AP10" s="28"/>
      <c r="AQ10" s="25"/>
      <c r="BE10" s="209"/>
      <c r="BS10" s="20" t="s">
        <v>9</v>
      </c>
    </row>
    <row r="11" spans="1:73" ht="18.399999999999999" customHeight="1">
      <c r="B11" s="24"/>
      <c r="C11" s="28"/>
      <c r="D11" s="28"/>
      <c r="E11" s="30" t="s">
        <v>30</v>
      </c>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32" t="s">
        <v>31</v>
      </c>
      <c r="AL11" s="28"/>
      <c r="AM11" s="28"/>
      <c r="AN11" s="30" t="s">
        <v>5</v>
      </c>
      <c r="AO11" s="28"/>
      <c r="AP11" s="28"/>
      <c r="AQ11" s="25"/>
      <c r="BE11" s="209"/>
      <c r="BS11" s="20" t="s">
        <v>9</v>
      </c>
    </row>
    <row r="12" spans="1:73" ht="6.95" customHeight="1">
      <c r="B12" s="24"/>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5"/>
      <c r="BE12" s="209"/>
      <c r="BS12" s="20" t="s">
        <v>9</v>
      </c>
    </row>
    <row r="13" spans="1:73" ht="14.45" customHeight="1">
      <c r="B13" s="24"/>
      <c r="C13" s="28"/>
      <c r="D13" s="32" t="s">
        <v>32</v>
      </c>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32" t="s">
        <v>28</v>
      </c>
      <c r="AL13" s="28"/>
      <c r="AM13" s="28"/>
      <c r="AN13" s="34" t="s">
        <v>33</v>
      </c>
      <c r="AO13" s="28"/>
      <c r="AP13" s="28"/>
      <c r="AQ13" s="25"/>
      <c r="BE13" s="209"/>
      <c r="BS13" s="20" t="s">
        <v>9</v>
      </c>
    </row>
    <row r="14" spans="1:73">
      <c r="B14" s="24"/>
      <c r="C14" s="28"/>
      <c r="D14" s="28"/>
      <c r="E14" s="213" t="s">
        <v>33</v>
      </c>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32" t="s">
        <v>31</v>
      </c>
      <c r="AL14" s="28"/>
      <c r="AM14" s="28"/>
      <c r="AN14" s="34" t="s">
        <v>33</v>
      </c>
      <c r="AO14" s="28"/>
      <c r="AP14" s="28"/>
      <c r="AQ14" s="25"/>
      <c r="BE14" s="209"/>
      <c r="BS14" s="20" t="s">
        <v>9</v>
      </c>
    </row>
    <row r="15" spans="1:73" ht="6.95" customHeight="1">
      <c r="B15" s="24"/>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5"/>
      <c r="BE15" s="209"/>
      <c r="BS15" s="20" t="s">
        <v>6</v>
      </c>
    </row>
    <row r="16" spans="1:73" ht="14.45" customHeight="1">
      <c r="B16" s="24"/>
      <c r="C16" s="28"/>
      <c r="D16" s="32" t="s">
        <v>34</v>
      </c>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32" t="s">
        <v>28</v>
      </c>
      <c r="AL16" s="28"/>
      <c r="AM16" s="28"/>
      <c r="AN16" s="30" t="s">
        <v>5</v>
      </c>
      <c r="AO16" s="28"/>
      <c r="AP16" s="28"/>
      <c r="AQ16" s="25"/>
      <c r="BE16" s="209"/>
      <c r="BS16" s="20" t="s">
        <v>6</v>
      </c>
    </row>
    <row r="17" spans="2:71" ht="18.399999999999999" customHeight="1">
      <c r="B17" s="24"/>
      <c r="C17" s="28"/>
      <c r="D17" s="28"/>
      <c r="E17" s="30" t="s">
        <v>35</v>
      </c>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32" t="s">
        <v>31</v>
      </c>
      <c r="AL17" s="28"/>
      <c r="AM17" s="28"/>
      <c r="AN17" s="30" t="s">
        <v>5</v>
      </c>
      <c r="AO17" s="28"/>
      <c r="AP17" s="28"/>
      <c r="AQ17" s="25"/>
      <c r="BE17" s="209"/>
      <c r="BS17" s="20" t="s">
        <v>36</v>
      </c>
    </row>
    <row r="18" spans="2:71" ht="6.95" customHeight="1">
      <c r="B18" s="24"/>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5"/>
      <c r="BE18" s="209"/>
      <c r="BS18" s="20" t="s">
        <v>9</v>
      </c>
    </row>
    <row r="19" spans="2:71" ht="14.45" customHeight="1">
      <c r="B19" s="24"/>
      <c r="C19" s="28"/>
      <c r="D19" s="32" t="s">
        <v>37</v>
      </c>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32" t="s">
        <v>28</v>
      </c>
      <c r="AL19" s="28"/>
      <c r="AM19" s="28"/>
      <c r="AN19" s="30" t="s">
        <v>38</v>
      </c>
      <c r="AO19" s="28"/>
      <c r="AP19" s="28"/>
      <c r="AQ19" s="25"/>
      <c r="BE19" s="209"/>
      <c r="BS19" s="20" t="s">
        <v>9</v>
      </c>
    </row>
    <row r="20" spans="2:71" ht="18.399999999999999" customHeight="1">
      <c r="B20" s="24"/>
      <c r="C20" s="28"/>
      <c r="D20" s="28"/>
      <c r="E20" s="30" t="s">
        <v>39</v>
      </c>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32" t="s">
        <v>31</v>
      </c>
      <c r="AL20" s="28"/>
      <c r="AM20" s="28"/>
      <c r="AN20" s="30" t="s">
        <v>5</v>
      </c>
      <c r="AO20" s="28"/>
      <c r="AP20" s="28"/>
      <c r="AQ20" s="25"/>
      <c r="BE20" s="209"/>
    </row>
    <row r="21" spans="2:71" ht="6.95" customHeight="1">
      <c r="B21" s="24"/>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5"/>
      <c r="BE21" s="209"/>
    </row>
    <row r="22" spans="2:71">
      <c r="B22" s="24"/>
      <c r="C22" s="28"/>
      <c r="D22" s="32" t="s">
        <v>40</v>
      </c>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5"/>
      <c r="BE22" s="209"/>
    </row>
    <row r="23" spans="2:71" ht="16.5" customHeight="1">
      <c r="B23" s="24"/>
      <c r="C23" s="28"/>
      <c r="D23" s="28"/>
      <c r="E23" s="215" t="s">
        <v>5</v>
      </c>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8"/>
      <c r="AP23" s="28"/>
      <c r="AQ23" s="25"/>
      <c r="BE23" s="209"/>
    </row>
    <row r="24" spans="2:71" ht="6.95" customHeight="1">
      <c r="B24" s="24"/>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5"/>
      <c r="BE24" s="209"/>
    </row>
    <row r="25" spans="2:71" ht="6.95" customHeight="1">
      <c r="B25" s="24"/>
      <c r="C25" s="28"/>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28"/>
      <c r="AQ25" s="25"/>
      <c r="BE25" s="209"/>
    </row>
    <row r="26" spans="2:71" ht="14.45" customHeight="1">
      <c r="B26" s="24"/>
      <c r="C26" s="28"/>
      <c r="D26" s="36" t="s">
        <v>41</v>
      </c>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16">
        <f>ROUND(AG87,2)</f>
        <v>0</v>
      </c>
      <c r="AL26" s="211"/>
      <c r="AM26" s="211"/>
      <c r="AN26" s="211"/>
      <c r="AO26" s="211"/>
      <c r="AP26" s="28"/>
      <c r="AQ26" s="25"/>
      <c r="BE26" s="209"/>
    </row>
    <row r="27" spans="2:71" ht="14.45" customHeight="1">
      <c r="B27" s="24"/>
      <c r="C27" s="28"/>
      <c r="D27" s="36" t="s">
        <v>42</v>
      </c>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16">
        <f>ROUND(AG95,2)</f>
        <v>0</v>
      </c>
      <c r="AL27" s="216"/>
      <c r="AM27" s="216"/>
      <c r="AN27" s="216"/>
      <c r="AO27" s="216"/>
      <c r="AP27" s="28"/>
      <c r="AQ27" s="25"/>
      <c r="BE27" s="209"/>
    </row>
    <row r="28" spans="2:71" s="1" customFormat="1" ht="6.95" customHeight="1">
      <c r="B28" s="37"/>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9"/>
      <c r="BE28" s="209"/>
    </row>
    <row r="29" spans="2:71" s="1" customFormat="1" ht="25.9" customHeight="1">
      <c r="B29" s="37"/>
      <c r="C29" s="38"/>
      <c r="D29" s="40" t="s">
        <v>43</v>
      </c>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217">
        <f>ROUND(AK26+AK27,2)</f>
        <v>0</v>
      </c>
      <c r="AL29" s="218"/>
      <c r="AM29" s="218"/>
      <c r="AN29" s="218"/>
      <c r="AO29" s="218"/>
      <c r="AP29" s="38"/>
      <c r="AQ29" s="39"/>
      <c r="BE29" s="209"/>
    </row>
    <row r="30" spans="2:71" s="1" customFormat="1" ht="6.95" customHeight="1">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9"/>
      <c r="BE30" s="209"/>
    </row>
    <row r="31" spans="2:71" s="2" customFormat="1" ht="14.45" customHeight="1">
      <c r="B31" s="42"/>
      <c r="C31" s="43"/>
      <c r="D31" s="44" t="s">
        <v>44</v>
      </c>
      <c r="E31" s="43"/>
      <c r="F31" s="44" t="s">
        <v>45</v>
      </c>
      <c r="G31" s="43"/>
      <c r="H31" s="43"/>
      <c r="I31" s="43"/>
      <c r="J31" s="43"/>
      <c r="K31" s="43"/>
      <c r="L31" s="219">
        <v>0.21</v>
      </c>
      <c r="M31" s="220"/>
      <c r="N31" s="220"/>
      <c r="O31" s="220"/>
      <c r="P31" s="43"/>
      <c r="Q31" s="43"/>
      <c r="R31" s="43"/>
      <c r="S31" s="43"/>
      <c r="T31" s="46" t="s">
        <v>46</v>
      </c>
      <c r="U31" s="43"/>
      <c r="V31" s="43"/>
      <c r="W31" s="221">
        <f>ROUND(AZ87+SUM(CD96:CD100),2)</f>
        <v>0</v>
      </c>
      <c r="X31" s="220"/>
      <c r="Y31" s="220"/>
      <c r="Z31" s="220"/>
      <c r="AA31" s="220"/>
      <c r="AB31" s="220"/>
      <c r="AC31" s="220"/>
      <c r="AD31" s="220"/>
      <c r="AE31" s="220"/>
      <c r="AF31" s="43"/>
      <c r="AG31" s="43"/>
      <c r="AH31" s="43"/>
      <c r="AI31" s="43"/>
      <c r="AJ31" s="43"/>
      <c r="AK31" s="221">
        <f>ROUND(AV87+SUM(BY96:BY100),2)</f>
        <v>0</v>
      </c>
      <c r="AL31" s="220"/>
      <c r="AM31" s="220"/>
      <c r="AN31" s="220"/>
      <c r="AO31" s="220"/>
      <c r="AP31" s="43"/>
      <c r="AQ31" s="47"/>
      <c r="BE31" s="209"/>
    </row>
    <row r="32" spans="2:71" s="2" customFormat="1" ht="14.45" customHeight="1">
      <c r="B32" s="42"/>
      <c r="C32" s="43"/>
      <c r="D32" s="43"/>
      <c r="E32" s="43"/>
      <c r="F32" s="44" t="s">
        <v>47</v>
      </c>
      <c r="G32" s="43"/>
      <c r="H32" s="43"/>
      <c r="I32" s="43"/>
      <c r="J32" s="43"/>
      <c r="K32" s="43"/>
      <c r="L32" s="219">
        <v>0.15</v>
      </c>
      <c r="M32" s="220"/>
      <c r="N32" s="220"/>
      <c r="O32" s="220"/>
      <c r="P32" s="43"/>
      <c r="Q32" s="43"/>
      <c r="R32" s="43"/>
      <c r="S32" s="43"/>
      <c r="T32" s="46" t="s">
        <v>46</v>
      </c>
      <c r="U32" s="43"/>
      <c r="V32" s="43"/>
      <c r="W32" s="221">
        <f>ROUND(BA87+SUM(CE96:CE100),2)</f>
        <v>0</v>
      </c>
      <c r="X32" s="220"/>
      <c r="Y32" s="220"/>
      <c r="Z32" s="220"/>
      <c r="AA32" s="220"/>
      <c r="AB32" s="220"/>
      <c r="AC32" s="220"/>
      <c r="AD32" s="220"/>
      <c r="AE32" s="220"/>
      <c r="AF32" s="43"/>
      <c r="AG32" s="43"/>
      <c r="AH32" s="43"/>
      <c r="AI32" s="43"/>
      <c r="AJ32" s="43"/>
      <c r="AK32" s="221">
        <f>ROUND(AW87+SUM(BZ96:BZ100),2)</f>
        <v>0</v>
      </c>
      <c r="AL32" s="220"/>
      <c r="AM32" s="220"/>
      <c r="AN32" s="220"/>
      <c r="AO32" s="220"/>
      <c r="AP32" s="43"/>
      <c r="AQ32" s="47"/>
      <c r="BE32" s="209"/>
    </row>
    <row r="33" spans="2:57" s="2" customFormat="1" ht="14.45" hidden="1" customHeight="1">
      <c r="B33" s="42"/>
      <c r="C33" s="43"/>
      <c r="D33" s="43"/>
      <c r="E33" s="43"/>
      <c r="F33" s="44" t="s">
        <v>48</v>
      </c>
      <c r="G33" s="43"/>
      <c r="H33" s="43"/>
      <c r="I33" s="43"/>
      <c r="J33" s="43"/>
      <c r="K33" s="43"/>
      <c r="L33" s="219">
        <v>0.21</v>
      </c>
      <c r="M33" s="220"/>
      <c r="N33" s="220"/>
      <c r="O33" s="220"/>
      <c r="P33" s="43"/>
      <c r="Q33" s="43"/>
      <c r="R33" s="43"/>
      <c r="S33" s="43"/>
      <c r="T33" s="46" t="s">
        <v>46</v>
      </c>
      <c r="U33" s="43"/>
      <c r="V33" s="43"/>
      <c r="W33" s="221">
        <f>ROUND(BB87+SUM(CF96:CF100),2)</f>
        <v>0</v>
      </c>
      <c r="X33" s="220"/>
      <c r="Y33" s="220"/>
      <c r="Z33" s="220"/>
      <c r="AA33" s="220"/>
      <c r="AB33" s="220"/>
      <c r="AC33" s="220"/>
      <c r="AD33" s="220"/>
      <c r="AE33" s="220"/>
      <c r="AF33" s="43"/>
      <c r="AG33" s="43"/>
      <c r="AH33" s="43"/>
      <c r="AI33" s="43"/>
      <c r="AJ33" s="43"/>
      <c r="AK33" s="221">
        <v>0</v>
      </c>
      <c r="AL33" s="220"/>
      <c r="AM33" s="220"/>
      <c r="AN33" s="220"/>
      <c r="AO33" s="220"/>
      <c r="AP33" s="43"/>
      <c r="AQ33" s="47"/>
      <c r="BE33" s="209"/>
    </row>
    <row r="34" spans="2:57" s="2" customFormat="1" ht="14.45" hidden="1" customHeight="1">
      <c r="B34" s="42"/>
      <c r="C34" s="43"/>
      <c r="D34" s="43"/>
      <c r="E34" s="43"/>
      <c r="F34" s="44" t="s">
        <v>49</v>
      </c>
      <c r="G34" s="43"/>
      <c r="H34" s="43"/>
      <c r="I34" s="43"/>
      <c r="J34" s="43"/>
      <c r="K34" s="43"/>
      <c r="L34" s="219">
        <v>0.15</v>
      </c>
      <c r="M34" s="220"/>
      <c r="N34" s="220"/>
      <c r="O34" s="220"/>
      <c r="P34" s="43"/>
      <c r="Q34" s="43"/>
      <c r="R34" s="43"/>
      <c r="S34" s="43"/>
      <c r="T34" s="46" t="s">
        <v>46</v>
      </c>
      <c r="U34" s="43"/>
      <c r="V34" s="43"/>
      <c r="W34" s="221">
        <f>ROUND(BC87+SUM(CG96:CG100),2)</f>
        <v>0</v>
      </c>
      <c r="X34" s="220"/>
      <c r="Y34" s="220"/>
      <c r="Z34" s="220"/>
      <c r="AA34" s="220"/>
      <c r="AB34" s="220"/>
      <c r="AC34" s="220"/>
      <c r="AD34" s="220"/>
      <c r="AE34" s="220"/>
      <c r="AF34" s="43"/>
      <c r="AG34" s="43"/>
      <c r="AH34" s="43"/>
      <c r="AI34" s="43"/>
      <c r="AJ34" s="43"/>
      <c r="AK34" s="221">
        <v>0</v>
      </c>
      <c r="AL34" s="220"/>
      <c r="AM34" s="220"/>
      <c r="AN34" s="220"/>
      <c r="AO34" s="220"/>
      <c r="AP34" s="43"/>
      <c r="AQ34" s="47"/>
      <c r="BE34" s="209"/>
    </row>
    <row r="35" spans="2:57" s="2" customFormat="1" ht="14.45" hidden="1" customHeight="1">
      <c r="B35" s="42"/>
      <c r="C35" s="43"/>
      <c r="D35" s="43"/>
      <c r="E35" s="43"/>
      <c r="F35" s="44" t="s">
        <v>50</v>
      </c>
      <c r="G35" s="43"/>
      <c r="H35" s="43"/>
      <c r="I35" s="43"/>
      <c r="J35" s="43"/>
      <c r="K35" s="43"/>
      <c r="L35" s="219">
        <v>0</v>
      </c>
      <c r="M35" s="220"/>
      <c r="N35" s="220"/>
      <c r="O35" s="220"/>
      <c r="P35" s="43"/>
      <c r="Q35" s="43"/>
      <c r="R35" s="43"/>
      <c r="S35" s="43"/>
      <c r="T35" s="46" t="s">
        <v>46</v>
      </c>
      <c r="U35" s="43"/>
      <c r="V35" s="43"/>
      <c r="W35" s="221">
        <f>ROUND(BD87+SUM(CH96:CH100),2)</f>
        <v>0</v>
      </c>
      <c r="X35" s="220"/>
      <c r="Y35" s="220"/>
      <c r="Z35" s="220"/>
      <c r="AA35" s="220"/>
      <c r="AB35" s="220"/>
      <c r="AC35" s="220"/>
      <c r="AD35" s="220"/>
      <c r="AE35" s="220"/>
      <c r="AF35" s="43"/>
      <c r="AG35" s="43"/>
      <c r="AH35" s="43"/>
      <c r="AI35" s="43"/>
      <c r="AJ35" s="43"/>
      <c r="AK35" s="221">
        <v>0</v>
      </c>
      <c r="AL35" s="220"/>
      <c r="AM35" s="220"/>
      <c r="AN35" s="220"/>
      <c r="AO35" s="220"/>
      <c r="AP35" s="43"/>
      <c r="AQ35" s="47"/>
    </row>
    <row r="36" spans="2:57" s="1" customFormat="1" ht="6.95" customHeight="1">
      <c r="B36" s="37"/>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9"/>
    </row>
    <row r="37" spans="2:57" s="1" customFormat="1" ht="25.9" customHeight="1">
      <c r="B37" s="37"/>
      <c r="C37" s="48"/>
      <c r="D37" s="49" t="s">
        <v>51</v>
      </c>
      <c r="E37" s="50"/>
      <c r="F37" s="50"/>
      <c r="G37" s="50"/>
      <c r="H37" s="50"/>
      <c r="I37" s="50"/>
      <c r="J37" s="50"/>
      <c r="K37" s="50"/>
      <c r="L37" s="50"/>
      <c r="M37" s="50"/>
      <c r="N37" s="50"/>
      <c r="O37" s="50"/>
      <c r="P37" s="50"/>
      <c r="Q37" s="50"/>
      <c r="R37" s="50"/>
      <c r="S37" s="50"/>
      <c r="T37" s="51" t="s">
        <v>52</v>
      </c>
      <c r="U37" s="50"/>
      <c r="V37" s="50"/>
      <c r="W37" s="50"/>
      <c r="X37" s="222" t="s">
        <v>53</v>
      </c>
      <c r="Y37" s="223"/>
      <c r="Z37" s="223"/>
      <c r="AA37" s="223"/>
      <c r="AB37" s="223"/>
      <c r="AC37" s="50"/>
      <c r="AD37" s="50"/>
      <c r="AE37" s="50"/>
      <c r="AF37" s="50"/>
      <c r="AG37" s="50"/>
      <c r="AH37" s="50"/>
      <c r="AI37" s="50"/>
      <c r="AJ37" s="50"/>
      <c r="AK37" s="224">
        <f>SUM(AK29:AK35)</f>
        <v>0</v>
      </c>
      <c r="AL37" s="223"/>
      <c r="AM37" s="223"/>
      <c r="AN37" s="223"/>
      <c r="AO37" s="225"/>
      <c r="AP37" s="48"/>
      <c r="AQ37" s="39"/>
    </row>
    <row r="38" spans="2:57" s="1" customFormat="1" ht="14.45" customHeight="1">
      <c r="B38" s="37"/>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9"/>
    </row>
    <row r="39" spans="2:57" ht="13.5">
      <c r="B39" s="24"/>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5"/>
    </row>
    <row r="40" spans="2:57" ht="13.5">
      <c r="B40" s="24"/>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5"/>
    </row>
    <row r="41" spans="2:57" ht="13.5">
      <c r="B41" s="24"/>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5"/>
    </row>
    <row r="42" spans="2:57" ht="13.5">
      <c r="B42" s="24"/>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5"/>
    </row>
    <row r="43" spans="2:57" ht="13.5">
      <c r="B43" s="24"/>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5"/>
    </row>
    <row r="44" spans="2:57" ht="13.5">
      <c r="B44" s="24"/>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5"/>
    </row>
    <row r="45" spans="2:57" ht="13.5">
      <c r="B45" s="24"/>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5"/>
    </row>
    <row r="46" spans="2:57" ht="13.5">
      <c r="B46" s="24"/>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5"/>
    </row>
    <row r="47" spans="2:57" ht="13.5">
      <c r="B47" s="24"/>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5"/>
    </row>
    <row r="48" spans="2:57" ht="13.5">
      <c r="B48" s="24"/>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5"/>
    </row>
    <row r="49" spans="2:43" s="1" customFormat="1">
      <c r="B49" s="37"/>
      <c r="C49" s="38"/>
      <c r="D49" s="52" t="s">
        <v>54</v>
      </c>
      <c r="E49" s="53"/>
      <c r="F49" s="53"/>
      <c r="G49" s="53"/>
      <c r="H49" s="53"/>
      <c r="I49" s="53"/>
      <c r="J49" s="53"/>
      <c r="K49" s="53"/>
      <c r="L49" s="53"/>
      <c r="M49" s="53"/>
      <c r="N49" s="53"/>
      <c r="O49" s="53"/>
      <c r="P49" s="53"/>
      <c r="Q49" s="53"/>
      <c r="R49" s="53"/>
      <c r="S49" s="53"/>
      <c r="T49" s="53"/>
      <c r="U49" s="53"/>
      <c r="V49" s="53"/>
      <c r="W49" s="53"/>
      <c r="X49" s="53"/>
      <c r="Y49" s="53"/>
      <c r="Z49" s="54"/>
      <c r="AA49" s="38"/>
      <c r="AB49" s="38"/>
      <c r="AC49" s="52" t="s">
        <v>55</v>
      </c>
      <c r="AD49" s="53"/>
      <c r="AE49" s="53"/>
      <c r="AF49" s="53"/>
      <c r="AG49" s="53"/>
      <c r="AH49" s="53"/>
      <c r="AI49" s="53"/>
      <c r="AJ49" s="53"/>
      <c r="AK49" s="53"/>
      <c r="AL49" s="53"/>
      <c r="AM49" s="53"/>
      <c r="AN49" s="53"/>
      <c r="AO49" s="54"/>
      <c r="AP49" s="38"/>
      <c r="AQ49" s="39"/>
    </row>
    <row r="50" spans="2:43" ht="13.5">
      <c r="B50" s="24"/>
      <c r="C50" s="28"/>
      <c r="D50" s="55"/>
      <c r="E50" s="28"/>
      <c r="F50" s="28"/>
      <c r="G50" s="28"/>
      <c r="H50" s="28"/>
      <c r="I50" s="28"/>
      <c r="J50" s="28"/>
      <c r="K50" s="28"/>
      <c r="L50" s="28"/>
      <c r="M50" s="28"/>
      <c r="N50" s="28"/>
      <c r="O50" s="28"/>
      <c r="P50" s="28"/>
      <c r="Q50" s="28"/>
      <c r="R50" s="28"/>
      <c r="S50" s="28"/>
      <c r="T50" s="28"/>
      <c r="U50" s="28"/>
      <c r="V50" s="28"/>
      <c r="W50" s="28"/>
      <c r="X50" s="28"/>
      <c r="Y50" s="28"/>
      <c r="Z50" s="56"/>
      <c r="AA50" s="28"/>
      <c r="AB50" s="28"/>
      <c r="AC50" s="55"/>
      <c r="AD50" s="28"/>
      <c r="AE50" s="28"/>
      <c r="AF50" s="28"/>
      <c r="AG50" s="28"/>
      <c r="AH50" s="28"/>
      <c r="AI50" s="28"/>
      <c r="AJ50" s="28"/>
      <c r="AK50" s="28"/>
      <c r="AL50" s="28"/>
      <c r="AM50" s="28"/>
      <c r="AN50" s="28"/>
      <c r="AO50" s="56"/>
      <c r="AP50" s="28"/>
      <c r="AQ50" s="25"/>
    </row>
    <row r="51" spans="2:43" ht="13.5">
      <c r="B51" s="24"/>
      <c r="C51" s="28"/>
      <c r="D51" s="55"/>
      <c r="E51" s="28"/>
      <c r="F51" s="28"/>
      <c r="G51" s="28"/>
      <c r="H51" s="28"/>
      <c r="I51" s="28"/>
      <c r="J51" s="28"/>
      <c r="K51" s="28"/>
      <c r="L51" s="28"/>
      <c r="M51" s="28"/>
      <c r="N51" s="28"/>
      <c r="O51" s="28"/>
      <c r="P51" s="28"/>
      <c r="Q51" s="28"/>
      <c r="R51" s="28"/>
      <c r="S51" s="28"/>
      <c r="T51" s="28"/>
      <c r="U51" s="28"/>
      <c r="V51" s="28"/>
      <c r="W51" s="28"/>
      <c r="X51" s="28"/>
      <c r="Y51" s="28"/>
      <c r="Z51" s="56"/>
      <c r="AA51" s="28"/>
      <c r="AB51" s="28"/>
      <c r="AC51" s="55"/>
      <c r="AD51" s="28"/>
      <c r="AE51" s="28"/>
      <c r="AF51" s="28"/>
      <c r="AG51" s="28"/>
      <c r="AH51" s="28"/>
      <c r="AI51" s="28"/>
      <c r="AJ51" s="28"/>
      <c r="AK51" s="28"/>
      <c r="AL51" s="28"/>
      <c r="AM51" s="28"/>
      <c r="AN51" s="28"/>
      <c r="AO51" s="56"/>
      <c r="AP51" s="28"/>
      <c r="AQ51" s="25"/>
    </row>
    <row r="52" spans="2:43" ht="13.5">
      <c r="B52" s="24"/>
      <c r="C52" s="28"/>
      <c r="D52" s="55"/>
      <c r="E52" s="28"/>
      <c r="F52" s="28"/>
      <c r="G52" s="28"/>
      <c r="H52" s="28"/>
      <c r="I52" s="28"/>
      <c r="J52" s="28"/>
      <c r="K52" s="28"/>
      <c r="L52" s="28"/>
      <c r="M52" s="28"/>
      <c r="N52" s="28"/>
      <c r="O52" s="28"/>
      <c r="P52" s="28"/>
      <c r="Q52" s="28"/>
      <c r="R52" s="28"/>
      <c r="S52" s="28"/>
      <c r="T52" s="28"/>
      <c r="U52" s="28"/>
      <c r="V52" s="28"/>
      <c r="W52" s="28"/>
      <c r="X52" s="28"/>
      <c r="Y52" s="28"/>
      <c r="Z52" s="56"/>
      <c r="AA52" s="28"/>
      <c r="AB52" s="28"/>
      <c r="AC52" s="55"/>
      <c r="AD52" s="28"/>
      <c r="AE52" s="28"/>
      <c r="AF52" s="28"/>
      <c r="AG52" s="28"/>
      <c r="AH52" s="28"/>
      <c r="AI52" s="28"/>
      <c r="AJ52" s="28"/>
      <c r="AK52" s="28"/>
      <c r="AL52" s="28"/>
      <c r="AM52" s="28"/>
      <c r="AN52" s="28"/>
      <c r="AO52" s="56"/>
      <c r="AP52" s="28"/>
      <c r="AQ52" s="25"/>
    </row>
    <row r="53" spans="2:43" ht="13.5">
      <c r="B53" s="24"/>
      <c r="C53" s="28"/>
      <c r="D53" s="55"/>
      <c r="E53" s="28"/>
      <c r="F53" s="28"/>
      <c r="G53" s="28"/>
      <c r="H53" s="28"/>
      <c r="I53" s="28"/>
      <c r="J53" s="28"/>
      <c r="K53" s="28"/>
      <c r="L53" s="28"/>
      <c r="M53" s="28"/>
      <c r="N53" s="28"/>
      <c r="O53" s="28"/>
      <c r="P53" s="28"/>
      <c r="Q53" s="28"/>
      <c r="R53" s="28"/>
      <c r="S53" s="28"/>
      <c r="T53" s="28"/>
      <c r="U53" s="28"/>
      <c r="V53" s="28"/>
      <c r="W53" s="28"/>
      <c r="X53" s="28"/>
      <c r="Y53" s="28"/>
      <c r="Z53" s="56"/>
      <c r="AA53" s="28"/>
      <c r="AB53" s="28"/>
      <c r="AC53" s="55"/>
      <c r="AD53" s="28"/>
      <c r="AE53" s="28"/>
      <c r="AF53" s="28"/>
      <c r="AG53" s="28"/>
      <c r="AH53" s="28"/>
      <c r="AI53" s="28"/>
      <c r="AJ53" s="28"/>
      <c r="AK53" s="28"/>
      <c r="AL53" s="28"/>
      <c r="AM53" s="28"/>
      <c r="AN53" s="28"/>
      <c r="AO53" s="56"/>
      <c r="AP53" s="28"/>
      <c r="AQ53" s="25"/>
    </row>
    <row r="54" spans="2:43" ht="13.5">
      <c r="B54" s="24"/>
      <c r="C54" s="28"/>
      <c r="D54" s="55"/>
      <c r="E54" s="28"/>
      <c r="F54" s="28"/>
      <c r="G54" s="28"/>
      <c r="H54" s="28"/>
      <c r="I54" s="28"/>
      <c r="J54" s="28"/>
      <c r="K54" s="28"/>
      <c r="L54" s="28"/>
      <c r="M54" s="28"/>
      <c r="N54" s="28"/>
      <c r="O54" s="28"/>
      <c r="P54" s="28"/>
      <c r="Q54" s="28"/>
      <c r="R54" s="28"/>
      <c r="S54" s="28"/>
      <c r="T54" s="28"/>
      <c r="U54" s="28"/>
      <c r="V54" s="28"/>
      <c r="W54" s="28"/>
      <c r="X54" s="28"/>
      <c r="Y54" s="28"/>
      <c r="Z54" s="56"/>
      <c r="AA54" s="28"/>
      <c r="AB54" s="28"/>
      <c r="AC54" s="55"/>
      <c r="AD54" s="28"/>
      <c r="AE54" s="28"/>
      <c r="AF54" s="28"/>
      <c r="AG54" s="28"/>
      <c r="AH54" s="28"/>
      <c r="AI54" s="28"/>
      <c r="AJ54" s="28"/>
      <c r="AK54" s="28"/>
      <c r="AL54" s="28"/>
      <c r="AM54" s="28"/>
      <c r="AN54" s="28"/>
      <c r="AO54" s="56"/>
      <c r="AP54" s="28"/>
      <c r="AQ54" s="25"/>
    </row>
    <row r="55" spans="2:43" ht="13.5">
      <c r="B55" s="24"/>
      <c r="C55" s="28"/>
      <c r="D55" s="55"/>
      <c r="E55" s="28"/>
      <c r="F55" s="28"/>
      <c r="G55" s="28"/>
      <c r="H55" s="28"/>
      <c r="I55" s="28"/>
      <c r="J55" s="28"/>
      <c r="K55" s="28"/>
      <c r="L55" s="28"/>
      <c r="M55" s="28"/>
      <c r="N55" s="28"/>
      <c r="O55" s="28"/>
      <c r="P55" s="28"/>
      <c r="Q55" s="28"/>
      <c r="R55" s="28"/>
      <c r="S55" s="28"/>
      <c r="T55" s="28"/>
      <c r="U55" s="28"/>
      <c r="V55" s="28"/>
      <c r="W55" s="28"/>
      <c r="X55" s="28"/>
      <c r="Y55" s="28"/>
      <c r="Z55" s="56"/>
      <c r="AA55" s="28"/>
      <c r="AB55" s="28"/>
      <c r="AC55" s="55"/>
      <c r="AD55" s="28"/>
      <c r="AE55" s="28"/>
      <c r="AF55" s="28"/>
      <c r="AG55" s="28"/>
      <c r="AH55" s="28"/>
      <c r="AI55" s="28"/>
      <c r="AJ55" s="28"/>
      <c r="AK55" s="28"/>
      <c r="AL55" s="28"/>
      <c r="AM55" s="28"/>
      <c r="AN55" s="28"/>
      <c r="AO55" s="56"/>
      <c r="AP55" s="28"/>
      <c r="AQ55" s="25"/>
    </row>
    <row r="56" spans="2:43" ht="13.5">
      <c r="B56" s="24"/>
      <c r="C56" s="28"/>
      <c r="D56" s="55"/>
      <c r="E56" s="28"/>
      <c r="F56" s="28"/>
      <c r="G56" s="28"/>
      <c r="H56" s="28"/>
      <c r="I56" s="28"/>
      <c r="J56" s="28"/>
      <c r="K56" s="28"/>
      <c r="L56" s="28"/>
      <c r="M56" s="28"/>
      <c r="N56" s="28"/>
      <c r="O56" s="28"/>
      <c r="P56" s="28"/>
      <c r="Q56" s="28"/>
      <c r="R56" s="28"/>
      <c r="S56" s="28"/>
      <c r="T56" s="28"/>
      <c r="U56" s="28"/>
      <c r="V56" s="28"/>
      <c r="W56" s="28"/>
      <c r="X56" s="28"/>
      <c r="Y56" s="28"/>
      <c r="Z56" s="56"/>
      <c r="AA56" s="28"/>
      <c r="AB56" s="28"/>
      <c r="AC56" s="55"/>
      <c r="AD56" s="28"/>
      <c r="AE56" s="28"/>
      <c r="AF56" s="28"/>
      <c r="AG56" s="28"/>
      <c r="AH56" s="28"/>
      <c r="AI56" s="28"/>
      <c r="AJ56" s="28"/>
      <c r="AK56" s="28"/>
      <c r="AL56" s="28"/>
      <c r="AM56" s="28"/>
      <c r="AN56" s="28"/>
      <c r="AO56" s="56"/>
      <c r="AP56" s="28"/>
      <c r="AQ56" s="25"/>
    </row>
    <row r="57" spans="2:43" ht="13.5">
      <c r="B57" s="24"/>
      <c r="C57" s="28"/>
      <c r="D57" s="55"/>
      <c r="E57" s="28"/>
      <c r="F57" s="28"/>
      <c r="G57" s="28"/>
      <c r="H57" s="28"/>
      <c r="I57" s="28"/>
      <c r="J57" s="28"/>
      <c r="K57" s="28"/>
      <c r="L57" s="28"/>
      <c r="M57" s="28"/>
      <c r="N57" s="28"/>
      <c r="O57" s="28"/>
      <c r="P57" s="28"/>
      <c r="Q57" s="28"/>
      <c r="R57" s="28"/>
      <c r="S57" s="28"/>
      <c r="T57" s="28"/>
      <c r="U57" s="28"/>
      <c r="V57" s="28"/>
      <c r="W57" s="28"/>
      <c r="X57" s="28"/>
      <c r="Y57" s="28"/>
      <c r="Z57" s="56"/>
      <c r="AA57" s="28"/>
      <c r="AB57" s="28"/>
      <c r="AC57" s="55"/>
      <c r="AD57" s="28"/>
      <c r="AE57" s="28"/>
      <c r="AF57" s="28"/>
      <c r="AG57" s="28"/>
      <c r="AH57" s="28"/>
      <c r="AI57" s="28"/>
      <c r="AJ57" s="28"/>
      <c r="AK57" s="28"/>
      <c r="AL57" s="28"/>
      <c r="AM57" s="28"/>
      <c r="AN57" s="28"/>
      <c r="AO57" s="56"/>
      <c r="AP57" s="28"/>
      <c r="AQ57" s="25"/>
    </row>
    <row r="58" spans="2:43" s="1" customFormat="1">
      <c r="B58" s="37"/>
      <c r="C58" s="38"/>
      <c r="D58" s="57" t="s">
        <v>56</v>
      </c>
      <c r="E58" s="58"/>
      <c r="F58" s="58"/>
      <c r="G58" s="58"/>
      <c r="H58" s="58"/>
      <c r="I58" s="58"/>
      <c r="J58" s="58"/>
      <c r="K58" s="58"/>
      <c r="L58" s="58"/>
      <c r="M58" s="58"/>
      <c r="N58" s="58"/>
      <c r="O58" s="58"/>
      <c r="P58" s="58"/>
      <c r="Q58" s="58"/>
      <c r="R58" s="59" t="s">
        <v>57</v>
      </c>
      <c r="S58" s="58"/>
      <c r="T58" s="58"/>
      <c r="U58" s="58"/>
      <c r="V58" s="58"/>
      <c r="W58" s="58"/>
      <c r="X58" s="58"/>
      <c r="Y58" s="58"/>
      <c r="Z58" s="60"/>
      <c r="AA58" s="38"/>
      <c r="AB58" s="38"/>
      <c r="AC58" s="57" t="s">
        <v>56</v>
      </c>
      <c r="AD58" s="58"/>
      <c r="AE58" s="58"/>
      <c r="AF58" s="58"/>
      <c r="AG58" s="58"/>
      <c r="AH58" s="58"/>
      <c r="AI58" s="58"/>
      <c r="AJ58" s="58"/>
      <c r="AK58" s="58"/>
      <c r="AL58" s="58"/>
      <c r="AM58" s="59" t="s">
        <v>57</v>
      </c>
      <c r="AN58" s="58"/>
      <c r="AO58" s="60"/>
      <c r="AP58" s="38"/>
      <c r="AQ58" s="39"/>
    </row>
    <row r="59" spans="2:43" ht="13.5">
      <c r="B59" s="24"/>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5"/>
    </row>
    <row r="60" spans="2:43" s="1" customFormat="1">
      <c r="B60" s="37"/>
      <c r="C60" s="38"/>
      <c r="D60" s="52" t="s">
        <v>58</v>
      </c>
      <c r="E60" s="53"/>
      <c r="F60" s="53"/>
      <c r="G60" s="53"/>
      <c r="H60" s="53"/>
      <c r="I60" s="53"/>
      <c r="J60" s="53"/>
      <c r="K60" s="53"/>
      <c r="L60" s="53"/>
      <c r="M60" s="53"/>
      <c r="N60" s="53"/>
      <c r="O60" s="53"/>
      <c r="P60" s="53"/>
      <c r="Q60" s="53"/>
      <c r="R60" s="53"/>
      <c r="S60" s="53"/>
      <c r="T60" s="53"/>
      <c r="U60" s="53"/>
      <c r="V60" s="53"/>
      <c r="W60" s="53"/>
      <c r="X60" s="53"/>
      <c r="Y60" s="53"/>
      <c r="Z60" s="54"/>
      <c r="AA60" s="38"/>
      <c r="AB60" s="38"/>
      <c r="AC60" s="52" t="s">
        <v>59</v>
      </c>
      <c r="AD60" s="53"/>
      <c r="AE60" s="53"/>
      <c r="AF60" s="53"/>
      <c r="AG60" s="53"/>
      <c r="AH60" s="53"/>
      <c r="AI60" s="53"/>
      <c r="AJ60" s="53"/>
      <c r="AK60" s="53"/>
      <c r="AL60" s="53"/>
      <c r="AM60" s="53"/>
      <c r="AN60" s="53"/>
      <c r="AO60" s="54"/>
      <c r="AP60" s="38"/>
      <c r="AQ60" s="39"/>
    </row>
    <row r="61" spans="2:43" ht="13.5">
      <c r="B61" s="24"/>
      <c r="C61" s="28"/>
      <c r="D61" s="55"/>
      <c r="E61" s="28"/>
      <c r="F61" s="28"/>
      <c r="G61" s="28"/>
      <c r="H61" s="28"/>
      <c r="I61" s="28"/>
      <c r="J61" s="28"/>
      <c r="K61" s="28"/>
      <c r="L61" s="28"/>
      <c r="M61" s="28"/>
      <c r="N61" s="28"/>
      <c r="O61" s="28"/>
      <c r="P61" s="28"/>
      <c r="Q61" s="28"/>
      <c r="R61" s="28"/>
      <c r="S61" s="28"/>
      <c r="T61" s="28"/>
      <c r="U61" s="28"/>
      <c r="V61" s="28"/>
      <c r="W61" s="28"/>
      <c r="X61" s="28"/>
      <c r="Y61" s="28"/>
      <c r="Z61" s="56"/>
      <c r="AA61" s="28"/>
      <c r="AB61" s="28"/>
      <c r="AC61" s="55"/>
      <c r="AD61" s="28"/>
      <c r="AE61" s="28"/>
      <c r="AF61" s="28"/>
      <c r="AG61" s="28"/>
      <c r="AH61" s="28"/>
      <c r="AI61" s="28"/>
      <c r="AJ61" s="28"/>
      <c r="AK61" s="28"/>
      <c r="AL61" s="28"/>
      <c r="AM61" s="28"/>
      <c r="AN61" s="28"/>
      <c r="AO61" s="56"/>
      <c r="AP61" s="28"/>
      <c r="AQ61" s="25"/>
    </row>
    <row r="62" spans="2:43" ht="13.5">
      <c r="B62" s="24"/>
      <c r="C62" s="28"/>
      <c r="D62" s="55"/>
      <c r="E62" s="28"/>
      <c r="F62" s="28"/>
      <c r="G62" s="28"/>
      <c r="H62" s="28"/>
      <c r="I62" s="28"/>
      <c r="J62" s="28"/>
      <c r="K62" s="28"/>
      <c r="L62" s="28"/>
      <c r="M62" s="28"/>
      <c r="N62" s="28"/>
      <c r="O62" s="28"/>
      <c r="P62" s="28"/>
      <c r="Q62" s="28"/>
      <c r="R62" s="28"/>
      <c r="S62" s="28"/>
      <c r="T62" s="28"/>
      <c r="U62" s="28"/>
      <c r="V62" s="28"/>
      <c r="W62" s="28"/>
      <c r="X62" s="28"/>
      <c r="Y62" s="28"/>
      <c r="Z62" s="56"/>
      <c r="AA62" s="28"/>
      <c r="AB62" s="28"/>
      <c r="AC62" s="55"/>
      <c r="AD62" s="28"/>
      <c r="AE62" s="28"/>
      <c r="AF62" s="28"/>
      <c r="AG62" s="28"/>
      <c r="AH62" s="28"/>
      <c r="AI62" s="28"/>
      <c r="AJ62" s="28"/>
      <c r="AK62" s="28"/>
      <c r="AL62" s="28"/>
      <c r="AM62" s="28"/>
      <c r="AN62" s="28"/>
      <c r="AO62" s="56"/>
      <c r="AP62" s="28"/>
      <c r="AQ62" s="25"/>
    </row>
    <row r="63" spans="2:43" ht="13.5">
      <c r="B63" s="24"/>
      <c r="C63" s="28"/>
      <c r="D63" s="55"/>
      <c r="E63" s="28"/>
      <c r="F63" s="28"/>
      <c r="G63" s="28"/>
      <c r="H63" s="28"/>
      <c r="I63" s="28"/>
      <c r="J63" s="28"/>
      <c r="K63" s="28"/>
      <c r="L63" s="28"/>
      <c r="M63" s="28"/>
      <c r="N63" s="28"/>
      <c r="O63" s="28"/>
      <c r="P63" s="28"/>
      <c r="Q63" s="28"/>
      <c r="R63" s="28"/>
      <c r="S63" s="28"/>
      <c r="T63" s="28"/>
      <c r="U63" s="28"/>
      <c r="V63" s="28"/>
      <c r="W63" s="28"/>
      <c r="X63" s="28"/>
      <c r="Y63" s="28"/>
      <c r="Z63" s="56"/>
      <c r="AA63" s="28"/>
      <c r="AB63" s="28"/>
      <c r="AC63" s="55"/>
      <c r="AD63" s="28"/>
      <c r="AE63" s="28"/>
      <c r="AF63" s="28"/>
      <c r="AG63" s="28"/>
      <c r="AH63" s="28"/>
      <c r="AI63" s="28"/>
      <c r="AJ63" s="28"/>
      <c r="AK63" s="28"/>
      <c r="AL63" s="28"/>
      <c r="AM63" s="28"/>
      <c r="AN63" s="28"/>
      <c r="AO63" s="56"/>
      <c r="AP63" s="28"/>
      <c r="AQ63" s="25"/>
    </row>
    <row r="64" spans="2:43" ht="13.5">
      <c r="B64" s="24"/>
      <c r="C64" s="28"/>
      <c r="D64" s="55"/>
      <c r="E64" s="28"/>
      <c r="F64" s="28"/>
      <c r="G64" s="28"/>
      <c r="H64" s="28"/>
      <c r="I64" s="28"/>
      <c r="J64" s="28"/>
      <c r="K64" s="28"/>
      <c r="L64" s="28"/>
      <c r="M64" s="28"/>
      <c r="N64" s="28"/>
      <c r="O64" s="28"/>
      <c r="P64" s="28"/>
      <c r="Q64" s="28"/>
      <c r="R64" s="28"/>
      <c r="S64" s="28"/>
      <c r="T64" s="28"/>
      <c r="U64" s="28"/>
      <c r="V64" s="28"/>
      <c r="W64" s="28"/>
      <c r="X64" s="28"/>
      <c r="Y64" s="28"/>
      <c r="Z64" s="56"/>
      <c r="AA64" s="28"/>
      <c r="AB64" s="28"/>
      <c r="AC64" s="55"/>
      <c r="AD64" s="28"/>
      <c r="AE64" s="28"/>
      <c r="AF64" s="28"/>
      <c r="AG64" s="28"/>
      <c r="AH64" s="28"/>
      <c r="AI64" s="28"/>
      <c r="AJ64" s="28"/>
      <c r="AK64" s="28"/>
      <c r="AL64" s="28"/>
      <c r="AM64" s="28"/>
      <c r="AN64" s="28"/>
      <c r="AO64" s="56"/>
      <c r="AP64" s="28"/>
      <c r="AQ64" s="25"/>
    </row>
    <row r="65" spans="2:43" ht="13.5">
      <c r="B65" s="24"/>
      <c r="C65" s="28"/>
      <c r="D65" s="55"/>
      <c r="E65" s="28"/>
      <c r="F65" s="28"/>
      <c r="G65" s="28"/>
      <c r="H65" s="28"/>
      <c r="I65" s="28"/>
      <c r="J65" s="28"/>
      <c r="K65" s="28"/>
      <c r="L65" s="28"/>
      <c r="M65" s="28"/>
      <c r="N65" s="28"/>
      <c r="O65" s="28"/>
      <c r="P65" s="28"/>
      <c r="Q65" s="28"/>
      <c r="R65" s="28"/>
      <c r="S65" s="28"/>
      <c r="T65" s="28"/>
      <c r="U65" s="28"/>
      <c r="V65" s="28"/>
      <c r="W65" s="28"/>
      <c r="X65" s="28"/>
      <c r="Y65" s="28"/>
      <c r="Z65" s="56"/>
      <c r="AA65" s="28"/>
      <c r="AB65" s="28"/>
      <c r="AC65" s="55"/>
      <c r="AD65" s="28"/>
      <c r="AE65" s="28"/>
      <c r="AF65" s="28"/>
      <c r="AG65" s="28"/>
      <c r="AH65" s="28"/>
      <c r="AI65" s="28"/>
      <c r="AJ65" s="28"/>
      <c r="AK65" s="28"/>
      <c r="AL65" s="28"/>
      <c r="AM65" s="28"/>
      <c r="AN65" s="28"/>
      <c r="AO65" s="56"/>
      <c r="AP65" s="28"/>
      <c r="AQ65" s="25"/>
    </row>
    <row r="66" spans="2:43" ht="13.5">
      <c r="B66" s="24"/>
      <c r="C66" s="28"/>
      <c r="D66" s="55"/>
      <c r="E66" s="28"/>
      <c r="F66" s="28"/>
      <c r="G66" s="28"/>
      <c r="H66" s="28"/>
      <c r="I66" s="28"/>
      <c r="J66" s="28"/>
      <c r="K66" s="28"/>
      <c r="L66" s="28"/>
      <c r="M66" s="28"/>
      <c r="N66" s="28"/>
      <c r="O66" s="28"/>
      <c r="P66" s="28"/>
      <c r="Q66" s="28"/>
      <c r="R66" s="28"/>
      <c r="S66" s="28"/>
      <c r="T66" s="28"/>
      <c r="U66" s="28"/>
      <c r="V66" s="28"/>
      <c r="W66" s="28"/>
      <c r="X66" s="28"/>
      <c r="Y66" s="28"/>
      <c r="Z66" s="56"/>
      <c r="AA66" s="28"/>
      <c r="AB66" s="28"/>
      <c r="AC66" s="55"/>
      <c r="AD66" s="28"/>
      <c r="AE66" s="28"/>
      <c r="AF66" s="28"/>
      <c r="AG66" s="28"/>
      <c r="AH66" s="28"/>
      <c r="AI66" s="28"/>
      <c r="AJ66" s="28"/>
      <c r="AK66" s="28"/>
      <c r="AL66" s="28"/>
      <c r="AM66" s="28"/>
      <c r="AN66" s="28"/>
      <c r="AO66" s="56"/>
      <c r="AP66" s="28"/>
      <c r="AQ66" s="25"/>
    </row>
    <row r="67" spans="2:43" ht="13.5">
      <c r="B67" s="24"/>
      <c r="C67" s="28"/>
      <c r="D67" s="55"/>
      <c r="E67" s="28"/>
      <c r="F67" s="28"/>
      <c r="G67" s="28"/>
      <c r="H67" s="28"/>
      <c r="I67" s="28"/>
      <c r="J67" s="28"/>
      <c r="K67" s="28"/>
      <c r="L67" s="28"/>
      <c r="M67" s="28"/>
      <c r="N67" s="28"/>
      <c r="O67" s="28"/>
      <c r="P67" s="28"/>
      <c r="Q67" s="28"/>
      <c r="R67" s="28"/>
      <c r="S67" s="28"/>
      <c r="T67" s="28"/>
      <c r="U67" s="28"/>
      <c r="V67" s="28"/>
      <c r="W67" s="28"/>
      <c r="X67" s="28"/>
      <c r="Y67" s="28"/>
      <c r="Z67" s="56"/>
      <c r="AA67" s="28"/>
      <c r="AB67" s="28"/>
      <c r="AC67" s="55"/>
      <c r="AD67" s="28"/>
      <c r="AE67" s="28"/>
      <c r="AF67" s="28"/>
      <c r="AG67" s="28"/>
      <c r="AH67" s="28"/>
      <c r="AI67" s="28"/>
      <c r="AJ67" s="28"/>
      <c r="AK67" s="28"/>
      <c r="AL67" s="28"/>
      <c r="AM67" s="28"/>
      <c r="AN67" s="28"/>
      <c r="AO67" s="56"/>
      <c r="AP67" s="28"/>
      <c r="AQ67" s="25"/>
    </row>
    <row r="68" spans="2:43" ht="13.5">
      <c r="B68" s="24"/>
      <c r="C68" s="28"/>
      <c r="D68" s="55"/>
      <c r="E68" s="28"/>
      <c r="F68" s="28"/>
      <c r="G68" s="28"/>
      <c r="H68" s="28"/>
      <c r="I68" s="28"/>
      <c r="J68" s="28"/>
      <c r="K68" s="28"/>
      <c r="L68" s="28"/>
      <c r="M68" s="28"/>
      <c r="N68" s="28"/>
      <c r="O68" s="28"/>
      <c r="P68" s="28"/>
      <c r="Q68" s="28"/>
      <c r="R68" s="28"/>
      <c r="S68" s="28"/>
      <c r="T68" s="28"/>
      <c r="U68" s="28"/>
      <c r="V68" s="28"/>
      <c r="W68" s="28"/>
      <c r="X68" s="28"/>
      <c r="Y68" s="28"/>
      <c r="Z68" s="56"/>
      <c r="AA68" s="28"/>
      <c r="AB68" s="28"/>
      <c r="AC68" s="55"/>
      <c r="AD68" s="28"/>
      <c r="AE68" s="28"/>
      <c r="AF68" s="28"/>
      <c r="AG68" s="28"/>
      <c r="AH68" s="28"/>
      <c r="AI68" s="28"/>
      <c r="AJ68" s="28"/>
      <c r="AK68" s="28"/>
      <c r="AL68" s="28"/>
      <c r="AM68" s="28"/>
      <c r="AN68" s="28"/>
      <c r="AO68" s="56"/>
      <c r="AP68" s="28"/>
      <c r="AQ68" s="25"/>
    </row>
    <row r="69" spans="2:43" s="1" customFormat="1">
      <c r="B69" s="37"/>
      <c r="C69" s="38"/>
      <c r="D69" s="57" t="s">
        <v>56</v>
      </c>
      <c r="E69" s="58"/>
      <c r="F69" s="58"/>
      <c r="G69" s="58"/>
      <c r="H69" s="58"/>
      <c r="I69" s="58"/>
      <c r="J69" s="58"/>
      <c r="K69" s="58"/>
      <c r="L69" s="58"/>
      <c r="M69" s="58"/>
      <c r="N69" s="58"/>
      <c r="O69" s="58"/>
      <c r="P69" s="58"/>
      <c r="Q69" s="58"/>
      <c r="R69" s="59" t="s">
        <v>57</v>
      </c>
      <c r="S69" s="58"/>
      <c r="T69" s="58"/>
      <c r="U69" s="58"/>
      <c r="V69" s="58"/>
      <c r="W69" s="58"/>
      <c r="X69" s="58"/>
      <c r="Y69" s="58"/>
      <c r="Z69" s="60"/>
      <c r="AA69" s="38"/>
      <c r="AB69" s="38"/>
      <c r="AC69" s="57" t="s">
        <v>56</v>
      </c>
      <c r="AD69" s="58"/>
      <c r="AE69" s="58"/>
      <c r="AF69" s="58"/>
      <c r="AG69" s="58"/>
      <c r="AH69" s="58"/>
      <c r="AI69" s="58"/>
      <c r="AJ69" s="58"/>
      <c r="AK69" s="58"/>
      <c r="AL69" s="58"/>
      <c r="AM69" s="59" t="s">
        <v>57</v>
      </c>
      <c r="AN69" s="58"/>
      <c r="AO69" s="60"/>
      <c r="AP69" s="38"/>
      <c r="AQ69" s="39"/>
    </row>
    <row r="70" spans="2:43" s="1" customFormat="1" ht="6.95" customHeight="1">
      <c r="B70" s="37"/>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9"/>
    </row>
    <row r="71" spans="2:43" s="1" customFormat="1" ht="6.95" customHeight="1">
      <c r="B71" s="61"/>
      <c r="C71" s="62"/>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3"/>
    </row>
    <row r="75" spans="2:43" s="1" customFormat="1" ht="6.95" customHeight="1">
      <c r="B75" s="64"/>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6"/>
    </row>
    <row r="76" spans="2:43" s="1" customFormat="1" ht="36.950000000000003" customHeight="1">
      <c r="B76" s="37"/>
      <c r="C76" s="206" t="s">
        <v>60</v>
      </c>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c r="AK76" s="207"/>
      <c r="AL76" s="207"/>
      <c r="AM76" s="207"/>
      <c r="AN76" s="207"/>
      <c r="AO76" s="207"/>
      <c r="AP76" s="207"/>
      <c r="AQ76" s="39"/>
    </row>
    <row r="77" spans="2:43" s="3" customFormat="1" ht="14.45" customHeight="1">
      <c r="B77" s="67"/>
      <c r="C77" s="32" t="s">
        <v>16</v>
      </c>
      <c r="D77" s="68"/>
      <c r="E77" s="68"/>
      <c r="F77" s="68"/>
      <c r="G77" s="68"/>
      <c r="H77" s="68"/>
      <c r="I77" s="68"/>
      <c r="J77" s="68"/>
      <c r="K77" s="68"/>
      <c r="L77" s="68" t="str">
        <f>K5</f>
        <v>072018_1</v>
      </c>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9"/>
    </row>
    <row r="78" spans="2:43" s="4" customFormat="1" ht="36.950000000000003" customHeight="1">
      <c r="B78" s="70"/>
      <c r="C78" s="71" t="s">
        <v>19</v>
      </c>
      <c r="D78" s="72"/>
      <c r="E78" s="72"/>
      <c r="F78" s="72"/>
      <c r="G78" s="72"/>
      <c r="H78" s="72"/>
      <c r="I78" s="72"/>
      <c r="J78" s="72"/>
      <c r="K78" s="72"/>
      <c r="L78" s="226" t="str">
        <f>K6</f>
        <v>BOULDEROVÁ LEZECKÁ STĚNA, VÝSTAVIŠTĚ PRAHA – PRAHA 7_DVZ</v>
      </c>
      <c r="M78" s="227"/>
      <c r="N78" s="227"/>
      <c r="O78" s="227"/>
      <c r="P78" s="227"/>
      <c r="Q78" s="227"/>
      <c r="R78" s="227"/>
      <c r="S78" s="227"/>
      <c r="T78" s="227"/>
      <c r="U78" s="227"/>
      <c r="V78" s="227"/>
      <c r="W78" s="227"/>
      <c r="X78" s="227"/>
      <c r="Y78" s="227"/>
      <c r="Z78" s="227"/>
      <c r="AA78" s="227"/>
      <c r="AB78" s="227"/>
      <c r="AC78" s="227"/>
      <c r="AD78" s="227"/>
      <c r="AE78" s="227"/>
      <c r="AF78" s="227"/>
      <c r="AG78" s="227"/>
      <c r="AH78" s="227"/>
      <c r="AI78" s="227"/>
      <c r="AJ78" s="227"/>
      <c r="AK78" s="227"/>
      <c r="AL78" s="227"/>
      <c r="AM78" s="227"/>
      <c r="AN78" s="227"/>
      <c r="AO78" s="227"/>
      <c r="AP78" s="72"/>
      <c r="AQ78" s="73"/>
    </row>
    <row r="79" spans="2:43" s="1" customFormat="1" ht="6.95" customHeight="1">
      <c r="B79" s="37"/>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9"/>
    </row>
    <row r="80" spans="2:43" s="1" customFormat="1">
      <c r="B80" s="37"/>
      <c r="C80" s="32" t="s">
        <v>23</v>
      </c>
      <c r="D80" s="38"/>
      <c r="E80" s="38"/>
      <c r="F80" s="38"/>
      <c r="G80" s="38"/>
      <c r="H80" s="38"/>
      <c r="I80" s="38"/>
      <c r="J80" s="38"/>
      <c r="K80" s="38"/>
      <c r="L80" s="74" t="str">
        <f>IF(K8="","",K8)</f>
        <v>Výstaviště Praha 7</v>
      </c>
      <c r="M80" s="38"/>
      <c r="N80" s="38"/>
      <c r="O80" s="38"/>
      <c r="P80" s="38"/>
      <c r="Q80" s="38"/>
      <c r="R80" s="38"/>
      <c r="S80" s="38"/>
      <c r="T80" s="38"/>
      <c r="U80" s="38"/>
      <c r="V80" s="38"/>
      <c r="W80" s="38"/>
      <c r="X80" s="38"/>
      <c r="Y80" s="38"/>
      <c r="Z80" s="38"/>
      <c r="AA80" s="38"/>
      <c r="AB80" s="38"/>
      <c r="AC80" s="38"/>
      <c r="AD80" s="38"/>
      <c r="AE80" s="38"/>
      <c r="AF80" s="38"/>
      <c r="AG80" s="38"/>
      <c r="AH80" s="38"/>
      <c r="AI80" s="32" t="s">
        <v>25</v>
      </c>
      <c r="AJ80" s="38"/>
      <c r="AK80" s="38"/>
      <c r="AL80" s="38"/>
      <c r="AM80" s="75" t="str">
        <f>IF(AN8= "","",AN8)</f>
        <v>13. 3. 2018</v>
      </c>
      <c r="AN80" s="38"/>
      <c r="AO80" s="38"/>
      <c r="AP80" s="38"/>
      <c r="AQ80" s="39"/>
    </row>
    <row r="81" spans="1:89" s="1" customFormat="1" ht="6.95" customHeight="1">
      <c r="B81" s="37"/>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9"/>
    </row>
    <row r="82" spans="1:89" s="1" customFormat="1">
      <c r="B82" s="37"/>
      <c r="C82" s="32" t="s">
        <v>27</v>
      </c>
      <c r="D82" s="38"/>
      <c r="E82" s="38"/>
      <c r="F82" s="38"/>
      <c r="G82" s="38"/>
      <c r="H82" s="38"/>
      <c r="I82" s="38"/>
      <c r="J82" s="38"/>
      <c r="K82" s="38"/>
      <c r="L82" s="68" t="str">
        <f>IF(E11= "","",E11)</f>
        <v>Výstaviště Praha, a.s.</v>
      </c>
      <c r="M82" s="38"/>
      <c r="N82" s="38"/>
      <c r="O82" s="38"/>
      <c r="P82" s="38"/>
      <c r="Q82" s="38"/>
      <c r="R82" s="38"/>
      <c r="S82" s="38"/>
      <c r="T82" s="38"/>
      <c r="U82" s="38"/>
      <c r="V82" s="38"/>
      <c r="W82" s="38"/>
      <c r="X82" s="38"/>
      <c r="Y82" s="38"/>
      <c r="Z82" s="38"/>
      <c r="AA82" s="38"/>
      <c r="AB82" s="38"/>
      <c r="AC82" s="38"/>
      <c r="AD82" s="38"/>
      <c r="AE82" s="38"/>
      <c r="AF82" s="38"/>
      <c r="AG82" s="38"/>
      <c r="AH82" s="38"/>
      <c r="AI82" s="32" t="s">
        <v>34</v>
      </c>
      <c r="AJ82" s="38"/>
      <c r="AK82" s="38"/>
      <c r="AL82" s="38"/>
      <c r="AM82" s="228" t="str">
        <f>IF(E17="","",E17)</f>
        <v>Výstaviště Praha, a.s. Oddělení investic a rozvoje</v>
      </c>
      <c r="AN82" s="228"/>
      <c r="AO82" s="228"/>
      <c r="AP82" s="228"/>
      <c r="AQ82" s="39"/>
      <c r="AS82" s="229" t="s">
        <v>61</v>
      </c>
      <c r="AT82" s="230"/>
      <c r="AU82" s="53"/>
      <c r="AV82" s="53"/>
      <c r="AW82" s="53"/>
      <c r="AX82" s="53"/>
      <c r="AY82" s="53"/>
      <c r="AZ82" s="53"/>
      <c r="BA82" s="53"/>
      <c r="BB82" s="53"/>
      <c r="BC82" s="53"/>
      <c r="BD82" s="54"/>
    </row>
    <row r="83" spans="1:89" s="1" customFormat="1">
      <c r="B83" s="37"/>
      <c r="C83" s="32" t="s">
        <v>32</v>
      </c>
      <c r="D83" s="38"/>
      <c r="E83" s="38"/>
      <c r="F83" s="38"/>
      <c r="G83" s="38"/>
      <c r="H83" s="38"/>
      <c r="I83" s="38"/>
      <c r="J83" s="38"/>
      <c r="K83" s="38"/>
      <c r="L83" s="68" t="str">
        <f>IF(E14= "Vyplň údaj","",E14)</f>
        <v/>
      </c>
      <c r="M83" s="38"/>
      <c r="N83" s="38"/>
      <c r="O83" s="38"/>
      <c r="P83" s="38"/>
      <c r="Q83" s="38"/>
      <c r="R83" s="38"/>
      <c r="S83" s="38"/>
      <c r="T83" s="38"/>
      <c r="U83" s="38"/>
      <c r="V83" s="38"/>
      <c r="W83" s="38"/>
      <c r="X83" s="38"/>
      <c r="Y83" s="38"/>
      <c r="Z83" s="38"/>
      <c r="AA83" s="38"/>
      <c r="AB83" s="38"/>
      <c r="AC83" s="38"/>
      <c r="AD83" s="38"/>
      <c r="AE83" s="38"/>
      <c r="AF83" s="38"/>
      <c r="AG83" s="38"/>
      <c r="AH83" s="38"/>
      <c r="AI83" s="32" t="s">
        <v>37</v>
      </c>
      <c r="AJ83" s="38"/>
      <c r="AK83" s="38"/>
      <c r="AL83" s="38"/>
      <c r="AM83" s="228" t="str">
        <f>IF(E20="","",E20)</f>
        <v>Tereza Husáková</v>
      </c>
      <c r="AN83" s="228"/>
      <c r="AO83" s="228"/>
      <c r="AP83" s="228"/>
      <c r="AQ83" s="39"/>
      <c r="AS83" s="231"/>
      <c r="AT83" s="232"/>
      <c r="AU83" s="38"/>
      <c r="AV83" s="38"/>
      <c r="AW83" s="38"/>
      <c r="AX83" s="38"/>
      <c r="AY83" s="38"/>
      <c r="AZ83" s="38"/>
      <c r="BA83" s="38"/>
      <c r="BB83" s="38"/>
      <c r="BC83" s="38"/>
      <c r="BD83" s="76"/>
    </row>
    <row r="84" spans="1:89" s="1" customFormat="1" ht="10.9" customHeight="1">
      <c r="B84" s="37"/>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9"/>
      <c r="AS84" s="231"/>
      <c r="AT84" s="232"/>
      <c r="AU84" s="38"/>
      <c r="AV84" s="38"/>
      <c r="AW84" s="38"/>
      <c r="AX84" s="38"/>
      <c r="AY84" s="38"/>
      <c r="AZ84" s="38"/>
      <c r="BA84" s="38"/>
      <c r="BB84" s="38"/>
      <c r="BC84" s="38"/>
      <c r="BD84" s="76"/>
    </row>
    <row r="85" spans="1:89" s="1" customFormat="1" ht="29.25" customHeight="1">
      <c r="B85" s="37"/>
      <c r="C85" s="233" t="s">
        <v>62</v>
      </c>
      <c r="D85" s="234"/>
      <c r="E85" s="234"/>
      <c r="F85" s="234"/>
      <c r="G85" s="234"/>
      <c r="H85" s="77"/>
      <c r="I85" s="235" t="s">
        <v>63</v>
      </c>
      <c r="J85" s="234"/>
      <c r="K85" s="234"/>
      <c r="L85" s="234"/>
      <c r="M85" s="234"/>
      <c r="N85" s="234"/>
      <c r="O85" s="234"/>
      <c r="P85" s="234"/>
      <c r="Q85" s="234"/>
      <c r="R85" s="234"/>
      <c r="S85" s="234"/>
      <c r="T85" s="234"/>
      <c r="U85" s="234"/>
      <c r="V85" s="234"/>
      <c r="W85" s="234"/>
      <c r="X85" s="234"/>
      <c r="Y85" s="234"/>
      <c r="Z85" s="234"/>
      <c r="AA85" s="234"/>
      <c r="AB85" s="234"/>
      <c r="AC85" s="234"/>
      <c r="AD85" s="234"/>
      <c r="AE85" s="234"/>
      <c r="AF85" s="234"/>
      <c r="AG85" s="235" t="s">
        <v>64</v>
      </c>
      <c r="AH85" s="234"/>
      <c r="AI85" s="234"/>
      <c r="AJ85" s="234"/>
      <c r="AK85" s="234"/>
      <c r="AL85" s="234"/>
      <c r="AM85" s="234"/>
      <c r="AN85" s="235" t="s">
        <v>65</v>
      </c>
      <c r="AO85" s="234"/>
      <c r="AP85" s="236"/>
      <c r="AQ85" s="39"/>
      <c r="AS85" s="78" t="s">
        <v>66</v>
      </c>
      <c r="AT85" s="79" t="s">
        <v>67</v>
      </c>
      <c r="AU85" s="79" t="s">
        <v>68</v>
      </c>
      <c r="AV85" s="79" t="s">
        <v>69</v>
      </c>
      <c r="AW85" s="79" t="s">
        <v>70</v>
      </c>
      <c r="AX85" s="79" t="s">
        <v>71</v>
      </c>
      <c r="AY85" s="79" t="s">
        <v>72</v>
      </c>
      <c r="AZ85" s="79" t="s">
        <v>73</v>
      </c>
      <c r="BA85" s="79" t="s">
        <v>74</v>
      </c>
      <c r="BB85" s="79" t="s">
        <v>75</v>
      </c>
      <c r="BC85" s="79" t="s">
        <v>76</v>
      </c>
      <c r="BD85" s="80" t="s">
        <v>77</v>
      </c>
    </row>
    <row r="86" spans="1:89" s="1" customFormat="1" ht="10.9" customHeight="1">
      <c r="B86" s="37"/>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9"/>
      <c r="AS86" s="81"/>
      <c r="AT86" s="53"/>
      <c r="AU86" s="53"/>
      <c r="AV86" s="53"/>
      <c r="AW86" s="53"/>
      <c r="AX86" s="53"/>
      <c r="AY86" s="53"/>
      <c r="AZ86" s="53"/>
      <c r="BA86" s="53"/>
      <c r="BB86" s="53"/>
      <c r="BC86" s="53"/>
      <c r="BD86" s="54"/>
    </row>
    <row r="87" spans="1:89" s="4" customFormat="1" ht="32.450000000000003" customHeight="1">
      <c r="B87" s="70"/>
      <c r="C87" s="82" t="s">
        <v>78</v>
      </c>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244">
        <f>ROUND(SUM(AG88:AG93),2)</f>
        <v>0</v>
      </c>
      <c r="AH87" s="244"/>
      <c r="AI87" s="244"/>
      <c r="AJ87" s="244"/>
      <c r="AK87" s="244"/>
      <c r="AL87" s="244"/>
      <c r="AM87" s="244"/>
      <c r="AN87" s="245">
        <f t="shared" ref="AN87:AN93" si="0">SUM(AG87,AT87)</f>
        <v>0</v>
      </c>
      <c r="AO87" s="245"/>
      <c r="AP87" s="245"/>
      <c r="AQ87" s="73"/>
      <c r="AS87" s="84">
        <f>ROUND(SUM(AS88:AS93),2)</f>
        <v>0</v>
      </c>
      <c r="AT87" s="85">
        <f t="shared" ref="AT87:AT93" si="1">ROUND(SUM(AV87:AW87),2)</f>
        <v>0</v>
      </c>
      <c r="AU87" s="86">
        <f>ROUND(SUM(AU88:AU93),5)</f>
        <v>0</v>
      </c>
      <c r="AV87" s="85">
        <f>ROUND(AZ87*L31,2)</f>
        <v>0</v>
      </c>
      <c r="AW87" s="85">
        <f>ROUND(BA87*L32,2)</f>
        <v>0</v>
      </c>
      <c r="AX87" s="85">
        <f>ROUND(BB87*L31,2)</f>
        <v>0</v>
      </c>
      <c r="AY87" s="85">
        <f>ROUND(BC87*L32,2)</f>
        <v>0</v>
      </c>
      <c r="AZ87" s="85">
        <f>ROUND(SUM(AZ88:AZ93),2)</f>
        <v>0</v>
      </c>
      <c r="BA87" s="85">
        <f>ROUND(SUM(BA88:BA93),2)</f>
        <v>0</v>
      </c>
      <c r="BB87" s="85">
        <f>ROUND(SUM(BB88:BB93),2)</f>
        <v>0</v>
      </c>
      <c r="BC87" s="85">
        <f>ROUND(SUM(BC88:BC93),2)</f>
        <v>0</v>
      </c>
      <c r="BD87" s="87">
        <f>ROUND(SUM(BD88:BD93),2)</f>
        <v>0</v>
      </c>
      <c r="BS87" s="88" t="s">
        <v>79</v>
      </c>
      <c r="BT87" s="88" t="s">
        <v>80</v>
      </c>
      <c r="BV87" s="88" t="s">
        <v>81</v>
      </c>
      <c r="BW87" s="88" t="s">
        <v>82</v>
      </c>
      <c r="BX87" s="88" t="s">
        <v>83</v>
      </c>
    </row>
    <row r="88" spans="1:89" s="5" customFormat="1" ht="31.5" customHeight="1">
      <c r="A88" s="89" t="s">
        <v>84</v>
      </c>
      <c r="B88" s="90"/>
      <c r="C88" s="91"/>
      <c r="D88" s="239" t="s">
        <v>86</v>
      </c>
      <c r="E88" s="239"/>
      <c r="F88" s="239"/>
      <c r="G88" s="239"/>
      <c r="H88" s="239"/>
      <c r="I88" s="92"/>
      <c r="J88" s="239" t="s">
        <v>87</v>
      </c>
      <c r="K88" s="239"/>
      <c r="L88" s="239"/>
      <c r="M88" s="239"/>
      <c r="N88" s="239"/>
      <c r="O88" s="239"/>
      <c r="P88" s="239"/>
      <c r="Q88" s="239"/>
      <c r="R88" s="239"/>
      <c r="S88" s="239"/>
      <c r="T88" s="239"/>
      <c r="U88" s="239"/>
      <c r="V88" s="239"/>
      <c r="W88" s="239"/>
      <c r="X88" s="239"/>
      <c r="Y88" s="239"/>
      <c r="Z88" s="239"/>
      <c r="AA88" s="239"/>
      <c r="AB88" s="239"/>
      <c r="AC88" s="239"/>
      <c r="AD88" s="239"/>
      <c r="AE88" s="239"/>
      <c r="AF88" s="239"/>
      <c r="AG88" s="237">
        <f>'SO 01.1 - Úpravy terénu a...'!M30</f>
        <v>0</v>
      </c>
      <c r="AH88" s="238"/>
      <c r="AI88" s="238"/>
      <c r="AJ88" s="238"/>
      <c r="AK88" s="238"/>
      <c r="AL88" s="238"/>
      <c r="AM88" s="238"/>
      <c r="AN88" s="237">
        <f t="shared" si="0"/>
        <v>0</v>
      </c>
      <c r="AO88" s="238"/>
      <c r="AP88" s="238"/>
      <c r="AQ88" s="93"/>
      <c r="AS88" s="94">
        <f>'SO 01.1 - Úpravy terénu a...'!M28</f>
        <v>0</v>
      </c>
      <c r="AT88" s="95">
        <f t="shared" si="1"/>
        <v>0</v>
      </c>
      <c r="AU88" s="96">
        <f>'SO 01.1 - Úpravy terénu a...'!W122</f>
        <v>0</v>
      </c>
      <c r="AV88" s="95">
        <f>'SO 01.1 - Úpravy terénu a...'!M32</f>
        <v>0</v>
      </c>
      <c r="AW88" s="95">
        <f>'SO 01.1 - Úpravy terénu a...'!M33</f>
        <v>0</v>
      </c>
      <c r="AX88" s="95">
        <f>'SO 01.1 - Úpravy terénu a...'!M34</f>
        <v>0</v>
      </c>
      <c r="AY88" s="95">
        <f>'SO 01.1 - Úpravy terénu a...'!M35</f>
        <v>0</v>
      </c>
      <c r="AZ88" s="95">
        <f>'SO 01.1 - Úpravy terénu a...'!H32</f>
        <v>0</v>
      </c>
      <c r="BA88" s="95">
        <f>'SO 01.1 - Úpravy terénu a...'!H33</f>
        <v>0</v>
      </c>
      <c r="BB88" s="95">
        <f>'SO 01.1 - Úpravy terénu a...'!H34</f>
        <v>0</v>
      </c>
      <c r="BC88" s="95">
        <f>'SO 01.1 - Úpravy terénu a...'!H35</f>
        <v>0</v>
      </c>
      <c r="BD88" s="97">
        <f>'SO 01.1 - Úpravy terénu a...'!H36</f>
        <v>0</v>
      </c>
      <c r="BT88" s="98" t="s">
        <v>85</v>
      </c>
      <c r="BV88" s="98" t="s">
        <v>81</v>
      </c>
      <c r="BW88" s="98" t="s">
        <v>88</v>
      </c>
      <c r="BX88" s="98" t="s">
        <v>82</v>
      </c>
    </row>
    <row r="89" spans="1:89" s="5" customFormat="1" ht="31.5" customHeight="1">
      <c r="A89" s="89" t="s">
        <v>84</v>
      </c>
      <c r="B89" s="90"/>
      <c r="C89" s="91"/>
      <c r="D89" s="239" t="s">
        <v>89</v>
      </c>
      <c r="E89" s="239"/>
      <c r="F89" s="239"/>
      <c r="G89" s="239"/>
      <c r="H89" s="239"/>
      <c r="I89" s="92"/>
      <c r="J89" s="239" t="s">
        <v>90</v>
      </c>
      <c r="K89" s="239"/>
      <c r="L89" s="239"/>
      <c r="M89" s="239"/>
      <c r="N89" s="239"/>
      <c r="O89" s="239"/>
      <c r="P89" s="239"/>
      <c r="Q89" s="239"/>
      <c r="R89" s="239"/>
      <c r="S89" s="239"/>
      <c r="T89" s="239"/>
      <c r="U89" s="239"/>
      <c r="V89" s="239"/>
      <c r="W89" s="239"/>
      <c r="X89" s="239"/>
      <c r="Y89" s="239"/>
      <c r="Z89" s="239"/>
      <c r="AA89" s="239"/>
      <c r="AB89" s="239"/>
      <c r="AC89" s="239"/>
      <c r="AD89" s="239"/>
      <c r="AE89" s="239"/>
      <c r="AF89" s="239"/>
      <c r="AG89" s="237">
        <f>'SO 01.2 - Konstrukce leze...'!M30</f>
        <v>0</v>
      </c>
      <c r="AH89" s="238"/>
      <c r="AI89" s="238"/>
      <c r="AJ89" s="238"/>
      <c r="AK89" s="238"/>
      <c r="AL89" s="238"/>
      <c r="AM89" s="238"/>
      <c r="AN89" s="237">
        <f t="shared" si="0"/>
        <v>0</v>
      </c>
      <c r="AO89" s="238"/>
      <c r="AP89" s="238"/>
      <c r="AQ89" s="93"/>
      <c r="AS89" s="94">
        <f>'SO 01.2 - Konstrukce leze...'!M28</f>
        <v>0</v>
      </c>
      <c r="AT89" s="95">
        <f t="shared" si="1"/>
        <v>0</v>
      </c>
      <c r="AU89" s="96">
        <f>'SO 01.2 - Konstrukce leze...'!W123</f>
        <v>0</v>
      </c>
      <c r="AV89" s="95">
        <f>'SO 01.2 - Konstrukce leze...'!M32</f>
        <v>0</v>
      </c>
      <c r="AW89" s="95">
        <f>'SO 01.2 - Konstrukce leze...'!M33</f>
        <v>0</v>
      </c>
      <c r="AX89" s="95">
        <f>'SO 01.2 - Konstrukce leze...'!M34</f>
        <v>0</v>
      </c>
      <c r="AY89" s="95">
        <f>'SO 01.2 - Konstrukce leze...'!M35</f>
        <v>0</v>
      </c>
      <c r="AZ89" s="95">
        <f>'SO 01.2 - Konstrukce leze...'!H32</f>
        <v>0</v>
      </c>
      <c r="BA89" s="95">
        <f>'SO 01.2 - Konstrukce leze...'!H33</f>
        <v>0</v>
      </c>
      <c r="BB89" s="95">
        <f>'SO 01.2 - Konstrukce leze...'!H34</f>
        <v>0</v>
      </c>
      <c r="BC89" s="95">
        <f>'SO 01.2 - Konstrukce leze...'!H35</f>
        <v>0</v>
      </c>
      <c r="BD89" s="97">
        <f>'SO 01.2 - Konstrukce leze...'!H36</f>
        <v>0</v>
      </c>
      <c r="BT89" s="98" t="s">
        <v>85</v>
      </c>
      <c r="BV89" s="98" t="s">
        <v>81</v>
      </c>
      <c r="BW89" s="98" t="s">
        <v>91</v>
      </c>
      <c r="BX89" s="98" t="s">
        <v>82</v>
      </c>
    </row>
    <row r="90" spans="1:89" s="5" customFormat="1" ht="31.5" customHeight="1">
      <c r="A90" s="89" t="s">
        <v>84</v>
      </c>
      <c r="B90" s="90"/>
      <c r="C90" s="91"/>
      <c r="D90" s="239" t="s">
        <v>92</v>
      </c>
      <c r="E90" s="239"/>
      <c r="F90" s="239"/>
      <c r="G90" s="239"/>
      <c r="H90" s="239"/>
      <c r="I90" s="92"/>
      <c r="J90" s="239" t="s">
        <v>93</v>
      </c>
      <c r="K90" s="239"/>
      <c r="L90" s="239"/>
      <c r="M90" s="239"/>
      <c r="N90" s="239"/>
      <c r="O90" s="239"/>
      <c r="P90" s="239"/>
      <c r="Q90" s="239"/>
      <c r="R90" s="239"/>
      <c r="S90" s="239"/>
      <c r="T90" s="239"/>
      <c r="U90" s="239"/>
      <c r="V90" s="239"/>
      <c r="W90" s="239"/>
      <c r="X90" s="239"/>
      <c r="Y90" s="239"/>
      <c r="Z90" s="239"/>
      <c r="AA90" s="239"/>
      <c r="AB90" s="239"/>
      <c r="AC90" s="239"/>
      <c r="AD90" s="239"/>
      <c r="AE90" s="239"/>
      <c r="AF90" s="239"/>
      <c r="AG90" s="237">
        <f>'SO 01.3 - Sportovně techn...'!M30</f>
        <v>0</v>
      </c>
      <c r="AH90" s="238"/>
      <c r="AI90" s="238"/>
      <c r="AJ90" s="238"/>
      <c r="AK90" s="238"/>
      <c r="AL90" s="238"/>
      <c r="AM90" s="238"/>
      <c r="AN90" s="237">
        <f t="shared" si="0"/>
        <v>0</v>
      </c>
      <c r="AO90" s="238"/>
      <c r="AP90" s="238"/>
      <c r="AQ90" s="93"/>
      <c r="AS90" s="94">
        <f>'SO 01.3 - Sportovně techn...'!M28</f>
        <v>0</v>
      </c>
      <c r="AT90" s="95">
        <f t="shared" si="1"/>
        <v>0</v>
      </c>
      <c r="AU90" s="96">
        <f>'SO 01.3 - Sportovně techn...'!W130</f>
        <v>0</v>
      </c>
      <c r="AV90" s="95">
        <f>'SO 01.3 - Sportovně techn...'!M32</f>
        <v>0</v>
      </c>
      <c r="AW90" s="95">
        <f>'SO 01.3 - Sportovně techn...'!M33</f>
        <v>0</v>
      </c>
      <c r="AX90" s="95">
        <f>'SO 01.3 - Sportovně techn...'!M34</f>
        <v>0</v>
      </c>
      <c r="AY90" s="95">
        <f>'SO 01.3 - Sportovně techn...'!M35</f>
        <v>0</v>
      </c>
      <c r="AZ90" s="95">
        <f>'SO 01.3 - Sportovně techn...'!H32</f>
        <v>0</v>
      </c>
      <c r="BA90" s="95">
        <f>'SO 01.3 - Sportovně techn...'!H33</f>
        <v>0</v>
      </c>
      <c r="BB90" s="95">
        <f>'SO 01.3 - Sportovně techn...'!H34</f>
        <v>0</v>
      </c>
      <c r="BC90" s="95">
        <f>'SO 01.3 - Sportovně techn...'!H35</f>
        <v>0</v>
      </c>
      <c r="BD90" s="97">
        <f>'SO 01.3 - Sportovně techn...'!H36</f>
        <v>0</v>
      </c>
      <c r="BT90" s="98" t="s">
        <v>85</v>
      </c>
      <c r="BV90" s="98" t="s">
        <v>81</v>
      </c>
      <c r="BW90" s="98" t="s">
        <v>94</v>
      </c>
      <c r="BX90" s="98" t="s">
        <v>82</v>
      </c>
    </row>
    <row r="91" spans="1:89" s="5" customFormat="1" ht="31.5" customHeight="1">
      <c r="A91" s="89" t="s">
        <v>84</v>
      </c>
      <c r="B91" s="90"/>
      <c r="C91" s="91"/>
      <c r="D91" s="239" t="s">
        <v>95</v>
      </c>
      <c r="E91" s="239"/>
      <c r="F91" s="239"/>
      <c r="G91" s="239"/>
      <c r="H91" s="239"/>
      <c r="I91" s="92"/>
      <c r="J91" s="239" t="s">
        <v>96</v>
      </c>
      <c r="K91" s="239"/>
      <c r="L91" s="239"/>
      <c r="M91" s="239"/>
      <c r="N91" s="239"/>
      <c r="O91" s="239"/>
      <c r="P91" s="239"/>
      <c r="Q91" s="239"/>
      <c r="R91" s="239"/>
      <c r="S91" s="239"/>
      <c r="T91" s="239"/>
      <c r="U91" s="239"/>
      <c r="V91" s="239"/>
      <c r="W91" s="239"/>
      <c r="X91" s="239"/>
      <c r="Y91" s="239"/>
      <c r="Z91" s="239"/>
      <c r="AA91" s="239"/>
      <c r="AB91" s="239"/>
      <c r="AC91" s="239"/>
      <c r="AD91" s="239"/>
      <c r="AE91" s="239"/>
      <c r="AF91" s="239"/>
      <c r="AG91" s="237">
        <f>'SO 01.4 - Elektroinstalac...'!M30</f>
        <v>0</v>
      </c>
      <c r="AH91" s="238"/>
      <c r="AI91" s="238"/>
      <c r="AJ91" s="238"/>
      <c r="AK91" s="238"/>
      <c r="AL91" s="238"/>
      <c r="AM91" s="238"/>
      <c r="AN91" s="237">
        <f t="shared" si="0"/>
        <v>0</v>
      </c>
      <c r="AO91" s="238"/>
      <c r="AP91" s="238"/>
      <c r="AQ91" s="93"/>
      <c r="AS91" s="94">
        <f>'SO 01.4 - Elektroinstalac...'!M28</f>
        <v>0</v>
      </c>
      <c r="AT91" s="95">
        <f t="shared" si="1"/>
        <v>0</v>
      </c>
      <c r="AU91" s="96">
        <f>'SO 01.4 - Elektroinstalac...'!W119</f>
        <v>0</v>
      </c>
      <c r="AV91" s="95">
        <f>'SO 01.4 - Elektroinstalac...'!M32</f>
        <v>0</v>
      </c>
      <c r="AW91" s="95">
        <f>'SO 01.4 - Elektroinstalac...'!M33</f>
        <v>0</v>
      </c>
      <c r="AX91" s="95">
        <f>'SO 01.4 - Elektroinstalac...'!M34</f>
        <v>0</v>
      </c>
      <c r="AY91" s="95">
        <f>'SO 01.4 - Elektroinstalac...'!M35</f>
        <v>0</v>
      </c>
      <c r="AZ91" s="95">
        <f>'SO 01.4 - Elektroinstalac...'!H32</f>
        <v>0</v>
      </c>
      <c r="BA91" s="95">
        <f>'SO 01.4 - Elektroinstalac...'!H33</f>
        <v>0</v>
      </c>
      <c r="BB91" s="95">
        <f>'SO 01.4 - Elektroinstalac...'!H34</f>
        <v>0</v>
      </c>
      <c r="BC91" s="95">
        <f>'SO 01.4 - Elektroinstalac...'!H35</f>
        <v>0</v>
      </c>
      <c r="BD91" s="97">
        <f>'SO 01.4 - Elektroinstalac...'!H36</f>
        <v>0</v>
      </c>
      <c r="BT91" s="98" t="s">
        <v>85</v>
      </c>
      <c r="BV91" s="98" t="s">
        <v>81</v>
      </c>
      <c r="BW91" s="98" t="s">
        <v>97</v>
      </c>
      <c r="BX91" s="98" t="s">
        <v>82</v>
      </c>
    </row>
    <row r="92" spans="1:89" s="5" customFormat="1" ht="31.5" customHeight="1">
      <c r="A92" s="89" t="s">
        <v>84</v>
      </c>
      <c r="B92" s="90"/>
      <c r="C92" s="91"/>
      <c r="D92" s="239" t="s">
        <v>98</v>
      </c>
      <c r="E92" s="239"/>
      <c r="F92" s="239"/>
      <c r="G92" s="239"/>
      <c r="H92" s="239"/>
      <c r="I92" s="92"/>
      <c r="J92" s="239" t="s">
        <v>99</v>
      </c>
      <c r="K92" s="239"/>
      <c r="L92" s="239"/>
      <c r="M92" s="239"/>
      <c r="N92" s="239"/>
      <c r="O92" s="239"/>
      <c r="P92" s="239"/>
      <c r="Q92" s="239"/>
      <c r="R92" s="239"/>
      <c r="S92" s="239"/>
      <c r="T92" s="239"/>
      <c r="U92" s="239"/>
      <c r="V92" s="239"/>
      <c r="W92" s="239"/>
      <c r="X92" s="239"/>
      <c r="Y92" s="239"/>
      <c r="Z92" s="239"/>
      <c r="AA92" s="239"/>
      <c r="AB92" s="239"/>
      <c r="AC92" s="239"/>
      <c r="AD92" s="239"/>
      <c r="AE92" s="239"/>
      <c r="AF92" s="239"/>
      <c r="AG92" s="237">
        <f>'SO 01.5 - Oplocení'!M30</f>
        <v>0</v>
      </c>
      <c r="AH92" s="238"/>
      <c r="AI92" s="238"/>
      <c r="AJ92" s="238"/>
      <c r="AK92" s="238"/>
      <c r="AL92" s="238"/>
      <c r="AM92" s="238"/>
      <c r="AN92" s="237">
        <f t="shared" si="0"/>
        <v>0</v>
      </c>
      <c r="AO92" s="238"/>
      <c r="AP92" s="238"/>
      <c r="AQ92" s="93"/>
      <c r="AS92" s="94">
        <f>'SO 01.5 - Oplocení'!M28</f>
        <v>0</v>
      </c>
      <c r="AT92" s="95">
        <f t="shared" si="1"/>
        <v>0</v>
      </c>
      <c r="AU92" s="96">
        <f>'SO 01.5 - Oplocení'!W120</f>
        <v>0</v>
      </c>
      <c r="AV92" s="95">
        <f>'SO 01.5 - Oplocení'!M32</f>
        <v>0</v>
      </c>
      <c r="AW92" s="95">
        <f>'SO 01.5 - Oplocení'!M33</f>
        <v>0</v>
      </c>
      <c r="AX92" s="95">
        <f>'SO 01.5 - Oplocení'!M34</f>
        <v>0</v>
      </c>
      <c r="AY92" s="95">
        <f>'SO 01.5 - Oplocení'!M35</f>
        <v>0</v>
      </c>
      <c r="AZ92" s="95">
        <f>'SO 01.5 - Oplocení'!H32</f>
        <v>0</v>
      </c>
      <c r="BA92" s="95">
        <f>'SO 01.5 - Oplocení'!H33</f>
        <v>0</v>
      </c>
      <c r="BB92" s="95">
        <f>'SO 01.5 - Oplocení'!H34</f>
        <v>0</v>
      </c>
      <c r="BC92" s="95">
        <f>'SO 01.5 - Oplocení'!H35</f>
        <v>0</v>
      </c>
      <c r="BD92" s="97">
        <f>'SO 01.5 - Oplocení'!H36</f>
        <v>0</v>
      </c>
      <c r="BT92" s="98" t="s">
        <v>85</v>
      </c>
      <c r="BV92" s="98" t="s">
        <v>81</v>
      </c>
      <c r="BW92" s="98" t="s">
        <v>100</v>
      </c>
      <c r="BX92" s="98" t="s">
        <v>82</v>
      </c>
    </row>
    <row r="93" spans="1:89" s="5" customFormat="1" ht="31.5" customHeight="1">
      <c r="A93" s="89" t="s">
        <v>84</v>
      </c>
      <c r="B93" s="90"/>
      <c r="C93" s="91"/>
      <c r="D93" s="239" t="s">
        <v>101</v>
      </c>
      <c r="E93" s="239"/>
      <c r="F93" s="239"/>
      <c r="G93" s="239"/>
      <c r="H93" s="239"/>
      <c r="I93" s="92"/>
      <c r="J93" s="239" t="s">
        <v>102</v>
      </c>
      <c r="K93" s="239"/>
      <c r="L93" s="239"/>
      <c r="M93" s="239"/>
      <c r="N93" s="239"/>
      <c r="O93" s="239"/>
      <c r="P93" s="239"/>
      <c r="Q93" s="239"/>
      <c r="R93" s="239"/>
      <c r="S93" s="239"/>
      <c r="T93" s="239"/>
      <c r="U93" s="239"/>
      <c r="V93" s="239"/>
      <c r="W93" s="239"/>
      <c r="X93" s="239"/>
      <c r="Y93" s="239"/>
      <c r="Z93" s="239"/>
      <c r="AA93" s="239"/>
      <c r="AB93" s="239"/>
      <c r="AC93" s="239"/>
      <c r="AD93" s="239"/>
      <c r="AE93" s="239"/>
      <c r="AF93" s="239"/>
      <c r="AG93" s="237">
        <f>'SO 01.6 - Mobilní zázemí ...'!M30</f>
        <v>0</v>
      </c>
      <c r="AH93" s="238"/>
      <c r="AI93" s="238"/>
      <c r="AJ93" s="238"/>
      <c r="AK93" s="238"/>
      <c r="AL93" s="238"/>
      <c r="AM93" s="238"/>
      <c r="AN93" s="237">
        <f t="shared" si="0"/>
        <v>0</v>
      </c>
      <c r="AO93" s="238"/>
      <c r="AP93" s="238"/>
      <c r="AQ93" s="93"/>
      <c r="AS93" s="99">
        <f>'SO 01.6 - Mobilní zázemí ...'!M28</f>
        <v>0</v>
      </c>
      <c r="AT93" s="100">
        <f t="shared" si="1"/>
        <v>0</v>
      </c>
      <c r="AU93" s="101">
        <f>'SO 01.6 - Mobilní zázemí ...'!W118</f>
        <v>0</v>
      </c>
      <c r="AV93" s="100">
        <f>'SO 01.6 - Mobilní zázemí ...'!M32</f>
        <v>0</v>
      </c>
      <c r="AW93" s="100">
        <f>'SO 01.6 - Mobilní zázemí ...'!M33</f>
        <v>0</v>
      </c>
      <c r="AX93" s="100">
        <f>'SO 01.6 - Mobilní zázemí ...'!M34</f>
        <v>0</v>
      </c>
      <c r="AY93" s="100">
        <f>'SO 01.6 - Mobilní zázemí ...'!M35</f>
        <v>0</v>
      </c>
      <c r="AZ93" s="100">
        <f>'SO 01.6 - Mobilní zázemí ...'!H32</f>
        <v>0</v>
      </c>
      <c r="BA93" s="100">
        <f>'SO 01.6 - Mobilní zázemí ...'!H33</f>
        <v>0</v>
      </c>
      <c r="BB93" s="100">
        <f>'SO 01.6 - Mobilní zázemí ...'!H34</f>
        <v>0</v>
      </c>
      <c r="BC93" s="100">
        <f>'SO 01.6 - Mobilní zázemí ...'!H35</f>
        <v>0</v>
      </c>
      <c r="BD93" s="102">
        <f>'SO 01.6 - Mobilní zázemí ...'!H36</f>
        <v>0</v>
      </c>
      <c r="BT93" s="98" t="s">
        <v>85</v>
      </c>
      <c r="BV93" s="98" t="s">
        <v>81</v>
      </c>
      <c r="BW93" s="98" t="s">
        <v>103</v>
      </c>
      <c r="BX93" s="98" t="s">
        <v>82</v>
      </c>
    </row>
    <row r="94" spans="1:89" ht="13.5">
      <c r="B94" s="24"/>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5"/>
    </row>
    <row r="95" spans="1:89" s="1" customFormat="1" ht="30" customHeight="1">
      <c r="B95" s="37"/>
      <c r="C95" s="82" t="s">
        <v>104</v>
      </c>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245">
        <f>ROUND(SUM(AG96:AG99),2)</f>
        <v>0</v>
      </c>
      <c r="AH95" s="245"/>
      <c r="AI95" s="245"/>
      <c r="AJ95" s="245"/>
      <c r="AK95" s="245"/>
      <c r="AL95" s="245"/>
      <c r="AM95" s="245"/>
      <c r="AN95" s="245">
        <f>ROUND(SUM(AN96:AN99),2)</f>
        <v>0</v>
      </c>
      <c r="AO95" s="245"/>
      <c r="AP95" s="245"/>
      <c r="AQ95" s="39"/>
      <c r="AS95" s="78" t="s">
        <v>105</v>
      </c>
      <c r="AT95" s="79" t="s">
        <v>106</v>
      </c>
      <c r="AU95" s="79" t="s">
        <v>44</v>
      </c>
      <c r="AV95" s="80" t="s">
        <v>67</v>
      </c>
    </row>
    <row r="96" spans="1:89" s="1" customFormat="1" ht="19.899999999999999" customHeight="1">
      <c r="B96" s="37"/>
      <c r="C96" s="38"/>
      <c r="D96" s="103" t="s">
        <v>107</v>
      </c>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240">
        <f>ROUND(AG87*AS96,2)</f>
        <v>0</v>
      </c>
      <c r="AH96" s="241"/>
      <c r="AI96" s="241"/>
      <c r="AJ96" s="241"/>
      <c r="AK96" s="241"/>
      <c r="AL96" s="241"/>
      <c r="AM96" s="241"/>
      <c r="AN96" s="241">
        <f>ROUND(AG96+AV96,2)</f>
        <v>0</v>
      </c>
      <c r="AO96" s="241"/>
      <c r="AP96" s="241"/>
      <c r="AQ96" s="39"/>
      <c r="AS96" s="104">
        <v>0</v>
      </c>
      <c r="AT96" s="105" t="s">
        <v>108</v>
      </c>
      <c r="AU96" s="105" t="s">
        <v>45</v>
      </c>
      <c r="AV96" s="106">
        <f>ROUND(IF(AU96="základní",AG96*L31,IF(AU96="snížená",AG96*L32,0)),2)</f>
        <v>0</v>
      </c>
      <c r="BV96" s="20" t="s">
        <v>109</v>
      </c>
      <c r="BY96" s="107">
        <f>IF(AU96="základní",AV96,0)</f>
        <v>0</v>
      </c>
      <c r="BZ96" s="107">
        <f>IF(AU96="snížená",AV96,0)</f>
        <v>0</v>
      </c>
      <c r="CA96" s="107">
        <v>0</v>
      </c>
      <c r="CB96" s="107">
        <v>0</v>
      </c>
      <c r="CC96" s="107">
        <v>0</v>
      </c>
      <c r="CD96" s="107">
        <f>IF(AU96="základní",AG96,0)</f>
        <v>0</v>
      </c>
      <c r="CE96" s="107">
        <f>IF(AU96="snížená",AG96,0)</f>
        <v>0</v>
      </c>
      <c r="CF96" s="107">
        <f>IF(AU96="zákl. přenesená",AG96,0)</f>
        <v>0</v>
      </c>
      <c r="CG96" s="107">
        <f>IF(AU96="sníž. přenesená",AG96,0)</f>
        <v>0</v>
      </c>
      <c r="CH96" s="107">
        <f>IF(AU96="nulová",AG96,0)</f>
        <v>0</v>
      </c>
      <c r="CI96" s="20">
        <f>IF(AU96="základní",1,IF(AU96="snížená",2,IF(AU96="zákl. přenesená",4,IF(AU96="sníž. přenesená",5,3))))</f>
        <v>1</v>
      </c>
      <c r="CJ96" s="20">
        <f>IF(AT96="stavební čast",1,IF(8897="investiční čast",2,3))</f>
        <v>1</v>
      </c>
      <c r="CK96" s="20" t="str">
        <f>IF(D96="Vyplň vlastní","","x")</f>
        <v>x</v>
      </c>
    </row>
    <row r="97" spans="2:89" s="1" customFormat="1" ht="19.899999999999999" customHeight="1">
      <c r="B97" s="37"/>
      <c r="C97" s="38"/>
      <c r="D97" s="242" t="s">
        <v>110</v>
      </c>
      <c r="E97" s="243"/>
      <c r="F97" s="243"/>
      <c r="G97" s="243"/>
      <c r="H97" s="243"/>
      <c r="I97" s="243"/>
      <c r="J97" s="243"/>
      <c r="K97" s="243"/>
      <c r="L97" s="243"/>
      <c r="M97" s="243"/>
      <c r="N97" s="243"/>
      <c r="O97" s="243"/>
      <c r="P97" s="243"/>
      <c r="Q97" s="243"/>
      <c r="R97" s="243"/>
      <c r="S97" s="243"/>
      <c r="T97" s="243"/>
      <c r="U97" s="243"/>
      <c r="V97" s="243"/>
      <c r="W97" s="243"/>
      <c r="X97" s="243"/>
      <c r="Y97" s="243"/>
      <c r="Z97" s="243"/>
      <c r="AA97" s="243"/>
      <c r="AB97" s="243"/>
      <c r="AC97" s="38"/>
      <c r="AD97" s="38"/>
      <c r="AE97" s="38"/>
      <c r="AF97" s="38"/>
      <c r="AG97" s="240">
        <f>AG87*AS97</f>
        <v>0</v>
      </c>
      <c r="AH97" s="241"/>
      <c r="AI97" s="241"/>
      <c r="AJ97" s="241"/>
      <c r="AK97" s="241"/>
      <c r="AL97" s="241"/>
      <c r="AM97" s="241"/>
      <c r="AN97" s="241">
        <f>AG97+AV97</f>
        <v>0</v>
      </c>
      <c r="AO97" s="241"/>
      <c r="AP97" s="241"/>
      <c r="AQ97" s="39"/>
      <c r="AS97" s="108">
        <v>0</v>
      </c>
      <c r="AT97" s="109" t="s">
        <v>108</v>
      </c>
      <c r="AU97" s="109" t="s">
        <v>45</v>
      </c>
      <c r="AV97" s="110">
        <f>ROUND(IF(AU97="nulová",0,IF(OR(AU97="základní",AU97="zákl. přenesená"),AG97*L31,AG97*L32)),2)</f>
        <v>0</v>
      </c>
      <c r="BV97" s="20" t="s">
        <v>111</v>
      </c>
      <c r="BY97" s="107">
        <f>IF(AU97="základní",AV97,0)</f>
        <v>0</v>
      </c>
      <c r="BZ97" s="107">
        <f>IF(AU97="snížená",AV97,0)</f>
        <v>0</v>
      </c>
      <c r="CA97" s="107">
        <f>IF(AU97="zákl. přenesená",AV97,0)</f>
        <v>0</v>
      </c>
      <c r="CB97" s="107">
        <f>IF(AU97="sníž. přenesená",AV97,0)</f>
        <v>0</v>
      </c>
      <c r="CC97" s="107">
        <f>IF(AU97="nulová",AV97,0)</f>
        <v>0</v>
      </c>
      <c r="CD97" s="107">
        <f>IF(AU97="základní",AG97,0)</f>
        <v>0</v>
      </c>
      <c r="CE97" s="107">
        <f>IF(AU97="snížená",AG97,0)</f>
        <v>0</v>
      </c>
      <c r="CF97" s="107">
        <f>IF(AU97="zákl. přenesená",AG97,0)</f>
        <v>0</v>
      </c>
      <c r="CG97" s="107">
        <f>IF(AU97="sníž. přenesená",AG97,0)</f>
        <v>0</v>
      </c>
      <c r="CH97" s="107">
        <f>IF(AU97="nulová",AG97,0)</f>
        <v>0</v>
      </c>
      <c r="CI97" s="20">
        <f>IF(AU97="základní",1,IF(AU97="snížená",2,IF(AU97="zákl. přenesená",4,IF(AU97="sníž. přenesená",5,3))))</f>
        <v>1</v>
      </c>
      <c r="CJ97" s="20">
        <f>IF(AT97="stavební čast",1,IF(8898="investiční čast",2,3))</f>
        <v>1</v>
      </c>
      <c r="CK97" s="20" t="str">
        <f>IF(D97="Vyplň vlastní","","x")</f>
        <v/>
      </c>
    </row>
    <row r="98" spans="2:89" s="1" customFormat="1" ht="19.899999999999999" customHeight="1">
      <c r="B98" s="37"/>
      <c r="C98" s="38"/>
      <c r="D98" s="242" t="s">
        <v>110</v>
      </c>
      <c r="E98" s="243"/>
      <c r="F98" s="243"/>
      <c r="G98" s="243"/>
      <c r="H98" s="243"/>
      <c r="I98" s="243"/>
      <c r="J98" s="243"/>
      <c r="K98" s="243"/>
      <c r="L98" s="243"/>
      <c r="M98" s="243"/>
      <c r="N98" s="243"/>
      <c r="O98" s="243"/>
      <c r="P98" s="243"/>
      <c r="Q98" s="243"/>
      <c r="R98" s="243"/>
      <c r="S98" s="243"/>
      <c r="T98" s="243"/>
      <c r="U98" s="243"/>
      <c r="V98" s="243"/>
      <c r="W98" s="243"/>
      <c r="X98" s="243"/>
      <c r="Y98" s="243"/>
      <c r="Z98" s="243"/>
      <c r="AA98" s="243"/>
      <c r="AB98" s="243"/>
      <c r="AC98" s="38"/>
      <c r="AD98" s="38"/>
      <c r="AE98" s="38"/>
      <c r="AF98" s="38"/>
      <c r="AG98" s="240">
        <f>AG87*AS98</f>
        <v>0</v>
      </c>
      <c r="AH98" s="241"/>
      <c r="AI98" s="241"/>
      <c r="AJ98" s="241"/>
      <c r="AK98" s="241"/>
      <c r="AL98" s="241"/>
      <c r="AM98" s="241"/>
      <c r="AN98" s="241">
        <f>AG98+AV98</f>
        <v>0</v>
      </c>
      <c r="AO98" s="241"/>
      <c r="AP98" s="241"/>
      <c r="AQ98" s="39"/>
      <c r="AS98" s="108">
        <v>0</v>
      </c>
      <c r="AT98" s="109" t="s">
        <v>108</v>
      </c>
      <c r="AU98" s="109" t="s">
        <v>45</v>
      </c>
      <c r="AV98" s="110">
        <f>ROUND(IF(AU98="nulová",0,IF(OR(AU98="základní",AU98="zákl. přenesená"),AG98*L31,AG98*L32)),2)</f>
        <v>0</v>
      </c>
      <c r="BV98" s="20" t="s">
        <v>111</v>
      </c>
      <c r="BY98" s="107">
        <f>IF(AU98="základní",AV98,0)</f>
        <v>0</v>
      </c>
      <c r="BZ98" s="107">
        <f>IF(AU98="snížená",AV98,0)</f>
        <v>0</v>
      </c>
      <c r="CA98" s="107">
        <f>IF(AU98="zákl. přenesená",AV98,0)</f>
        <v>0</v>
      </c>
      <c r="CB98" s="107">
        <f>IF(AU98="sníž. přenesená",AV98,0)</f>
        <v>0</v>
      </c>
      <c r="CC98" s="107">
        <f>IF(AU98="nulová",AV98,0)</f>
        <v>0</v>
      </c>
      <c r="CD98" s="107">
        <f>IF(AU98="základní",AG98,0)</f>
        <v>0</v>
      </c>
      <c r="CE98" s="107">
        <f>IF(AU98="snížená",AG98,0)</f>
        <v>0</v>
      </c>
      <c r="CF98" s="107">
        <f>IF(AU98="zákl. přenesená",AG98,0)</f>
        <v>0</v>
      </c>
      <c r="CG98" s="107">
        <f>IF(AU98="sníž. přenesená",AG98,0)</f>
        <v>0</v>
      </c>
      <c r="CH98" s="107">
        <f>IF(AU98="nulová",AG98,0)</f>
        <v>0</v>
      </c>
      <c r="CI98" s="20">
        <f>IF(AU98="základní",1,IF(AU98="snížená",2,IF(AU98="zákl. přenesená",4,IF(AU98="sníž. přenesená",5,3))))</f>
        <v>1</v>
      </c>
      <c r="CJ98" s="20">
        <f>IF(AT98="stavební čast",1,IF(8899="investiční čast",2,3))</f>
        <v>1</v>
      </c>
      <c r="CK98" s="20" t="str">
        <f>IF(D98="Vyplň vlastní","","x")</f>
        <v/>
      </c>
    </row>
    <row r="99" spans="2:89" s="1" customFormat="1" ht="19.899999999999999" customHeight="1">
      <c r="B99" s="37"/>
      <c r="C99" s="38"/>
      <c r="D99" s="242" t="s">
        <v>110</v>
      </c>
      <c r="E99" s="243"/>
      <c r="F99" s="243"/>
      <c r="G99" s="243"/>
      <c r="H99" s="243"/>
      <c r="I99" s="243"/>
      <c r="J99" s="243"/>
      <c r="K99" s="243"/>
      <c r="L99" s="243"/>
      <c r="M99" s="243"/>
      <c r="N99" s="243"/>
      <c r="O99" s="243"/>
      <c r="P99" s="243"/>
      <c r="Q99" s="243"/>
      <c r="R99" s="243"/>
      <c r="S99" s="243"/>
      <c r="T99" s="243"/>
      <c r="U99" s="243"/>
      <c r="V99" s="243"/>
      <c r="W99" s="243"/>
      <c r="X99" s="243"/>
      <c r="Y99" s="243"/>
      <c r="Z99" s="243"/>
      <c r="AA99" s="243"/>
      <c r="AB99" s="243"/>
      <c r="AC99" s="38"/>
      <c r="AD99" s="38"/>
      <c r="AE99" s="38"/>
      <c r="AF99" s="38"/>
      <c r="AG99" s="240">
        <f>AG87*AS99</f>
        <v>0</v>
      </c>
      <c r="AH99" s="241"/>
      <c r="AI99" s="241"/>
      <c r="AJ99" s="241"/>
      <c r="AK99" s="241"/>
      <c r="AL99" s="241"/>
      <c r="AM99" s="241"/>
      <c r="AN99" s="241">
        <f>AG99+AV99</f>
        <v>0</v>
      </c>
      <c r="AO99" s="241"/>
      <c r="AP99" s="241"/>
      <c r="AQ99" s="39"/>
      <c r="AS99" s="111">
        <v>0</v>
      </c>
      <c r="AT99" s="112" t="s">
        <v>108</v>
      </c>
      <c r="AU99" s="112" t="s">
        <v>45</v>
      </c>
      <c r="AV99" s="113">
        <f>ROUND(IF(AU99="nulová",0,IF(OR(AU99="základní",AU99="zákl. přenesená"),AG99*L31,AG99*L32)),2)</f>
        <v>0</v>
      </c>
      <c r="BV99" s="20" t="s">
        <v>111</v>
      </c>
      <c r="BY99" s="107">
        <f>IF(AU99="základní",AV99,0)</f>
        <v>0</v>
      </c>
      <c r="BZ99" s="107">
        <f>IF(AU99="snížená",AV99,0)</f>
        <v>0</v>
      </c>
      <c r="CA99" s="107">
        <f>IF(AU99="zákl. přenesená",AV99,0)</f>
        <v>0</v>
      </c>
      <c r="CB99" s="107">
        <f>IF(AU99="sníž. přenesená",AV99,0)</f>
        <v>0</v>
      </c>
      <c r="CC99" s="107">
        <f>IF(AU99="nulová",AV99,0)</f>
        <v>0</v>
      </c>
      <c r="CD99" s="107">
        <f>IF(AU99="základní",AG99,0)</f>
        <v>0</v>
      </c>
      <c r="CE99" s="107">
        <f>IF(AU99="snížená",AG99,0)</f>
        <v>0</v>
      </c>
      <c r="CF99" s="107">
        <f>IF(AU99="zákl. přenesená",AG99,0)</f>
        <v>0</v>
      </c>
      <c r="CG99" s="107">
        <f>IF(AU99="sníž. přenesená",AG99,0)</f>
        <v>0</v>
      </c>
      <c r="CH99" s="107">
        <f>IF(AU99="nulová",AG99,0)</f>
        <v>0</v>
      </c>
      <c r="CI99" s="20">
        <f>IF(AU99="základní",1,IF(AU99="snížená",2,IF(AU99="zákl. přenesená",4,IF(AU99="sníž. přenesená",5,3))))</f>
        <v>1</v>
      </c>
      <c r="CJ99" s="20">
        <f>IF(AT99="stavební čast",1,IF(88100="investiční čast",2,3))</f>
        <v>1</v>
      </c>
      <c r="CK99" s="20" t="str">
        <f>IF(D99="Vyplň vlastní","","x")</f>
        <v/>
      </c>
    </row>
    <row r="100" spans="2:89" s="1" customFormat="1" ht="10.9" customHeight="1">
      <c r="B100" s="37"/>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9"/>
    </row>
    <row r="101" spans="2:89" s="1" customFormat="1" ht="30" customHeight="1">
      <c r="B101" s="37"/>
      <c r="C101" s="114" t="s">
        <v>112</v>
      </c>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c r="AB101" s="115"/>
      <c r="AC101" s="115"/>
      <c r="AD101" s="115"/>
      <c r="AE101" s="115"/>
      <c r="AF101" s="115"/>
      <c r="AG101" s="246">
        <f>ROUND(AG87+AG95,2)</f>
        <v>0</v>
      </c>
      <c r="AH101" s="246"/>
      <c r="AI101" s="246"/>
      <c r="AJ101" s="246"/>
      <c r="AK101" s="246"/>
      <c r="AL101" s="246"/>
      <c r="AM101" s="246"/>
      <c r="AN101" s="246">
        <f>AN87+AN95</f>
        <v>0</v>
      </c>
      <c r="AO101" s="246"/>
      <c r="AP101" s="246"/>
      <c r="AQ101" s="39"/>
    </row>
    <row r="102" spans="2:89" s="1" customFormat="1" ht="6.95" customHeight="1">
      <c r="B102" s="61"/>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62"/>
      <c r="AN102" s="62"/>
      <c r="AO102" s="62"/>
      <c r="AP102" s="62"/>
      <c r="AQ102" s="63"/>
    </row>
    <row r="103" spans="2:89" ht="13.5"/>
  </sheetData>
  <mergeCells count="78">
    <mergeCell ref="AG95:AM95"/>
    <mergeCell ref="AN95:AP95"/>
    <mergeCell ref="AG101:AM101"/>
    <mergeCell ref="AN101:AP101"/>
    <mergeCell ref="AR2:BE2"/>
    <mergeCell ref="D98:AB98"/>
    <mergeCell ref="AG98:AM98"/>
    <mergeCell ref="AN98:AP98"/>
    <mergeCell ref="D99:AB99"/>
    <mergeCell ref="AG99:AM99"/>
    <mergeCell ref="AN99:AP99"/>
    <mergeCell ref="AG96:AM96"/>
    <mergeCell ref="AN96:AP96"/>
    <mergeCell ref="D97:AB97"/>
    <mergeCell ref="AG97:AM97"/>
    <mergeCell ref="AN97:AP97"/>
    <mergeCell ref="AN92:AP92"/>
    <mergeCell ref="AG92:AM92"/>
    <mergeCell ref="D92:H92"/>
    <mergeCell ref="J92:AF92"/>
    <mergeCell ref="AN93:AP93"/>
    <mergeCell ref="AG93:AM93"/>
    <mergeCell ref="D93:H93"/>
    <mergeCell ref="J93:AF93"/>
    <mergeCell ref="AN90:AP90"/>
    <mergeCell ref="AG90:AM90"/>
    <mergeCell ref="D90:H90"/>
    <mergeCell ref="J90:AF90"/>
    <mergeCell ref="AN91:AP91"/>
    <mergeCell ref="AG91:AM91"/>
    <mergeCell ref="D91:H91"/>
    <mergeCell ref="J91:AF91"/>
    <mergeCell ref="AN88:AP88"/>
    <mergeCell ref="AG88:AM88"/>
    <mergeCell ref="D88:H88"/>
    <mergeCell ref="J88:AF88"/>
    <mergeCell ref="AN89:AP89"/>
    <mergeCell ref="AG89:AM89"/>
    <mergeCell ref="D89:H89"/>
    <mergeCell ref="J89:AF89"/>
    <mergeCell ref="C85:G85"/>
    <mergeCell ref="I85:AF85"/>
    <mergeCell ref="AG85:AM85"/>
    <mergeCell ref="AN85:AP85"/>
    <mergeCell ref="AG87:AM87"/>
    <mergeCell ref="AN87:AP87"/>
    <mergeCell ref="C76:AP76"/>
    <mergeCell ref="L78:AO78"/>
    <mergeCell ref="AM82:AP82"/>
    <mergeCell ref="AS82:AT84"/>
    <mergeCell ref="AM83:AP83"/>
    <mergeCell ref="L35:O35"/>
    <mergeCell ref="W35:AE35"/>
    <mergeCell ref="AK35:AO35"/>
    <mergeCell ref="X37:AB37"/>
    <mergeCell ref="AK37:AO37"/>
    <mergeCell ref="L33:O33"/>
    <mergeCell ref="W33:AE33"/>
    <mergeCell ref="AK33:AO33"/>
    <mergeCell ref="L34:O34"/>
    <mergeCell ref="W34:AE34"/>
    <mergeCell ref="AK34:AO34"/>
    <mergeCell ref="C2:AP2"/>
    <mergeCell ref="C4:AP4"/>
    <mergeCell ref="BE5:BE34"/>
    <mergeCell ref="K5:AO5"/>
    <mergeCell ref="K6:AO6"/>
    <mergeCell ref="E14:AJ14"/>
    <mergeCell ref="E23:AN23"/>
    <mergeCell ref="AK26:AO26"/>
    <mergeCell ref="AK27:AO27"/>
    <mergeCell ref="AK29:AO29"/>
    <mergeCell ref="L31:O31"/>
    <mergeCell ref="W31:AE31"/>
    <mergeCell ref="AK31:AO31"/>
    <mergeCell ref="L32:O32"/>
    <mergeCell ref="W32:AE32"/>
    <mergeCell ref="AK32:AO32"/>
  </mergeCells>
  <dataValidations count="2">
    <dataValidation type="list" allowBlank="1" showInputMessage="1" showErrorMessage="1" error="Povoleny jsou hodnoty základní, snížená, zákl. přenesená, sníž. přenesená, nulová." sqref="AU96:AU100">
      <formula1>"základní, snížená, zákl. přenesená, sníž. přenesená, nulová"</formula1>
    </dataValidation>
    <dataValidation type="list" allowBlank="1" showInputMessage="1" showErrorMessage="1" error="Povoleny jsou hodnoty stavební čast, technologická čast, investiční čast." sqref="AT96:AT100">
      <formula1>"stavební čast, technologická čast, investiční čast"</formula1>
    </dataValidation>
  </dataValidations>
  <hyperlinks>
    <hyperlink ref="K1:S1" location="C2" display="1) Souhrnný list stavby"/>
    <hyperlink ref="W1:AF1" location="C87" display="2) Rekapitulace objektů"/>
    <hyperlink ref="A88" location="'SO 01.1 - Úpravy terénu a...'!C2" display="/"/>
    <hyperlink ref="A89" location="'SO 01.2 - Konstrukce leze...'!C2" display="/"/>
    <hyperlink ref="A90" location="'SO 01.3 - Sportovně techn...'!C2" display="/"/>
    <hyperlink ref="A91" location="'SO 01.4 - Elektroinstalac...'!C2" display="/"/>
    <hyperlink ref="A92" location="'SO 01.5 - Oplocení'!C2" display="/"/>
    <hyperlink ref="A93" location="'SO 01.6 - Mobilní zázemí ...'!C2" display="/"/>
  </hyperlinks>
  <pageMargins left="0.58333330000000005" right="0.58333330000000005" top="0.5" bottom="0.46666669999999999" header="0" footer="0"/>
  <pageSetup paperSize="9" fitToHeight="100" blackAndWhite="1"/>
  <headerFooter>
    <oddFooter>&amp;CStrana &amp;P z &amp;N</oddFooter>
  </headerFooter>
  <drawing r:id="rId1"/>
</worksheet>
</file>

<file path=xl/worksheets/sheet2.xml><?xml version="1.0" encoding="utf-8"?>
<worksheet xmlns="http://schemas.openxmlformats.org/spreadsheetml/2006/main" xmlns:r="http://schemas.openxmlformats.org/officeDocument/2006/relationships">
  <sheetPr>
    <pageSetUpPr fitToPage="1"/>
  </sheetPr>
  <dimension ref="A1:BN187"/>
  <sheetViews>
    <sheetView showGridLines="0" workbookViewId="0">
      <pane ySplit="1" topLeftCell="A2" activePane="bottomLeft" state="frozen"/>
      <selection pane="bottomLeft"/>
    </sheetView>
  </sheetViews>
  <sheetFormatPr defaultRowHeight="15"/>
  <cols>
    <col min="1" max="1" width="8.33203125" customWidth="1"/>
    <col min="2" max="2" width="1.6640625" customWidth="1"/>
    <col min="3" max="3" width="4.1640625" customWidth="1"/>
    <col min="4" max="4" width="4.33203125" customWidth="1"/>
    <col min="5" max="5" width="17.1640625" customWidth="1"/>
    <col min="6" max="7" width="11.1640625" customWidth="1"/>
    <col min="8" max="8" width="12.5" customWidth="1"/>
    <col min="9" max="9" width="7" customWidth="1"/>
    <col min="10" max="10" width="5.1640625" customWidth="1"/>
    <col min="11" max="11" width="11.5" customWidth="1"/>
    <col min="12" max="12" width="12" customWidth="1"/>
    <col min="13" max="14" width="6" customWidth="1"/>
    <col min="15" max="15" width="2" customWidth="1"/>
    <col min="16" max="16" width="12.5" customWidth="1"/>
    <col min="17" max="17" width="4.1640625" customWidth="1"/>
    <col min="18" max="18" width="1.6640625" customWidth="1"/>
    <col min="19" max="19" width="8.1640625" customWidth="1"/>
    <col min="20" max="20" width="29.6640625" hidden="1" customWidth="1"/>
    <col min="21" max="21" width="16.33203125" hidden="1" customWidth="1"/>
    <col min="22" max="22" width="12.33203125" hidden="1" customWidth="1"/>
    <col min="23" max="23" width="16.33203125" hidden="1" customWidth="1"/>
    <col min="24" max="24" width="12.1640625" hidden="1" customWidth="1"/>
    <col min="25" max="25" width="15" hidden="1" customWidth="1"/>
    <col min="26" max="26" width="11" hidden="1" customWidth="1"/>
    <col min="27" max="27" width="15" hidden="1" customWidth="1"/>
    <col min="28" max="28" width="16.33203125" hidden="1" customWidth="1"/>
    <col min="29" max="29" width="11" customWidth="1"/>
    <col min="30" max="30" width="15" customWidth="1"/>
    <col min="31" max="31" width="16.33203125" customWidth="1"/>
    <col min="44" max="65" width="9.33203125" hidden="1"/>
  </cols>
  <sheetData>
    <row r="1" spans="1:66" ht="21.75" customHeight="1">
      <c r="A1" s="116"/>
      <c r="B1" s="14"/>
      <c r="C1" s="14"/>
      <c r="D1" s="15" t="s">
        <v>1</v>
      </c>
      <c r="E1" s="14"/>
      <c r="F1" s="16" t="s">
        <v>113</v>
      </c>
      <c r="G1" s="16"/>
      <c r="H1" s="276" t="s">
        <v>114</v>
      </c>
      <c r="I1" s="276"/>
      <c r="J1" s="276"/>
      <c r="K1" s="276"/>
      <c r="L1" s="16" t="s">
        <v>115</v>
      </c>
      <c r="M1" s="14"/>
      <c r="N1" s="14"/>
      <c r="O1" s="15" t="s">
        <v>116</v>
      </c>
      <c r="P1" s="14"/>
      <c r="Q1" s="14"/>
      <c r="R1" s="14"/>
      <c r="S1" s="16" t="s">
        <v>117</v>
      </c>
      <c r="T1" s="16"/>
      <c r="U1" s="116"/>
      <c r="V1" s="116"/>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row>
    <row r="2" spans="1:66" ht="36.950000000000003" customHeight="1">
      <c r="C2" s="204" t="s">
        <v>7</v>
      </c>
      <c r="D2" s="205"/>
      <c r="E2" s="205"/>
      <c r="F2" s="205"/>
      <c r="G2" s="205"/>
      <c r="H2" s="205"/>
      <c r="I2" s="205"/>
      <c r="J2" s="205"/>
      <c r="K2" s="205"/>
      <c r="L2" s="205"/>
      <c r="M2" s="205"/>
      <c r="N2" s="205"/>
      <c r="O2" s="205"/>
      <c r="P2" s="205"/>
      <c r="Q2" s="205"/>
      <c r="S2" s="247" t="s">
        <v>8</v>
      </c>
      <c r="T2" s="248"/>
      <c r="U2" s="248"/>
      <c r="V2" s="248"/>
      <c r="W2" s="248"/>
      <c r="X2" s="248"/>
      <c r="Y2" s="248"/>
      <c r="Z2" s="248"/>
      <c r="AA2" s="248"/>
      <c r="AB2" s="248"/>
      <c r="AC2" s="248"/>
      <c r="AT2" s="20" t="s">
        <v>88</v>
      </c>
    </row>
    <row r="3" spans="1:66" ht="6.95" customHeight="1">
      <c r="B3" s="21"/>
      <c r="C3" s="22"/>
      <c r="D3" s="22"/>
      <c r="E3" s="22"/>
      <c r="F3" s="22"/>
      <c r="G3" s="22"/>
      <c r="H3" s="22"/>
      <c r="I3" s="22"/>
      <c r="J3" s="22"/>
      <c r="K3" s="22"/>
      <c r="L3" s="22"/>
      <c r="M3" s="22"/>
      <c r="N3" s="22"/>
      <c r="O3" s="22"/>
      <c r="P3" s="22"/>
      <c r="Q3" s="22"/>
      <c r="R3" s="23"/>
      <c r="AT3" s="20" t="s">
        <v>118</v>
      </c>
    </row>
    <row r="4" spans="1:66" ht="36.950000000000003" customHeight="1">
      <c r="B4" s="24"/>
      <c r="C4" s="206" t="s">
        <v>119</v>
      </c>
      <c r="D4" s="207"/>
      <c r="E4" s="207"/>
      <c r="F4" s="207"/>
      <c r="G4" s="207"/>
      <c r="H4" s="207"/>
      <c r="I4" s="207"/>
      <c r="J4" s="207"/>
      <c r="K4" s="207"/>
      <c r="L4" s="207"/>
      <c r="M4" s="207"/>
      <c r="N4" s="207"/>
      <c r="O4" s="207"/>
      <c r="P4" s="207"/>
      <c r="Q4" s="207"/>
      <c r="R4" s="25"/>
      <c r="T4" s="26" t="s">
        <v>13</v>
      </c>
      <c r="AT4" s="20" t="s">
        <v>6</v>
      </c>
    </row>
    <row r="5" spans="1:66" ht="6.95" customHeight="1">
      <c r="B5" s="24"/>
      <c r="C5" s="28"/>
      <c r="D5" s="28"/>
      <c r="E5" s="28"/>
      <c r="F5" s="28"/>
      <c r="G5" s="28"/>
      <c r="H5" s="28"/>
      <c r="I5" s="28"/>
      <c r="J5" s="28"/>
      <c r="K5" s="28"/>
      <c r="L5" s="28"/>
      <c r="M5" s="28"/>
      <c r="N5" s="28"/>
      <c r="O5" s="28"/>
      <c r="P5" s="28"/>
      <c r="Q5" s="28"/>
      <c r="R5" s="25"/>
    </row>
    <row r="6" spans="1:66" ht="25.35" customHeight="1">
      <c r="B6" s="24"/>
      <c r="C6" s="28"/>
      <c r="D6" s="32" t="s">
        <v>19</v>
      </c>
      <c r="E6" s="28"/>
      <c r="F6" s="277" t="str">
        <f>'Rekapitulace stavby'!K6</f>
        <v>BOULDEROVÁ LEZECKÁ STĚNA, VÝSTAVIŠTĚ PRAHA – PRAHA 7_DVZ</v>
      </c>
      <c r="G6" s="278"/>
      <c r="H6" s="278"/>
      <c r="I6" s="278"/>
      <c r="J6" s="278"/>
      <c r="K6" s="278"/>
      <c r="L6" s="278"/>
      <c r="M6" s="278"/>
      <c r="N6" s="278"/>
      <c r="O6" s="278"/>
      <c r="P6" s="278"/>
      <c r="Q6" s="28"/>
      <c r="R6" s="25"/>
    </row>
    <row r="7" spans="1:66" s="1" customFormat="1" ht="32.85" customHeight="1">
      <c r="B7" s="37"/>
      <c r="C7" s="38"/>
      <c r="D7" s="31" t="s">
        <v>153</v>
      </c>
      <c r="E7" s="38"/>
      <c r="F7" s="212" t="s">
        <v>154</v>
      </c>
      <c r="G7" s="249"/>
      <c r="H7" s="249"/>
      <c r="I7" s="249"/>
      <c r="J7" s="249"/>
      <c r="K7" s="249"/>
      <c r="L7" s="249"/>
      <c r="M7" s="249"/>
      <c r="N7" s="249"/>
      <c r="O7" s="249"/>
      <c r="P7" s="249"/>
      <c r="Q7" s="38"/>
      <c r="R7" s="39"/>
    </row>
    <row r="8" spans="1:66" s="1" customFormat="1" ht="14.45" customHeight="1">
      <c r="B8" s="37"/>
      <c r="C8" s="38"/>
      <c r="D8" s="32" t="s">
        <v>21</v>
      </c>
      <c r="E8" s="38"/>
      <c r="F8" s="30" t="s">
        <v>5</v>
      </c>
      <c r="G8" s="38"/>
      <c r="H8" s="38"/>
      <c r="I8" s="38"/>
      <c r="J8" s="38"/>
      <c r="K8" s="38"/>
      <c r="L8" s="38"/>
      <c r="M8" s="32" t="s">
        <v>22</v>
      </c>
      <c r="N8" s="38"/>
      <c r="O8" s="30" t="s">
        <v>5</v>
      </c>
      <c r="P8" s="38"/>
      <c r="Q8" s="38"/>
      <c r="R8" s="39"/>
    </row>
    <row r="9" spans="1:66" s="1" customFormat="1" ht="14.45" customHeight="1">
      <c r="B9" s="37"/>
      <c r="C9" s="38"/>
      <c r="D9" s="32" t="s">
        <v>23</v>
      </c>
      <c r="E9" s="38"/>
      <c r="F9" s="30" t="s">
        <v>24</v>
      </c>
      <c r="G9" s="38"/>
      <c r="H9" s="38"/>
      <c r="I9" s="38"/>
      <c r="J9" s="38"/>
      <c r="K9" s="38"/>
      <c r="L9" s="38"/>
      <c r="M9" s="32" t="s">
        <v>25</v>
      </c>
      <c r="N9" s="38"/>
      <c r="O9" s="250" t="str">
        <f>'Rekapitulace stavby'!AN8</f>
        <v>13. 3. 2018</v>
      </c>
      <c r="P9" s="251"/>
      <c r="Q9" s="38"/>
      <c r="R9" s="39"/>
    </row>
    <row r="10" spans="1:66" s="1" customFormat="1" ht="10.9" customHeight="1">
      <c r="B10" s="37"/>
      <c r="C10" s="38"/>
      <c r="D10" s="38"/>
      <c r="E10" s="38"/>
      <c r="F10" s="38"/>
      <c r="G10" s="38"/>
      <c r="H10" s="38"/>
      <c r="I10" s="38"/>
      <c r="J10" s="38"/>
      <c r="K10" s="38"/>
      <c r="L10" s="38"/>
      <c r="M10" s="38"/>
      <c r="N10" s="38"/>
      <c r="O10" s="38"/>
      <c r="P10" s="38"/>
      <c r="Q10" s="38"/>
      <c r="R10" s="39"/>
    </row>
    <row r="11" spans="1:66" s="1" customFormat="1" ht="14.45" customHeight="1">
      <c r="B11" s="37"/>
      <c r="C11" s="38"/>
      <c r="D11" s="32" t="s">
        <v>27</v>
      </c>
      <c r="E11" s="38"/>
      <c r="F11" s="38"/>
      <c r="G11" s="38"/>
      <c r="H11" s="38"/>
      <c r="I11" s="38"/>
      <c r="J11" s="38"/>
      <c r="K11" s="38"/>
      <c r="L11" s="38"/>
      <c r="M11" s="32" t="s">
        <v>28</v>
      </c>
      <c r="N11" s="38"/>
      <c r="O11" s="210" t="s">
        <v>29</v>
      </c>
      <c r="P11" s="210"/>
      <c r="Q11" s="38"/>
      <c r="R11" s="39"/>
    </row>
    <row r="12" spans="1:66" s="1" customFormat="1" ht="18" customHeight="1">
      <c r="B12" s="37"/>
      <c r="C12" s="38"/>
      <c r="D12" s="38"/>
      <c r="E12" s="30" t="s">
        <v>30</v>
      </c>
      <c r="F12" s="38"/>
      <c r="G12" s="38"/>
      <c r="H12" s="38"/>
      <c r="I12" s="38"/>
      <c r="J12" s="38"/>
      <c r="K12" s="38"/>
      <c r="L12" s="38"/>
      <c r="M12" s="32" t="s">
        <v>31</v>
      </c>
      <c r="N12" s="38"/>
      <c r="O12" s="210" t="s">
        <v>5</v>
      </c>
      <c r="P12" s="210"/>
      <c r="Q12" s="38"/>
      <c r="R12" s="39"/>
    </row>
    <row r="13" spans="1:66" s="1" customFormat="1" ht="6.95" customHeight="1">
      <c r="B13" s="37"/>
      <c r="C13" s="38"/>
      <c r="D13" s="38"/>
      <c r="E13" s="38"/>
      <c r="F13" s="38"/>
      <c r="G13" s="38"/>
      <c r="H13" s="38"/>
      <c r="I13" s="38"/>
      <c r="J13" s="38"/>
      <c r="K13" s="38"/>
      <c r="L13" s="38"/>
      <c r="M13" s="38"/>
      <c r="N13" s="38"/>
      <c r="O13" s="38"/>
      <c r="P13" s="38"/>
      <c r="Q13" s="38"/>
      <c r="R13" s="39"/>
    </row>
    <row r="14" spans="1:66" s="1" customFormat="1" ht="14.45" customHeight="1">
      <c r="B14" s="37"/>
      <c r="C14" s="38"/>
      <c r="D14" s="32" t="s">
        <v>32</v>
      </c>
      <c r="E14" s="38"/>
      <c r="F14" s="38"/>
      <c r="G14" s="38"/>
      <c r="H14" s="38"/>
      <c r="I14" s="38"/>
      <c r="J14" s="38"/>
      <c r="K14" s="38"/>
      <c r="L14" s="38"/>
      <c r="M14" s="32" t="s">
        <v>28</v>
      </c>
      <c r="N14" s="38"/>
      <c r="O14" s="252" t="str">
        <f>IF('Rekapitulace stavby'!AN13="","",'Rekapitulace stavby'!AN13)</f>
        <v>Vyplň údaj</v>
      </c>
      <c r="P14" s="210"/>
      <c r="Q14" s="38"/>
      <c r="R14" s="39"/>
    </row>
    <row r="15" spans="1:66" s="1" customFormat="1" ht="18" customHeight="1">
      <c r="B15" s="37"/>
      <c r="C15" s="38"/>
      <c r="D15" s="38"/>
      <c r="E15" s="252" t="str">
        <f>IF('Rekapitulace stavby'!E14="","",'Rekapitulace stavby'!E14)</f>
        <v>Vyplň údaj</v>
      </c>
      <c r="F15" s="253"/>
      <c r="G15" s="253"/>
      <c r="H15" s="253"/>
      <c r="I15" s="253"/>
      <c r="J15" s="253"/>
      <c r="K15" s="253"/>
      <c r="L15" s="253"/>
      <c r="M15" s="32" t="s">
        <v>31</v>
      </c>
      <c r="N15" s="38"/>
      <c r="O15" s="252" t="str">
        <f>IF('Rekapitulace stavby'!AN14="","",'Rekapitulace stavby'!AN14)</f>
        <v>Vyplň údaj</v>
      </c>
      <c r="P15" s="210"/>
      <c r="Q15" s="38"/>
      <c r="R15" s="39"/>
    </row>
    <row r="16" spans="1:66" s="1" customFormat="1" ht="6.95" customHeight="1">
      <c r="B16" s="37"/>
      <c r="C16" s="38"/>
      <c r="D16" s="38"/>
      <c r="E16" s="38"/>
      <c r="F16" s="38"/>
      <c r="G16" s="38"/>
      <c r="H16" s="38"/>
      <c r="I16" s="38"/>
      <c r="J16" s="38"/>
      <c r="K16" s="38"/>
      <c r="L16" s="38"/>
      <c r="M16" s="38"/>
      <c r="N16" s="38"/>
      <c r="O16" s="38"/>
      <c r="P16" s="38"/>
      <c r="Q16" s="38"/>
      <c r="R16" s="39"/>
    </row>
    <row r="17" spans="2:18" s="1" customFormat="1" ht="14.45" customHeight="1">
      <c r="B17" s="37"/>
      <c r="C17" s="38"/>
      <c r="D17" s="32" t="s">
        <v>34</v>
      </c>
      <c r="E17" s="38"/>
      <c r="F17" s="38"/>
      <c r="G17" s="38"/>
      <c r="H17" s="38"/>
      <c r="I17" s="38"/>
      <c r="J17" s="38"/>
      <c r="K17" s="38"/>
      <c r="L17" s="38"/>
      <c r="M17" s="32" t="s">
        <v>28</v>
      </c>
      <c r="N17" s="38"/>
      <c r="O17" s="210" t="s">
        <v>5</v>
      </c>
      <c r="P17" s="210"/>
      <c r="Q17" s="38"/>
      <c r="R17" s="39"/>
    </row>
    <row r="18" spans="2:18" s="1" customFormat="1" ht="18" customHeight="1">
      <c r="B18" s="37"/>
      <c r="C18" s="38"/>
      <c r="D18" s="38"/>
      <c r="E18" s="30" t="s">
        <v>35</v>
      </c>
      <c r="F18" s="38"/>
      <c r="G18" s="38"/>
      <c r="H18" s="38"/>
      <c r="I18" s="38"/>
      <c r="J18" s="38"/>
      <c r="K18" s="38"/>
      <c r="L18" s="38"/>
      <c r="M18" s="32" t="s">
        <v>31</v>
      </c>
      <c r="N18" s="38"/>
      <c r="O18" s="210" t="s">
        <v>5</v>
      </c>
      <c r="P18" s="210"/>
      <c r="Q18" s="38"/>
      <c r="R18" s="39"/>
    </row>
    <row r="19" spans="2:18" s="1" customFormat="1" ht="6.95" customHeight="1">
      <c r="B19" s="37"/>
      <c r="C19" s="38"/>
      <c r="D19" s="38"/>
      <c r="E19" s="38"/>
      <c r="F19" s="38"/>
      <c r="G19" s="38"/>
      <c r="H19" s="38"/>
      <c r="I19" s="38"/>
      <c r="J19" s="38"/>
      <c r="K19" s="38"/>
      <c r="L19" s="38"/>
      <c r="M19" s="38"/>
      <c r="N19" s="38"/>
      <c r="O19" s="38"/>
      <c r="P19" s="38"/>
      <c r="Q19" s="38"/>
      <c r="R19" s="39"/>
    </row>
    <row r="20" spans="2:18" s="1" customFormat="1" ht="14.45" customHeight="1">
      <c r="B20" s="37"/>
      <c r="C20" s="38"/>
      <c r="D20" s="32" t="s">
        <v>37</v>
      </c>
      <c r="E20" s="38"/>
      <c r="F20" s="38"/>
      <c r="G20" s="38"/>
      <c r="H20" s="38"/>
      <c r="I20" s="38"/>
      <c r="J20" s="38"/>
      <c r="K20" s="38"/>
      <c r="L20" s="38"/>
      <c r="M20" s="32" t="s">
        <v>28</v>
      </c>
      <c r="N20" s="38"/>
      <c r="O20" s="210" t="s">
        <v>38</v>
      </c>
      <c r="P20" s="210"/>
      <c r="Q20" s="38"/>
      <c r="R20" s="39"/>
    </row>
    <row r="21" spans="2:18" s="1" customFormat="1" ht="18" customHeight="1">
      <c r="B21" s="37"/>
      <c r="C21" s="38"/>
      <c r="D21" s="38"/>
      <c r="E21" s="30" t="s">
        <v>39</v>
      </c>
      <c r="F21" s="38"/>
      <c r="G21" s="38"/>
      <c r="H21" s="38"/>
      <c r="I21" s="38"/>
      <c r="J21" s="38"/>
      <c r="K21" s="38"/>
      <c r="L21" s="38"/>
      <c r="M21" s="32" t="s">
        <v>31</v>
      </c>
      <c r="N21" s="38"/>
      <c r="O21" s="210" t="s">
        <v>5</v>
      </c>
      <c r="P21" s="210"/>
      <c r="Q21" s="38"/>
      <c r="R21" s="39"/>
    </row>
    <row r="22" spans="2:18" s="1" customFormat="1" ht="6.95" customHeight="1">
      <c r="B22" s="37"/>
      <c r="C22" s="38"/>
      <c r="D22" s="38"/>
      <c r="E22" s="38"/>
      <c r="F22" s="38"/>
      <c r="G22" s="38"/>
      <c r="H22" s="38"/>
      <c r="I22" s="38"/>
      <c r="J22" s="38"/>
      <c r="K22" s="38"/>
      <c r="L22" s="38"/>
      <c r="M22" s="38"/>
      <c r="N22" s="38"/>
      <c r="O22" s="38"/>
      <c r="P22" s="38"/>
      <c r="Q22" s="38"/>
      <c r="R22" s="39"/>
    </row>
    <row r="23" spans="2:18" s="1" customFormat="1" ht="14.45" customHeight="1">
      <c r="B23" s="37"/>
      <c r="C23" s="38"/>
      <c r="D23" s="32" t="s">
        <v>40</v>
      </c>
      <c r="E23" s="38"/>
      <c r="F23" s="38"/>
      <c r="G23" s="38"/>
      <c r="H23" s="38"/>
      <c r="I23" s="38"/>
      <c r="J23" s="38"/>
      <c r="K23" s="38"/>
      <c r="L23" s="38"/>
      <c r="M23" s="38"/>
      <c r="N23" s="38"/>
      <c r="O23" s="38"/>
      <c r="P23" s="38"/>
      <c r="Q23" s="38"/>
      <c r="R23" s="39"/>
    </row>
    <row r="24" spans="2:18" s="1" customFormat="1" ht="16.5" customHeight="1">
      <c r="B24" s="37"/>
      <c r="C24" s="38"/>
      <c r="D24" s="38"/>
      <c r="E24" s="215" t="s">
        <v>5</v>
      </c>
      <c r="F24" s="215"/>
      <c r="G24" s="215"/>
      <c r="H24" s="215"/>
      <c r="I24" s="215"/>
      <c r="J24" s="215"/>
      <c r="K24" s="215"/>
      <c r="L24" s="215"/>
      <c r="M24" s="38"/>
      <c r="N24" s="38"/>
      <c r="O24" s="38"/>
      <c r="P24" s="38"/>
      <c r="Q24" s="38"/>
      <c r="R24" s="39"/>
    </row>
    <row r="25" spans="2:18" s="1" customFormat="1" ht="6.95" customHeight="1">
      <c r="B25" s="37"/>
      <c r="C25" s="38"/>
      <c r="D25" s="38"/>
      <c r="E25" s="38"/>
      <c r="F25" s="38"/>
      <c r="G25" s="38"/>
      <c r="H25" s="38"/>
      <c r="I25" s="38"/>
      <c r="J25" s="38"/>
      <c r="K25" s="38"/>
      <c r="L25" s="38"/>
      <c r="M25" s="38"/>
      <c r="N25" s="38"/>
      <c r="O25" s="38"/>
      <c r="P25" s="38"/>
      <c r="Q25" s="38"/>
      <c r="R25" s="39"/>
    </row>
    <row r="26" spans="2:18" s="1" customFormat="1" ht="6.95" customHeight="1">
      <c r="B26" s="37"/>
      <c r="C26" s="38"/>
      <c r="D26" s="53"/>
      <c r="E26" s="53"/>
      <c r="F26" s="53"/>
      <c r="G26" s="53"/>
      <c r="H26" s="53"/>
      <c r="I26" s="53"/>
      <c r="J26" s="53"/>
      <c r="K26" s="53"/>
      <c r="L26" s="53"/>
      <c r="M26" s="53"/>
      <c r="N26" s="53"/>
      <c r="O26" s="53"/>
      <c r="P26" s="53"/>
      <c r="Q26" s="38"/>
      <c r="R26" s="39"/>
    </row>
    <row r="27" spans="2:18" s="1" customFormat="1" ht="14.45" customHeight="1">
      <c r="B27" s="37"/>
      <c r="C27" s="38"/>
      <c r="D27" s="117" t="s">
        <v>120</v>
      </c>
      <c r="E27" s="38"/>
      <c r="F27" s="38"/>
      <c r="G27" s="38"/>
      <c r="H27" s="38"/>
      <c r="I27" s="38"/>
      <c r="J27" s="38"/>
      <c r="K27" s="38"/>
      <c r="L27" s="38"/>
      <c r="M27" s="216">
        <f>N88</f>
        <v>0</v>
      </c>
      <c r="N27" s="216"/>
      <c r="O27" s="216"/>
      <c r="P27" s="216"/>
      <c r="Q27" s="38"/>
      <c r="R27" s="39"/>
    </row>
    <row r="28" spans="2:18" s="1" customFormat="1" ht="14.45" customHeight="1">
      <c r="B28" s="37"/>
      <c r="C28" s="38"/>
      <c r="D28" s="36" t="s">
        <v>107</v>
      </c>
      <c r="E28" s="38"/>
      <c r="F28" s="38"/>
      <c r="G28" s="38"/>
      <c r="H28" s="38"/>
      <c r="I28" s="38"/>
      <c r="J28" s="38"/>
      <c r="K28" s="38"/>
      <c r="L28" s="38"/>
      <c r="M28" s="216">
        <f>N97</f>
        <v>0</v>
      </c>
      <c r="N28" s="216"/>
      <c r="O28" s="216"/>
      <c r="P28" s="216"/>
      <c r="Q28" s="38"/>
      <c r="R28" s="39"/>
    </row>
    <row r="29" spans="2:18" s="1" customFormat="1" ht="6.95" customHeight="1">
      <c r="B29" s="37"/>
      <c r="C29" s="38"/>
      <c r="D29" s="38"/>
      <c r="E29" s="38"/>
      <c r="F29" s="38"/>
      <c r="G29" s="38"/>
      <c r="H29" s="38"/>
      <c r="I29" s="38"/>
      <c r="J29" s="38"/>
      <c r="K29" s="38"/>
      <c r="L29" s="38"/>
      <c r="M29" s="38"/>
      <c r="N29" s="38"/>
      <c r="O29" s="38"/>
      <c r="P29" s="38"/>
      <c r="Q29" s="38"/>
      <c r="R29" s="39"/>
    </row>
    <row r="30" spans="2:18" s="1" customFormat="1" ht="25.35" customHeight="1">
      <c r="B30" s="37"/>
      <c r="C30" s="38"/>
      <c r="D30" s="118" t="s">
        <v>43</v>
      </c>
      <c r="E30" s="38"/>
      <c r="F30" s="38"/>
      <c r="G30" s="38"/>
      <c r="H30" s="38"/>
      <c r="I30" s="38"/>
      <c r="J30" s="38"/>
      <c r="K30" s="38"/>
      <c r="L30" s="38"/>
      <c r="M30" s="254">
        <f>ROUND(M27+M28,2)</f>
        <v>0</v>
      </c>
      <c r="N30" s="249"/>
      <c r="O30" s="249"/>
      <c r="P30" s="249"/>
      <c r="Q30" s="38"/>
      <c r="R30" s="39"/>
    </row>
    <row r="31" spans="2:18" s="1" customFormat="1" ht="6.95" customHeight="1">
      <c r="B31" s="37"/>
      <c r="C31" s="38"/>
      <c r="D31" s="53"/>
      <c r="E31" s="53"/>
      <c r="F31" s="53"/>
      <c r="G31" s="53"/>
      <c r="H31" s="53"/>
      <c r="I31" s="53"/>
      <c r="J31" s="53"/>
      <c r="K31" s="53"/>
      <c r="L31" s="53"/>
      <c r="M31" s="53"/>
      <c r="N31" s="53"/>
      <c r="O31" s="53"/>
      <c r="P31" s="53"/>
      <c r="Q31" s="38"/>
      <c r="R31" s="39"/>
    </row>
    <row r="32" spans="2:18" s="1" customFormat="1" ht="14.45" customHeight="1">
      <c r="B32" s="37"/>
      <c r="C32" s="38"/>
      <c r="D32" s="44" t="s">
        <v>44</v>
      </c>
      <c r="E32" s="44" t="s">
        <v>45</v>
      </c>
      <c r="F32" s="45">
        <v>0.21</v>
      </c>
      <c r="G32" s="119" t="s">
        <v>46</v>
      </c>
      <c r="H32" s="255">
        <f>ROUND((((SUM(BE97:BE104)+SUM(BE122:BE180))+SUM(BE182:BE186))),2)</f>
        <v>0</v>
      </c>
      <c r="I32" s="249"/>
      <c r="J32" s="249"/>
      <c r="K32" s="38"/>
      <c r="L32" s="38"/>
      <c r="M32" s="255">
        <f>ROUND(((ROUND((SUM(BE97:BE104)+SUM(BE122:BE180)), 2)*F32)+SUM(BE182:BE186)*F32),2)</f>
        <v>0</v>
      </c>
      <c r="N32" s="249"/>
      <c r="O32" s="249"/>
      <c r="P32" s="249"/>
      <c r="Q32" s="38"/>
      <c r="R32" s="39"/>
    </row>
    <row r="33" spans="2:18" s="1" customFormat="1" ht="14.45" customHeight="1">
      <c r="B33" s="37"/>
      <c r="C33" s="38"/>
      <c r="D33" s="38"/>
      <c r="E33" s="44" t="s">
        <v>47</v>
      </c>
      <c r="F33" s="45">
        <v>0.15</v>
      </c>
      <c r="G33" s="119" t="s">
        <v>46</v>
      </c>
      <c r="H33" s="255">
        <f>ROUND((((SUM(BF97:BF104)+SUM(BF122:BF180))+SUM(BF182:BF186))),2)</f>
        <v>0</v>
      </c>
      <c r="I33" s="249"/>
      <c r="J33" s="249"/>
      <c r="K33" s="38"/>
      <c r="L33" s="38"/>
      <c r="M33" s="255">
        <f>ROUND(((ROUND((SUM(BF97:BF104)+SUM(BF122:BF180)), 2)*F33)+SUM(BF182:BF186)*F33),2)</f>
        <v>0</v>
      </c>
      <c r="N33" s="249"/>
      <c r="O33" s="249"/>
      <c r="P33" s="249"/>
      <c r="Q33" s="38"/>
      <c r="R33" s="39"/>
    </row>
    <row r="34" spans="2:18" s="1" customFormat="1" ht="14.45" hidden="1" customHeight="1">
      <c r="B34" s="37"/>
      <c r="C34" s="38"/>
      <c r="D34" s="38"/>
      <c r="E34" s="44" t="s">
        <v>48</v>
      </c>
      <c r="F34" s="45">
        <v>0.21</v>
      </c>
      <c r="G34" s="119" t="s">
        <v>46</v>
      </c>
      <c r="H34" s="255">
        <f>ROUND((((SUM(BG97:BG104)+SUM(BG122:BG180))+SUM(BG182:BG186))),2)</f>
        <v>0</v>
      </c>
      <c r="I34" s="249"/>
      <c r="J34" s="249"/>
      <c r="K34" s="38"/>
      <c r="L34" s="38"/>
      <c r="M34" s="255">
        <v>0</v>
      </c>
      <c r="N34" s="249"/>
      <c r="O34" s="249"/>
      <c r="P34" s="249"/>
      <c r="Q34" s="38"/>
      <c r="R34" s="39"/>
    </row>
    <row r="35" spans="2:18" s="1" customFormat="1" ht="14.45" hidden="1" customHeight="1">
      <c r="B35" s="37"/>
      <c r="C35" s="38"/>
      <c r="D35" s="38"/>
      <c r="E35" s="44" t="s">
        <v>49</v>
      </c>
      <c r="F35" s="45">
        <v>0.15</v>
      </c>
      <c r="G35" s="119" t="s">
        <v>46</v>
      </c>
      <c r="H35" s="255">
        <f>ROUND((((SUM(BH97:BH104)+SUM(BH122:BH180))+SUM(BH182:BH186))),2)</f>
        <v>0</v>
      </c>
      <c r="I35" s="249"/>
      <c r="J35" s="249"/>
      <c r="K35" s="38"/>
      <c r="L35" s="38"/>
      <c r="M35" s="255">
        <v>0</v>
      </c>
      <c r="N35" s="249"/>
      <c r="O35" s="249"/>
      <c r="P35" s="249"/>
      <c r="Q35" s="38"/>
      <c r="R35" s="39"/>
    </row>
    <row r="36" spans="2:18" s="1" customFormat="1" ht="14.45" hidden="1" customHeight="1">
      <c r="B36" s="37"/>
      <c r="C36" s="38"/>
      <c r="D36" s="38"/>
      <c r="E36" s="44" t="s">
        <v>50</v>
      </c>
      <c r="F36" s="45">
        <v>0</v>
      </c>
      <c r="G36" s="119" t="s">
        <v>46</v>
      </c>
      <c r="H36" s="255">
        <f>ROUND((((SUM(BI97:BI104)+SUM(BI122:BI180))+SUM(BI182:BI186))),2)</f>
        <v>0</v>
      </c>
      <c r="I36" s="249"/>
      <c r="J36" s="249"/>
      <c r="K36" s="38"/>
      <c r="L36" s="38"/>
      <c r="M36" s="255">
        <v>0</v>
      </c>
      <c r="N36" s="249"/>
      <c r="O36" s="249"/>
      <c r="P36" s="249"/>
      <c r="Q36" s="38"/>
      <c r="R36" s="39"/>
    </row>
    <row r="37" spans="2:18" s="1" customFormat="1" ht="6.95" customHeight="1">
      <c r="B37" s="37"/>
      <c r="C37" s="38"/>
      <c r="D37" s="38"/>
      <c r="E37" s="38"/>
      <c r="F37" s="38"/>
      <c r="G37" s="38"/>
      <c r="H37" s="38"/>
      <c r="I37" s="38"/>
      <c r="J37" s="38"/>
      <c r="K37" s="38"/>
      <c r="L37" s="38"/>
      <c r="M37" s="38"/>
      <c r="N37" s="38"/>
      <c r="O37" s="38"/>
      <c r="P37" s="38"/>
      <c r="Q37" s="38"/>
      <c r="R37" s="39"/>
    </row>
    <row r="38" spans="2:18" s="1" customFormat="1" ht="25.35" customHeight="1">
      <c r="B38" s="37"/>
      <c r="C38" s="115"/>
      <c r="D38" s="120" t="s">
        <v>51</v>
      </c>
      <c r="E38" s="77"/>
      <c r="F38" s="77"/>
      <c r="G38" s="121" t="s">
        <v>52</v>
      </c>
      <c r="H38" s="122" t="s">
        <v>53</v>
      </c>
      <c r="I38" s="77"/>
      <c r="J38" s="77"/>
      <c r="K38" s="77"/>
      <c r="L38" s="256">
        <f>SUM(M30:M36)</f>
        <v>0</v>
      </c>
      <c r="M38" s="256"/>
      <c r="N38" s="256"/>
      <c r="O38" s="256"/>
      <c r="P38" s="257"/>
      <c r="Q38" s="115"/>
      <c r="R38" s="39"/>
    </row>
    <row r="39" spans="2:18" s="1" customFormat="1" ht="14.45" customHeight="1">
      <c r="B39" s="37"/>
      <c r="C39" s="38"/>
      <c r="D39" s="38"/>
      <c r="E39" s="38"/>
      <c r="F39" s="38"/>
      <c r="G39" s="38"/>
      <c r="H39" s="38"/>
      <c r="I39" s="38"/>
      <c r="J39" s="38"/>
      <c r="K39" s="38"/>
      <c r="L39" s="38"/>
      <c r="M39" s="38"/>
      <c r="N39" s="38"/>
      <c r="O39" s="38"/>
      <c r="P39" s="38"/>
      <c r="Q39" s="38"/>
      <c r="R39" s="39"/>
    </row>
    <row r="40" spans="2:18" s="1" customFormat="1" ht="14.45" customHeight="1">
      <c r="B40" s="37"/>
      <c r="C40" s="38"/>
      <c r="D40" s="38"/>
      <c r="E40" s="38"/>
      <c r="F40" s="38"/>
      <c r="G40" s="38"/>
      <c r="H40" s="38"/>
      <c r="I40" s="38"/>
      <c r="J40" s="38"/>
      <c r="K40" s="38"/>
      <c r="L40" s="38"/>
      <c r="M40" s="38"/>
      <c r="N40" s="38"/>
      <c r="O40" s="38"/>
      <c r="P40" s="38"/>
      <c r="Q40" s="38"/>
      <c r="R40" s="39"/>
    </row>
    <row r="41" spans="2:18" ht="13.5">
      <c r="B41" s="24"/>
      <c r="C41" s="28"/>
      <c r="D41" s="28"/>
      <c r="E41" s="28"/>
      <c r="F41" s="28"/>
      <c r="G41" s="28"/>
      <c r="H41" s="28"/>
      <c r="I41" s="28"/>
      <c r="J41" s="28"/>
      <c r="K41" s="28"/>
      <c r="L41" s="28"/>
      <c r="M41" s="28"/>
      <c r="N41" s="28"/>
      <c r="O41" s="28"/>
      <c r="P41" s="28"/>
      <c r="Q41" s="28"/>
      <c r="R41" s="25"/>
    </row>
    <row r="42" spans="2:18" ht="13.5">
      <c r="B42" s="24"/>
      <c r="C42" s="28"/>
      <c r="D42" s="28"/>
      <c r="E42" s="28"/>
      <c r="F42" s="28"/>
      <c r="G42" s="28"/>
      <c r="H42" s="28"/>
      <c r="I42" s="28"/>
      <c r="J42" s="28"/>
      <c r="K42" s="28"/>
      <c r="L42" s="28"/>
      <c r="M42" s="28"/>
      <c r="N42" s="28"/>
      <c r="O42" s="28"/>
      <c r="P42" s="28"/>
      <c r="Q42" s="28"/>
      <c r="R42" s="25"/>
    </row>
    <row r="43" spans="2:18" ht="13.5">
      <c r="B43" s="24"/>
      <c r="C43" s="28"/>
      <c r="D43" s="28"/>
      <c r="E43" s="28"/>
      <c r="F43" s="28"/>
      <c r="G43" s="28"/>
      <c r="H43" s="28"/>
      <c r="I43" s="28"/>
      <c r="J43" s="28"/>
      <c r="K43" s="28"/>
      <c r="L43" s="28"/>
      <c r="M43" s="28"/>
      <c r="N43" s="28"/>
      <c r="O43" s="28"/>
      <c r="P43" s="28"/>
      <c r="Q43" s="28"/>
      <c r="R43" s="25"/>
    </row>
    <row r="44" spans="2:18" ht="13.5">
      <c r="B44" s="24"/>
      <c r="C44" s="28"/>
      <c r="D44" s="28"/>
      <c r="E44" s="28"/>
      <c r="F44" s="28"/>
      <c r="G44" s="28"/>
      <c r="H44" s="28"/>
      <c r="I44" s="28"/>
      <c r="J44" s="28"/>
      <c r="K44" s="28"/>
      <c r="L44" s="28"/>
      <c r="M44" s="28"/>
      <c r="N44" s="28"/>
      <c r="O44" s="28"/>
      <c r="P44" s="28"/>
      <c r="Q44" s="28"/>
      <c r="R44" s="25"/>
    </row>
    <row r="45" spans="2:18" ht="13.5">
      <c r="B45" s="24"/>
      <c r="C45" s="28"/>
      <c r="D45" s="28"/>
      <c r="E45" s="28"/>
      <c r="F45" s="28"/>
      <c r="G45" s="28"/>
      <c r="H45" s="28"/>
      <c r="I45" s="28"/>
      <c r="J45" s="28"/>
      <c r="K45" s="28"/>
      <c r="L45" s="28"/>
      <c r="M45" s="28"/>
      <c r="N45" s="28"/>
      <c r="O45" s="28"/>
      <c r="P45" s="28"/>
      <c r="Q45" s="28"/>
      <c r="R45" s="25"/>
    </row>
    <row r="46" spans="2:18" ht="13.5">
      <c r="B46" s="24"/>
      <c r="C46" s="28"/>
      <c r="D46" s="28"/>
      <c r="E46" s="28"/>
      <c r="F46" s="28"/>
      <c r="G46" s="28"/>
      <c r="H46" s="28"/>
      <c r="I46" s="28"/>
      <c r="J46" s="28"/>
      <c r="K46" s="28"/>
      <c r="L46" s="28"/>
      <c r="M46" s="28"/>
      <c r="N46" s="28"/>
      <c r="O46" s="28"/>
      <c r="P46" s="28"/>
      <c r="Q46" s="28"/>
      <c r="R46" s="25"/>
    </row>
    <row r="47" spans="2:18" ht="13.5">
      <c r="B47" s="24"/>
      <c r="C47" s="28"/>
      <c r="D47" s="28"/>
      <c r="E47" s="28"/>
      <c r="F47" s="28"/>
      <c r="G47" s="28"/>
      <c r="H47" s="28"/>
      <c r="I47" s="28"/>
      <c r="J47" s="28"/>
      <c r="K47" s="28"/>
      <c r="L47" s="28"/>
      <c r="M47" s="28"/>
      <c r="N47" s="28"/>
      <c r="O47" s="28"/>
      <c r="P47" s="28"/>
      <c r="Q47" s="28"/>
      <c r="R47" s="25"/>
    </row>
    <row r="48" spans="2:18" ht="13.5">
      <c r="B48" s="24"/>
      <c r="C48" s="28"/>
      <c r="D48" s="28"/>
      <c r="E48" s="28"/>
      <c r="F48" s="28"/>
      <c r="G48" s="28"/>
      <c r="H48" s="28"/>
      <c r="I48" s="28"/>
      <c r="J48" s="28"/>
      <c r="K48" s="28"/>
      <c r="L48" s="28"/>
      <c r="M48" s="28"/>
      <c r="N48" s="28"/>
      <c r="O48" s="28"/>
      <c r="P48" s="28"/>
      <c r="Q48" s="28"/>
      <c r="R48" s="25"/>
    </row>
    <row r="49" spans="2:18" ht="13.5">
      <c r="B49" s="24"/>
      <c r="C49" s="28"/>
      <c r="D49" s="28"/>
      <c r="E49" s="28"/>
      <c r="F49" s="28"/>
      <c r="G49" s="28"/>
      <c r="H49" s="28"/>
      <c r="I49" s="28"/>
      <c r="J49" s="28"/>
      <c r="K49" s="28"/>
      <c r="L49" s="28"/>
      <c r="M49" s="28"/>
      <c r="N49" s="28"/>
      <c r="O49" s="28"/>
      <c r="P49" s="28"/>
      <c r="Q49" s="28"/>
      <c r="R49" s="25"/>
    </row>
    <row r="50" spans="2:18" s="1" customFormat="1">
      <c r="B50" s="37"/>
      <c r="C50" s="38"/>
      <c r="D50" s="52" t="s">
        <v>54</v>
      </c>
      <c r="E50" s="53"/>
      <c r="F50" s="53"/>
      <c r="G50" s="53"/>
      <c r="H50" s="54"/>
      <c r="I50" s="38"/>
      <c r="J50" s="52" t="s">
        <v>55</v>
      </c>
      <c r="K50" s="53"/>
      <c r="L50" s="53"/>
      <c r="M50" s="53"/>
      <c r="N50" s="53"/>
      <c r="O50" s="53"/>
      <c r="P50" s="54"/>
      <c r="Q50" s="38"/>
      <c r="R50" s="39"/>
    </row>
    <row r="51" spans="2:18" ht="13.5">
      <c r="B51" s="24"/>
      <c r="C51" s="28"/>
      <c r="D51" s="55"/>
      <c r="E51" s="28"/>
      <c r="F51" s="28"/>
      <c r="G51" s="28"/>
      <c r="H51" s="56"/>
      <c r="I51" s="28"/>
      <c r="J51" s="55"/>
      <c r="K51" s="28"/>
      <c r="L51" s="28"/>
      <c r="M51" s="28"/>
      <c r="N51" s="28"/>
      <c r="O51" s="28"/>
      <c r="P51" s="56"/>
      <c r="Q51" s="28"/>
      <c r="R51" s="25"/>
    </row>
    <row r="52" spans="2:18" ht="13.5">
      <c r="B52" s="24"/>
      <c r="C52" s="28"/>
      <c r="D52" s="55"/>
      <c r="E52" s="28"/>
      <c r="F52" s="28"/>
      <c r="G52" s="28"/>
      <c r="H52" s="56"/>
      <c r="I52" s="28"/>
      <c r="J52" s="55"/>
      <c r="K52" s="28"/>
      <c r="L52" s="28"/>
      <c r="M52" s="28"/>
      <c r="N52" s="28"/>
      <c r="O52" s="28"/>
      <c r="P52" s="56"/>
      <c r="Q52" s="28"/>
      <c r="R52" s="25"/>
    </row>
    <row r="53" spans="2:18" ht="13.5">
      <c r="B53" s="24"/>
      <c r="C53" s="28"/>
      <c r="D53" s="55"/>
      <c r="E53" s="28"/>
      <c r="F53" s="28"/>
      <c r="G53" s="28"/>
      <c r="H53" s="56"/>
      <c r="I53" s="28"/>
      <c r="J53" s="55"/>
      <c r="K53" s="28"/>
      <c r="L53" s="28"/>
      <c r="M53" s="28"/>
      <c r="N53" s="28"/>
      <c r="O53" s="28"/>
      <c r="P53" s="56"/>
      <c r="Q53" s="28"/>
      <c r="R53" s="25"/>
    </row>
    <row r="54" spans="2:18" ht="13.5">
      <c r="B54" s="24"/>
      <c r="C54" s="28"/>
      <c r="D54" s="55"/>
      <c r="E54" s="28"/>
      <c r="F54" s="28"/>
      <c r="G54" s="28"/>
      <c r="H54" s="56"/>
      <c r="I54" s="28"/>
      <c r="J54" s="55"/>
      <c r="K54" s="28"/>
      <c r="L54" s="28"/>
      <c r="M54" s="28"/>
      <c r="N54" s="28"/>
      <c r="O54" s="28"/>
      <c r="P54" s="56"/>
      <c r="Q54" s="28"/>
      <c r="R54" s="25"/>
    </row>
    <row r="55" spans="2:18" ht="13.5">
      <c r="B55" s="24"/>
      <c r="C55" s="28"/>
      <c r="D55" s="55"/>
      <c r="E55" s="28"/>
      <c r="F55" s="28"/>
      <c r="G55" s="28"/>
      <c r="H55" s="56"/>
      <c r="I55" s="28"/>
      <c r="J55" s="55"/>
      <c r="K55" s="28"/>
      <c r="L55" s="28"/>
      <c r="M55" s="28"/>
      <c r="N55" s="28"/>
      <c r="O55" s="28"/>
      <c r="P55" s="56"/>
      <c r="Q55" s="28"/>
      <c r="R55" s="25"/>
    </row>
    <row r="56" spans="2:18" ht="13.5">
      <c r="B56" s="24"/>
      <c r="C56" s="28"/>
      <c r="D56" s="55"/>
      <c r="E56" s="28"/>
      <c r="F56" s="28"/>
      <c r="G56" s="28"/>
      <c r="H56" s="56"/>
      <c r="I56" s="28"/>
      <c r="J56" s="55"/>
      <c r="K56" s="28"/>
      <c r="L56" s="28"/>
      <c r="M56" s="28"/>
      <c r="N56" s="28"/>
      <c r="O56" s="28"/>
      <c r="P56" s="56"/>
      <c r="Q56" s="28"/>
      <c r="R56" s="25"/>
    </row>
    <row r="57" spans="2:18" ht="13.5">
      <c r="B57" s="24"/>
      <c r="C57" s="28"/>
      <c r="D57" s="55"/>
      <c r="E57" s="28"/>
      <c r="F57" s="28"/>
      <c r="G57" s="28"/>
      <c r="H57" s="56"/>
      <c r="I57" s="28"/>
      <c r="J57" s="55"/>
      <c r="K57" s="28"/>
      <c r="L57" s="28"/>
      <c r="M57" s="28"/>
      <c r="N57" s="28"/>
      <c r="O57" s="28"/>
      <c r="P57" s="56"/>
      <c r="Q57" s="28"/>
      <c r="R57" s="25"/>
    </row>
    <row r="58" spans="2:18" ht="13.5">
      <c r="B58" s="24"/>
      <c r="C58" s="28"/>
      <c r="D58" s="55"/>
      <c r="E58" s="28"/>
      <c r="F58" s="28"/>
      <c r="G58" s="28"/>
      <c r="H58" s="56"/>
      <c r="I58" s="28"/>
      <c r="J58" s="55"/>
      <c r="K58" s="28"/>
      <c r="L58" s="28"/>
      <c r="M58" s="28"/>
      <c r="N58" s="28"/>
      <c r="O58" s="28"/>
      <c r="P58" s="56"/>
      <c r="Q58" s="28"/>
      <c r="R58" s="25"/>
    </row>
    <row r="59" spans="2:18" s="1" customFormat="1">
      <c r="B59" s="37"/>
      <c r="C59" s="38"/>
      <c r="D59" s="57" t="s">
        <v>56</v>
      </c>
      <c r="E59" s="58"/>
      <c r="F59" s="58"/>
      <c r="G59" s="59" t="s">
        <v>57</v>
      </c>
      <c r="H59" s="60"/>
      <c r="I59" s="38"/>
      <c r="J59" s="57" t="s">
        <v>56</v>
      </c>
      <c r="K59" s="58"/>
      <c r="L59" s="58"/>
      <c r="M59" s="58"/>
      <c r="N59" s="59" t="s">
        <v>57</v>
      </c>
      <c r="O59" s="58"/>
      <c r="P59" s="60"/>
      <c r="Q59" s="38"/>
      <c r="R59" s="39"/>
    </row>
    <row r="60" spans="2:18" ht="13.5">
      <c r="B60" s="24"/>
      <c r="C60" s="28"/>
      <c r="D60" s="28"/>
      <c r="E60" s="28"/>
      <c r="F60" s="28"/>
      <c r="G60" s="28"/>
      <c r="H60" s="28"/>
      <c r="I60" s="28"/>
      <c r="J60" s="28"/>
      <c r="K60" s="28"/>
      <c r="L60" s="28"/>
      <c r="M60" s="28"/>
      <c r="N60" s="28"/>
      <c r="O60" s="28"/>
      <c r="P60" s="28"/>
      <c r="Q60" s="28"/>
      <c r="R60" s="25"/>
    </row>
    <row r="61" spans="2:18" s="1" customFormat="1">
      <c r="B61" s="37"/>
      <c r="C61" s="38"/>
      <c r="D61" s="52" t="s">
        <v>58</v>
      </c>
      <c r="E61" s="53"/>
      <c r="F61" s="53"/>
      <c r="G61" s="53"/>
      <c r="H61" s="54"/>
      <c r="I61" s="38"/>
      <c r="J61" s="52" t="s">
        <v>59</v>
      </c>
      <c r="K61" s="53"/>
      <c r="L61" s="53"/>
      <c r="M61" s="53"/>
      <c r="N61" s="53"/>
      <c r="O61" s="53"/>
      <c r="P61" s="54"/>
      <c r="Q61" s="38"/>
      <c r="R61" s="39"/>
    </row>
    <row r="62" spans="2:18" ht="13.5">
      <c r="B62" s="24"/>
      <c r="C62" s="28"/>
      <c r="D62" s="55"/>
      <c r="E62" s="28"/>
      <c r="F62" s="28"/>
      <c r="G62" s="28"/>
      <c r="H62" s="56"/>
      <c r="I62" s="28"/>
      <c r="J62" s="55"/>
      <c r="K62" s="28"/>
      <c r="L62" s="28"/>
      <c r="M62" s="28"/>
      <c r="N62" s="28"/>
      <c r="O62" s="28"/>
      <c r="P62" s="56"/>
      <c r="Q62" s="28"/>
      <c r="R62" s="25"/>
    </row>
    <row r="63" spans="2:18" ht="13.5">
      <c r="B63" s="24"/>
      <c r="C63" s="28"/>
      <c r="D63" s="55"/>
      <c r="E63" s="28"/>
      <c r="F63" s="28"/>
      <c r="G63" s="28"/>
      <c r="H63" s="56"/>
      <c r="I63" s="28"/>
      <c r="J63" s="55"/>
      <c r="K63" s="28"/>
      <c r="L63" s="28"/>
      <c r="M63" s="28"/>
      <c r="N63" s="28"/>
      <c r="O63" s="28"/>
      <c r="P63" s="56"/>
      <c r="Q63" s="28"/>
      <c r="R63" s="25"/>
    </row>
    <row r="64" spans="2:18" ht="13.5">
      <c r="B64" s="24"/>
      <c r="C64" s="28"/>
      <c r="D64" s="55"/>
      <c r="E64" s="28"/>
      <c r="F64" s="28"/>
      <c r="G64" s="28"/>
      <c r="H64" s="56"/>
      <c r="I64" s="28"/>
      <c r="J64" s="55"/>
      <c r="K64" s="28"/>
      <c r="L64" s="28"/>
      <c r="M64" s="28"/>
      <c r="N64" s="28"/>
      <c r="O64" s="28"/>
      <c r="P64" s="56"/>
      <c r="Q64" s="28"/>
      <c r="R64" s="25"/>
    </row>
    <row r="65" spans="2:18" ht="13.5">
      <c r="B65" s="24"/>
      <c r="C65" s="28"/>
      <c r="D65" s="55"/>
      <c r="E65" s="28"/>
      <c r="F65" s="28"/>
      <c r="G65" s="28"/>
      <c r="H65" s="56"/>
      <c r="I65" s="28"/>
      <c r="J65" s="55"/>
      <c r="K65" s="28"/>
      <c r="L65" s="28"/>
      <c r="M65" s="28"/>
      <c r="N65" s="28"/>
      <c r="O65" s="28"/>
      <c r="P65" s="56"/>
      <c r="Q65" s="28"/>
      <c r="R65" s="25"/>
    </row>
    <row r="66" spans="2:18" ht="13.5">
      <c r="B66" s="24"/>
      <c r="C66" s="28"/>
      <c r="D66" s="55"/>
      <c r="E66" s="28"/>
      <c r="F66" s="28"/>
      <c r="G66" s="28"/>
      <c r="H66" s="56"/>
      <c r="I66" s="28"/>
      <c r="J66" s="55"/>
      <c r="K66" s="28"/>
      <c r="L66" s="28"/>
      <c r="M66" s="28"/>
      <c r="N66" s="28"/>
      <c r="O66" s="28"/>
      <c r="P66" s="56"/>
      <c r="Q66" s="28"/>
      <c r="R66" s="25"/>
    </row>
    <row r="67" spans="2:18" ht="13.5">
      <c r="B67" s="24"/>
      <c r="C67" s="28"/>
      <c r="D67" s="55"/>
      <c r="E67" s="28"/>
      <c r="F67" s="28"/>
      <c r="G67" s="28"/>
      <c r="H67" s="56"/>
      <c r="I67" s="28"/>
      <c r="J67" s="55"/>
      <c r="K67" s="28"/>
      <c r="L67" s="28"/>
      <c r="M67" s="28"/>
      <c r="N67" s="28"/>
      <c r="O67" s="28"/>
      <c r="P67" s="56"/>
      <c r="Q67" s="28"/>
      <c r="R67" s="25"/>
    </row>
    <row r="68" spans="2:18" ht="13.5">
      <c r="B68" s="24"/>
      <c r="C68" s="28"/>
      <c r="D68" s="55"/>
      <c r="E68" s="28"/>
      <c r="F68" s="28"/>
      <c r="G68" s="28"/>
      <c r="H68" s="56"/>
      <c r="I68" s="28"/>
      <c r="J68" s="55"/>
      <c r="K68" s="28"/>
      <c r="L68" s="28"/>
      <c r="M68" s="28"/>
      <c r="N68" s="28"/>
      <c r="O68" s="28"/>
      <c r="P68" s="56"/>
      <c r="Q68" s="28"/>
      <c r="R68" s="25"/>
    </row>
    <row r="69" spans="2:18" ht="13.5">
      <c r="B69" s="24"/>
      <c r="C69" s="28"/>
      <c r="D69" s="55"/>
      <c r="E69" s="28"/>
      <c r="F69" s="28"/>
      <c r="G69" s="28"/>
      <c r="H69" s="56"/>
      <c r="I69" s="28"/>
      <c r="J69" s="55"/>
      <c r="K69" s="28"/>
      <c r="L69" s="28"/>
      <c r="M69" s="28"/>
      <c r="N69" s="28"/>
      <c r="O69" s="28"/>
      <c r="P69" s="56"/>
      <c r="Q69" s="28"/>
      <c r="R69" s="25"/>
    </row>
    <row r="70" spans="2:18" s="1" customFormat="1">
      <c r="B70" s="37"/>
      <c r="C70" s="38"/>
      <c r="D70" s="57" t="s">
        <v>56</v>
      </c>
      <c r="E70" s="58"/>
      <c r="F70" s="58"/>
      <c r="G70" s="59" t="s">
        <v>57</v>
      </c>
      <c r="H70" s="60"/>
      <c r="I70" s="38"/>
      <c r="J70" s="57" t="s">
        <v>56</v>
      </c>
      <c r="K70" s="58"/>
      <c r="L70" s="58"/>
      <c r="M70" s="58"/>
      <c r="N70" s="59" t="s">
        <v>57</v>
      </c>
      <c r="O70" s="58"/>
      <c r="P70" s="60"/>
      <c r="Q70" s="38"/>
      <c r="R70" s="39"/>
    </row>
    <row r="71" spans="2:18" s="1" customFormat="1" ht="14.45" customHeight="1">
      <c r="B71" s="61"/>
      <c r="C71" s="62"/>
      <c r="D71" s="62"/>
      <c r="E71" s="62"/>
      <c r="F71" s="62"/>
      <c r="G71" s="62"/>
      <c r="H71" s="62"/>
      <c r="I71" s="62"/>
      <c r="J71" s="62"/>
      <c r="K71" s="62"/>
      <c r="L71" s="62"/>
      <c r="M71" s="62"/>
      <c r="N71" s="62"/>
      <c r="O71" s="62"/>
      <c r="P71" s="62"/>
      <c r="Q71" s="62"/>
      <c r="R71" s="63"/>
    </row>
    <row r="75" spans="2:18" s="1" customFormat="1" ht="6.95" customHeight="1">
      <c r="B75" s="64"/>
      <c r="C75" s="65"/>
      <c r="D75" s="65"/>
      <c r="E75" s="65"/>
      <c r="F75" s="65"/>
      <c r="G75" s="65"/>
      <c r="H75" s="65"/>
      <c r="I75" s="65"/>
      <c r="J75" s="65"/>
      <c r="K75" s="65"/>
      <c r="L75" s="65"/>
      <c r="M75" s="65"/>
      <c r="N75" s="65"/>
      <c r="O75" s="65"/>
      <c r="P75" s="65"/>
      <c r="Q75" s="65"/>
      <c r="R75" s="66"/>
    </row>
    <row r="76" spans="2:18" s="1" customFormat="1" ht="36.950000000000003" customHeight="1">
      <c r="B76" s="37"/>
      <c r="C76" s="206" t="s">
        <v>121</v>
      </c>
      <c r="D76" s="207"/>
      <c r="E76" s="207"/>
      <c r="F76" s="207"/>
      <c r="G76" s="207"/>
      <c r="H76" s="207"/>
      <c r="I76" s="207"/>
      <c r="J76" s="207"/>
      <c r="K76" s="207"/>
      <c r="L76" s="207"/>
      <c r="M76" s="207"/>
      <c r="N76" s="207"/>
      <c r="O76" s="207"/>
      <c r="P76" s="207"/>
      <c r="Q76" s="207"/>
      <c r="R76" s="39"/>
    </row>
    <row r="77" spans="2:18" s="1" customFormat="1" ht="6.95" customHeight="1">
      <c r="B77" s="37"/>
      <c r="C77" s="38"/>
      <c r="D77" s="38"/>
      <c r="E77" s="38"/>
      <c r="F77" s="38"/>
      <c r="G77" s="38"/>
      <c r="H77" s="38"/>
      <c r="I77" s="38"/>
      <c r="J77" s="38"/>
      <c r="K77" s="38"/>
      <c r="L77" s="38"/>
      <c r="M77" s="38"/>
      <c r="N77" s="38"/>
      <c r="O77" s="38"/>
      <c r="P77" s="38"/>
      <c r="Q77" s="38"/>
      <c r="R77" s="39"/>
    </row>
    <row r="78" spans="2:18" s="1" customFormat="1" ht="30" customHeight="1">
      <c r="B78" s="37"/>
      <c r="C78" s="32" t="s">
        <v>19</v>
      </c>
      <c r="D78" s="38"/>
      <c r="E78" s="38"/>
      <c r="F78" s="277" t="str">
        <f>F6</f>
        <v>BOULDEROVÁ LEZECKÁ STĚNA, VÝSTAVIŠTĚ PRAHA – PRAHA 7_DVZ</v>
      </c>
      <c r="G78" s="278"/>
      <c r="H78" s="278"/>
      <c r="I78" s="278"/>
      <c r="J78" s="278"/>
      <c r="K78" s="278"/>
      <c r="L78" s="278"/>
      <c r="M78" s="278"/>
      <c r="N78" s="278"/>
      <c r="O78" s="278"/>
      <c r="P78" s="278"/>
      <c r="Q78" s="38"/>
      <c r="R78" s="39"/>
    </row>
    <row r="79" spans="2:18" s="1" customFormat="1" ht="36.950000000000003" customHeight="1">
      <c r="B79" s="37"/>
      <c r="C79" s="71" t="s">
        <v>153</v>
      </c>
      <c r="D79" s="38"/>
      <c r="E79" s="38"/>
      <c r="F79" s="226" t="str">
        <f>F7</f>
        <v>SO 01.1 - Úpravy terénu a řešení zpevněných ploch</v>
      </c>
      <c r="G79" s="249"/>
      <c r="H79" s="249"/>
      <c r="I79" s="249"/>
      <c r="J79" s="249"/>
      <c r="K79" s="249"/>
      <c r="L79" s="249"/>
      <c r="M79" s="249"/>
      <c r="N79" s="249"/>
      <c r="O79" s="249"/>
      <c r="P79" s="249"/>
      <c r="Q79" s="38"/>
      <c r="R79" s="39"/>
    </row>
    <row r="80" spans="2:18" s="1" customFormat="1" ht="6.95" customHeight="1">
      <c r="B80" s="37"/>
      <c r="C80" s="38"/>
      <c r="D80" s="38"/>
      <c r="E80" s="38"/>
      <c r="F80" s="38"/>
      <c r="G80" s="38"/>
      <c r="H80" s="38"/>
      <c r="I80" s="38"/>
      <c r="J80" s="38"/>
      <c r="K80" s="38"/>
      <c r="L80" s="38"/>
      <c r="M80" s="38"/>
      <c r="N80" s="38"/>
      <c r="O80" s="38"/>
      <c r="P80" s="38"/>
      <c r="Q80" s="38"/>
      <c r="R80" s="39"/>
    </row>
    <row r="81" spans="2:47" s="1" customFormat="1" ht="18" customHeight="1">
      <c r="B81" s="37"/>
      <c r="C81" s="32" t="s">
        <v>23</v>
      </c>
      <c r="D81" s="38"/>
      <c r="E81" s="38"/>
      <c r="F81" s="30" t="str">
        <f>F9</f>
        <v>Výstaviště Praha 7</v>
      </c>
      <c r="G81" s="38"/>
      <c r="H81" s="38"/>
      <c r="I81" s="38"/>
      <c r="J81" s="38"/>
      <c r="K81" s="32" t="s">
        <v>25</v>
      </c>
      <c r="L81" s="38"/>
      <c r="M81" s="251" t="str">
        <f>IF(O9="","",O9)</f>
        <v>13. 3. 2018</v>
      </c>
      <c r="N81" s="251"/>
      <c r="O81" s="251"/>
      <c r="P81" s="251"/>
      <c r="Q81" s="38"/>
      <c r="R81" s="39"/>
    </row>
    <row r="82" spans="2:47" s="1" customFormat="1" ht="6.95" customHeight="1">
      <c r="B82" s="37"/>
      <c r="C82" s="38"/>
      <c r="D82" s="38"/>
      <c r="E82" s="38"/>
      <c r="F82" s="38"/>
      <c r="G82" s="38"/>
      <c r="H82" s="38"/>
      <c r="I82" s="38"/>
      <c r="J82" s="38"/>
      <c r="K82" s="38"/>
      <c r="L82" s="38"/>
      <c r="M82" s="38"/>
      <c r="N82" s="38"/>
      <c r="O82" s="38"/>
      <c r="P82" s="38"/>
      <c r="Q82" s="38"/>
      <c r="R82" s="39"/>
    </row>
    <row r="83" spans="2:47" s="1" customFormat="1">
      <c r="B83" s="37"/>
      <c r="C83" s="32" t="s">
        <v>27</v>
      </c>
      <c r="D83" s="38"/>
      <c r="E83" s="38"/>
      <c r="F83" s="30" t="str">
        <f>E12</f>
        <v>Výstaviště Praha, a.s.</v>
      </c>
      <c r="G83" s="38"/>
      <c r="H83" s="38"/>
      <c r="I83" s="38"/>
      <c r="J83" s="38"/>
      <c r="K83" s="32" t="s">
        <v>34</v>
      </c>
      <c r="L83" s="38"/>
      <c r="M83" s="210" t="str">
        <f>E18</f>
        <v>Výstaviště Praha, a.s. Oddělení investic a rozvoje</v>
      </c>
      <c r="N83" s="210"/>
      <c r="O83" s="210"/>
      <c r="P83" s="210"/>
      <c r="Q83" s="210"/>
      <c r="R83" s="39"/>
    </row>
    <row r="84" spans="2:47" s="1" customFormat="1" ht="14.45" customHeight="1">
      <c r="B84" s="37"/>
      <c r="C84" s="32" t="s">
        <v>32</v>
      </c>
      <c r="D84" s="38"/>
      <c r="E84" s="38"/>
      <c r="F84" s="30" t="str">
        <f>IF(E15="","",E15)</f>
        <v>Vyplň údaj</v>
      </c>
      <c r="G84" s="38"/>
      <c r="H84" s="38"/>
      <c r="I84" s="38"/>
      <c r="J84" s="38"/>
      <c r="K84" s="32" t="s">
        <v>37</v>
      </c>
      <c r="L84" s="38"/>
      <c r="M84" s="210" t="str">
        <f>E21</f>
        <v>Tereza Husáková</v>
      </c>
      <c r="N84" s="210"/>
      <c r="O84" s="210"/>
      <c r="P84" s="210"/>
      <c r="Q84" s="210"/>
      <c r="R84" s="39"/>
    </row>
    <row r="85" spans="2:47" s="1" customFormat="1" ht="10.35" customHeight="1">
      <c r="B85" s="37"/>
      <c r="C85" s="38"/>
      <c r="D85" s="38"/>
      <c r="E85" s="38"/>
      <c r="F85" s="38"/>
      <c r="G85" s="38"/>
      <c r="H85" s="38"/>
      <c r="I85" s="38"/>
      <c r="J85" s="38"/>
      <c r="K85" s="38"/>
      <c r="L85" s="38"/>
      <c r="M85" s="38"/>
      <c r="N85" s="38"/>
      <c r="O85" s="38"/>
      <c r="P85" s="38"/>
      <c r="Q85" s="38"/>
      <c r="R85" s="39"/>
    </row>
    <row r="86" spans="2:47" s="1" customFormat="1" ht="29.25" customHeight="1">
      <c r="B86" s="37"/>
      <c r="C86" s="258" t="s">
        <v>122</v>
      </c>
      <c r="D86" s="259"/>
      <c r="E86" s="259"/>
      <c r="F86" s="259"/>
      <c r="G86" s="259"/>
      <c r="H86" s="115"/>
      <c r="I86" s="115"/>
      <c r="J86" s="115"/>
      <c r="K86" s="115"/>
      <c r="L86" s="115"/>
      <c r="M86" s="115"/>
      <c r="N86" s="258" t="s">
        <v>123</v>
      </c>
      <c r="O86" s="259"/>
      <c r="P86" s="259"/>
      <c r="Q86" s="259"/>
      <c r="R86" s="39"/>
    </row>
    <row r="87" spans="2:47" s="1" customFormat="1" ht="10.35" customHeight="1">
      <c r="B87" s="37"/>
      <c r="C87" s="38"/>
      <c r="D87" s="38"/>
      <c r="E87" s="38"/>
      <c r="F87" s="38"/>
      <c r="G87" s="38"/>
      <c r="H87" s="38"/>
      <c r="I87" s="38"/>
      <c r="J87" s="38"/>
      <c r="K87" s="38"/>
      <c r="L87" s="38"/>
      <c r="M87" s="38"/>
      <c r="N87" s="38"/>
      <c r="O87" s="38"/>
      <c r="P87" s="38"/>
      <c r="Q87" s="38"/>
      <c r="R87" s="39"/>
    </row>
    <row r="88" spans="2:47" s="1" customFormat="1" ht="29.25" customHeight="1">
      <c r="B88" s="37"/>
      <c r="C88" s="123" t="s">
        <v>124</v>
      </c>
      <c r="D88" s="38"/>
      <c r="E88" s="38"/>
      <c r="F88" s="38"/>
      <c r="G88" s="38"/>
      <c r="H88" s="38"/>
      <c r="I88" s="38"/>
      <c r="J88" s="38"/>
      <c r="K88" s="38"/>
      <c r="L88" s="38"/>
      <c r="M88" s="38"/>
      <c r="N88" s="245">
        <f>N122</f>
        <v>0</v>
      </c>
      <c r="O88" s="260"/>
      <c r="P88" s="260"/>
      <c r="Q88" s="260"/>
      <c r="R88" s="39"/>
      <c r="AU88" s="20" t="s">
        <v>125</v>
      </c>
    </row>
    <row r="89" spans="2:47" s="6" customFormat="1" ht="24.95" customHeight="1">
      <c r="B89" s="124"/>
      <c r="C89" s="125"/>
      <c r="D89" s="126" t="s">
        <v>155</v>
      </c>
      <c r="E89" s="125"/>
      <c r="F89" s="125"/>
      <c r="G89" s="125"/>
      <c r="H89" s="125"/>
      <c r="I89" s="125"/>
      <c r="J89" s="125"/>
      <c r="K89" s="125"/>
      <c r="L89" s="125"/>
      <c r="M89" s="125"/>
      <c r="N89" s="279">
        <f>N123</f>
        <v>0</v>
      </c>
      <c r="O89" s="262"/>
      <c r="P89" s="262"/>
      <c r="Q89" s="262"/>
      <c r="R89" s="127"/>
    </row>
    <row r="90" spans="2:47" s="8" customFormat="1" ht="19.899999999999999" customHeight="1">
      <c r="B90" s="156"/>
      <c r="C90" s="157"/>
      <c r="D90" s="103" t="s">
        <v>156</v>
      </c>
      <c r="E90" s="157"/>
      <c r="F90" s="157"/>
      <c r="G90" s="157"/>
      <c r="H90" s="157"/>
      <c r="I90" s="157"/>
      <c r="J90" s="157"/>
      <c r="K90" s="157"/>
      <c r="L90" s="157"/>
      <c r="M90" s="157"/>
      <c r="N90" s="241">
        <f>N124</f>
        <v>0</v>
      </c>
      <c r="O90" s="280"/>
      <c r="P90" s="280"/>
      <c r="Q90" s="280"/>
      <c r="R90" s="158"/>
    </row>
    <row r="91" spans="2:47" s="8" customFormat="1" ht="19.899999999999999" customHeight="1">
      <c r="B91" s="156"/>
      <c r="C91" s="157"/>
      <c r="D91" s="103" t="s">
        <v>157</v>
      </c>
      <c r="E91" s="157"/>
      <c r="F91" s="157"/>
      <c r="G91" s="157"/>
      <c r="H91" s="157"/>
      <c r="I91" s="157"/>
      <c r="J91" s="157"/>
      <c r="K91" s="157"/>
      <c r="L91" s="157"/>
      <c r="M91" s="157"/>
      <c r="N91" s="241">
        <f>N149</f>
        <v>0</v>
      </c>
      <c r="O91" s="280"/>
      <c r="P91" s="280"/>
      <c r="Q91" s="280"/>
      <c r="R91" s="158"/>
    </row>
    <row r="92" spans="2:47" s="8" customFormat="1" ht="19.899999999999999" customHeight="1">
      <c r="B92" s="156"/>
      <c r="C92" s="157"/>
      <c r="D92" s="103" t="s">
        <v>158</v>
      </c>
      <c r="E92" s="157"/>
      <c r="F92" s="157"/>
      <c r="G92" s="157"/>
      <c r="H92" s="157"/>
      <c r="I92" s="157"/>
      <c r="J92" s="157"/>
      <c r="K92" s="157"/>
      <c r="L92" s="157"/>
      <c r="M92" s="157"/>
      <c r="N92" s="241">
        <f>N163</f>
        <v>0</v>
      </c>
      <c r="O92" s="280"/>
      <c r="P92" s="280"/>
      <c r="Q92" s="280"/>
      <c r="R92" s="158"/>
    </row>
    <row r="93" spans="2:47" s="8" customFormat="1" ht="19.899999999999999" customHeight="1">
      <c r="B93" s="156"/>
      <c r="C93" s="157"/>
      <c r="D93" s="103" t="s">
        <v>159</v>
      </c>
      <c r="E93" s="157"/>
      <c r="F93" s="157"/>
      <c r="G93" s="157"/>
      <c r="H93" s="157"/>
      <c r="I93" s="157"/>
      <c r="J93" s="157"/>
      <c r="K93" s="157"/>
      <c r="L93" s="157"/>
      <c r="M93" s="157"/>
      <c r="N93" s="241">
        <f>N175</f>
        <v>0</v>
      </c>
      <c r="O93" s="280"/>
      <c r="P93" s="280"/>
      <c r="Q93" s="280"/>
      <c r="R93" s="158"/>
    </row>
    <row r="94" spans="2:47" s="8" customFormat="1" ht="19.899999999999999" customHeight="1">
      <c r="B94" s="156"/>
      <c r="C94" s="157"/>
      <c r="D94" s="103" t="s">
        <v>160</v>
      </c>
      <c r="E94" s="157"/>
      <c r="F94" s="157"/>
      <c r="G94" s="157"/>
      <c r="H94" s="157"/>
      <c r="I94" s="157"/>
      <c r="J94" s="157"/>
      <c r="K94" s="157"/>
      <c r="L94" s="157"/>
      <c r="M94" s="157"/>
      <c r="N94" s="241">
        <f>N179</f>
        <v>0</v>
      </c>
      <c r="O94" s="280"/>
      <c r="P94" s="280"/>
      <c r="Q94" s="280"/>
      <c r="R94" s="158"/>
    </row>
    <row r="95" spans="2:47" s="6" customFormat="1" ht="21.75" customHeight="1">
      <c r="B95" s="124"/>
      <c r="C95" s="125"/>
      <c r="D95" s="126" t="s">
        <v>126</v>
      </c>
      <c r="E95" s="125"/>
      <c r="F95" s="125"/>
      <c r="G95" s="125"/>
      <c r="H95" s="125"/>
      <c r="I95" s="125"/>
      <c r="J95" s="125"/>
      <c r="K95" s="125"/>
      <c r="L95" s="125"/>
      <c r="M95" s="125"/>
      <c r="N95" s="261">
        <f>N181</f>
        <v>0</v>
      </c>
      <c r="O95" s="262"/>
      <c r="P95" s="262"/>
      <c r="Q95" s="262"/>
      <c r="R95" s="127"/>
    </row>
    <row r="96" spans="2:47" s="1" customFormat="1" ht="21.75" customHeight="1">
      <c r="B96" s="37"/>
      <c r="C96" s="38"/>
      <c r="D96" s="38"/>
      <c r="E96" s="38"/>
      <c r="F96" s="38"/>
      <c r="G96" s="38"/>
      <c r="H96" s="38"/>
      <c r="I96" s="38"/>
      <c r="J96" s="38"/>
      <c r="K96" s="38"/>
      <c r="L96" s="38"/>
      <c r="M96" s="38"/>
      <c r="N96" s="38"/>
      <c r="O96" s="38"/>
      <c r="P96" s="38"/>
      <c r="Q96" s="38"/>
      <c r="R96" s="39"/>
    </row>
    <row r="97" spans="2:65" s="1" customFormat="1" ht="29.25" customHeight="1">
      <c r="B97" s="37"/>
      <c r="C97" s="123" t="s">
        <v>127</v>
      </c>
      <c r="D97" s="38"/>
      <c r="E97" s="38"/>
      <c r="F97" s="38"/>
      <c r="G97" s="38"/>
      <c r="H97" s="38"/>
      <c r="I97" s="38"/>
      <c r="J97" s="38"/>
      <c r="K97" s="38"/>
      <c r="L97" s="38"/>
      <c r="M97" s="38"/>
      <c r="N97" s="260">
        <f>ROUND(N98+N99+N100+N101+N102+N103,2)</f>
        <v>0</v>
      </c>
      <c r="O97" s="263"/>
      <c r="P97" s="263"/>
      <c r="Q97" s="263"/>
      <c r="R97" s="39"/>
      <c r="T97" s="128"/>
      <c r="U97" s="129" t="s">
        <v>44</v>
      </c>
    </row>
    <row r="98" spans="2:65" s="1" customFormat="1" ht="18" customHeight="1">
      <c r="B98" s="130"/>
      <c r="C98" s="131"/>
      <c r="D98" s="242" t="s">
        <v>128</v>
      </c>
      <c r="E98" s="264"/>
      <c r="F98" s="264"/>
      <c r="G98" s="264"/>
      <c r="H98" s="264"/>
      <c r="I98" s="131"/>
      <c r="J98" s="131"/>
      <c r="K98" s="131"/>
      <c r="L98" s="131"/>
      <c r="M98" s="131"/>
      <c r="N98" s="240">
        <f>ROUND(N88*T98,2)</f>
        <v>0</v>
      </c>
      <c r="O98" s="265"/>
      <c r="P98" s="265"/>
      <c r="Q98" s="265"/>
      <c r="R98" s="133"/>
      <c r="S98" s="131"/>
      <c r="T98" s="134"/>
      <c r="U98" s="135" t="s">
        <v>45</v>
      </c>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7" t="s">
        <v>129</v>
      </c>
      <c r="AZ98" s="136"/>
      <c r="BA98" s="136"/>
      <c r="BB98" s="136"/>
      <c r="BC98" s="136"/>
      <c r="BD98" s="136"/>
      <c r="BE98" s="138">
        <f t="shared" ref="BE98:BE103" si="0">IF(U98="základní",N98,0)</f>
        <v>0</v>
      </c>
      <c r="BF98" s="138">
        <f t="shared" ref="BF98:BF103" si="1">IF(U98="snížená",N98,0)</f>
        <v>0</v>
      </c>
      <c r="BG98" s="138">
        <f t="shared" ref="BG98:BG103" si="2">IF(U98="zákl. přenesená",N98,0)</f>
        <v>0</v>
      </c>
      <c r="BH98" s="138">
        <f t="shared" ref="BH98:BH103" si="3">IF(U98="sníž. přenesená",N98,0)</f>
        <v>0</v>
      </c>
      <c r="BI98" s="138">
        <f t="shared" ref="BI98:BI103" si="4">IF(U98="nulová",N98,0)</f>
        <v>0</v>
      </c>
      <c r="BJ98" s="137" t="s">
        <v>85</v>
      </c>
      <c r="BK98" s="136"/>
      <c r="BL98" s="136"/>
      <c r="BM98" s="136"/>
    </row>
    <row r="99" spans="2:65" s="1" customFormat="1" ht="18" customHeight="1">
      <c r="B99" s="130"/>
      <c r="C99" s="131"/>
      <c r="D99" s="242" t="s">
        <v>130</v>
      </c>
      <c r="E99" s="264"/>
      <c r="F99" s="264"/>
      <c r="G99" s="264"/>
      <c r="H99" s="264"/>
      <c r="I99" s="131"/>
      <c r="J99" s="131"/>
      <c r="K99" s="131"/>
      <c r="L99" s="131"/>
      <c r="M99" s="131"/>
      <c r="N99" s="240">
        <f>ROUND(N88*T99,2)</f>
        <v>0</v>
      </c>
      <c r="O99" s="265"/>
      <c r="P99" s="265"/>
      <c r="Q99" s="265"/>
      <c r="R99" s="133"/>
      <c r="S99" s="131"/>
      <c r="T99" s="134"/>
      <c r="U99" s="135" t="s">
        <v>45</v>
      </c>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7" t="s">
        <v>129</v>
      </c>
      <c r="AZ99" s="136"/>
      <c r="BA99" s="136"/>
      <c r="BB99" s="136"/>
      <c r="BC99" s="136"/>
      <c r="BD99" s="136"/>
      <c r="BE99" s="138">
        <f t="shared" si="0"/>
        <v>0</v>
      </c>
      <c r="BF99" s="138">
        <f t="shared" si="1"/>
        <v>0</v>
      </c>
      <c r="BG99" s="138">
        <f t="shared" si="2"/>
        <v>0</v>
      </c>
      <c r="BH99" s="138">
        <f t="shared" si="3"/>
        <v>0</v>
      </c>
      <c r="BI99" s="138">
        <f t="shared" si="4"/>
        <v>0</v>
      </c>
      <c r="BJ99" s="137" t="s">
        <v>85</v>
      </c>
      <c r="BK99" s="136"/>
      <c r="BL99" s="136"/>
      <c r="BM99" s="136"/>
    </row>
    <row r="100" spans="2:65" s="1" customFormat="1" ht="18" customHeight="1">
      <c r="B100" s="130"/>
      <c r="C100" s="131"/>
      <c r="D100" s="242" t="s">
        <v>131</v>
      </c>
      <c r="E100" s="264"/>
      <c r="F100" s="264"/>
      <c r="G100" s="264"/>
      <c r="H100" s="264"/>
      <c r="I100" s="131"/>
      <c r="J100" s="131"/>
      <c r="K100" s="131"/>
      <c r="L100" s="131"/>
      <c r="M100" s="131"/>
      <c r="N100" s="240">
        <f>ROUND(N88*T100,2)</f>
        <v>0</v>
      </c>
      <c r="O100" s="265"/>
      <c r="P100" s="265"/>
      <c r="Q100" s="265"/>
      <c r="R100" s="133"/>
      <c r="S100" s="131"/>
      <c r="T100" s="134"/>
      <c r="U100" s="135" t="s">
        <v>45</v>
      </c>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7" t="s">
        <v>129</v>
      </c>
      <c r="AZ100" s="136"/>
      <c r="BA100" s="136"/>
      <c r="BB100" s="136"/>
      <c r="BC100" s="136"/>
      <c r="BD100" s="136"/>
      <c r="BE100" s="138">
        <f t="shared" si="0"/>
        <v>0</v>
      </c>
      <c r="BF100" s="138">
        <f t="shared" si="1"/>
        <v>0</v>
      </c>
      <c r="BG100" s="138">
        <f t="shared" si="2"/>
        <v>0</v>
      </c>
      <c r="BH100" s="138">
        <f t="shared" si="3"/>
        <v>0</v>
      </c>
      <c r="BI100" s="138">
        <f t="shared" si="4"/>
        <v>0</v>
      </c>
      <c r="BJ100" s="137" t="s">
        <v>85</v>
      </c>
      <c r="BK100" s="136"/>
      <c r="BL100" s="136"/>
      <c r="BM100" s="136"/>
    </row>
    <row r="101" spans="2:65" s="1" customFormat="1" ht="18" customHeight="1">
      <c r="B101" s="130"/>
      <c r="C101" s="131"/>
      <c r="D101" s="242" t="s">
        <v>132</v>
      </c>
      <c r="E101" s="264"/>
      <c r="F101" s="264"/>
      <c r="G101" s="264"/>
      <c r="H101" s="264"/>
      <c r="I101" s="131"/>
      <c r="J101" s="131"/>
      <c r="K101" s="131"/>
      <c r="L101" s="131"/>
      <c r="M101" s="131"/>
      <c r="N101" s="240">
        <f>ROUND(N88*T101,2)</f>
        <v>0</v>
      </c>
      <c r="O101" s="265"/>
      <c r="P101" s="265"/>
      <c r="Q101" s="265"/>
      <c r="R101" s="133"/>
      <c r="S101" s="131"/>
      <c r="T101" s="134"/>
      <c r="U101" s="135" t="s">
        <v>45</v>
      </c>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7" t="s">
        <v>129</v>
      </c>
      <c r="AZ101" s="136"/>
      <c r="BA101" s="136"/>
      <c r="BB101" s="136"/>
      <c r="BC101" s="136"/>
      <c r="BD101" s="136"/>
      <c r="BE101" s="138">
        <f t="shared" si="0"/>
        <v>0</v>
      </c>
      <c r="BF101" s="138">
        <f t="shared" si="1"/>
        <v>0</v>
      </c>
      <c r="BG101" s="138">
        <f t="shared" si="2"/>
        <v>0</v>
      </c>
      <c r="BH101" s="138">
        <f t="shared" si="3"/>
        <v>0</v>
      </c>
      <c r="BI101" s="138">
        <f t="shared" si="4"/>
        <v>0</v>
      </c>
      <c r="BJ101" s="137" t="s">
        <v>85</v>
      </c>
      <c r="BK101" s="136"/>
      <c r="BL101" s="136"/>
      <c r="BM101" s="136"/>
    </row>
    <row r="102" spans="2:65" s="1" customFormat="1" ht="18" customHeight="1">
      <c r="B102" s="130"/>
      <c r="C102" s="131"/>
      <c r="D102" s="242" t="s">
        <v>133</v>
      </c>
      <c r="E102" s="264"/>
      <c r="F102" s="264"/>
      <c r="G102" s="264"/>
      <c r="H102" s="264"/>
      <c r="I102" s="131"/>
      <c r="J102" s="131"/>
      <c r="K102" s="131"/>
      <c r="L102" s="131"/>
      <c r="M102" s="131"/>
      <c r="N102" s="240">
        <f>ROUND(N88*T102,2)</f>
        <v>0</v>
      </c>
      <c r="O102" s="265"/>
      <c r="P102" s="265"/>
      <c r="Q102" s="265"/>
      <c r="R102" s="133"/>
      <c r="S102" s="131"/>
      <c r="T102" s="134"/>
      <c r="U102" s="135" t="s">
        <v>45</v>
      </c>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c r="AV102" s="136"/>
      <c r="AW102" s="136"/>
      <c r="AX102" s="136"/>
      <c r="AY102" s="137" t="s">
        <v>129</v>
      </c>
      <c r="AZ102" s="136"/>
      <c r="BA102" s="136"/>
      <c r="BB102" s="136"/>
      <c r="BC102" s="136"/>
      <c r="BD102" s="136"/>
      <c r="BE102" s="138">
        <f t="shared" si="0"/>
        <v>0</v>
      </c>
      <c r="BF102" s="138">
        <f t="shared" si="1"/>
        <v>0</v>
      </c>
      <c r="BG102" s="138">
        <f t="shared" si="2"/>
        <v>0</v>
      </c>
      <c r="BH102" s="138">
        <f t="shared" si="3"/>
        <v>0</v>
      </c>
      <c r="BI102" s="138">
        <f t="shared" si="4"/>
        <v>0</v>
      </c>
      <c r="BJ102" s="137" t="s">
        <v>85</v>
      </c>
      <c r="BK102" s="136"/>
      <c r="BL102" s="136"/>
      <c r="BM102" s="136"/>
    </row>
    <row r="103" spans="2:65" s="1" customFormat="1" ht="18" customHeight="1">
      <c r="B103" s="130"/>
      <c r="C103" s="131"/>
      <c r="D103" s="132" t="s">
        <v>134</v>
      </c>
      <c r="E103" s="131"/>
      <c r="F103" s="131"/>
      <c r="G103" s="131"/>
      <c r="H103" s="131"/>
      <c r="I103" s="131"/>
      <c r="J103" s="131"/>
      <c r="K103" s="131"/>
      <c r="L103" s="131"/>
      <c r="M103" s="131"/>
      <c r="N103" s="240">
        <f>ROUND(N88*T103,2)</f>
        <v>0</v>
      </c>
      <c r="O103" s="265"/>
      <c r="P103" s="265"/>
      <c r="Q103" s="265"/>
      <c r="R103" s="133"/>
      <c r="S103" s="131"/>
      <c r="T103" s="139"/>
      <c r="U103" s="140" t="s">
        <v>45</v>
      </c>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36"/>
      <c r="AY103" s="137" t="s">
        <v>135</v>
      </c>
      <c r="AZ103" s="136"/>
      <c r="BA103" s="136"/>
      <c r="BB103" s="136"/>
      <c r="BC103" s="136"/>
      <c r="BD103" s="136"/>
      <c r="BE103" s="138">
        <f t="shared" si="0"/>
        <v>0</v>
      </c>
      <c r="BF103" s="138">
        <f t="shared" si="1"/>
        <v>0</v>
      </c>
      <c r="BG103" s="138">
        <f t="shared" si="2"/>
        <v>0</v>
      </c>
      <c r="BH103" s="138">
        <f t="shared" si="3"/>
        <v>0</v>
      </c>
      <c r="BI103" s="138">
        <f t="shared" si="4"/>
        <v>0</v>
      </c>
      <c r="BJ103" s="137" t="s">
        <v>85</v>
      </c>
      <c r="BK103" s="136"/>
      <c r="BL103" s="136"/>
      <c r="BM103" s="136"/>
    </row>
    <row r="104" spans="2:65" s="1" customFormat="1" ht="13.5">
      <c r="B104" s="37"/>
      <c r="C104" s="38"/>
      <c r="D104" s="38"/>
      <c r="E104" s="38"/>
      <c r="F104" s="38"/>
      <c r="G104" s="38"/>
      <c r="H104" s="38"/>
      <c r="I104" s="38"/>
      <c r="J104" s="38"/>
      <c r="K104" s="38"/>
      <c r="L104" s="38"/>
      <c r="M104" s="38"/>
      <c r="N104" s="38"/>
      <c r="O104" s="38"/>
      <c r="P104" s="38"/>
      <c r="Q104" s="38"/>
      <c r="R104" s="39"/>
    </row>
    <row r="105" spans="2:65" s="1" customFormat="1" ht="29.25" customHeight="1">
      <c r="B105" s="37"/>
      <c r="C105" s="114" t="s">
        <v>112</v>
      </c>
      <c r="D105" s="115"/>
      <c r="E105" s="115"/>
      <c r="F105" s="115"/>
      <c r="G105" s="115"/>
      <c r="H105" s="115"/>
      <c r="I105" s="115"/>
      <c r="J105" s="115"/>
      <c r="K105" s="115"/>
      <c r="L105" s="246">
        <f>ROUND(SUM(N88+N97),2)</f>
        <v>0</v>
      </c>
      <c r="M105" s="246"/>
      <c r="N105" s="246"/>
      <c r="O105" s="246"/>
      <c r="P105" s="246"/>
      <c r="Q105" s="246"/>
      <c r="R105" s="39"/>
    </row>
    <row r="106" spans="2:65" s="1" customFormat="1" ht="6.95" customHeight="1">
      <c r="B106" s="61"/>
      <c r="C106" s="62"/>
      <c r="D106" s="62"/>
      <c r="E106" s="62"/>
      <c r="F106" s="62"/>
      <c r="G106" s="62"/>
      <c r="H106" s="62"/>
      <c r="I106" s="62"/>
      <c r="J106" s="62"/>
      <c r="K106" s="62"/>
      <c r="L106" s="62"/>
      <c r="M106" s="62"/>
      <c r="N106" s="62"/>
      <c r="O106" s="62"/>
      <c r="P106" s="62"/>
      <c r="Q106" s="62"/>
      <c r="R106" s="63"/>
    </row>
    <row r="110" spans="2:65" s="1" customFormat="1" ht="6.95" customHeight="1">
      <c r="B110" s="64"/>
      <c r="C110" s="65"/>
      <c r="D110" s="65"/>
      <c r="E110" s="65"/>
      <c r="F110" s="65"/>
      <c r="G110" s="65"/>
      <c r="H110" s="65"/>
      <c r="I110" s="65"/>
      <c r="J110" s="65"/>
      <c r="K110" s="65"/>
      <c r="L110" s="65"/>
      <c r="M110" s="65"/>
      <c r="N110" s="65"/>
      <c r="O110" s="65"/>
      <c r="P110" s="65"/>
      <c r="Q110" s="65"/>
      <c r="R110" s="66"/>
    </row>
    <row r="111" spans="2:65" s="1" customFormat="1" ht="36.950000000000003" customHeight="1">
      <c r="B111" s="37"/>
      <c r="C111" s="206" t="s">
        <v>136</v>
      </c>
      <c r="D111" s="249"/>
      <c r="E111" s="249"/>
      <c r="F111" s="249"/>
      <c r="G111" s="249"/>
      <c r="H111" s="249"/>
      <c r="I111" s="249"/>
      <c r="J111" s="249"/>
      <c r="K111" s="249"/>
      <c r="L111" s="249"/>
      <c r="M111" s="249"/>
      <c r="N111" s="249"/>
      <c r="O111" s="249"/>
      <c r="P111" s="249"/>
      <c r="Q111" s="249"/>
      <c r="R111" s="39"/>
    </row>
    <row r="112" spans="2:65" s="1" customFormat="1" ht="6.95" customHeight="1">
      <c r="B112" s="37"/>
      <c r="C112" s="38"/>
      <c r="D112" s="38"/>
      <c r="E112" s="38"/>
      <c r="F112" s="38"/>
      <c r="G112" s="38"/>
      <c r="H112" s="38"/>
      <c r="I112" s="38"/>
      <c r="J112" s="38"/>
      <c r="K112" s="38"/>
      <c r="L112" s="38"/>
      <c r="M112" s="38"/>
      <c r="N112" s="38"/>
      <c r="O112" s="38"/>
      <c r="P112" s="38"/>
      <c r="Q112" s="38"/>
      <c r="R112" s="39"/>
    </row>
    <row r="113" spans="2:65" s="1" customFormat="1" ht="30" customHeight="1">
      <c r="B113" s="37"/>
      <c r="C113" s="32" t="s">
        <v>19</v>
      </c>
      <c r="D113" s="38"/>
      <c r="E113" s="38"/>
      <c r="F113" s="277" t="str">
        <f>F6</f>
        <v>BOULDEROVÁ LEZECKÁ STĚNA, VÝSTAVIŠTĚ PRAHA – PRAHA 7_DVZ</v>
      </c>
      <c r="G113" s="278"/>
      <c r="H113" s="278"/>
      <c r="I113" s="278"/>
      <c r="J113" s="278"/>
      <c r="K113" s="278"/>
      <c r="L113" s="278"/>
      <c r="M113" s="278"/>
      <c r="N113" s="278"/>
      <c r="O113" s="278"/>
      <c r="P113" s="278"/>
      <c r="Q113" s="38"/>
      <c r="R113" s="39"/>
    </row>
    <row r="114" spans="2:65" s="1" customFormat="1" ht="36.950000000000003" customHeight="1">
      <c r="B114" s="37"/>
      <c r="C114" s="71" t="s">
        <v>153</v>
      </c>
      <c r="D114" s="38"/>
      <c r="E114" s="38"/>
      <c r="F114" s="226" t="str">
        <f>F7</f>
        <v>SO 01.1 - Úpravy terénu a řešení zpevněných ploch</v>
      </c>
      <c r="G114" s="249"/>
      <c r="H114" s="249"/>
      <c r="I114" s="249"/>
      <c r="J114" s="249"/>
      <c r="K114" s="249"/>
      <c r="L114" s="249"/>
      <c r="M114" s="249"/>
      <c r="N114" s="249"/>
      <c r="O114" s="249"/>
      <c r="P114" s="249"/>
      <c r="Q114" s="38"/>
      <c r="R114" s="39"/>
    </row>
    <row r="115" spans="2:65" s="1" customFormat="1" ht="6.95" customHeight="1">
      <c r="B115" s="37"/>
      <c r="C115" s="38"/>
      <c r="D115" s="38"/>
      <c r="E115" s="38"/>
      <c r="F115" s="38"/>
      <c r="G115" s="38"/>
      <c r="H115" s="38"/>
      <c r="I115" s="38"/>
      <c r="J115" s="38"/>
      <c r="K115" s="38"/>
      <c r="L115" s="38"/>
      <c r="M115" s="38"/>
      <c r="N115" s="38"/>
      <c r="O115" s="38"/>
      <c r="P115" s="38"/>
      <c r="Q115" s="38"/>
      <c r="R115" s="39"/>
    </row>
    <row r="116" spans="2:65" s="1" customFormat="1" ht="18" customHeight="1">
      <c r="B116" s="37"/>
      <c r="C116" s="32" t="s">
        <v>23</v>
      </c>
      <c r="D116" s="38"/>
      <c r="E116" s="38"/>
      <c r="F116" s="30" t="str">
        <f>F9</f>
        <v>Výstaviště Praha 7</v>
      </c>
      <c r="G116" s="38"/>
      <c r="H116" s="38"/>
      <c r="I116" s="38"/>
      <c r="J116" s="38"/>
      <c r="K116" s="32" t="s">
        <v>25</v>
      </c>
      <c r="L116" s="38"/>
      <c r="M116" s="251" t="str">
        <f>IF(O9="","",O9)</f>
        <v>13. 3. 2018</v>
      </c>
      <c r="N116" s="251"/>
      <c r="O116" s="251"/>
      <c r="P116" s="251"/>
      <c r="Q116" s="38"/>
      <c r="R116" s="39"/>
    </row>
    <row r="117" spans="2:65" s="1" customFormat="1" ht="6.95" customHeight="1">
      <c r="B117" s="37"/>
      <c r="C117" s="38"/>
      <c r="D117" s="38"/>
      <c r="E117" s="38"/>
      <c r="F117" s="38"/>
      <c r="G117" s="38"/>
      <c r="H117" s="38"/>
      <c r="I117" s="38"/>
      <c r="J117" s="38"/>
      <c r="K117" s="38"/>
      <c r="L117" s="38"/>
      <c r="M117" s="38"/>
      <c r="N117" s="38"/>
      <c r="O117" s="38"/>
      <c r="P117" s="38"/>
      <c r="Q117" s="38"/>
      <c r="R117" s="39"/>
    </row>
    <row r="118" spans="2:65" s="1" customFormat="1">
      <c r="B118" s="37"/>
      <c r="C118" s="32" t="s">
        <v>27</v>
      </c>
      <c r="D118" s="38"/>
      <c r="E118" s="38"/>
      <c r="F118" s="30" t="str">
        <f>E12</f>
        <v>Výstaviště Praha, a.s.</v>
      </c>
      <c r="G118" s="38"/>
      <c r="H118" s="38"/>
      <c r="I118" s="38"/>
      <c r="J118" s="38"/>
      <c r="K118" s="32" t="s">
        <v>34</v>
      </c>
      <c r="L118" s="38"/>
      <c r="M118" s="210" t="str">
        <f>E18</f>
        <v>Výstaviště Praha, a.s. Oddělení investic a rozvoje</v>
      </c>
      <c r="N118" s="210"/>
      <c r="O118" s="210"/>
      <c r="P118" s="210"/>
      <c r="Q118" s="210"/>
      <c r="R118" s="39"/>
    </row>
    <row r="119" spans="2:65" s="1" customFormat="1" ht="14.45" customHeight="1">
      <c r="B119" s="37"/>
      <c r="C119" s="32" t="s">
        <v>32</v>
      </c>
      <c r="D119" s="38"/>
      <c r="E119" s="38"/>
      <c r="F119" s="30" t="str">
        <f>IF(E15="","",E15)</f>
        <v>Vyplň údaj</v>
      </c>
      <c r="G119" s="38"/>
      <c r="H119" s="38"/>
      <c r="I119" s="38"/>
      <c r="J119" s="38"/>
      <c r="K119" s="32" t="s">
        <v>37</v>
      </c>
      <c r="L119" s="38"/>
      <c r="M119" s="210" t="str">
        <f>E21</f>
        <v>Tereza Husáková</v>
      </c>
      <c r="N119" s="210"/>
      <c r="O119" s="210"/>
      <c r="P119" s="210"/>
      <c r="Q119" s="210"/>
      <c r="R119" s="39"/>
    </row>
    <row r="120" spans="2:65" s="1" customFormat="1" ht="10.35" customHeight="1">
      <c r="B120" s="37"/>
      <c r="C120" s="38"/>
      <c r="D120" s="38"/>
      <c r="E120" s="38"/>
      <c r="F120" s="38"/>
      <c r="G120" s="38"/>
      <c r="H120" s="38"/>
      <c r="I120" s="38"/>
      <c r="J120" s="38"/>
      <c r="K120" s="38"/>
      <c r="L120" s="38"/>
      <c r="M120" s="38"/>
      <c r="N120" s="38"/>
      <c r="O120" s="38"/>
      <c r="P120" s="38"/>
      <c r="Q120" s="38"/>
      <c r="R120" s="39"/>
    </row>
    <row r="121" spans="2:65" s="7" customFormat="1" ht="29.25" customHeight="1">
      <c r="B121" s="141"/>
      <c r="C121" s="142" t="s">
        <v>137</v>
      </c>
      <c r="D121" s="143" t="s">
        <v>138</v>
      </c>
      <c r="E121" s="143" t="s">
        <v>62</v>
      </c>
      <c r="F121" s="266" t="s">
        <v>139</v>
      </c>
      <c r="G121" s="266"/>
      <c r="H121" s="266"/>
      <c r="I121" s="266"/>
      <c r="J121" s="143" t="s">
        <v>140</v>
      </c>
      <c r="K121" s="143" t="s">
        <v>141</v>
      </c>
      <c r="L121" s="267" t="s">
        <v>142</v>
      </c>
      <c r="M121" s="267"/>
      <c r="N121" s="266" t="s">
        <v>123</v>
      </c>
      <c r="O121" s="266"/>
      <c r="P121" s="266"/>
      <c r="Q121" s="268"/>
      <c r="R121" s="144"/>
      <c r="T121" s="78" t="s">
        <v>143</v>
      </c>
      <c r="U121" s="79" t="s">
        <v>44</v>
      </c>
      <c r="V121" s="79" t="s">
        <v>144</v>
      </c>
      <c r="W121" s="79" t="s">
        <v>145</v>
      </c>
      <c r="X121" s="79" t="s">
        <v>146</v>
      </c>
      <c r="Y121" s="79" t="s">
        <v>147</v>
      </c>
      <c r="Z121" s="79" t="s">
        <v>148</v>
      </c>
      <c r="AA121" s="80" t="s">
        <v>149</v>
      </c>
    </row>
    <row r="122" spans="2:65" s="1" customFormat="1" ht="29.25" customHeight="1">
      <c r="B122" s="37"/>
      <c r="C122" s="82" t="s">
        <v>120</v>
      </c>
      <c r="D122" s="38"/>
      <c r="E122" s="38"/>
      <c r="F122" s="38"/>
      <c r="G122" s="38"/>
      <c r="H122" s="38"/>
      <c r="I122" s="38"/>
      <c r="J122" s="38"/>
      <c r="K122" s="38"/>
      <c r="L122" s="38"/>
      <c r="M122" s="38"/>
      <c r="N122" s="272">
        <f>BK122</f>
        <v>0</v>
      </c>
      <c r="O122" s="273"/>
      <c r="P122" s="273"/>
      <c r="Q122" s="273"/>
      <c r="R122" s="39"/>
      <c r="T122" s="81"/>
      <c r="U122" s="53"/>
      <c r="V122" s="53"/>
      <c r="W122" s="145">
        <f>W123+W181</f>
        <v>0</v>
      </c>
      <c r="X122" s="53"/>
      <c r="Y122" s="145">
        <f>Y123+Y181</f>
        <v>467.91390780999996</v>
      </c>
      <c r="Z122" s="53"/>
      <c r="AA122" s="146">
        <f>AA123+AA181</f>
        <v>178.23090600000003</v>
      </c>
      <c r="AT122" s="20" t="s">
        <v>79</v>
      </c>
      <c r="AU122" s="20" t="s">
        <v>125</v>
      </c>
      <c r="BK122" s="147">
        <f>BK123+BK181</f>
        <v>0</v>
      </c>
    </row>
    <row r="123" spans="2:65" s="9" customFormat="1" ht="37.35" customHeight="1">
      <c r="B123" s="159"/>
      <c r="C123" s="160"/>
      <c r="D123" s="148" t="s">
        <v>155</v>
      </c>
      <c r="E123" s="148"/>
      <c r="F123" s="148"/>
      <c r="G123" s="148"/>
      <c r="H123" s="148"/>
      <c r="I123" s="148"/>
      <c r="J123" s="148"/>
      <c r="K123" s="148"/>
      <c r="L123" s="148"/>
      <c r="M123" s="148"/>
      <c r="N123" s="261">
        <f>BK123</f>
        <v>0</v>
      </c>
      <c r="O123" s="279"/>
      <c r="P123" s="279"/>
      <c r="Q123" s="279"/>
      <c r="R123" s="161"/>
      <c r="T123" s="162"/>
      <c r="U123" s="160"/>
      <c r="V123" s="160"/>
      <c r="W123" s="163">
        <f>W124+W149+W163+W175+W179</f>
        <v>0</v>
      </c>
      <c r="X123" s="160"/>
      <c r="Y123" s="163">
        <f>Y124+Y149+Y163+Y175+Y179</f>
        <v>467.91390780999996</v>
      </c>
      <c r="Z123" s="160"/>
      <c r="AA123" s="164">
        <f>AA124+AA149+AA163+AA175+AA179</f>
        <v>178.23090600000003</v>
      </c>
      <c r="AR123" s="165" t="s">
        <v>85</v>
      </c>
      <c r="AT123" s="166" t="s">
        <v>79</v>
      </c>
      <c r="AU123" s="166" t="s">
        <v>80</v>
      </c>
      <c r="AY123" s="165" t="s">
        <v>161</v>
      </c>
      <c r="BK123" s="167">
        <f>BK124+BK149+BK163+BK175+BK179</f>
        <v>0</v>
      </c>
    </row>
    <row r="124" spans="2:65" s="9" customFormat="1" ht="19.899999999999999" customHeight="1">
      <c r="B124" s="159"/>
      <c r="C124" s="160"/>
      <c r="D124" s="168" t="s">
        <v>156</v>
      </c>
      <c r="E124" s="168"/>
      <c r="F124" s="168"/>
      <c r="G124" s="168"/>
      <c r="H124" s="168"/>
      <c r="I124" s="168"/>
      <c r="J124" s="168"/>
      <c r="K124" s="168"/>
      <c r="L124" s="168"/>
      <c r="M124" s="168"/>
      <c r="N124" s="298">
        <f>BK124</f>
        <v>0</v>
      </c>
      <c r="O124" s="299"/>
      <c r="P124" s="299"/>
      <c r="Q124" s="299"/>
      <c r="R124" s="161"/>
      <c r="T124" s="162"/>
      <c r="U124" s="160"/>
      <c r="V124" s="160"/>
      <c r="W124" s="163">
        <f>SUM(W125:W148)</f>
        <v>0</v>
      </c>
      <c r="X124" s="160"/>
      <c r="Y124" s="163">
        <f>SUM(Y125:Y148)</f>
        <v>6.0303690000000007E-2</v>
      </c>
      <c r="Z124" s="160"/>
      <c r="AA124" s="164">
        <f>SUM(AA125:AA148)</f>
        <v>178.23090600000003</v>
      </c>
      <c r="AR124" s="165" t="s">
        <v>85</v>
      </c>
      <c r="AT124" s="166" t="s">
        <v>79</v>
      </c>
      <c r="AU124" s="166" t="s">
        <v>85</v>
      </c>
      <c r="AY124" s="165" t="s">
        <v>161</v>
      </c>
      <c r="BK124" s="167">
        <f>SUM(BK125:BK148)</f>
        <v>0</v>
      </c>
    </row>
    <row r="125" spans="2:65" s="1" customFormat="1" ht="38.25" customHeight="1">
      <c r="B125" s="130"/>
      <c r="C125" s="169" t="s">
        <v>85</v>
      </c>
      <c r="D125" s="169" t="s">
        <v>152</v>
      </c>
      <c r="E125" s="170" t="s">
        <v>162</v>
      </c>
      <c r="F125" s="281" t="s">
        <v>163</v>
      </c>
      <c r="G125" s="281"/>
      <c r="H125" s="281"/>
      <c r="I125" s="281"/>
      <c r="J125" s="171" t="s">
        <v>164</v>
      </c>
      <c r="K125" s="172">
        <v>670.04100000000005</v>
      </c>
      <c r="L125" s="270">
        <v>0</v>
      </c>
      <c r="M125" s="270"/>
      <c r="N125" s="282">
        <f>ROUND(L125*K125,2)</f>
        <v>0</v>
      </c>
      <c r="O125" s="282"/>
      <c r="P125" s="282"/>
      <c r="Q125" s="282"/>
      <c r="R125" s="133"/>
      <c r="T125" s="154" t="s">
        <v>5</v>
      </c>
      <c r="U125" s="46" t="s">
        <v>45</v>
      </c>
      <c r="V125" s="38"/>
      <c r="W125" s="173">
        <f>V125*K125</f>
        <v>0</v>
      </c>
      <c r="X125" s="173">
        <v>9.0000000000000006E-5</v>
      </c>
      <c r="Y125" s="173">
        <f>X125*K125</f>
        <v>6.0303690000000007E-2</v>
      </c>
      <c r="Z125" s="173">
        <v>0.26600000000000001</v>
      </c>
      <c r="AA125" s="174">
        <f>Z125*K125</f>
        <v>178.23090600000003</v>
      </c>
      <c r="AR125" s="20" t="s">
        <v>165</v>
      </c>
      <c r="AT125" s="20" t="s">
        <v>152</v>
      </c>
      <c r="AU125" s="20" t="s">
        <v>118</v>
      </c>
      <c r="AY125" s="20" t="s">
        <v>161</v>
      </c>
      <c r="BE125" s="107">
        <f>IF(U125="základní",N125,0)</f>
        <v>0</v>
      </c>
      <c r="BF125" s="107">
        <f>IF(U125="snížená",N125,0)</f>
        <v>0</v>
      </c>
      <c r="BG125" s="107">
        <f>IF(U125="zákl. přenesená",N125,0)</f>
        <v>0</v>
      </c>
      <c r="BH125" s="107">
        <f>IF(U125="sníž. přenesená",N125,0)</f>
        <v>0</v>
      </c>
      <c r="BI125" s="107">
        <f>IF(U125="nulová",N125,0)</f>
        <v>0</v>
      </c>
      <c r="BJ125" s="20" t="s">
        <v>85</v>
      </c>
      <c r="BK125" s="107">
        <f>ROUND(L125*K125,2)</f>
        <v>0</v>
      </c>
      <c r="BL125" s="20" t="s">
        <v>165</v>
      </c>
      <c r="BM125" s="20" t="s">
        <v>166</v>
      </c>
    </row>
    <row r="126" spans="2:65" s="10" customFormat="1" ht="16.5" customHeight="1">
      <c r="B126" s="175"/>
      <c r="C126" s="176"/>
      <c r="D126" s="176"/>
      <c r="E126" s="177" t="s">
        <v>5</v>
      </c>
      <c r="F126" s="283" t="s">
        <v>167</v>
      </c>
      <c r="G126" s="284"/>
      <c r="H126" s="284"/>
      <c r="I126" s="284"/>
      <c r="J126" s="176"/>
      <c r="K126" s="178">
        <v>670.04100000000005</v>
      </c>
      <c r="L126" s="176"/>
      <c r="M126" s="176"/>
      <c r="N126" s="176"/>
      <c r="O126" s="176"/>
      <c r="P126" s="176"/>
      <c r="Q126" s="176"/>
      <c r="R126" s="179"/>
      <c r="T126" s="180"/>
      <c r="U126" s="176"/>
      <c r="V126" s="176"/>
      <c r="W126" s="176"/>
      <c r="X126" s="176"/>
      <c r="Y126" s="176"/>
      <c r="Z126" s="176"/>
      <c r="AA126" s="181"/>
      <c r="AT126" s="182" t="s">
        <v>168</v>
      </c>
      <c r="AU126" s="182" t="s">
        <v>118</v>
      </c>
      <c r="AV126" s="10" t="s">
        <v>118</v>
      </c>
      <c r="AW126" s="10" t="s">
        <v>36</v>
      </c>
      <c r="AX126" s="10" t="s">
        <v>85</v>
      </c>
      <c r="AY126" s="182" t="s">
        <v>161</v>
      </c>
    </row>
    <row r="127" spans="2:65" s="1" customFormat="1" ht="25.5" customHeight="1">
      <c r="B127" s="130"/>
      <c r="C127" s="169" t="s">
        <v>118</v>
      </c>
      <c r="D127" s="169" t="s">
        <v>152</v>
      </c>
      <c r="E127" s="170" t="s">
        <v>169</v>
      </c>
      <c r="F127" s="281" t="s">
        <v>170</v>
      </c>
      <c r="G127" s="281"/>
      <c r="H127" s="281"/>
      <c r="I127" s="281"/>
      <c r="J127" s="171" t="s">
        <v>171</v>
      </c>
      <c r="K127" s="172">
        <v>185.327</v>
      </c>
      <c r="L127" s="270">
        <v>0</v>
      </c>
      <c r="M127" s="270"/>
      <c r="N127" s="282">
        <f>ROUND(L127*K127,2)</f>
        <v>0</v>
      </c>
      <c r="O127" s="282"/>
      <c r="P127" s="282"/>
      <c r="Q127" s="282"/>
      <c r="R127" s="133"/>
      <c r="T127" s="154" t="s">
        <v>5</v>
      </c>
      <c r="U127" s="46" t="s">
        <v>45</v>
      </c>
      <c r="V127" s="38"/>
      <c r="W127" s="173">
        <f>V127*K127</f>
        <v>0</v>
      </c>
      <c r="X127" s="173">
        <v>0</v>
      </c>
      <c r="Y127" s="173">
        <f>X127*K127</f>
        <v>0</v>
      </c>
      <c r="Z127" s="173">
        <v>0</v>
      </c>
      <c r="AA127" s="174">
        <f>Z127*K127</f>
        <v>0</v>
      </c>
      <c r="AR127" s="20" t="s">
        <v>165</v>
      </c>
      <c r="AT127" s="20" t="s">
        <v>152</v>
      </c>
      <c r="AU127" s="20" t="s">
        <v>118</v>
      </c>
      <c r="AY127" s="20" t="s">
        <v>161</v>
      </c>
      <c r="BE127" s="107">
        <f>IF(U127="základní",N127,0)</f>
        <v>0</v>
      </c>
      <c r="BF127" s="107">
        <f>IF(U127="snížená",N127,0)</f>
        <v>0</v>
      </c>
      <c r="BG127" s="107">
        <f>IF(U127="zákl. přenesená",N127,0)</f>
        <v>0</v>
      </c>
      <c r="BH127" s="107">
        <f>IF(U127="sníž. přenesená",N127,0)</f>
        <v>0</v>
      </c>
      <c r="BI127" s="107">
        <f>IF(U127="nulová",N127,0)</f>
        <v>0</v>
      </c>
      <c r="BJ127" s="20" t="s">
        <v>85</v>
      </c>
      <c r="BK127" s="107">
        <f>ROUND(L127*K127,2)</f>
        <v>0</v>
      </c>
      <c r="BL127" s="20" t="s">
        <v>165</v>
      </c>
      <c r="BM127" s="20" t="s">
        <v>172</v>
      </c>
    </row>
    <row r="128" spans="2:65" s="11" customFormat="1" ht="25.5" customHeight="1">
      <c r="B128" s="183"/>
      <c r="C128" s="184"/>
      <c r="D128" s="184"/>
      <c r="E128" s="185" t="s">
        <v>5</v>
      </c>
      <c r="F128" s="285" t="s">
        <v>173</v>
      </c>
      <c r="G128" s="286"/>
      <c r="H128" s="286"/>
      <c r="I128" s="286"/>
      <c r="J128" s="184"/>
      <c r="K128" s="186" t="s">
        <v>5</v>
      </c>
      <c r="L128" s="184"/>
      <c r="M128" s="184"/>
      <c r="N128" s="184"/>
      <c r="O128" s="184"/>
      <c r="P128" s="184"/>
      <c r="Q128" s="184"/>
      <c r="R128" s="187"/>
      <c r="T128" s="188"/>
      <c r="U128" s="184"/>
      <c r="V128" s="184"/>
      <c r="W128" s="184"/>
      <c r="X128" s="184"/>
      <c r="Y128" s="184"/>
      <c r="Z128" s="184"/>
      <c r="AA128" s="189"/>
      <c r="AT128" s="190" t="s">
        <v>168</v>
      </c>
      <c r="AU128" s="190" t="s">
        <v>118</v>
      </c>
      <c r="AV128" s="11" t="s">
        <v>85</v>
      </c>
      <c r="AW128" s="11" t="s">
        <v>36</v>
      </c>
      <c r="AX128" s="11" t="s">
        <v>80</v>
      </c>
      <c r="AY128" s="190" t="s">
        <v>161</v>
      </c>
    </row>
    <row r="129" spans="2:65" s="11" customFormat="1" ht="16.5" customHeight="1">
      <c r="B129" s="183"/>
      <c r="C129" s="184"/>
      <c r="D129" s="184"/>
      <c r="E129" s="185" t="s">
        <v>5</v>
      </c>
      <c r="F129" s="287" t="s">
        <v>174</v>
      </c>
      <c r="G129" s="288"/>
      <c r="H129" s="288"/>
      <c r="I129" s="288"/>
      <c r="J129" s="184"/>
      <c r="K129" s="186" t="s">
        <v>5</v>
      </c>
      <c r="L129" s="184"/>
      <c r="M129" s="184"/>
      <c r="N129" s="184"/>
      <c r="O129" s="184"/>
      <c r="P129" s="184"/>
      <c r="Q129" s="184"/>
      <c r="R129" s="187"/>
      <c r="T129" s="188"/>
      <c r="U129" s="184"/>
      <c r="V129" s="184"/>
      <c r="W129" s="184"/>
      <c r="X129" s="184"/>
      <c r="Y129" s="184"/>
      <c r="Z129" s="184"/>
      <c r="AA129" s="189"/>
      <c r="AT129" s="190" t="s">
        <v>168</v>
      </c>
      <c r="AU129" s="190" t="s">
        <v>118</v>
      </c>
      <c r="AV129" s="11" t="s">
        <v>85</v>
      </c>
      <c r="AW129" s="11" t="s">
        <v>36</v>
      </c>
      <c r="AX129" s="11" t="s">
        <v>80</v>
      </c>
      <c r="AY129" s="190" t="s">
        <v>161</v>
      </c>
    </row>
    <row r="130" spans="2:65" s="10" customFormat="1" ht="16.5" customHeight="1">
      <c r="B130" s="175"/>
      <c r="C130" s="176"/>
      <c r="D130" s="176"/>
      <c r="E130" s="177" t="s">
        <v>5</v>
      </c>
      <c r="F130" s="289" t="s">
        <v>175</v>
      </c>
      <c r="G130" s="290"/>
      <c r="H130" s="290"/>
      <c r="I130" s="290"/>
      <c r="J130" s="176"/>
      <c r="K130" s="178">
        <v>56.155000000000001</v>
      </c>
      <c r="L130" s="176"/>
      <c r="M130" s="176"/>
      <c r="N130" s="176"/>
      <c r="O130" s="176"/>
      <c r="P130" s="176"/>
      <c r="Q130" s="176"/>
      <c r="R130" s="179"/>
      <c r="T130" s="180"/>
      <c r="U130" s="176"/>
      <c r="V130" s="176"/>
      <c r="W130" s="176"/>
      <c r="X130" s="176"/>
      <c r="Y130" s="176"/>
      <c r="Z130" s="176"/>
      <c r="AA130" s="181"/>
      <c r="AT130" s="182" t="s">
        <v>168</v>
      </c>
      <c r="AU130" s="182" t="s">
        <v>118</v>
      </c>
      <c r="AV130" s="10" t="s">
        <v>118</v>
      </c>
      <c r="AW130" s="10" t="s">
        <v>36</v>
      </c>
      <c r="AX130" s="10" t="s">
        <v>80</v>
      </c>
      <c r="AY130" s="182" t="s">
        <v>161</v>
      </c>
    </row>
    <row r="131" spans="2:65" s="10" customFormat="1" ht="16.5" customHeight="1">
      <c r="B131" s="175"/>
      <c r="C131" s="176"/>
      <c r="D131" s="176"/>
      <c r="E131" s="177" t="s">
        <v>5</v>
      </c>
      <c r="F131" s="289" t="s">
        <v>176</v>
      </c>
      <c r="G131" s="290"/>
      <c r="H131" s="290"/>
      <c r="I131" s="290"/>
      <c r="J131" s="176"/>
      <c r="K131" s="178">
        <v>129.172</v>
      </c>
      <c r="L131" s="176"/>
      <c r="M131" s="176"/>
      <c r="N131" s="176"/>
      <c r="O131" s="176"/>
      <c r="P131" s="176"/>
      <c r="Q131" s="176"/>
      <c r="R131" s="179"/>
      <c r="T131" s="180"/>
      <c r="U131" s="176"/>
      <c r="V131" s="176"/>
      <c r="W131" s="176"/>
      <c r="X131" s="176"/>
      <c r="Y131" s="176"/>
      <c r="Z131" s="176"/>
      <c r="AA131" s="181"/>
      <c r="AT131" s="182" t="s">
        <v>168</v>
      </c>
      <c r="AU131" s="182" t="s">
        <v>118</v>
      </c>
      <c r="AV131" s="10" t="s">
        <v>118</v>
      </c>
      <c r="AW131" s="10" t="s">
        <v>36</v>
      </c>
      <c r="AX131" s="10" t="s">
        <v>80</v>
      </c>
      <c r="AY131" s="182" t="s">
        <v>161</v>
      </c>
    </row>
    <row r="132" spans="2:65" s="12" customFormat="1" ht="16.5" customHeight="1">
      <c r="B132" s="191"/>
      <c r="C132" s="192"/>
      <c r="D132" s="192"/>
      <c r="E132" s="193" t="s">
        <v>5</v>
      </c>
      <c r="F132" s="291" t="s">
        <v>177</v>
      </c>
      <c r="G132" s="292"/>
      <c r="H132" s="292"/>
      <c r="I132" s="292"/>
      <c r="J132" s="192"/>
      <c r="K132" s="194">
        <v>185.327</v>
      </c>
      <c r="L132" s="192"/>
      <c r="M132" s="192"/>
      <c r="N132" s="192"/>
      <c r="O132" s="192"/>
      <c r="P132" s="192"/>
      <c r="Q132" s="192"/>
      <c r="R132" s="195"/>
      <c r="T132" s="196"/>
      <c r="U132" s="192"/>
      <c r="V132" s="192"/>
      <c r="W132" s="192"/>
      <c r="X132" s="192"/>
      <c r="Y132" s="192"/>
      <c r="Z132" s="192"/>
      <c r="AA132" s="197"/>
      <c r="AT132" s="198" t="s">
        <v>168</v>
      </c>
      <c r="AU132" s="198" t="s">
        <v>118</v>
      </c>
      <c r="AV132" s="12" t="s">
        <v>165</v>
      </c>
      <c r="AW132" s="12" t="s">
        <v>36</v>
      </c>
      <c r="AX132" s="12" t="s">
        <v>85</v>
      </c>
      <c r="AY132" s="198" t="s">
        <v>161</v>
      </c>
    </row>
    <row r="133" spans="2:65" s="1" customFormat="1" ht="25.5" customHeight="1">
      <c r="B133" s="130"/>
      <c r="C133" s="169" t="s">
        <v>178</v>
      </c>
      <c r="D133" s="169" t="s">
        <v>152</v>
      </c>
      <c r="E133" s="170" t="s">
        <v>179</v>
      </c>
      <c r="F133" s="281" t="s">
        <v>180</v>
      </c>
      <c r="G133" s="281"/>
      <c r="H133" s="281"/>
      <c r="I133" s="281"/>
      <c r="J133" s="171" t="s">
        <v>171</v>
      </c>
      <c r="K133" s="172">
        <v>17.870999999999999</v>
      </c>
      <c r="L133" s="270">
        <v>0</v>
      </c>
      <c r="M133" s="270"/>
      <c r="N133" s="282">
        <f>ROUND(L133*K133,2)</f>
        <v>0</v>
      </c>
      <c r="O133" s="282"/>
      <c r="P133" s="282"/>
      <c r="Q133" s="282"/>
      <c r="R133" s="133"/>
      <c r="T133" s="154" t="s">
        <v>5</v>
      </c>
      <c r="U133" s="46" t="s">
        <v>45</v>
      </c>
      <c r="V133" s="38"/>
      <c r="W133" s="173">
        <f>V133*K133</f>
        <v>0</v>
      </c>
      <c r="X133" s="173">
        <v>0</v>
      </c>
      <c r="Y133" s="173">
        <f>X133*K133</f>
        <v>0</v>
      </c>
      <c r="Z133" s="173">
        <v>0</v>
      </c>
      <c r="AA133" s="174">
        <f>Z133*K133</f>
        <v>0</v>
      </c>
      <c r="AR133" s="20" t="s">
        <v>165</v>
      </c>
      <c r="AT133" s="20" t="s">
        <v>152</v>
      </c>
      <c r="AU133" s="20" t="s">
        <v>118</v>
      </c>
      <c r="AY133" s="20" t="s">
        <v>161</v>
      </c>
      <c r="BE133" s="107">
        <f>IF(U133="základní",N133,0)</f>
        <v>0</v>
      </c>
      <c r="BF133" s="107">
        <f>IF(U133="snížená",N133,0)</f>
        <v>0</v>
      </c>
      <c r="BG133" s="107">
        <f>IF(U133="zákl. přenesená",N133,0)</f>
        <v>0</v>
      </c>
      <c r="BH133" s="107">
        <f>IF(U133="sníž. přenesená",N133,0)</f>
        <v>0</v>
      </c>
      <c r="BI133" s="107">
        <f>IF(U133="nulová",N133,0)</f>
        <v>0</v>
      </c>
      <c r="BJ133" s="20" t="s">
        <v>85</v>
      </c>
      <c r="BK133" s="107">
        <f>ROUND(L133*K133,2)</f>
        <v>0</v>
      </c>
      <c r="BL133" s="20" t="s">
        <v>165</v>
      </c>
      <c r="BM133" s="20" t="s">
        <v>181</v>
      </c>
    </row>
    <row r="134" spans="2:65" s="11" customFormat="1" ht="16.5" customHeight="1">
      <c r="B134" s="183"/>
      <c r="C134" s="184"/>
      <c r="D134" s="184"/>
      <c r="E134" s="185" t="s">
        <v>5</v>
      </c>
      <c r="F134" s="285" t="s">
        <v>182</v>
      </c>
      <c r="G134" s="286"/>
      <c r="H134" s="286"/>
      <c r="I134" s="286"/>
      <c r="J134" s="184"/>
      <c r="K134" s="186" t="s">
        <v>5</v>
      </c>
      <c r="L134" s="184"/>
      <c r="M134" s="184"/>
      <c r="N134" s="184"/>
      <c r="O134" s="184"/>
      <c r="P134" s="184"/>
      <c r="Q134" s="184"/>
      <c r="R134" s="187"/>
      <c r="T134" s="188"/>
      <c r="U134" s="184"/>
      <c r="V134" s="184"/>
      <c r="W134" s="184"/>
      <c r="X134" s="184"/>
      <c r="Y134" s="184"/>
      <c r="Z134" s="184"/>
      <c r="AA134" s="189"/>
      <c r="AT134" s="190" t="s">
        <v>168</v>
      </c>
      <c r="AU134" s="190" t="s">
        <v>118</v>
      </c>
      <c r="AV134" s="11" t="s">
        <v>85</v>
      </c>
      <c r="AW134" s="11" t="s">
        <v>36</v>
      </c>
      <c r="AX134" s="11" t="s">
        <v>80</v>
      </c>
      <c r="AY134" s="190" t="s">
        <v>161</v>
      </c>
    </row>
    <row r="135" spans="2:65" s="11" customFormat="1" ht="16.5" customHeight="1">
      <c r="B135" s="183"/>
      <c r="C135" s="184"/>
      <c r="D135" s="184"/>
      <c r="E135" s="185" t="s">
        <v>5</v>
      </c>
      <c r="F135" s="287" t="s">
        <v>183</v>
      </c>
      <c r="G135" s="288"/>
      <c r="H135" s="288"/>
      <c r="I135" s="288"/>
      <c r="J135" s="184"/>
      <c r="K135" s="186" t="s">
        <v>5</v>
      </c>
      <c r="L135" s="184"/>
      <c r="M135" s="184"/>
      <c r="N135" s="184"/>
      <c r="O135" s="184"/>
      <c r="P135" s="184"/>
      <c r="Q135" s="184"/>
      <c r="R135" s="187"/>
      <c r="T135" s="188"/>
      <c r="U135" s="184"/>
      <c r="V135" s="184"/>
      <c r="W135" s="184"/>
      <c r="X135" s="184"/>
      <c r="Y135" s="184"/>
      <c r="Z135" s="184"/>
      <c r="AA135" s="189"/>
      <c r="AT135" s="190" t="s">
        <v>168</v>
      </c>
      <c r="AU135" s="190" t="s">
        <v>118</v>
      </c>
      <c r="AV135" s="11" t="s">
        <v>85</v>
      </c>
      <c r="AW135" s="11" t="s">
        <v>36</v>
      </c>
      <c r="AX135" s="11" t="s">
        <v>80</v>
      </c>
      <c r="AY135" s="190" t="s">
        <v>161</v>
      </c>
    </row>
    <row r="136" spans="2:65" s="10" customFormat="1" ht="25.5" customHeight="1">
      <c r="B136" s="175"/>
      <c r="C136" s="176"/>
      <c r="D136" s="176"/>
      <c r="E136" s="177" t="s">
        <v>5</v>
      </c>
      <c r="F136" s="289" t="s">
        <v>184</v>
      </c>
      <c r="G136" s="290"/>
      <c r="H136" s="290"/>
      <c r="I136" s="290"/>
      <c r="J136" s="176"/>
      <c r="K136" s="178">
        <v>6.7409999999999997</v>
      </c>
      <c r="L136" s="176"/>
      <c r="M136" s="176"/>
      <c r="N136" s="176"/>
      <c r="O136" s="176"/>
      <c r="P136" s="176"/>
      <c r="Q136" s="176"/>
      <c r="R136" s="179"/>
      <c r="T136" s="180"/>
      <c r="U136" s="176"/>
      <c r="V136" s="176"/>
      <c r="W136" s="176"/>
      <c r="X136" s="176"/>
      <c r="Y136" s="176"/>
      <c r="Z136" s="176"/>
      <c r="AA136" s="181"/>
      <c r="AT136" s="182" t="s">
        <v>168</v>
      </c>
      <c r="AU136" s="182" t="s">
        <v>118</v>
      </c>
      <c r="AV136" s="10" t="s">
        <v>118</v>
      </c>
      <c r="AW136" s="10" t="s">
        <v>36</v>
      </c>
      <c r="AX136" s="10" t="s">
        <v>80</v>
      </c>
      <c r="AY136" s="182" t="s">
        <v>161</v>
      </c>
    </row>
    <row r="137" spans="2:65" s="11" customFormat="1" ht="16.5" customHeight="1">
      <c r="B137" s="183"/>
      <c r="C137" s="184"/>
      <c r="D137" s="184"/>
      <c r="E137" s="185" t="s">
        <v>5</v>
      </c>
      <c r="F137" s="287" t="s">
        <v>185</v>
      </c>
      <c r="G137" s="288"/>
      <c r="H137" s="288"/>
      <c r="I137" s="288"/>
      <c r="J137" s="184"/>
      <c r="K137" s="186" t="s">
        <v>5</v>
      </c>
      <c r="L137" s="184"/>
      <c r="M137" s="184"/>
      <c r="N137" s="184"/>
      <c r="O137" s="184"/>
      <c r="P137" s="184"/>
      <c r="Q137" s="184"/>
      <c r="R137" s="187"/>
      <c r="T137" s="188"/>
      <c r="U137" s="184"/>
      <c r="V137" s="184"/>
      <c r="W137" s="184"/>
      <c r="X137" s="184"/>
      <c r="Y137" s="184"/>
      <c r="Z137" s="184"/>
      <c r="AA137" s="189"/>
      <c r="AT137" s="190" t="s">
        <v>168</v>
      </c>
      <c r="AU137" s="190" t="s">
        <v>118</v>
      </c>
      <c r="AV137" s="11" t="s">
        <v>85</v>
      </c>
      <c r="AW137" s="11" t="s">
        <v>36</v>
      </c>
      <c r="AX137" s="11" t="s">
        <v>80</v>
      </c>
      <c r="AY137" s="190" t="s">
        <v>161</v>
      </c>
    </row>
    <row r="138" spans="2:65" s="10" customFormat="1" ht="25.5" customHeight="1">
      <c r="B138" s="175"/>
      <c r="C138" s="176"/>
      <c r="D138" s="176"/>
      <c r="E138" s="177" t="s">
        <v>5</v>
      </c>
      <c r="F138" s="289" t="s">
        <v>186</v>
      </c>
      <c r="G138" s="290"/>
      <c r="H138" s="290"/>
      <c r="I138" s="290"/>
      <c r="J138" s="176"/>
      <c r="K138" s="178">
        <v>11.13</v>
      </c>
      <c r="L138" s="176"/>
      <c r="M138" s="176"/>
      <c r="N138" s="176"/>
      <c r="O138" s="176"/>
      <c r="P138" s="176"/>
      <c r="Q138" s="176"/>
      <c r="R138" s="179"/>
      <c r="T138" s="180"/>
      <c r="U138" s="176"/>
      <c r="V138" s="176"/>
      <c r="W138" s="176"/>
      <c r="X138" s="176"/>
      <c r="Y138" s="176"/>
      <c r="Z138" s="176"/>
      <c r="AA138" s="181"/>
      <c r="AT138" s="182" t="s">
        <v>168</v>
      </c>
      <c r="AU138" s="182" t="s">
        <v>118</v>
      </c>
      <c r="AV138" s="10" t="s">
        <v>118</v>
      </c>
      <c r="AW138" s="10" t="s">
        <v>36</v>
      </c>
      <c r="AX138" s="10" t="s">
        <v>80</v>
      </c>
      <c r="AY138" s="182" t="s">
        <v>161</v>
      </c>
    </row>
    <row r="139" spans="2:65" s="12" customFormat="1" ht="16.5" customHeight="1">
      <c r="B139" s="191"/>
      <c r="C139" s="192"/>
      <c r="D139" s="192"/>
      <c r="E139" s="193" t="s">
        <v>5</v>
      </c>
      <c r="F139" s="291" t="s">
        <v>177</v>
      </c>
      <c r="G139" s="292"/>
      <c r="H139" s="292"/>
      <c r="I139" s="292"/>
      <c r="J139" s="192"/>
      <c r="K139" s="194">
        <v>17.870999999999999</v>
      </c>
      <c r="L139" s="192"/>
      <c r="M139" s="192"/>
      <c r="N139" s="192"/>
      <c r="O139" s="192"/>
      <c r="P139" s="192"/>
      <c r="Q139" s="192"/>
      <c r="R139" s="195"/>
      <c r="T139" s="196"/>
      <c r="U139" s="192"/>
      <c r="V139" s="192"/>
      <c r="W139" s="192"/>
      <c r="X139" s="192"/>
      <c r="Y139" s="192"/>
      <c r="Z139" s="192"/>
      <c r="AA139" s="197"/>
      <c r="AT139" s="198" t="s">
        <v>168</v>
      </c>
      <c r="AU139" s="198" t="s">
        <v>118</v>
      </c>
      <c r="AV139" s="12" t="s">
        <v>165</v>
      </c>
      <c r="AW139" s="12" t="s">
        <v>36</v>
      </c>
      <c r="AX139" s="12" t="s">
        <v>85</v>
      </c>
      <c r="AY139" s="198" t="s">
        <v>161</v>
      </c>
    </row>
    <row r="140" spans="2:65" s="1" customFormat="1" ht="25.5" customHeight="1">
      <c r="B140" s="130"/>
      <c r="C140" s="169" t="s">
        <v>165</v>
      </c>
      <c r="D140" s="169" t="s">
        <v>152</v>
      </c>
      <c r="E140" s="170" t="s">
        <v>187</v>
      </c>
      <c r="F140" s="281" t="s">
        <v>188</v>
      </c>
      <c r="G140" s="281"/>
      <c r="H140" s="281"/>
      <c r="I140" s="281"/>
      <c r="J140" s="171" t="s">
        <v>171</v>
      </c>
      <c r="K140" s="172">
        <v>8.9359999999999999</v>
      </c>
      <c r="L140" s="270">
        <v>0</v>
      </c>
      <c r="M140" s="270"/>
      <c r="N140" s="282">
        <f>ROUND(L140*K140,2)</f>
        <v>0</v>
      </c>
      <c r="O140" s="282"/>
      <c r="P140" s="282"/>
      <c r="Q140" s="282"/>
      <c r="R140" s="133"/>
      <c r="T140" s="154" t="s">
        <v>5</v>
      </c>
      <c r="U140" s="46" t="s">
        <v>45</v>
      </c>
      <c r="V140" s="38"/>
      <c r="W140" s="173">
        <f>V140*K140</f>
        <v>0</v>
      </c>
      <c r="X140" s="173">
        <v>0</v>
      </c>
      <c r="Y140" s="173">
        <f>X140*K140</f>
        <v>0</v>
      </c>
      <c r="Z140" s="173">
        <v>0</v>
      </c>
      <c r="AA140" s="174">
        <f>Z140*K140</f>
        <v>0</v>
      </c>
      <c r="AR140" s="20" t="s">
        <v>165</v>
      </c>
      <c r="AT140" s="20" t="s">
        <v>152</v>
      </c>
      <c r="AU140" s="20" t="s">
        <v>118</v>
      </c>
      <c r="AY140" s="20" t="s">
        <v>161</v>
      </c>
      <c r="BE140" s="107">
        <f>IF(U140="základní",N140,0)</f>
        <v>0</v>
      </c>
      <c r="BF140" s="107">
        <f>IF(U140="snížená",N140,0)</f>
        <v>0</v>
      </c>
      <c r="BG140" s="107">
        <f>IF(U140="zákl. přenesená",N140,0)</f>
        <v>0</v>
      </c>
      <c r="BH140" s="107">
        <f>IF(U140="sníž. přenesená",N140,0)</f>
        <v>0</v>
      </c>
      <c r="BI140" s="107">
        <f>IF(U140="nulová",N140,0)</f>
        <v>0</v>
      </c>
      <c r="BJ140" s="20" t="s">
        <v>85</v>
      </c>
      <c r="BK140" s="107">
        <f>ROUND(L140*K140,2)</f>
        <v>0</v>
      </c>
      <c r="BL140" s="20" t="s">
        <v>165</v>
      </c>
      <c r="BM140" s="20" t="s">
        <v>189</v>
      </c>
    </row>
    <row r="141" spans="2:65" s="1" customFormat="1" ht="38.25" customHeight="1">
      <c r="B141" s="130"/>
      <c r="C141" s="169" t="s">
        <v>190</v>
      </c>
      <c r="D141" s="169" t="s">
        <v>152</v>
      </c>
      <c r="E141" s="170" t="s">
        <v>191</v>
      </c>
      <c r="F141" s="281" t="s">
        <v>192</v>
      </c>
      <c r="G141" s="281"/>
      <c r="H141" s="281"/>
      <c r="I141" s="281"/>
      <c r="J141" s="171" t="s">
        <v>171</v>
      </c>
      <c r="K141" s="172">
        <v>203.19800000000001</v>
      </c>
      <c r="L141" s="270">
        <v>0</v>
      </c>
      <c r="M141" s="270"/>
      <c r="N141" s="282">
        <f>ROUND(L141*K141,2)</f>
        <v>0</v>
      </c>
      <c r="O141" s="282"/>
      <c r="P141" s="282"/>
      <c r="Q141" s="282"/>
      <c r="R141" s="133"/>
      <c r="T141" s="154" t="s">
        <v>5</v>
      </c>
      <c r="U141" s="46" t="s">
        <v>45</v>
      </c>
      <c r="V141" s="38"/>
      <c r="W141" s="173">
        <f>V141*K141</f>
        <v>0</v>
      </c>
      <c r="X141" s="173">
        <v>0</v>
      </c>
      <c r="Y141" s="173">
        <f>X141*K141</f>
        <v>0</v>
      </c>
      <c r="Z141" s="173">
        <v>0</v>
      </c>
      <c r="AA141" s="174">
        <f>Z141*K141</f>
        <v>0</v>
      </c>
      <c r="AR141" s="20" t="s">
        <v>165</v>
      </c>
      <c r="AT141" s="20" t="s">
        <v>152</v>
      </c>
      <c r="AU141" s="20" t="s">
        <v>118</v>
      </c>
      <c r="AY141" s="20" t="s">
        <v>161</v>
      </c>
      <c r="BE141" s="107">
        <f>IF(U141="základní",N141,0)</f>
        <v>0</v>
      </c>
      <c r="BF141" s="107">
        <f>IF(U141="snížená",N141,0)</f>
        <v>0</v>
      </c>
      <c r="BG141" s="107">
        <f>IF(U141="zákl. přenesená",N141,0)</f>
        <v>0</v>
      </c>
      <c r="BH141" s="107">
        <f>IF(U141="sníž. přenesená",N141,0)</f>
        <v>0</v>
      </c>
      <c r="BI141" s="107">
        <f>IF(U141="nulová",N141,0)</f>
        <v>0</v>
      </c>
      <c r="BJ141" s="20" t="s">
        <v>85</v>
      </c>
      <c r="BK141" s="107">
        <f>ROUND(L141*K141,2)</f>
        <v>0</v>
      </c>
      <c r="BL141" s="20" t="s">
        <v>165</v>
      </c>
      <c r="BM141" s="20" t="s">
        <v>193</v>
      </c>
    </row>
    <row r="142" spans="2:65" s="11" customFormat="1" ht="25.5" customHeight="1">
      <c r="B142" s="183"/>
      <c r="C142" s="184"/>
      <c r="D142" s="184"/>
      <c r="E142" s="185" t="s">
        <v>5</v>
      </c>
      <c r="F142" s="285" t="s">
        <v>194</v>
      </c>
      <c r="G142" s="286"/>
      <c r="H142" s="286"/>
      <c r="I142" s="286"/>
      <c r="J142" s="184"/>
      <c r="K142" s="186" t="s">
        <v>5</v>
      </c>
      <c r="L142" s="184"/>
      <c r="M142" s="184"/>
      <c r="N142" s="184"/>
      <c r="O142" s="184"/>
      <c r="P142" s="184"/>
      <c r="Q142" s="184"/>
      <c r="R142" s="187"/>
      <c r="T142" s="188"/>
      <c r="U142" s="184"/>
      <c r="V142" s="184"/>
      <c r="W142" s="184"/>
      <c r="X142" s="184"/>
      <c r="Y142" s="184"/>
      <c r="Z142" s="184"/>
      <c r="AA142" s="189"/>
      <c r="AT142" s="190" t="s">
        <v>168</v>
      </c>
      <c r="AU142" s="190" t="s">
        <v>118</v>
      </c>
      <c r="AV142" s="11" t="s">
        <v>85</v>
      </c>
      <c r="AW142" s="11" t="s">
        <v>36</v>
      </c>
      <c r="AX142" s="11" t="s">
        <v>80</v>
      </c>
      <c r="AY142" s="190" t="s">
        <v>161</v>
      </c>
    </row>
    <row r="143" spans="2:65" s="10" customFormat="1" ht="16.5" customHeight="1">
      <c r="B143" s="175"/>
      <c r="C143" s="176"/>
      <c r="D143" s="176"/>
      <c r="E143" s="177" t="s">
        <v>5</v>
      </c>
      <c r="F143" s="289" t="s">
        <v>195</v>
      </c>
      <c r="G143" s="290"/>
      <c r="H143" s="290"/>
      <c r="I143" s="290"/>
      <c r="J143" s="176"/>
      <c r="K143" s="178">
        <v>203.19800000000001</v>
      </c>
      <c r="L143" s="176"/>
      <c r="M143" s="176"/>
      <c r="N143" s="176"/>
      <c r="O143" s="176"/>
      <c r="P143" s="176"/>
      <c r="Q143" s="176"/>
      <c r="R143" s="179"/>
      <c r="T143" s="180"/>
      <c r="U143" s="176"/>
      <c r="V143" s="176"/>
      <c r="W143" s="176"/>
      <c r="X143" s="176"/>
      <c r="Y143" s="176"/>
      <c r="Z143" s="176"/>
      <c r="AA143" s="181"/>
      <c r="AT143" s="182" t="s">
        <v>168</v>
      </c>
      <c r="AU143" s="182" t="s">
        <v>118</v>
      </c>
      <c r="AV143" s="10" t="s">
        <v>118</v>
      </c>
      <c r="AW143" s="10" t="s">
        <v>36</v>
      </c>
      <c r="AX143" s="10" t="s">
        <v>85</v>
      </c>
      <c r="AY143" s="182" t="s">
        <v>161</v>
      </c>
    </row>
    <row r="144" spans="2:65" s="1" customFormat="1" ht="38.25" customHeight="1">
      <c r="B144" s="130"/>
      <c r="C144" s="169" t="s">
        <v>196</v>
      </c>
      <c r="D144" s="169" t="s">
        <v>152</v>
      </c>
      <c r="E144" s="170" t="s">
        <v>197</v>
      </c>
      <c r="F144" s="281" t="s">
        <v>198</v>
      </c>
      <c r="G144" s="281"/>
      <c r="H144" s="281"/>
      <c r="I144" s="281"/>
      <c r="J144" s="171" t="s">
        <v>171</v>
      </c>
      <c r="K144" s="172">
        <v>2031.98</v>
      </c>
      <c r="L144" s="270">
        <v>0</v>
      </c>
      <c r="M144" s="270"/>
      <c r="N144" s="282">
        <f>ROUND(L144*K144,2)</f>
        <v>0</v>
      </c>
      <c r="O144" s="282"/>
      <c r="P144" s="282"/>
      <c r="Q144" s="282"/>
      <c r="R144" s="133"/>
      <c r="T144" s="154" t="s">
        <v>5</v>
      </c>
      <c r="U144" s="46" t="s">
        <v>45</v>
      </c>
      <c r="V144" s="38"/>
      <c r="W144" s="173">
        <f>V144*K144</f>
        <v>0</v>
      </c>
      <c r="X144" s="173">
        <v>0</v>
      </c>
      <c r="Y144" s="173">
        <f>X144*K144</f>
        <v>0</v>
      </c>
      <c r="Z144" s="173">
        <v>0</v>
      </c>
      <c r="AA144" s="174">
        <f>Z144*K144</f>
        <v>0</v>
      </c>
      <c r="AR144" s="20" t="s">
        <v>165</v>
      </c>
      <c r="AT144" s="20" t="s">
        <v>152</v>
      </c>
      <c r="AU144" s="20" t="s">
        <v>118</v>
      </c>
      <c r="AY144" s="20" t="s">
        <v>161</v>
      </c>
      <c r="BE144" s="107">
        <f>IF(U144="základní",N144,0)</f>
        <v>0</v>
      </c>
      <c r="BF144" s="107">
        <f>IF(U144="snížená",N144,0)</f>
        <v>0</v>
      </c>
      <c r="BG144" s="107">
        <f>IF(U144="zákl. přenesená",N144,0)</f>
        <v>0</v>
      </c>
      <c r="BH144" s="107">
        <f>IF(U144="sníž. přenesená",N144,0)</f>
        <v>0</v>
      </c>
      <c r="BI144" s="107">
        <f>IF(U144="nulová",N144,0)</f>
        <v>0</v>
      </c>
      <c r="BJ144" s="20" t="s">
        <v>85</v>
      </c>
      <c r="BK144" s="107">
        <f>ROUND(L144*K144,2)</f>
        <v>0</v>
      </c>
      <c r="BL144" s="20" t="s">
        <v>165</v>
      </c>
      <c r="BM144" s="20" t="s">
        <v>199</v>
      </c>
    </row>
    <row r="145" spans="2:65" s="1" customFormat="1" ht="16.5" customHeight="1">
      <c r="B145" s="130"/>
      <c r="C145" s="169" t="s">
        <v>200</v>
      </c>
      <c r="D145" s="169" t="s">
        <v>152</v>
      </c>
      <c r="E145" s="170" t="s">
        <v>201</v>
      </c>
      <c r="F145" s="281" t="s">
        <v>202</v>
      </c>
      <c r="G145" s="281"/>
      <c r="H145" s="281"/>
      <c r="I145" s="281"/>
      <c r="J145" s="171" t="s">
        <v>171</v>
      </c>
      <c r="K145" s="172">
        <v>203.19800000000001</v>
      </c>
      <c r="L145" s="270">
        <v>0</v>
      </c>
      <c r="M145" s="270"/>
      <c r="N145" s="282">
        <f>ROUND(L145*K145,2)</f>
        <v>0</v>
      </c>
      <c r="O145" s="282"/>
      <c r="P145" s="282"/>
      <c r="Q145" s="282"/>
      <c r="R145" s="133"/>
      <c r="T145" s="154" t="s">
        <v>5</v>
      </c>
      <c r="U145" s="46" t="s">
        <v>45</v>
      </c>
      <c r="V145" s="38"/>
      <c r="W145" s="173">
        <f>V145*K145</f>
        <v>0</v>
      </c>
      <c r="X145" s="173">
        <v>0</v>
      </c>
      <c r="Y145" s="173">
        <f>X145*K145</f>
        <v>0</v>
      </c>
      <c r="Z145" s="173">
        <v>0</v>
      </c>
      <c r="AA145" s="174">
        <f>Z145*K145</f>
        <v>0</v>
      </c>
      <c r="AR145" s="20" t="s">
        <v>165</v>
      </c>
      <c r="AT145" s="20" t="s">
        <v>152</v>
      </c>
      <c r="AU145" s="20" t="s">
        <v>118</v>
      </c>
      <c r="AY145" s="20" t="s">
        <v>161</v>
      </c>
      <c r="BE145" s="107">
        <f>IF(U145="základní",N145,0)</f>
        <v>0</v>
      </c>
      <c r="BF145" s="107">
        <f>IF(U145="snížená",N145,0)</f>
        <v>0</v>
      </c>
      <c r="BG145" s="107">
        <f>IF(U145="zákl. přenesená",N145,0)</f>
        <v>0</v>
      </c>
      <c r="BH145" s="107">
        <f>IF(U145="sníž. přenesená",N145,0)</f>
        <v>0</v>
      </c>
      <c r="BI145" s="107">
        <f>IF(U145="nulová",N145,0)</f>
        <v>0</v>
      </c>
      <c r="BJ145" s="20" t="s">
        <v>85</v>
      </c>
      <c r="BK145" s="107">
        <f>ROUND(L145*K145,2)</f>
        <v>0</v>
      </c>
      <c r="BL145" s="20" t="s">
        <v>165</v>
      </c>
      <c r="BM145" s="20" t="s">
        <v>203</v>
      </c>
    </row>
    <row r="146" spans="2:65" s="1" customFormat="1" ht="25.5" customHeight="1">
      <c r="B146" s="130"/>
      <c r="C146" s="169" t="s">
        <v>204</v>
      </c>
      <c r="D146" s="169" t="s">
        <v>152</v>
      </c>
      <c r="E146" s="170" t="s">
        <v>205</v>
      </c>
      <c r="F146" s="281" t="s">
        <v>206</v>
      </c>
      <c r="G146" s="281"/>
      <c r="H146" s="281"/>
      <c r="I146" s="281"/>
      <c r="J146" s="171" t="s">
        <v>207</v>
      </c>
      <c r="K146" s="172">
        <v>365.75599999999997</v>
      </c>
      <c r="L146" s="270">
        <v>0</v>
      </c>
      <c r="M146" s="270"/>
      <c r="N146" s="282">
        <f>ROUND(L146*K146,2)</f>
        <v>0</v>
      </c>
      <c r="O146" s="282"/>
      <c r="P146" s="282"/>
      <c r="Q146" s="282"/>
      <c r="R146" s="133"/>
      <c r="T146" s="154" t="s">
        <v>5</v>
      </c>
      <c r="U146" s="46" t="s">
        <v>45</v>
      </c>
      <c r="V146" s="38"/>
      <c r="W146" s="173">
        <f>V146*K146</f>
        <v>0</v>
      </c>
      <c r="X146" s="173">
        <v>0</v>
      </c>
      <c r="Y146" s="173">
        <f>X146*K146</f>
        <v>0</v>
      </c>
      <c r="Z146" s="173">
        <v>0</v>
      </c>
      <c r="AA146" s="174">
        <f>Z146*K146</f>
        <v>0</v>
      </c>
      <c r="AR146" s="20" t="s">
        <v>165</v>
      </c>
      <c r="AT146" s="20" t="s">
        <v>152</v>
      </c>
      <c r="AU146" s="20" t="s">
        <v>118</v>
      </c>
      <c r="AY146" s="20" t="s">
        <v>161</v>
      </c>
      <c r="BE146" s="107">
        <f>IF(U146="základní",N146,0)</f>
        <v>0</v>
      </c>
      <c r="BF146" s="107">
        <f>IF(U146="snížená",N146,0)</f>
        <v>0</v>
      </c>
      <c r="BG146" s="107">
        <f>IF(U146="zákl. přenesená",N146,0)</f>
        <v>0</v>
      </c>
      <c r="BH146" s="107">
        <f>IF(U146="sníž. přenesená",N146,0)</f>
        <v>0</v>
      </c>
      <c r="BI146" s="107">
        <f>IF(U146="nulová",N146,0)</f>
        <v>0</v>
      </c>
      <c r="BJ146" s="20" t="s">
        <v>85</v>
      </c>
      <c r="BK146" s="107">
        <f>ROUND(L146*K146,2)</f>
        <v>0</v>
      </c>
      <c r="BL146" s="20" t="s">
        <v>165</v>
      </c>
      <c r="BM146" s="20" t="s">
        <v>208</v>
      </c>
    </row>
    <row r="147" spans="2:65" s="1" customFormat="1" ht="25.5" customHeight="1">
      <c r="B147" s="130"/>
      <c r="C147" s="169" t="s">
        <v>209</v>
      </c>
      <c r="D147" s="169" t="s">
        <v>152</v>
      </c>
      <c r="E147" s="170" t="s">
        <v>210</v>
      </c>
      <c r="F147" s="281" t="s">
        <v>211</v>
      </c>
      <c r="G147" s="281"/>
      <c r="H147" s="281"/>
      <c r="I147" s="281"/>
      <c r="J147" s="171" t="s">
        <v>164</v>
      </c>
      <c r="K147" s="172">
        <v>670.04100000000005</v>
      </c>
      <c r="L147" s="270">
        <v>0</v>
      </c>
      <c r="M147" s="270"/>
      <c r="N147" s="282">
        <f>ROUND(L147*K147,2)</f>
        <v>0</v>
      </c>
      <c r="O147" s="282"/>
      <c r="P147" s="282"/>
      <c r="Q147" s="282"/>
      <c r="R147" s="133"/>
      <c r="T147" s="154" t="s">
        <v>5</v>
      </c>
      <c r="U147" s="46" t="s">
        <v>45</v>
      </c>
      <c r="V147" s="38"/>
      <c r="W147" s="173">
        <f>V147*K147</f>
        <v>0</v>
      </c>
      <c r="X147" s="173">
        <v>0</v>
      </c>
      <c r="Y147" s="173">
        <f>X147*K147</f>
        <v>0</v>
      </c>
      <c r="Z147" s="173">
        <v>0</v>
      </c>
      <c r="AA147" s="174">
        <f>Z147*K147</f>
        <v>0</v>
      </c>
      <c r="AR147" s="20" t="s">
        <v>165</v>
      </c>
      <c r="AT147" s="20" t="s">
        <v>152</v>
      </c>
      <c r="AU147" s="20" t="s">
        <v>118</v>
      </c>
      <c r="AY147" s="20" t="s">
        <v>161</v>
      </c>
      <c r="BE147" s="107">
        <f>IF(U147="základní",N147,0)</f>
        <v>0</v>
      </c>
      <c r="BF147" s="107">
        <f>IF(U147="snížená",N147,0)</f>
        <v>0</v>
      </c>
      <c r="BG147" s="107">
        <f>IF(U147="zákl. přenesená",N147,0)</f>
        <v>0</v>
      </c>
      <c r="BH147" s="107">
        <f>IF(U147="sníž. přenesená",N147,0)</f>
        <v>0</v>
      </c>
      <c r="BI147" s="107">
        <f>IF(U147="nulová",N147,0)</f>
        <v>0</v>
      </c>
      <c r="BJ147" s="20" t="s">
        <v>85</v>
      </c>
      <c r="BK147" s="107">
        <f>ROUND(L147*K147,2)</f>
        <v>0</v>
      </c>
      <c r="BL147" s="20" t="s">
        <v>165</v>
      </c>
      <c r="BM147" s="20" t="s">
        <v>212</v>
      </c>
    </row>
    <row r="148" spans="2:65" s="10" customFormat="1" ht="16.5" customHeight="1">
      <c r="B148" s="175"/>
      <c r="C148" s="176"/>
      <c r="D148" s="176"/>
      <c r="E148" s="177" t="s">
        <v>5</v>
      </c>
      <c r="F148" s="283" t="s">
        <v>167</v>
      </c>
      <c r="G148" s="284"/>
      <c r="H148" s="284"/>
      <c r="I148" s="284"/>
      <c r="J148" s="176"/>
      <c r="K148" s="178">
        <v>670.04100000000005</v>
      </c>
      <c r="L148" s="176"/>
      <c r="M148" s="176"/>
      <c r="N148" s="176"/>
      <c r="O148" s="176"/>
      <c r="P148" s="176"/>
      <c r="Q148" s="176"/>
      <c r="R148" s="179"/>
      <c r="T148" s="180"/>
      <c r="U148" s="176"/>
      <c r="V148" s="176"/>
      <c r="W148" s="176"/>
      <c r="X148" s="176"/>
      <c r="Y148" s="176"/>
      <c r="Z148" s="176"/>
      <c r="AA148" s="181"/>
      <c r="AT148" s="182" t="s">
        <v>168</v>
      </c>
      <c r="AU148" s="182" t="s">
        <v>118</v>
      </c>
      <c r="AV148" s="10" t="s">
        <v>118</v>
      </c>
      <c r="AW148" s="10" t="s">
        <v>36</v>
      </c>
      <c r="AX148" s="10" t="s">
        <v>85</v>
      </c>
      <c r="AY148" s="182" t="s">
        <v>161</v>
      </c>
    </row>
    <row r="149" spans="2:65" s="9" customFormat="1" ht="29.85" customHeight="1">
      <c r="B149" s="159"/>
      <c r="C149" s="160"/>
      <c r="D149" s="168" t="s">
        <v>157</v>
      </c>
      <c r="E149" s="168"/>
      <c r="F149" s="168"/>
      <c r="G149" s="168"/>
      <c r="H149" s="168"/>
      <c r="I149" s="168"/>
      <c r="J149" s="168"/>
      <c r="K149" s="168"/>
      <c r="L149" s="168"/>
      <c r="M149" s="168"/>
      <c r="N149" s="298">
        <f>BK149</f>
        <v>0</v>
      </c>
      <c r="O149" s="299"/>
      <c r="P149" s="299"/>
      <c r="Q149" s="299"/>
      <c r="R149" s="161"/>
      <c r="T149" s="162"/>
      <c r="U149" s="160"/>
      <c r="V149" s="160"/>
      <c r="W149" s="163">
        <f>SUM(W150:W162)</f>
        <v>0</v>
      </c>
      <c r="X149" s="160"/>
      <c r="Y149" s="163">
        <f>SUM(Y150:Y162)</f>
        <v>433.79109791999997</v>
      </c>
      <c r="Z149" s="160"/>
      <c r="AA149" s="164">
        <f>SUM(AA150:AA162)</f>
        <v>0</v>
      </c>
      <c r="AR149" s="165" t="s">
        <v>85</v>
      </c>
      <c r="AT149" s="166" t="s">
        <v>79</v>
      </c>
      <c r="AU149" s="166" t="s">
        <v>85</v>
      </c>
      <c r="AY149" s="165" t="s">
        <v>161</v>
      </c>
      <c r="BK149" s="167">
        <f>SUM(BK150:BK162)</f>
        <v>0</v>
      </c>
    </row>
    <row r="150" spans="2:65" s="1" customFormat="1" ht="38.25" customHeight="1">
      <c r="B150" s="130"/>
      <c r="C150" s="169" t="s">
        <v>213</v>
      </c>
      <c r="D150" s="169" t="s">
        <v>152</v>
      </c>
      <c r="E150" s="170" t="s">
        <v>214</v>
      </c>
      <c r="F150" s="281" t="s">
        <v>215</v>
      </c>
      <c r="G150" s="281"/>
      <c r="H150" s="281"/>
      <c r="I150" s="281"/>
      <c r="J150" s="171" t="s">
        <v>164</v>
      </c>
      <c r="K150" s="172">
        <v>445.42099999999999</v>
      </c>
      <c r="L150" s="270">
        <v>0</v>
      </c>
      <c r="M150" s="270"/>
      <c r="N150" s="282">
        <f>ROUND(L150*K150,2)</f>
        <v>0</v>
      </c>
      <c r="O150" s="282"/>
      <c r="P150" s="282"/>
      <c r="Q150" s="282"/>
      <c r="R150" s="133"/>
      <c r="T150" s="154" t="s">
        <v>5</v>
      </c>
      <c r="U150" s="46" t="s">
        <v>45</v>
      </c>
      <c r="V150" s="38"/>
      <c r="W150" s="173">
        <f>V150*K150</f>
        <v>0</v>
      </c>
      <c r="X150" s="173">
        <v>0.18906999999999999</v>
      </c>
      <c r="Y150" s="173">
        <f>X150*K150</f>
        <v>84.215748469999994</v>
      </c>
      <c r="Z150" s="173">
        <v>0</v>
      </c>
      <c r="AA150" s="174">
        <f>Z150*K150</f>
        <v>0</v>
      </c>
      <c r="AR150" s="20" t="s">
        <v>165</v>
      </c>
      <c r="AT150" s="20" t="s">
        <v>152</v>
      </c>
      <c r="AU150" s="20" t="s">
        <v>118</v>
      </c>
      <c r="AY150" s="20" t="s">
        <v>161</v>
      </c>
      <c r="BE150" s="107">
        <f>IF(U150="základní",N150,0)</f>
        <v>0</v>
      </c>
      <c r="BF150" s="107">
        <f>IF(U150="snížená",N150,0)</f>
        <v>0</v>
      </c>
      <c r="BG150" s="107">
        <f>IF(U150="zákl. přenesená",N150,0)</f>
        <v>0</v>
      </c>
      <c r="BH150" s="107">
        <f>IF(U150="sníž. přenesená",N150,0)</f>
        <v>0</v>
      </c>
      <c r="BI150" s="107">
        <f>IF(U150="nulová",N150,0)</f>
        <v>0</v>
      </c>
      <c r="BJ150" s="20" t="s">
        <v>85</v>
      </c>
      <c r="BK150" s="107">
        <f>ROUND(L150*K150,2)</f>
        <v>0</v>
      </c>
      <c r="BL150" s="20" t="s">
        <v>165</v>
      </c>
      <c r="BM150" s="20" t="s">
        <v>216</v>
      </c>
    </row>
    <row r="151" spans="2:65" s="1" customFormat="1" ht="16.5" customHeight="1">
      <c r="B151" s="37"/>
      <c r="C151" s="38"/>
      <c r="D151" s="38"/>
      <c r="E151" s="38"/>
      <c r="F151" s="293" t="s">
        <v>217</v>
      </c>
      <c r="G151" s="294"/>
      <c r="H151" s="294"/>
      <c r="I151" s="294"/>
      <c r="J151" s="38"/>
      <c r="K151" s="38"/>
      <c r="L151" s="38"/>
      <c r="M151" s="38"/>
      <c r="N151" s="38"/>
      <c r="O151" s="38"/>
      <c r="P151" s="38"/>
      <c r="Q151" s="38"/>
      <c r="R151" s="39"/>
      <c r="T151" s="149"/>
      <c r="U151" s="38"/>
      <c r="V151" s="38"/>
      <c r="W151" s="38"/>
      <c r="X151" s="38"/>
      <c r="Y151" s="38"/>
      <c r="Z151" s="38"/>
      <c r="AA151" s="76"/>
      <c r="AT151" s="20" t="s">
        <v>218</v>
      </c>
      <c r="AU151" s="20" t="s">
        <v>118</v>
      </c>
    </row>
    <row r="152" spans="2:65" s="10" customFormat="1" ht="16.5" customHeight="1">
      <c r="B152" s="175"/>
      <c r="C152" s="176"/>
      <c r="D152" s="176"/>
      <c r="E152" s="177" t="s">
        <v>5</v>
      </c>
      <c r="F152" s="289" t="s">
        <v>219</v>
      </c>
      <c r="G152" s="290"/>
      <c r="H152" s="290"/>
      <c r="I152" s="290"/>
      <c r="J152" s="176"/>
      <c r="K152" s="178">
        <v>445.42099999999999</v>
      </c>
      <c r="L152" s="176"/>
      <c r="M152" s="176"/>
      <c r="N152" s="176"/>
      <c r="O152" s="176"/>
      <c r="P152" s="176"/>
      <c r="Q152" s="176"/>
      <c r="R152" s="179"/>
      <c r="T152" s="180"/>
      <c r="U152" s="176"/>
      <c r="V152" s="176"/>
      <c r="W152" s="176"/>
      <c r="X152" s="176"/>
      <c r="Y152" s="176"/>
      <c r="Z152" s="176"/>
      <c r="AA152" s="181"/>
      <c r="AT152" s="182" t="s">
        <v>168</v>
      </c>
      <c r="AU152" s="182" t="s">
        <v>118</v>
      </c>
      <c r="AV152" s="10" t="s">
        <v>118</v>
      </c>
      <c r="AW152" s="10" t="s">
        <v>36</v>
      </c>
      <c r="AX152" s="10" t="s">
        <v>85</v>
      </c>
      <c r="AY152" s="182" t="s">
        <v>161</v>
      </c>
    </row>
    <row r="153" spans="2:65" s="1" customFormat="1" ht="38.25" customHeight="1">
      <c r="B153" s="130"/>
      <c r="C153" s="169" t="s">
        <v>220</v>
      </c>
      <c r="D153" s="169" t="s">
        <v>152</v>
      </c>
      <c r="E153" s="170" t="s">
        <v>221</v>
      </c>
      <c r="F153" s="281" t="s">
        <v>222</v>
      </c>
      <c r="G153" s="281"/>
      <c r="H153" s="281"/>
      <c r="I153" s="281"/>
      <c r="J153" s="171" t="s">
        <v>164</v>
      </c>
      <c r="K153" s="172">
        <v>224.62</v>
      </c>
      <c r="L153" s="270">
        <v>0</v>
      </c>
      <c r="M153" s="270"/>
      <c r="N153" s="282">
        <f>ROUND(L153*K153,2)</f>
        <v>0</v>
      </c>
      <c r="O153" s="282"/>
      <c r="P153" s="282"/>
      <c r="Q153" s="282"/>
      <c r="R153" s="133"/>
      <c r="T153" s="154" t="s">
        <v>5</v>
      </c>
      <c r="U153" s="46" t="s">
        <v>45</v>
      </c>
      <c r="V153" s="38"/>
      <c r="W153" s="173">
        <f>V153*K153</f>
        <v>0</v>
      </c>
      <c r="X153" s="173">
        <v>0.27994000000000002</v>
      </c>
      <c r="Y153" s="173">
        <f>X153*K153</f>
        <v>62.880122800000009</v>
      </c>
      <c r="Z153" s="173">
        <v>0</v>
      </c>
      <c r="AA153" s="174">
        <f>Z153*K153</f>
        <v>0</v>
      </c>
      <c r="AR153" s="20" t="s">
        <v>165</v>
      </c>
      <c r="AT153" s="20" t="s">
        <v>152</v>
      </c>
      <c r="AU153" s="20" t="s">
        <v>118</v>
      </c>
      <c r="AY153" s="20" t="s">
        <v>161</v>
      </c>
      <c r="BE153" s="107">
        <f>IF(U153="základní",N153,0)</f>
        <v>0</v>
      </c>
      <c r="BF153" s="107">
        <f>IF(U153="snížená",N153,0)</f>
        <v>0</v>
      </c>
      <c r="BG153" s="107">
        <f>IF(U153="zákl. přenesená",N153,0)</f>
        <v>0</v>
      </c>
      <c r="BH153" s="107">
        <f>IF(U153="sníž. přenesená",N153,0)</f>
        <v>0</v>
      </c>
      <c r="BI153" s="107">
        <f>IF(U153="nulová",N153,0)</f>
        <v>0</v>
      </c>
      <c r="BJ153" s="20" t="s">
        <v>85</v>
      </c>
      <c r="BK153" s="107">
        <f>ROUND(L153*K153,2)</f>
        <v>0</v>
      </c>
      <c r="BL153" s="20" t="s">
        <v>165</v>
      </c>
      <c r="BM153" s="20" t="s">
        <v>223</v>
      </c>
    </row>
    <row r="154" spans="2:65" s="1" customFormat="1" ht="16.5" customHeight="1">
      <c r="B154" s="37"/>
      <c r="C154" s="38"/>
      <c r="D154" s="38"/>
      <c r="E154" s="38"/>
      <c r="F154" s="293" t="s">
        <v>224</v>
      </c>
      <c r="G154" s="294"/>
      <c r="H154" s="294"/>
      <c r="I154" s="294"/>
      <c r="J154" s="38"/>
      <c r="K154" s="38"/>
      <c r="L154" s="38"/>
      <c r="M154" s="38"/>
      <c r="N154" s="38"/>
      <c r="O154" s="38"/>
      <c r="P154" s="38"/>
      <c r="Q154" s="38"/>
      <c r="R154" s="39"/>
      <c r="T154" s="149"/>
      <c r="U154" s="38"/>
      <c r="V154" s="38"/>
      <c r="W154" s="38"/>
      <c r="X154" s="38"/>
      <c r="Y154" s="38"/>
      <c r="Z154" s="38"/>
      <c r="AA154" s="76"/>
      <c r="AT154" s="20" t="s">
        <v>218</v>
      </c>
      <c r="AU154" s="20" t="s">
        <v>118</v>
      </c>
    </row>
    <row r="155" spans="2:65" s="10" customFormat="1" ht="16.5" customHeight="1">
      <c r="B155" s="175"/>
      <c r="C155" s="176"/>
      <c r="D155" s="176"/>
      <c r="E155" s="177" t="s">
        <v>5</v>
      </c>
      <c r="F155" s="289" t="s">
        <v>225</v>
      </c>
      <c r="G155" s="290"/>
      <c r="H155" s="290"/>
      <c r="I155" s="290"/>
      <c r="J155" s="176"/>
      <c r="K155" s="178">
        <v>224.62</v>
      </c>
      <c r="L155" s="176"/>
      <c r="M155" s="176"/>
      <c r="N155" s="176"/>
      <c r="O155" s="176"/>
      <c r="P155" s="176"/>
      <c r="Q155" s="176"/>
      <c r="R155" s="179"/>
      <c r="T155" s="180"/>
      <c r="U155" s="176"/>
      <c r="V155" s="176"/>
      <c r="W155" s="176"/>
      <c r="X155" s="176"/>
      <c r="Y155" s="176"/>
      <c r="Z155" s="176"/>
      <c r="AA155" s="181"/>
      <c r="AT155" s="182" t="s">
        <v>168</v>
      </c>
      <c r="AU155" s="182" t="s">
        <v>118</v>
      </c>
      <c r="AV155" s="10" t="s">
        <v>118</v>
      </c>
      <c r="AW155" s="10" t="s">
        <v>36</v>
      </c>
      <c r="AX155" s="10" t="s">
        <v>85</v>
      </c>
      <c r="AY155" s="182" t="s">
        <v>161</v>
      </c>
    </row>
    <row r="156" spans="2:65" s="1" customFormat="1" ht="38.25" customHeight="1">
      <c r="B156" s="130"/>
      <c r="C156" s="169" t="s">
        <v>226</v>
      </c>
      <c r="D156" s="169" t="s">
        <v>152</v>
      </c>
      <c r="E156" s="170" t="s">
        <v>227</v>
      </c>
      <c r="F156" s="281" t="s">
        <v>228</v>
      </c>
      <c r="G156" s="281"/>
      <c r="H156" s="281"/>
      <c r="I156" s="281"/>
      <c r="J156" s="171" t="s">
        <v>164</v>
      </c>
      <c r="K156" s="172">
        <v>445.42099999999999</v>
      </c>
      <c r="L156" s="270">
        <v>0</v>
      </c>
      <c r="M156" s="270"/>
      <c r="N156" s="282">
        <f>ROUND(L156*K156,2)</f>
        <v>0</v>
      </c>
      <c r="O156" s="282"/>
      <c r="P156" s="282"/>
      <c r="Q156" s="282"/>
      <c r="R156" s="133"/>
      <c r="T156" s="154" t="s">
        <v>5</v>
      </c>
      <c r="U156" s="46" t="s">
        <v>45</v>
      </c>
      <c r="V156" s="38"/>
      <c r="W156" s="173">
        <f>V156*K156</f>
        <v>0</v>
      </c>
      <c r="X156" s="173">
        <v>0.378</v>
      </c>
      <c r="Y156" s="173">
        <f>X156*K156</f>
        <v>168.36913799999999</v>
      </c>
      <c r="Z156" s="173">
        <v>0</v>
      </c>
      <c r="AA156" s="174">
        <f>Z156*K156</f>
        <v>0</v>
      </c>
      <c r="AR156" s="20" t="s">
        <v>165</v>
      </c>
      <c r="AT156" s="20" t="s">
        <v>152</v>
      </c>
      <c r="AU156" s="20" t="s">
        <v>118</v>
      </c>
      <c r="AY156" s="20" t="s">
        <v>161</v>
      </c>
      <c r="BE156" s="107">
        <f>IF(U156="základní",N156,0)</f>
        <v>0</v>
      </c>
      <c r="BF156" s="107">
        <f>IF(U156="snížená",N156,0)</f>
        <v>0</v>
      </c>
      <c r="BG156" s="107">
        <f>IF(U156="zákl. přenesená",N156,0)</f>
        <v>0</v>
      </c>
      <c r="BH156" s="107">
        <f>IF(U156="sníž. přenesená",N156,0)</f>
        <v>0</v>
      </c>
      <c r="BI156" s="107">
        <f>IF(U156="nulová",N156,0)</f>
        <v>0</v>
      </c>
      <c r="BJ156" s="20" t="s">
        <v>85</v>
      </c>
      <c r="BK156" s="107">
        <f>ROUND(L156*K156,2)</f>
        <v>0</v>
      </c>
      <c r="BL156" s="20" t="s">
        <v>165</v>
      </c>
      <c r="BM156" s="20" t="s">
        <v>229</v>
      </c>
    </row>
    <row r="157" spans="2:65" s="1" customFormat="1" ht="16.5" customHeight="1">
      <c r="B157" s="37"/>
      <c r="C157" s="38"/>
      <c r="D157" s="38"/>
      <c r="E157" s="38"/>
      <c r="F157" s="293" t="s">
        <v>230</v>
      </c>
      <c r="G157" s="294"/>
      <c r="H157" s="294"/>
      <c r="I157" s="294"/>
      <c r="J157" s="38"/>
      <c r="K157" s="38"/>
      <c r="L157" s="38"/>
      <c r="M157" s="38"/>
      <c r="N157" s="38"/>
      <c r="O157" s="38"/>
      <c r="P157" s="38"/>
      <c r="Q157" s="38"/>
      <c r="R157" s="39"/>
      <c r="T157" s="149"/>
      <c r="U157" s="38"/>
      <c r="V157" s="38"/>
      <c r="W157" s="38"/>
      <c r="X157" s="38"/>
      <c r="Y157" s="38"/>
      <c r="Z157" s="38"/>
      <c r="AA157" s="76"/>
      <c r="AT157" s="20" t="s">
        <v>218</v>
      </c>
      <c r="AU157" s="20" t="s">
        <v>118</v>
      </c>
    </row>
    <row r="158" spans="2:65" s="10" customFormat="1" ht="16.5" customHeight="1">
      <c r="B158" s="175"/>
      <c r="C158" s="176"/>
      <c r="D158" s="176"/>
      <c r="E158" s="177" t="s">
        <v>5</v>
      </c>
      <c r="F158" s="289" t="s">
        <v>219</v>
      </c>
      <c r="G158" s="290"/>
      <c r="H158" s="290"/>
      <c r="I158" s="290"/>
      <c r="J158" s="176"/>
      <c r="K158" s="178">
        <v>445.42099999999999</v>
      </c>
      <c r="L158" s="176"/>
      <c r="M158" s="176"/>
      <c r="N158" s="176"/>
      <c r="O158" s="176"/>
      <c r="P158" s="176"/>
      <c r="Q158" s="176"/>
      <c r="R158" s="179"/>
      <c r="T158" s="180"/>
      <c r="U158" s="176"/>
      <c r="V158" s="176"/>
      <c r="W158" s="176"/>
      <c r="X158" s="176"/>
      <c r="Y158" s="176"/>
      <c r="Z158" s="176"/>
      <c r="AA158" s="181"/>
      <c r="AT158" s="182" t="s">
        <v>168</v>
      </c>
      <c r="AU158" s="182" t="s">
        <v>118</v>
      </c>
      <c r="AV158" s="10" t="s">
        <v>118</v>
      </c>
      <c r="AW158" s="10" t="s">
        <v>36</v>
      </c>
      <c r="AX158" s="10" t="s">
        <v>85</v>
      </c>
      <c r="AY158" s="182" t="s">
        <v>161</v>
      </c>
    </row>
    <row r="159" spans="2:65" s="1" customFormat="1" ht="38.25" customHeight="1">
      <c r="B159" s="130"/>
      <c r="C159" s="169" t="s">
        <v>231</v>
      </c>
      <c r="D159" s="169" t="s">
        <v>152</v>
      </c>
      <c r="E159" s="170" t="s">
        <v>232</v>
      </c>
      <c r="F159" s="281" t="s">
        <v>233</v>
      </c>
      <c r="G159" s="281"/>
      <c r="H159" s="281"/>
      <c r="I159" s="281"/>
      <c r="J159" s="171" t="s">
        <v>164</v>
      </c>
      <c r="K159" s="172">
        <v>445.42099999999999</v>
      </c>
      <c r="L159" s="270">
        <v>0</v>
      </c>
      <c r="M159" s="270"/>
      <c r="N159" s="282">
        <f>ROUND(L159*K159,2)</f>
        <v>0</v>
      </c>
      <c r="O159" s="282"/>
      <c r="P159" s="282"/>
      <c r="Q159" s="282"/>
      <c r="R159" s="133"/>
      <c r="T159" s="154" t="s">
        <v>5</v>
      </c>
      <c r="U159" s="46" t="s">
        <v>45</v>
      </c>
      <c r="V159" s="38"/>
      <c r="W159" s="173">
        <f>V159*K159</f>
        <v>0</v>
      </c>
      <c r="X159" s="173">
        <v>8.5650000000000004E-2</v>
      </c>
      <c r="Y159" s="173">
        <f>X159*K159</f>
        <v>38.150308649999999</v>
      </c>
      <c r="Z159" s="173">
        <v>0</v>
      </c>
      <c r="AA159" s="174">
        <f>Z159*K159</f>
        <v>0</v>
      </c>
      <c r="AR159" s="20" t="s">
        <v>165</v>
      </c>
      <c r="AT159" s="20" t="s">
        <v>152</v>
      </c>
      <c r="AU159" s="20" t="s">
        <v>118</v>
      </c>
      <c r="AY159" s="20" t="s">
        <v>161</v>
      </c>
      <c r="BE159" s="107">
        <f>IF(U159="základní",N159,0)</f>
        <v>0</v>
      </c>
      <c r="BF159" s="107">
        <f>IF(U159="snížená",N159,0)</f>
        <v>0</v>
      </c>
      <c r="BG159" s="107">
        <f>IF(U159="zákl. přenesená",N159,0)</f>
        <v>0</v>
      </c>
      <c r="BH159" s="107">
        <f>IF(U159="sníž. přenesená",N159,0)</f>
        <v>0</v>
      </c>
      <c r="BI159" s="107">
        <f>IF(U159="nulová",N159,0)</f>
        <v>0</v>
      </c>
      <c r="BJ159" s="20" t="s">
        <v>85</v>
      </c>
      <c r="BK159" s="107">
        <f>ROUND(L159*K159,2)</f>
        <v>0</v>
      </c>
      <c r="BL159" s="20" t="s">
        <v>165</v>
      </c>
      <c r="BM159" s="20" t="s">
        <v>234</v>
      </c>
    </row>
    <row r="160" spans="2:65" s="1" customFormat="1" ht="84" customHeight="1">
      <c r="B160" s="37"/>
      <c r="C160" s="38"/>
      <c r="D160" s="38"/>
      <c r="E160" s="38"/>
      <c r="F160" s="293" t="s">
        <v>235</v>
      </c>
      <c r="G160" s="294"/>
      <c r="H160" s="294"/>
      <c r="I160" s="294"/>
      <c r="J160" s="38"/>
      <c r="K160" s="38"/>
      <c r="L160" s="38"/>
      <c r="M160" s="38"/>
      <c r="N160" s="38"/>
      <c r="O160" s="38"/>
      <c r="P160" s="38"/>
      <c r="Q160" s="38"/>
      <c r="R160" s="39"/>
      <c r="T160" s="149"/>
      <c r="U160" s="38"/>
      <c r="V160" s="38"/>
      <c r="W160" s="38"/>
      <c r="X160" s="38"/>
      <c r="Y160" s="38"/>
      <c r="Z160" s="38"/>
      <c r="AA160" s="76"/>
      <c r="AT160" s="20" t="s">
        <v>218</v>
      </c>
      <c r="AU160" s="20" t="s">
        <v>118</v>
      </c>
    </row>
    <row r="161" spans="2:65" s="10" customFormat="1" ht="16.5" customHeight="1">
      <c r="B161" s="175"/>
      <c r="C161" s="176"/>
      <c r="D161" s="176"/>
      <c r="E161" s="177" t="s">
        <v>5</v>
      </c>
      <c r="F161" s="289" t="s">
        <v>236</v>
      </c>
      <c r="G161" s="290"/>
      <c r="H161" s="290"/>
      <c r="I161" s="290"/>
      <c r="J161" s="176"/>
      <c r="K161" s="178">
        <v>445.42099999999999</v>
      </c>
      <c r="L161" s="176"/>
      <c r="M161" s="176"/>
      <c r="N161" s="176"/>
      <c r="O161" s="176"/>
      <c r="P161" s="176"/>
      <c r="Q161" s="176"/>
      <c r="R161" s="179"/>
      <c r="T161" s="180"/>
      <c r="U161" s="176"/>
      <c r="V161" s="176"/>
      <c r="W161" s="176"/>
      <c r="X161" s="176"/>
      <c r="Y161" s="176"/>
      <c r="Z161" s="176"/>
      <c r="AA161" s="181"/>
      <c r="AT161" s="182" t="s">
        <v>168</v>
      </c>
      <c r="AU161" s="182" t="s">
        <v>118</v>
      </c>
      <c r="AV161" s="10" t="s">
        <v>118</v>
      </c>
      <c r="AW161" s="10" t="s">
        <v>36</v>
      </c>
      <c r="AX161" s="10" t="s">
        <v>85</v>
      </c>
      <c r="AY161" s="182" t="s">
        <v>161</v>
      </c>
    </row>
    <row r="162" spans="2:65" s="1" customFormat="1" ht="16.5" customHeight="1">
      <c r="B162" s="130"/>
      <c r="C162" s="199" t="s">
        <v>237</v>
      </c>
      <c r="D162" s="199" t="s">
        <v>238</v>
      </c>
      <c r="E162" s="200" t="s">
        <v>239</v>
      </c>
      <c r="F162" s="295" t="s">
        <v>240</v>
      </c>
      <c r="G162" s="295"/>
      <c r="H162" s="295"/>
      <c r="I162" s="295"/>
      <c r="J162" s="201" t="s">
        <v>164</v>
      </c>
      <c r="K162" s="202">
        <v>445.42099999999999</v>
      </c>
      <c r="L162" s="296">
        <v>0</v>
      </c>
      <c r="M162" s="296"/>
      <c r="N162" s="297">
        <f>ROUND(L162*K162,2)</f>
        <v>0</v>
      </c>
      <c r="O162" s="282"/>
      <c r="P162" s="282"/>
      <c r="Q162" s="282"/>
      <c r="R162" s="133"/>
      <c r="T162" s="154" t="s">
        <v>5</v>
      </c>
      <c r="U162" s="46" t="s">
        <v>45</v>
      </c>
      <c r="V162" s="38"/>
      <c r="W162" s="173">
        <f>V162*K162</f>
        <v>0</v>
      </c>
      <c r="X162" s="173">
        <v>0.18</v>
      </c>
      <c r="Y162" s="173">
        <f>X162*K162</f>
        <v>80.175779999999989</v>
      </c>
      <c r="Z162" s="173">
        <v>0</v>
      </c>
      <c r="AA162" s="174">
        <f>Z162*K162</f>
        <v>0</v>
      </c>
      <c r="AR162" s="20" t="s">
        <v>204</v>
      </c>
      <c r="AT162" s="20" t="s">
        <v>238</v>
      </c>
      <c r="AU162" s="20" t="s">
        <v>118</v>
      </c>
      <c r="AY162" s="20" t="s">
        <v>161</v>
      </c>
      <c r="BE162" s="107">
        <f>IF(U162="základní",N162,0)</f>
        <v>0</v>
      </c>
      <c r="BF162" s="107">
        <f>IF(U162="snížená",N162,0)</f>
        <v>0</v>
      </c>
      <c r="BG162" s="107">
        <f>IF(U162="zákl. přenesená",N162,0)</f>
        <v>0</v>
      </c>
      <c r="BH162" s="107">
        <f>IF(U162="sníž. přenesená",N162,0)</f>
        <v>0</v>
      </c>
      <c r="BI162" s="107">
        <f>IF(U162="nulová",N162,0)</f>
        <v>0</v>
      </c>
      <c r="BJ162" s="20" t="s">
        <v>85</v>
      </c>
      <c r="BK162" s="107">
        <f>ROUND(L162*K162,2)</f>
        <v>0</v>
      </c>
      <c r="BL162" s="20" t="s">
        <v>165</v>
      </c>
      <c r="BM162" s="20" t="s">
        <v>241</v>
      </c>
    </row>
    <row r="163" spans="2:65" s="9" customFormat="1" ht="29.85" customHeight="1">
      <c r="B163" s="159"/>
      <c r="C163" s="160"/>
      <c r="D163" s="168" t="s">
        <v>158</v>
      </c>
      <c r="E163" s="168"/>
      <c r="F163" s="168"/>
      <c r="G163" s="168"/>
      <c r="H163" s="168"/>
      <c r="I163" s="168"/>
      <c r="J163" s="168"/>
      <c r="K163" s="168"/>
      <c r="L163" s="168"/>
      <c r="M163" s="168"/>
      <c r="N163" s="300">
        <f>BK163</f>
        <v>0</v>
      </c>
      <c r="O163" s="301"/>
      <c r="P163" s="301"/>
      <c r="Q163" s="301"/>
      <c r="R163" s="161"/>
      <c r="T163" s="162"/>
      <c r="U163" s="160"/>
      <c r="V163" s="160"/>
      <c r="W163" s="163">
        <f>SUM(W164:W174)</f>
        <v>0</v>
      </c>
      <c r="X163" s="160"/>
      <c r="Y163" s="163">
        <f>SUM(Y164:Y174)</f>
        <v>34.062506200000001</v>
      </c>
      <c r="Z163" s="160"/>
      <c r="AA163" s="164">
        <f>SUM(AA164:AA174)</f>
        <v>0</v>
      </c>
      <c r="AR163" s="165" t="s">
        <v>85</v>
      </c>
      <c r="AT163" s="166" t="s">
        <v>79</v>
      </c>
      <c r="AU163" s="166" t="s">
        <v>85</v>
      </c>
      <c r="AY163" s="165" t="s">
        <v>161</v>
      </c>
      <c r="BK163" s="167">
        <f>SUM(BK164:BK174)</f>
        <v>0</v>
      </c>
    </row>
    <row r="164" spans="2:65" s="1" customFormat="1" ht="51" customHeight="1">
      <c r="B164" s="130"/>
      <c r="C164" s="169" t="s">
        <v>11</v>
      </c>
      <c r="D164" s="169" t="s">
        <v>152</v>
      </c>
      <c r="E164" s="170" t="s">
        <v>242</v>
      </c>
      <c r="F164" s="281" t="s">
        <v>243</v>
      </c>
      <c r="G164" s="281"/>
      <c r="H164" s="281"/>
      <c r="I164" s="281"/>
      <c r="J164" s="171" t="s">
        <v>244</v>
      </c>
      <c r="K164" s="172">
        <v>152.91999999999999</v>
      </c>
      <c r="L164" s="270">
        <v>0</v>
      </c>
      <c r="M164" s="270"/>
      <c r="N164" s="282">
        <f>ROUND(L164*K164,2)</f>
        <v>0</v>
      </c>
      <c r="O164" s="282"/>
      <c r="P164" s="282"/>
      <c r="Q164" s="282"/>
      <c r="R164" s="133"/>
      <c r="T164" s="154" t="s">
        <v>5</v>
      </c>
      <c r="U164" s="46" t="s">
        <v>45</v>
      </c>
      <c r="V164" s="38"/>
      <c r="W164" s="173">
        <f>V164*K164</f>
        <v>0</v>
      </c>
      <c r="X164" s="173">
        <v>9.5990000000000006E-2</v>
      </c>
      <c r="Y164" s="173">
        <f>X164*K164</f>
        <v>14.6787908</v>
      </c>
      <c r="Z164" s="173">
        <v>0</v>
      </c>
      <c r="AA164" s="174">
        <f>Z164*K164</f>
        <v>0</v>
      </c>
      <c r="AR164" s="20" t="s">
        <v>165</v>
      </c>
      <c r="AT164" s="20" t="s">
        <v>152</v>
      </c>
      <c r="AU164" s="20" t="s">
        <v>118</v>
      </c>
      <c r="AY164" s="20" t="s">
        <v>161</v>
      </c>
      <c r="BE164" s="107">
        <f>IF(U164="základní",N164,0)</f>
        <v>0</v>
      </c>
      <c r="BF164" s="107">
        <f>IF(U164="snížená",N164,0)</f>
        <v>0</v>
      </c>
      <c r="BG164" s="107">
        <f>IF(U164="zákl. přenesená",N164,0)</f>
        <v>0</v>
      </c>
      <c r="BH164" s="107">
        <f>IF(U164="sníž. přenesená",N164,0)</f>
        <v>0</v>
      </c>
      <c r="BI164" s="107">
        <f>IF(U164="nulová",N164,0)</f>
        <v>0</v>
      </c>
      <c r="BJ164" s="20" t="s">
        <v>85</v>
      </c>
      <c r="BK164" s="107">
        <f>ROUND(L164*K164,2)</f>
        <v>0</v>
      </c>
      <c r="BL164" s="20" t="s">
        <v>165</v>
      </c>
      <c r="BM164" s="20" t="s">
        <v>245</v>
      </c>
    </row>
    <row r="165" spans="2:65" s="1" customFormat="1" ht="16.5" customHeight="1">
      <c r="B165" s="37"/>
      <c r="C165" s="38"/>
      <c r="D165" s="38"/>
      <c r="E165" s="38"/>
      <c r="F165" s="293" t="s">
        <v>246</v>
      </c>
      <c r="G165" s="294"/>
      <c r="H165" s="294"/>
      <c r="I165" s="294"/>
      <c r="J165" s="38"/>
      <c r="K165" s="38"/>
      <c r="L165" s="38"/>
      <c r="M165" s="38"/>
      <c r="N165" s="38"/>
      <c r="O165" s="38"/>
      <c r="P165" s="38"/>
      <c r="Q165" s="38"/>
      <c r="R165" s="39"/>
      <c r="T165" s="149"/>
      <c r="U165" s="38"/>
      <c r="V165" s="38"/>
      <c r="W165" s="38"/>
      <c r="X165" s="38"/>
      <c r="Y165" s="38"/>
      <c r="Z165" s="38"/>
      <c r="AA165" s="76"/>
      <c r="AT165" s="20" t="s">
        <v>218</v>
      </c>
      <c r="AU165" s="20" t="s">
        <v>118</v>
      </c>
    </row>
    <row r="166" spans="2:65" s="11" customFormat="1" ht="16.5" customHeight="1">
      <c r="B166" s="183"/>
      <c r="C166" s="184"/>
      <c r="D166" s="184"/>
      <c r="E166" s="185" t="s">
        <v>5</v>
      </c>
      <c r="F166" s="287" t="s">
        <v>247</v>
      </c>
      <c r="G166" s="288"/>
      <c r="H166" s="288"/>
      <c r="I166" s="288"/>
      <c r="J166" s="184"/>
      <c r="K166" s="186" t="s">
        <v>5</v>
      </c>
      <c r="L166" s="184"/>
      <c r="M166" s="184"/>
      <c r="N166" s="184"/>
      <c r="O166" s="184"/>
      <c r="P166" s="184"/>
      <c r="Q166" s="184"/>
      <c r="R166" s="187"/>
      <c r="T166" s="188"/>
      <c r="U166" s="184"/>
      <c r="V166" s="184"/>
      <c r="W166" s="184"/>
      <c r="X166" s="184"/>
      <c r="Y166" s="184"/>
      <c r="Z166" s="184"/>
      <c r="AA166" s="189"/>
      <c r="AT166" s="190" t="s">
        <v>168</v>
      </c>
      <c r="AU166" s="190" t="s">
        <v>118</v>
      </c>
      <c r="AV166" s="11" t="s">
        <v>85</v>
      </c>
      <c r="AW166" s="11" t="s">
        <v>36</v>
      </c>
      <c r="AX166" s="11" t="s">
        <v>80</v>
      </c>
      <c r="AY166" s="190" t="s">
        <v>161</v>
      </c>
    </row>
    <row r="167" spans="2:65" s="11" customFormat="1" ht="16.5" customHeight="1">
      <c r="B167" s="183"/>
      <c r="C167" s="184"/>
      <c r="D167" s="184"/>
      <c r="E167" s="185" t="s">
        <v>5</v>
      </c>
      <c r="F167" s="287" t="s">
        <v>248</v>
      </c>
      <c r="G167" s="288"/>
      <c r="H167" s="288"/>
      <c r="I167" s="288"/>
      <c r="J167" s="184"/>
      <c r="K167" s="186" t="s">
        <v>5</v>
      </c>
      <c r="L167" s="184"/>
      <c r="M167" s="184"/>
      <c r="N167" s="184"/>
      <c r="O167" s="184"/>
      <c r="P167" s="184"/>
      <c r="Q167" s="184"/>
      <c r="R167" s="187"/>
      <c r="T167" s="188"/>
      <c r="U167" s="184"/>
      <c r="V167" s="184"/>
      <c r="W167" s="184"/>
      <c r="X167" s="184"/>
      <c r="Y167" s="184"/>
      <c r="Z167" s="184"/>
      <c r="AA167" s="189"/>
      <c r="AT167" s="190" t="s">
        <v>168</v>
      </c>
      <c r="AU167" s="190" t="s">
        <v>118</v>
      </c>
      <c r="AV167" s="11" t="s">
        <v>85</v>
      </c>
      <c r="AW167" s="11" t="s">
        <v>36</v>
      </c>
      <c r="AX167" s="11" t="s">
        <v>80</v>
      </c>
      <c r="AY167" s="190" t="s">
        <v>161</v>
      </c>
    </row>
    <row r="168" spans="2:65" s="10" customFormat="1" ht="25.5" customHeight="1">
      <c r="B168" s="175"/>
      <c r="C168" s="176"/>
      <c r="D168" s="176"/>
      <c r="E168" s="177" t="s">
        <v>5</v>
      </c>
      <c r="F168" s="289" t="s">
        <v>249</v>
      </c>
      <c r="G168" s="290"/>
      <c r="H168" s="290"/>
      <c r="I168" s="290"/>
      <c r="J168" s="176"/>
      <c r="K168" s="178">
        <v>96.295000000000002</v>
      </c>
      <c r="L168" s="176"/>
      <c r="M168" s="176"/>
      <c r="N168" s="176"/>
      <c r="O168" s="176"/>
      <c r="P168" s="176"/>
      <c r="Q168" s="176"/>
      <c r="R168" s="179"/>
      <c r="T168" s="180"/>
      <c r="U168" s="176"/>
      <c r="V168" s="176"/>
      <c r="W168" s="176"/>
      <c r="X168" s="176"/>
      <c r="Y168" s="176"/>
      <c r="Z168" s="176"/>
      <c r="AA168" s="181"/>
      <c r="AT168" s="182" t="s">
        <v>168</v>
      </c>
      <c r="AU168" s="182" t="s">
        <v>118</v>
      </c>
      <c r="AV168" s="10" t="s">
        <v>118</v>
      </c>
      <c r="AW168" s="10" t="s">
        <v>36</v>
      </c>
      <c r="AX168" s="10" t="s">
        <v>80</v>
      </c>
      <c r="AY168" s="182" t="s">
        <v>161</v>
      </c>
    </row>
    <row r="169" spans="2:65" s="11" customFormat="1" ht="16.5" customHeight="1">
      <c r="B169" s="183"/>
      <c r="C169" s="184"/>
      <c r="D169" s="184"/>
      <c r="E169" s="185" t="s">
        <v>5</v>
      </c>
      <c r="F169" s="287" t="s">
        <v>250</v>
      </c>
      <c r="G169" s="288"/>
      <c r="H169" s="288"/>
      <c r="I169" s="288"/>
      <c r="J169" s="184"/>
      <c r="K169" s="186" t="s">
        <v>5</v>
      </c>
      <c r="L169" s="184"/>
      <c r="M169" s="184"/>
      <c r="N169" s="184"/>
      <c r="O169" s="184"/>
      <c r="P169" s="184"/>
      <c r="Q169" s="184"/>
      <c r="R169" s="187"/>
      <c r="T169" s="188"/>
      <c r="U169" s="184"/>
      <c r="V169" s="184"/>
      <c r="W169" s="184"/>
      <c r="X169" s="184"/>
      <c r="Y169" s="184"/>
      <c r="Z169" s="184"/>
      <c r="AA169" s="189"/>
      <c r="AT169" s="190" t="s">
        <v>168</v>
      </c>
      <c r="AU169" s="190" t="s">
        <v>118</v>
      </c>
      <c r="AV169" s="11" t="s">
        <v>85</v>
      </c>
      <c r="AW169" s="11" t="s">
        <v>36</v>
      </c>
      <c r="AX169" s="11" t="s">
        <v>80</v>
      </c>
      <c r="AY169" s="190" t="s">
        <v>161</v>
      </c>
    </row>
    <row r="170" spans="2:65" s="10" customFormat="1" ht="25.5" customHeight="1">
      <c r="B170" s="175"/>
      <c r="C170" s="176"/>
      <c r="D170" s="176"/>
      <c r="E170" s="177" t="s">
        <v>5</v>
      </c>
      <c r="F170" s="289" t="s">
        <v>251</v>
      </c>
      <c r="G170" s="290"/>
      <c r="H170" s="290"/>
      <c r="I170" s="290"/>
      <c r="J170" s="176"/>
      <c r="K170" s="178">
        <v>56.625</v>
      </c>
      <c r="L170" s="176"/>
      <c r="M170" s="176"/>
      <c r="N170" s="176"/>
      <c r="O170" s="176"/>
      <c r="P170" s="176"/>
      <c r="Q170" s="176"/>
      <c r="R170" s="179"/>
      <c r="T170" s="180"/>
      <c r="U170" s="176"/>
      <c r="V170" s="176"/>
      <c r="W170" s="176"/>
      <c r="X170" s="176"/>
      <c r="Y170" s="176"/>
      <c r="Z170" s="176"/>
      <c r="AA170" s="181"/>
      <c r="AT170" s="182" t="s">
        <v>168</v>
      </c>
      <c r="AU170" s="182" t="s">
        <v>118</v>
      </c>
      <c r="AV170" s="10" t="s">
        <v>118</v>
      </c>
      <c r="AW170" s="10" t="s">
        <v>36</v>
      </c>
      <c r="AX170" s="10" t="s">
        <v>80</v>
      </c>
      <c r="AY170" s="182" t="s">
        <v>161</v>
      </c>
    </row>
    <row r="171" spans="2:65" s="12" customFormat="1" ht="16.5" customHeight="1">
      <c r="B171" s="191"/>
      <c r="C171" s="192"/>
      <c r="D171" s="192"/>
      <c r="E171" s="193" t="s">
        <v>5</v>
      </c>
      <c r="F171" s="291" t="s">
        <v>177</v>
      </c>
      <c r="G171" s="292"/>
      <c r="H171" s="292"/>
      <c r="I171" s="292"/>
      <c r="J171" s="192"/>
      <c r="K171" s="194">
        <v>152.91999999999999</v>
      </c>
      <c r="L171" s="192"/>
      <c r="M171" s="192"/>
      <c r="N171" s="192"/>
      <c r="O171" s="192"/>
      <c r="P171" s="192"/>
      <c r="Q171" s="192"/>
      <c r="R171" s="195"/>
      <c r="T171" s="196"/>
      <c r="U171" s="192"/>
      <c r="V171" s="192"/>
      <c r="W171" s="192"/>
      <c r="X171" s="192"/>
      <c r="Y171" s="192"/>
      <c r="Z171" s="192"/>
      <c r="AA171" s="197"/>
      <c r="AT171" s="198" t="s">
        <v>168</v>
      </c>
      <c r="AU171" s="198" t="s">
        <v>118</v>
      </c>
      <c r="AV171" s="12" t="s">
        <v>165</v>
      </c>
      <c r="AW171" s="12" t="s">
        <v>36</v>
      </c>
      <c r="AX171" s="12" t="s">
        <v>85</v>
      </c>
      <c r="AY171" s="198" t="s">
        <v>161</v>
      </c>
    </row>
    <row r="172" spans="2:65" s="1" customFormat="1" ht="16.5" customHeight="1">
      <c r="B172" s="130"/>
      <c r="C172" s="199" t="s">
        <v>252</v>
      </c>
      <c r="D172" s="199" t="s">
        <v>238</v>
      </c>
      <c r="E172" s="200" t="s">
        <v>253</v>
      </c>
      <c r="F172" s="295" t="s">
        <v>254</v>
      </c>
      <c r="G172" s="295"/>
      <c r="H172" s="295"/>
      <c r="I172" s="295"/>
      <c r="J172" s="201" t="s">
        <v>255</v>
      </c>
      <c r="K172" s="202">
        <v>308.959</v>
      </c>
      <c r="L172" s="296">
        <v>0</v>
      </c>
      <c r="M172" s="296"/>
      <c r="N172" s="297">
        <f>ROUND(L172*K172,2)</f>
        <v>0</v>
      </c>
      <c r="O172" s="282"/>
      <c r="P172" s="282"/>
      <c r="Q172" s="282"/>
      <c r="R172" s="133"/>
      <c r="T172" s="154" t="s">
        <v>5</v>
      </c>
      <c r="U172" s="46" t="s">
        <v>45</v>
      </c>
      <c r="V172" s="38"/>
      <c r="W172" s="173">
        <f>V172*K172</f>
        <v>0</v>
      </c>
      <c r="X172" s="173">
        <v>1.4E-2</v>
      </c>
      <c r="Y172" s="173">
        <f>X172*K172</f>
        <v>4.3254260000000002</v>
      </c>
      <c r="Z172" s="173">
        <v>0</v>
      </c>
      <c r="AA172" s="174">
        <f>Z172*K172</f>
        <v>0</v>
      </c>
      <c r="AR172" s="20" t="s">
        <v>204</v>
      </c>
      <c r="AT172" s="20" t="s">
        <v>238</v>
      </c>
      <c r="AU172" s="20" t="s">
        <v>118</v>
      </c>
      <c r="AY172" s="20" t="s">
        <v>161</v>
      </c>
      <c r="BE172" s="107">
        <f>IF(U172="základní",N172,0)</f>
        <v>0</v>
      </c>
      <c r="BF172" s="107">
        <f>IF(U172="snížená",N172,0)</f>
        <v>0</v>
      </c>
      <c r="BG172" s="107">
        <f>IF(U172="zákl. přenesená",N172,0)</f>
        <v>0</v>
      </c>
      <c r="BH172" s="107">
        <f>IF(U172="sníž. přenesená",N172,0)</f>
        <v>0</v>
      </c>
      <c r="BI172" s="107">
        <f>IF(U172="nulová",N172,0)</f>
        <v>0</v>
      </c>
      <c r="BJ172" s="20" t="s">
        <v>85</v>
      </c>
      <c r="BK172" s="107">
        <f>ROUND(L172*K172,2)</f>
        <v>0</v>
      </c>
      <c r="BL172" s="20" t="s">
        <v>165</v>
      </c>
      <c r="BM172" s="20" t="s">
        <v>256</v>
      </c>
    </row>
    <row r="173" spans="2:65" s="1" customFormat="1" ht="38.25" customHeight="1">
      <c r="B173" s="130"/>
      <c r="C173" s="169" t="s">
        <v>257</v>
      </c>
      <c r="D173" s="169" t="s">
        <v>152</v>
      </c>
      <c r="E173" s="170" t="s">
        <v>258</v>
      </c>
      <c r="F173" s="281" t="s">
        <v>259</v>
      </c>
      <c r="G173" s="281"/>
      <c r="H173" s="281"/>
      <c r="I173" s="281"/>
      <c r="J173" s="171" t="s">
        <v>244</v>
      </c>
      <c r="K173" s="172">
        <v>55.58</v>
      </c>
      <c r="L173" s="270">
        <v>0</v>
      </c>
      <c r="M173" s="270"/>
      <c r="N173" s="282">
        <f>ROUND(L173*K173,2)</f>
        <v>0</v>
      </c>
      <c r="O173" s="282"/>
      <c r="P173" s="282"/>
      <c r="Q173" s="282"/>
      <c r="R173" s="133"/>
      <c r="T173" s="154" t="s">
        <v>5</v>
      </c>
      <c r="U173" s="46" t="s">
        <v>45</v>
      </c>
      <c r="V173" s="38"/>
      <c r="W173" s="173">
        <f>V173*K173</f>
        <v>0</v>
      </c>
      <c r="X173" s="173">
        <v>0.27093</v>
      </c>
      <c r="Y173" s="173">
        <f>X173*K173</f>
        <v>15.0582894</v>
      </c>
      <c r="Z173" s="173">
        <v>0</v>
      </c>
      <c r="AA173" s="174">
        <f>Z173*K173</f>
        <v>0</v>
      </c>
      <c r="AR173" s="20" t="s">
        <v>165</v>
      </c>
      <c r="AT173" s="20" t="s">
        <v>152</v>
      </c>
      <c r="AU173" s="20" t="s">
        <v>118</v>
      </c>
      <c r="AY173" s="20" t="s">
        <v>161</v>
      </c>
      <c r="BE173" s="107">
        <f>IF(U173="základní",N173,0)</f>
        <v>0</v>
      </c>
      <c r="BF173" s="107">
        <f>IF(U173="snížená",N173,0)</f>
        <v>0</v>
      </c>
      <c r="BG173" s="107">
        <f>IF(U173="zákl. přenesená",N173,0)</f>
        <v>0</v>
      </c>
      <c r="BH173" s="107">
        <f>IF(U173="sníž. přenesená",N173,0)</f>
        <v>0</v>
      </c>
      <c r="BI173" s="107">
        <f>IF(U173="nulová",N173,0)</f>
        <v>0</v>
      </c>
      <c r="BJ173" s="20" t="s">
        <v>85</v>
      </c>
      <c r="BK173" s="107">
        <f>ROUND(L173*K173,2)</f>
        <v>0</v>
      </c>
      <c r="BL173" s="20" t="s">
        <v>165</v>
      </c>
      <c r="BM173" s="20" t="s">
        <v>260</v>
      </c>
    </row>
    <row r="174" spans="2:65" s="10" customFormat="1" ht="25.5" customHeight="1">
      <c r="B174" s="175"/>
      <c r="C174" s="176"/>
      <c r="D174" s="176"/>
      <c r="E174" s="177" t="s">
        <v>5</v>
      </c>
      <c r="F174" s="283" t="s">
        <v>261</v>
      </c>
      <c r="G174" s="284"/>
      <c r="H174" s="284"/>
      <c r="I174" s="284"/>
      <c r="J174" s="176"/>
      <c r="K174" s="178">
        <v>55.58</v>
      </c>
      <c r="L174" s="176"/>
      <c r="M174" s="176"/>
      <c r="N174" s="176"/>
      <c r="O174" s="176"/>
      <c r="P174" s="176"/>
      <c r="Q174" s="176"/>
      <c r="R174" s="179"/>
      <c r="T174" s="180"/>
      <c r="U174" s="176"/>
      <c r="V174" s="176"/>
      <c r="W174" s="176"/>
      <c r="X174" s="176"/>
      <c r="Y174" s="176"/>
      <c r="Z174" s="176"/>
      <c r="AA174" s="181"/>
      <c r="AT174" s="182" t="s">
        <v>168</v>
      </c>
      <c r="AU174" s="182" t="s">
        <v>118</v>
      </c>
      <c r="AV174" s="10" t="s">
        <v>118</v>
      </c>
      <c r="AW174" s="10" t="s">
        <v>36</v>
      </c>
      <c r="AX174" s="10" t="s">
        <v>85</v>
      </c>
      <c r="AY174" s="182" t="s">
        <v>161</v>
      </c>
    </row>
    <row r="175" spans="2:65" s="9" customFormat="1" ht="29.85" customHeight="1">
      <c r="B175" s="159"/>
      <c r="C175" s="160"/>
      <c r="D175" s="168" t="s">
        <v>159</v>
      </c>
      <c r="E175" s="168"/>
      <c r="F175" s="168"/>
      <c r="G175" s="168"/>
      <c r="H175" s="168"/>
      <c r="I175" s="168"/>
      <c r="J175" s="168"/>
      <c r="K175" s="168"/>
      <c r="L175" s="168"/>
      <c r="M175" s="168"/>
      <c r="N175" s="298">
        <f>BK175</f>
        <v>0</v>
      </c>
      <c r="O175" s="299"/>
      <c r="P175" s="299"/>
      <c r="Q175" s="299"/>
      <c r="R175" s="161"/>
      <c r="T175" s="162"/>
      <c r="U175" s="160"/>
      <c r="V175" s="160"/>
      <c r="W175" s="163">
        <f>SUM(W176:W178)</f>
        <v>0</v>
      </c>
      <c r="X175" s="160"/>
      <c r="Y175" s="163">
        <f>SUM(Y176:Y178)</f>
        <v>0</v>
      </c>
      <c r="Z175" s="160"/>
      <c r="AA175" s="164">
        <f>SUM(AA176:AA178)</f>
        <v>0</v>
      </c>
      <c r="AR175" s="165" t="s">
        <v>85</v>
      </c>
      <c r="AT175" s="166" t="s">
        <v>79</v>
      </c>
      <c r="AU175" s="166" t="s">
        <v>85</v>
      </c>
      <c r="AY175" s="165" t="s">
        <v>161</v>
      </c>
      <c r="BK175" s="167">
        <f>SUM(BK176:BK178)</f>
        <v>0</v>
      </c>
    </row>
    <row r="176" spans="2:65" s="1" customFormat="1" ht="25.5" customHeight="1">
      <c r="B176" s="130"/>
      <c r="C176" s="169" t="s">
        <v>262</v>
      </c>
      <c r="D176" s="169" t="s">
        <v>152</v>
      </c>
      <c r="E176" s="170" t="s">
        <v>263</v>
      </c>
      <c r="F176" s="281" t="s">
        <v>264</v>
      </c>
      <c r="G176" s="281"/>
      <c r="H176" s="281"/>
      <c r="I176" s="281"/>
      <c r="J176" s="171" t="s">
        <v>207</v>
      </c>
      <c r="K176" s="172">
        <v>178.23099999999999</v>
      </c>
      <c r="L176" s="270">
        <v>0</v>
      </c>
      <c r="M176" s="270"/>
      <c r="N176" s="282">
        <f>ROUND(L176*K176,2)</f>
        <v>0</v>
      </c>
      <c r="O176" s="282"/>
      <c r="P176" s="282"/>
      <c r="Q176" s="282"/>
      <c r="R176" s="133"/>
      <c r="T176" s="154" t="s">
        <v>5</v>
      </c>
      <c r="U176" s="46" t="s">
        <v>45</v>
      </c>
      <c r="V176" s="38"/>
      <c r="W176" s="173">
        <f>V176*K176</f>
        <v>0</v>
      </c>
      <c r="X176" s="173">
        <v>0</v>
      </c>
      <c r="Y176" s="173">
        <f>X176*K176</f>
        <v>0</v>
      </c>
      <c r="Z176" s="173">
        <v>0</v>
      </c>
      <c r="AA176" s="174">
        <f>Z176*K176</f>
        <v>0</v>
      </c>
      <c r="AR176" s="20" t="s">
        <v>165</v>
      </c>
      <c r="AT176" s="20" t="s">
        <v>152</v>
      </c>
      <c r="AU176" s="20" t="s">
        <v>118</v>
      </c>
      <c r="AY176" s="20" t="s">
        <v>161</v>
      </c>
      <c r="BE176" s="107">
        <f>IF(U176="základní",N176,0)</f>
        <v>0</v>
      </c>
      <c r="BF176" s="107">
        <f>IF(U176="snížená",N176,0)</f>
        <v>0</v>
      </c>
      <c r="BG176" s="107">
        <f>IF(U176="zákl. přenesená",N176,0)</f>
        <v>0</v>
      </c>
      <c r="BH176" s="107">
        <f>IF(U176="sníž. přenesená",N176,0)</f>
        <v>0</v>
      </c>
      <c r="BI176" s="107">
        <f>IF(U176="nulová",N176,0)</f>
        <v>0</v>
      </c>
      <c r="BJ176" s="20" t="s">
        <v>85</v>
      </c>
      <c r="BK176" s="107">
        <f>ROUND(L176*K176,2)</f>
        <v>0</v>
      </c>
      <c r="BL176" s="20" t="s">
        <v>165</v>
      </c>
      <c r="BM176" s="20" t="s">
        <v>265</v>
      </c>
    </row>
    <row r="177" spans="2:65" s="1" customFormat="1" ht="25.5" customHeight="1">
      <c r="B177" s="130"/>
      <c r="C177" s="169" t="s">
        <v>266</v>
      </c>
      <c r="D177" s="169" t="s">
        <v>152</v>
      </c>
      <c r="E177" s="170" t="s">
        <v>267</v>
      </c>
      <c r="F177" s="281" t="s">
        <v>268</v>
      </c>
      <c r="G177" s="281"/>
      <c r="H177" s="281"/>
      <c r="I177" s="281"/>
      <c r="J177" s="171" t="s">
        <v>207</v>
      </c>
      <c r="K177" s="172">
        <v>3386.3890000000001</v>
      </c>
      <c r="L177" s="270">
        <v>0</v>
      </c>
      <c r="M177" s="270"/>
      <c r="N177" s="282">
        <f>ROUND(L177*K177,2)</f>
        <v>0</v>
      </c>
      <c r="O177" s="282"/>
      <c r="P177" s="282"/>
      <c r="Q177" s="282"/>
      <c r="R177" s="133"/>
      <c r="T177" s="154" t="s">
        <v>5</v>
      </c>
      <c r="U177" s="46" t="s">
        <v>45</v>
      </c>
      <c r="V177" s="38"/>
      <c r="W177" s="173">
        <f>V177*K177</f>
        <v>0</v>
      </c>
      <c r="X177" s="173">
        <v>0</v>
      </c>
      <c r="Y177" s="173">
        <f>X177*K177</f>
        <v>0</v>
      </c>
      <c r="Z177" s="173">
        <v>0</v>
      </c>
      <c r="AA177" s="174">
        <f>Z177*K177</f>
        <v>0</v>
      </c>
      <c r="AR177" s="20" t="s">
        <v>165</v>
      </c>
      <c r="AT177" s="20" t="s">
        <v>152</v>
      </c>
      <c r="AU177" s="20" t="s">
        <v>118</v>
      </c>
      <c r="AY177" s="20" t="s">
        <v>161</v>
      </c>
      <c r="BE177" s="107">
        <f>IF(U177="základní",N177,0)</f>
        <v>0</v>
      </c>
      <c r="BF177" s="107">
        <f>IF(U177="snížená",N177,0)</f>
        <v>0</v>
      </c>
      <c r="BG177" s="107">
        <f>IF(U177="zákl. přenesená",N177,0)</f>
        <v>0</v>
      </c>
      <c r="BH177" s="107">
        <f>IF(U177="sníž. přenesená",N177,0)</f>
        <v>0</v>
      </c>
      <c r="BI177" s="107">
        <f>IF(U177="nulová",N177,0)</f>
        <v>0</v>
      </c>
      <c r="BJ177" s="20" t="s">
        <v>85</v>
      </c>
      <c r="BK177" s="107">
        <f>ROUND(L177*K177,2)</f>
        <v>0</v>
      </c>
      <c r="BL177" s="20" t="s">
        <v>165</v>
      </c>
      <c r="BM177" s="20" t="s">
        <v>269</v>
      </c>
    </row>
    <row r="178" spans="2:65" s="1" customFormat="1" ht="25.5" customHeight="1">
      <c r="B178" s="130"/>
      <c r="C178" s="169" t="s">
        <v>270</v>
      </c>
      <c r="D178" s="169" t="s">
        <v>152</v>
      </c>
      <c r="E178" s="170" t="s">
        <v>271</v>
      </c>
      <c r="F178" s="281" t="s">
        <v>272</v>
      </c>
      <c r="G178" s="281"/>
      <c r="H178" s="281"/>
      <c r="I178" s="281"/>
      <c r="J178" s="171" t="s">
        <v>207</v>
      </c>
      <c r="K178" s="172">
        <v>178.23099999999999</v>
      </c>
      <c r="L178" s="270">
        <v>0</v>
      </c>
      <c r="M178" s="270"/>
      <c r="N178" s="282">
        <f>ROUND(L178*K178,2)</f>
        <v>0</v>
      </c>
      <c r="O178" s="282"/>
      <c r="P178" s="282"/>
      <c r="Q178" s="282"/>
      <c r="R178" s="133"/>
      <c r="T178" s="154" t="s">
        <v>5</v>
      </c>
      <c r="U178" s="46" t="s">
        <v>45</v>
      </c>
      <c r="V178" s="38"/>
      <c r="W178" s="173">
        <f>V178*K178</f>
        <v>0</v>
      </c>
      <c r="X178" s="173">
        <v>0</v>
      </c>
      <c r="Y178" s="173">
        <f>X178*K178</f>
        <v>0</v>
      </c>
      <c r="Z178" s="173">
        <v>0</v>
      </c>
      <c r="AA178" s="174">
        <f>Z178*K178</f>
        <v>0</v>
      </c>
      <c r="AR178" s="20" t="s">
        <v>165</v>
      </c>
      <c r="AT178" s="20" t="s">
        <v>152</v>
      </c>
      <c r="AU178" s="20" t="s">
        <v>118</v>
      </c>
      <c r="AY178" s="20" t="s">
        <v>161</v>
      </c>
      <c r="BE178" s="107">
        <f>IF(U178="základní",N178,0)</f>
        <v>0</v>
      </c>
      <c r="BF178" s="107">
        <f>IF(U178="snížená",N178,0)</f>
        <v>0</v>
      </c>
      <c r="BG178" s="107">
        <f>IF(U178="zákl. přenesená",N178,0)</f>
        <v>0</v>
      </c>
      <c r="BH178" s="107">
        <f>IF(U178="sníž. přenesená",N178,0)</f>
        <v>0</v>
      </c>
      <c r="BI178" s="107">
        <f>IF(U178="nulová",N178,0)</f>
        <v>0</v>
      </c>
      <c r="BJ178" s="20" t="s">
        <v>85</v>
      </c>
      <c r="BK178" s="107">
        <f>ROUND(L178*K178,2)</f>
        <v>0</v>
      </c>
      <c r="BL178" s="20" t="s">
        <v>165</v>
      </c>
      <c r="BM178" s="20" t="s">
        <v>273</v>
      </c>
    </row>
    <row r="179" spans="2:65" s="9" customFormat="1" ht="29.85" customHeight="1">
      <c r="B179" s="159"/>
      <c r="C179" s="160"/>
      <c r="D179" s="168" t="s">
        <v>160</v>
      </c>
      <c r="E179" s="168"/>
      <c r="F179" s="168"/>
      <c r="G179" s="168"/>
      <c r="H179" s="168"/>
      <c r="I179" s="168"/>
      <c r="J179" s="168"/>
      <c r="K179" s="168"/>
      <c r="L179" s="168"/>
      <c r="M179" s="168"/>
      <c r="N179" s="300">
        <f>BK179</f>
        <v>0</v>
      </c>
      <c r="O179" s="301"/>
      <c r="P179" s="301"/>
      <c r="Q179" s="301"/>
      <c r="R179" s="161"/>
      <c r="T179" s="162"/>
      <c r="U179" s="160"/>
      <c r="V179" s="160"/>
      <c r="W179" s="163">
        <f>W180</f>
        <v>0</v>
      </c>
      <c r="X179" s="160"/>
      <c r="Y179" s="163">
        <f>Y180</f>
        <v>0</v>
      </c>
      <c r="Z179" s="160"/>
      <c r="AA179" s="164">
        <f>AA180</f>
        <v>0</v>
      </c>
      <c r="AR179" s="165" t="s">
        <v>85</v>
      </c>
      <c r="AT179" s="166" t="s">
        <v>79</v>
      </c>
      <c r="AU179" s="166" t="s">
        <v>85</v>
      </c>
      <c r="AY179" s="165" t="s">
        <v>161</v>
      </c>
      <c r="BK179" s="167">
        <f>BK180</f>
        <v>0</v>
      </c>
    </row>
    <row r="180" spans="2:65" s="1" customFormat="1" ht="25.5" customHeight="1">
      <c r="B180" s="130"/>
      <c r="C180" s="169" t="s">
        <v>10</v>
      </c>
      <c r="D180" s="169" t="s">
        <v>152</v>
      </c>
      <c r="E180" s="170" t="s">
        <v>274</v>
      </c>
      <c r="F180" s="281" t="s">
        <v>275</v>
      </c>
      <c r="G180" s="281"/>
      <c r="H180" s="281"/>
      <c r="I180" s="281"/>
      <c r="J180" s="171" t="s">
        <v>207</v>
      </c>
      <c r="K180" s="172">
        <v>467.91399999999999</v>
      </c>
      <c r="L180" s="270">
        <v>0</v>
      </c>
      <c r="M180" s="270"/>
      <c r="N180" s="282">
        <f>ROUND(L180*K180,2)</f>
        <v>0</v>
      </c>
      <c r="O180" s="282"/>
      <c r="P180" s="282"/>
      <c r="Q180" s="282"/>
      <c r="R180" s="133"/>
      <c r="T180" s="154" t="s">
        <v>5</v>
      </c>
      <c r="U180" s="46" t="s">
        <v>45</v>
      </c>
      <c r="V180" s="38"/>
      <c r="W180" s="173">
        <f>V180*K180</f>
        <v>0</v>
      </c>
      <c r="X180" s="173">
        <v>0</v>
      </c>
      <c r="Y180" s="173">
        <f>X180*K180</f>
        <v>0</v>
      </c>
      <c r="Z180" s="173">
        <v>0</v>
      </c>
      <c r="AA180" s="174">
        <f>Z180*K180</f>
        <v>0</v>
      </c>
      <c r="AR180" s="20" t="s">
        <v>165</v>
      </c>
      <c r="AT180" s="20" t="s">
        <v>152</v>
      </c>
      <c r="AU180" s="20" t="s">
        <v>118</v>
      </c>
      <c r="AY180" s="20" t="s">
        <v>161</v>
      </c>
      <c r="BE180" s="107">
        <f>IF(U180="základní",N180,0)</f>
        <v>0</v>
      </c>
      <c r="BF180" s="107">
        <f>IF(U180="snížená",N180,0)</f>
        <v>0</v>
      </c>
      <c r="BG180" s="107">
        <f>IF(U180="zákl. přenesená",N180,0)</f>
        <v>0</v>
      </c>
      <c r="BH180" s="107">
        <f>IF(U180="sníž. přenesená",N180,0)</f>
        <v>0</v>
      </c>
      <c r="BI180" s="107">
        <f>IF(U180="nulová",N180,0)</f>
        <v>0</v>
      </c>
      <c r="BJ180" s="20" t="s">
        <v>85</v>
      </c>
      <c r="BK180" s="107">
        <f>ROUND(L180*K180,2)</f>
        <v>0</v>
      </c>
      <c r="BL180" s="20" t="s">
        <v>165</v>
      </c>
      <c r="BM180" s="20" t="s">
        <v>276</v>
      </c>
    </row>
    <row r="181" spans="2:65" s="1" customFormat="1" ht="49.9" customHeight="1">
      <c r="B181" s="37"/>
      <c r="C181" s="38"/>
      <c r="D181" s="148" t="s">
        <v>150</v>
      </c>
      <c r="E181" s="38"/>
      <c r="F181" s="38"/>
      <c r="G181" s="38"/>
      <c r="H181" s="38"/>
      <c r="I181" s="38"/>
      <c r="J181" s="38"/>
      <c r="K181" s="38"/>
      <c r="L181" s="38"/>
      <c r="M181" s="38"/>
      <c r="N181" s="302">
        <f t="shared" ref="N181:N186" si="5">BK181</f>
        <v>0</v>
      </c>
      <c r="O181" s="303"/>
      <c r="P181" s="303"/>
      <c r="Q181" s="303"/>
      <c r="R181" s="39"/>
      <c r="T181" s="149"/>
      <c r="U181" s="38"/>
      <c r="V181" s="38"/>
      <c r="W181" s="38"/>
      <c r="X181" s="38"/>
      <c r="Y181" s="38"/>
      <c r="Z181" s="38"/>
      <c r="AA181" s="76"/>
      <c r="AT181" s="20" t="s">
        <v>79</v>
      </c>
      <c r="AU181" s="20" t="s">
        <v>80</v>
      </c>
      <c r="AY181" s="20" t="s">
        <v>151</v>
      </c>
      <c r="BK181" s="107">
        <f>SUM(BK182:BK186)</f>
        <v>0</v>
      </c>
    </row>
    <row r="182" spans="2:65" s="1" customFormat="1" ht="22.35" customHeight="1">
      <c r="B182" s="37"/>
      <c r="C182" s="150" t="s">
        <v>5</v>
      </c>
      <c r="D182" s="150" t="s">
        <v>152</v>
      </c>
      <c r="E182" s="151" t="s">
        <v>5</v>
      </c>
      <c r="F182" s="269" t="s">
        <v>5</v>
      </c>
      <c r="G182" s="269"/>
      <c r="H182" s="269"/>
      <c r="I182" s="269"/>
      <c r="J182" s="152" t="s">
        <v>5</v>
      </c>
      <c r="K182" s="153"/>
      <c r="L182" s="270"/>
      <c r="M182" s="271"/>
      <c r="N182" s="271">
        <f t="shared" si="5"/>
        <v>0</v>
      </c>
      <c r="O182" s="271"/>
      <c r="P182" s="271"/>
      <c r="Q182" s="271"/>
      <c r="R182" s="39"/>
      <c r="T182" s="154" t="s">
        <v>5</v>
      </c>
      <c r="U182" s="155" t="s">
        <v>45</v>
      </c>
      <c r="V182" s="38"/>
      <c r="W182" s="38"/>
      <c r="X182" s="38"/>
      <c r="Y182" s="38"/>
      <c r="Z182" s="38"/>
      <c r="AA182" s="76"/>
      <c r="AT182" s="20" t="s">
        <v>151</v>
      </c>
      <c r="AU182" s="20" t="s">
        <v>85</v>
      </c>
      <c r="AY182" s="20" t="s">
        <v>151</v>
      </c>
      <c r="BE182" s="107">
        <f>IF(U182="základní",N182,0)</f>
        <v>0</v>
      </c>
      <c r="BF182" s="107">
        <f>IF(U182="snížená",N182,0)</f>
        <v>0</v>
      </c>
      <c r="BG182" s="107">
        <f>IF(U182="zákl. přenesená",N182,0)</f>
        <v>0</v>
      </c>
      <c r="BH182" s="107">
        <f>IF(U182="sníž. přenesená",N182,0)</f>
        <v>0</v>
      </c>
      <c r="BI182" s="107">
        <f>IF(U182="nulová",N182,0)</f>
        <v>0</v>
      </c>
      <c r="BJ182" s="20" t="s">
        <v>85</v>
      </c>
      <c r="BK182" s="107">
        <f>L182*K182</f>
        <v>0</v>
      </c>
    </row>
    <row r="183" spans="2:65" s="1" customFormat="1" ht="22.35" customHeight="1">
      <c r="B183" s="37"/>
      <c r="C183" s="150" t="s">
        <v>5</v>
      </c>
      <c r="D183" s="150" t="s">
        <v>152</v>
      </c>
      <c r="E183" s="151" t="s">
        <v>5</v>
      </c>
      <c r="F183" s="269" t="s">
        <v>5</v>
      </c>
      <c r="G183" s="269"/>
      <c r="H183" s="269"/>
      <c r="I183" s="269"/>
      <c r="J183" s="152" t="s">
        <v>5</v>
      </c>
      <c r="K183" s="153"/>
      <c r="L183" s="270"/>
      <c r="M183" s="271"/>
      <c r="N183" s="271">
        <f t="shared" si="5"/>
        <v>0</v>
      </c>
      <c r="O183" s="271"/>
      <c r="P183" s="271"/>
      <c r="Q183" s="271"/>
      <c r="R183" s="39"/>
      <c r="T183" s="154" t="s">
        <v>5</v>
      </c>
      <c r="U183" s="155" t="s">
        <v>45</v>
      </c>
      <c r="V183" s="38"/>
      <c r="W183" s="38"/>
      <c r="X183" s="38"/>
      <c r="Y183" s="38"/>
      <c r="Z183" s="38"/>
      <c r="AA183" s="76"/>
      <c r="AT183" s="20" t="s">
        <v>151</v>
      </c>
      <c r="AU183" s="20" t="s">
        <v>85</v>
      </c>
      <c r="AY183" s="20" t="s">
        <v>151</v>
      </c>
      <c r="BE183" s="107">
        <f>IF(U183="základní",N183,0)</f>
        <v>0</v>
      </c>
      <c r="BF183" s="107">
        <f>IF(U183="snížená",N183,0)</f>
        <v>0</v>
      </c>
      <c r="BG183" s="107">
        <f>IF(U183="zákl. přenesená",N183,0)</f>
        <v>0</v>
      </c>
      <c r="BH183" s="107">
        <f>IF(U183="sníž. přenesená",N183,0)</f>
        <v>0</v>
      </c>
      <c r="BI183" s="107">
        <f>IF(U183="nulová",N183,0)</f>
        <v>0</v>
      </c>
      <c r="BJ183" s="20" t="s">
        <v>85</v>
      </c>
      <c r="BK183" s="107">
        <f>L183*K183</f>
        <v>0</v>
      </c>
    </row>
    <row r="184" spans="2:65" s="1" customFormat="1" ht="22.35" customHeight="1">
      <c r="B184" s="37"/>
      <c r="C184" s="150" t="s">
        <v>5</v>
      </c>
      <c r="D184" s="150" t="s">
        <v>152</v>
      </c>
      <c r="E184" s="151" t="s">
        <v>5</v>
      </c>
      <c r="F184" s="269" t="s">
        <v>5</v>
      </c>
      <c r="G184" s="269"/>
      <c r="H184" s="269"/>
      <c r="I184" s="269"/>
      <c r="J184" s="152" t="s">
        <v>5</v>
      </c>
      <c r="K184" s="153"/>
      <c r="L184" s="270"/>
      <c r="M184" s="271"/>
      <c r="N184" s="271">
        <f t="shared" si="5"/>
        <v>0</v>
      </c>
      <c r="O184" s="271"/>
      <c r="P184" s="271"/>
      <c r="Q184" s="271"/>
      <c r="R184" s="39"/>
      <c r="T184" s="154" t="s">
        <v>5</v>
      </c>
      <c r="U184" s="155" t="s">
        <v>45</v>
      </c>
      <c r="V184" s="38"/>
      <c r="W184" s="38"/>
      <c r="X184" s="38"/>
      <c r="Y184" s="38"/>
      <c r="Z184" s="38"/>
      <c r="AA184" s="76"/>
      <c r="AT184" s="20" t="s">
        <v>151</v>
      </c>
      <c r="AU184" s="20" t="s">
        <v>85</v>
      </c>
      <c r="AY184" s="20" t="s">
        <v>151</v>
      </c>
      <c r="BE184" s="107">
        <f>IF(U184="základní",N184,0)</f>
        <v>0</v>
      </c>
      <c r="BF184" s="107">
        <f>IF(U184="snížená",N184,0)</f>
        <v>0</v>
      </c>
      <c r="BG184" s="107">
        <f>IF(U184="zákl. přenesená",N184,0)</f>
        <v>0</v>
      </c>
      <c r="BH184" s="107">
        <f>IF(U184="sníž. přenesená",N184,0)</f>
        <v>0</v>
      </c>
      <c r="BI184" s="107">
        <f>IF(U184="nulová",N184,0)</f>
        <v>0</v>
      </c>
      <c r="BJ184" s="20" t="s">
        <v>85</v>
      </c>
      <c r="BK184" s="107">
        <f>L184*K184</f>
        <v>0</v>
      </c>
    </row>
    <row r="185" spans="2:65" s="1" customFormat="1" ht="22.35" customHeight="1">
      <c r="B185" s="37"/>
      <c r="C185" s="150" t="s">
        <v>5</v>
      </c>
      <c r="D185" s="150" t="s">
        <v>152</v>
      </c>
      <c r="E185" s="151" t="s">
        <v>5</v>
      </c>
      <c r="F185" s="269" t="s">
        <v>5</v>
      </c>
      <c r="G185" s="269"/>
      <c r="H185" s="269"/>
      <c r="I185" s="269"/>
      <c r="J185" s="152" t="s">
        <v>5</v>
      </c>
      <c r="K185" s="153"/>
      <c r="L185" s="270"/>
      <c r="M185" s="271"/>
      <c r="N185" s="271">
        <f t="shared" si="5"/>
        <v>0</v>
      </c>
      <c r="O185" s="271"/>
      <c r="P185" s="271"/>
      <c r="Q185" s="271"/>
      <c r="R185" s="39"/>
      <c r="T185" s="154" t="s">
        <v>5</v>
      </c>
      <c r="U185" s="155" t="s">
        <v>45</v>
      </c>
      <c r="V185" s="38"/>
      <c r="W185" s="38"/>
      <c r="X185" s="38"/>
      <c r="Y185" s="38"/>
      <c r="Z185" s="38"/>
      <c r="AA185" s="76"/>
      <c r="AT185" s="20" t="s">
        <v>151</v>
      </c>
      <c r="AU185" s="20" t="s">
        <v>85</v>
      </c>
      <c r="AY185" s="20" t="s">
        <v>151</v>
      </c>
      <c r="BE185" s="107">
        <f>IF(U185="základní",N185,0)</f>
        <v>0</v>
      </c>
      <c r="BF185" s="107">
        <f>IF(U185="snížená",N185,0)</f>
        <v>0</v>
      </c>
      <c r="BG185" s="107">
        <f>IF(U185="zákl. přenesená",N185,0)</f>
        <v>0</v>
      </c>
      <c r="BH185" s="107">
        <f>IF(U185="sníž. přenesená",N185,0)</f>
        <v>0</v>
      </c>
      <c r="BI185" s="107">
        <f>IF(U185="nulová",N185,0)</f>
        <v>0</v>
      </c>
      <c r="BJ185" s="20" t="s">
        <v>85</v>
      </c>
      <c r="BK185" s="107">
        <f>L185*K185</f>
        <v>0</v>
      </c>
    </row>
    <row r="186" spans="2:65" s="1" customFormat="1" ht="22.35" customHeight="1">
      <c r="B186" s="37"/>
      <c r="C186" s="150" t="s">
        <v>5</v>
      </c>
      <c r="D186" s="150" t="s">
        <v>152</v>
      </c>
      <c r="E186" s="151" t="s">
        <v>5</v>
      </c>
      <c r="F186" s="269" t="s">
        <v>5</v>
      </c>
      <c r="G186" s="269"/>
      <c r="H186" s="269"/>
      <c r="I186" s="269"/>
      <c r="J186" s="152" t="s">
        <v>5</v>
      </c>
      <c r="K186" s="153"/>
      <c r="L186" s="270"/>
      <c r="M186" s="271"/>
      <c r="N186" s="271">
        <f t="shared" si="5"/>
        <v>0</v>
      </c>
      <c r="O186" s="271"/>
      <c r="P186" s="271"/>
      <c r="Q186" s="271"/>
      <c r="R186" s="39"/>
      <c r="T186" s="154" t="s">
        <v>5</v>
      </c>
      <c r="U186" s="155" t="s">
        <v>45</v>
      </c>
      <c r="V186" s="58"/>
      <c r="W186" s="58"/>
      <c r="X186" s="58"/>
      <c r="Y186" s="58"/>
      <c r="Z186" s="58"/>
      <c r="AA186" s="60"/>
      <c r="AT186" s="20" t="s">
        <v>151</v>
      </c>
      <c r="AU186" s="20" t="s">
        <v>85</v>
      </c>
      <c r="AY186" s="20" t="s">
        <v>151</v>
      </c>
      <c r="BE186" s="107">
        <f>IF(U186="základní",N186,0)</f>
        <v>0</v>
      </c>
      <c r="BF186" s="107">
        <f>IF(U186="snížená",N186,0)</f>
        <v>0</v>
      </c>
      <c r="BG186" s="107">
        <f>IF(U186="zákl. přenesená",N186,0)</f>
        <v>0</v>
      </c>
      <c r="BH186" s="107">
        <f>IF(U186="sníž. přenesená",N186,0)</f>
        <v>0</v>
      </c>
      <c r="BI186" s="107">
        <f>IF(U186="nulová",N186,0)</f>
        <v>0</v>
      </c>
      <c r="BJ186" s="20" t="s">
        <v>85</v>
      </c>
      <c r="BK186" s="107">
        <f>L186*K186</f>
        <v>0</v>
      </c>
    </row>
    <row r="187" spans="2:65" s="1" customFormat="1" ht="6.95" customHeight="1">
      <c r="B187" s="61"/>
      <c r="C187" s="62"/>
      <c r="D187" s="62"/>
      <c r="E187" s="62"/>
      <c r="F187" s="62"/>
      <c r="G187" s="62"/>
      <c r="H187" s="62"/>
      <c r="I187" s="62"/>
      <c r="J187" s="62"/>
      <c r="K187" s="62"/>
      <c r="L187" s="62"/>
      <c r="M187" s="62"/>
      <c r="N187" s="62"/>
      <c r="O187" s="62"/>
      <c r="P187" s="62"/>
      <c r="Q187" s="62"/>
      <c r="R187" s="63"/>
    </row>
  </sheetData>
  <mergeCells count="186">
    <mergeCell ref="H1:K1"/>
    <mergeCell ref="S2:AC2"/>
    <mergeCell ref="F185:I185"/>
    <mergeCell ref="L185:M185"/>
    <mergeCell ref="N185:Q185"/>
    <mergeCell ref="F186:I186"/>
    <mergeCell ref="L186:M186"/>
    <mergeCell ref="N186:Q186"/>
    <mergeCell ref="N122:Q122"/>
    <mergeCell ref="N123:Q123"/>
    <mergeCell ref="N124:Q124"/>
    <mergeCell ref="N149:Q149"/>
    <mergeCell ref="N163:Q163"/>
    <mergeCell ref="N175:Q175"/>
    <mergeCell ref="N179:Q179"/>
    <mergeCell ref="N181:Q181"/>
    <mergeCell ref="F182:I182"/>
    <mergeCell ref="L182:M182"/>
    <mergeCell ref="N182:Q182"/>
    <mergeCell ref="F183:I183"/>
    <mergeCell ref="L183:M183"/>
    <mergeCell ref="N183:Q183"/>
    <mergeCell ref="F184:I184"/>
    <mergeCell ref="L184:M184"/>
    <mergeCell ref="N184:Q184"/>
    <mergeCell ref="F177:I177"/>
    <mergeCell ref="L177:M177"/>
    <mergeCell ref="N177:Q177"/>
    <mergeCell ref="F178:I178"/>
    <mergeCell ref="L178:M178"/>
    <mergeCell ref="N178:Q178"/>
    <mergeCell ref="F180:I180"/>
    <mergeCell ref="L180:M180"/>
    <mergeCell ref="N180:Q180"/>
    <mergeCell ref="F171:I171"/>
    <mergeCell ref="F172:I172"/>
    <mergeCell ref="L172:M172"/>
    <mergeCell ref="N172:Q172"/>
    <mergeCell ref="F173:I173"/>
    <mergeCell ref="L173:M173"/>
    <mergeCell ref="N173:Q173"/>
    <mergeCell ref="F174:I174"/>
    <mergeCell ref="F176:I176"/>
    <mergeCell ref="L176:M176"/>
    <mergeCell ref="N176:Q176"/>
    <mergeCell ref="F164:I164"/>
    <mergeCell ref="L164:M164"/>
    <mergeCell ref="N164:Q164"/>
    <mergeCell ref="F165:I165"/>
    <mergeCell ref="F166:I166"/>
    <mergeCell ref="F167:I167"/>
    <mergeCell ref="F168:I168"/>
    <mergeCell ref="F169:I169"/>
    <mergeCell ref="F170:I170"/>
    <mergeCell ref="F158:I158"/>
    <mergeCell ref="F159:I159"/>
    <mergeCell ref="L159:M159"/>
    <mergeCell ref="N159:Q159"/>
    <mergeCell ref="F160:I160"/>
    <mergeCell ref="F161:I161"/>
    <mergeCell ref="F162:I162"/>
    <mergeCell ref="L162:M162"/>
    <mergeCell ref="N162:Q162"/>
    <mergeCell ref="F153:I153"/>
    <mergeCell ref="L153:M153"/>
    <mergeCell ref="N153:Q153"/>
    <mergeCell ref="F154:I154"/>
    <mergeCell ref="F155:I155"/>
    <mergeCell ref="F156:I156"/>
    <mergeCell ref="L156:M156"/>
    <mergeCell ref="N156:Q156"/>
    <mergeCell ref="F157:I157"/>
    <mergeCell ref="F147:I147"/>
    <mergeCell ref="L147:M147"/>
    <mergeCell ref="N147:Q147"/>
    <mergeCell ref="F148:I148"/>
    <mergeCell ref="F150:I150"/>
    <mergeCell ref="L150:M150"/>
    <mergeCell ref="N150:Q150"/>
    <mergeCell ref="F151:I151"/>
    <mergeCell ref="F152:I152"/>
    <mergeCell ref="F142:I142"/>
    <mergeCell ref="F143:I143"/>
    <mergeCell ref="F144:I144"/>
    <mergeCell ref="L144:M144"/>
    <mergeCell ref="N144:Q144"/>
    <mergeCell ref="F145:I145"/>
    <mergeCell ref="L145:M145"/>
    <mergeCell ref="N145:Q145"/>
    <mergeCell ref="F146:I146"/>
    <mergeCell ref="L146:M146"/>
    <mergeCell ref="N146:Q146"/>
    <mergeCell ref="F137:I137"/>
    <mergeCell ref="F138:I138"/>
    <mergeCell ref="F139:I139"/>
    <mergeCell ref="F140:I140"/>
    <mergeCell ref="L140:M140"/>
    <mergeCell ref="N140:Q140"/>
    <mergeCell ref="F141:I141"/>
    <mergeCell ref="L141:M141"/>
    <mergeCell ref="N141:Q141"/>
    <mergeCell ref="F130:I130"/>
    <mergeCell ref="F131:I131"/>
    <mergeCell ref="F132:I132"/>
    <mergeCell ref="F133:I133"/>
    <mergeCell ref="L133:M133"/>
    <mergeCell ref="N133:Q133"/>
    <mergeCell ref="F134:I134"/>
    <mergeCell ref="F135:I135"/>
    <mergeCell ref="F136:I136"/>
    <mergeCell ref="F125:I125"/>
    <mergeCell ref="L125:M125"/>
    <mergeCell ref="N125:Q125"/>
    <mergeCell ref="F126:I126"/>
    <mergeCell ref="F127:I127"/>
    <mergeCell ref="L127:M127"/>
    <mergeCell ref="N127:Q127"/>
    <mergeCell ref="F128:I128"/>
    <mergeCell ref="F129:I129"/>
    <mergeCell ref="L105:Q105"/>
    <mergeCell ref="C111:Q111"/>
    <mergeCell ref="F113:P113"/>
    <mergeCell ref="F114:P114"/>
    <mergeCell ref="M116:P116"/>
    <mergeCell ref="M118:Q118"/>
    <mergeCell ref="M119:Q119"/>
    <mergeCell ref="F121:I121"/>
    <mergeCell ref="L121:M121"/>
    <mergeCell ref="N121:Q121"/>
    <mergeCell ref="D99:H99"/>
    <mergeCell ref="N99:Q99"/>
    <mergeCell ref="D100:H100"/>
    <mergeCell ref="N100:Q100"/>
    <mergeCell ref="D101:H101"/>
    <mergeCell ref="N101:Q101"/>
    <mergeCell ref="D102:H102"/>
    <mergeCell ref="N102:Q102"/>
    <mergeCell ref="N103:Q103"/>
    <mergeCell ref="N89:Q89"/>
    <mergeCell ref="N90:Q90"/>
    <mergeCell ref="N91:Q91"/>
    <mergeCell ref="N92:Q92"/>
    <mergeCell ref="N93:Q93"/>
    <mergeCell ref="N94:Q94"/>
    <mergeCell ref="N95:Q95"/>
    <mergeCell ref="N97:Q97"/>
    <mergeCell ref="D98:H98"/>
    <mergeCell ref="N98:Q98"/>
    <mergeCell ref="C76:Q76"/>
    <mergeCell ref="F78:P78"/>
    <mergeCell ref="F79:P79"/>
    <mergeCell ref="M81:P81"/>
    <mergeCell ref="M83:Q83"/>
    <mergeCell ref="M84:Q84"/>
    <mergeCell ref="C86:G86"/>
    <mergeCell ref="N86:Q86"/>
    <mergeCell ref="N88:Q88"/>
    <mergeCell ref="H33:J33"/>
    <mergeCell ref="M33:P33"/>
    <mergeCell ref="H34:J34"/>
    <mergeCell ref="M34:P34"/>
    <mergeCell ref="H35:J35"/>
    <mergeCell ref="M35:P35"/>
    <mergeCell ref="H36:J36"/>
    <mergeCell ref="M36:P36"/>
    <mergeCell ref="L38:P38"/>
    <mergeCell ref="O17:P17"/>
    <mergeCell ref="O18:P18"/>
    <mergeCell ref="O20:P20"/>
    <mergeCell ref="O21:P21"/>
    <mergeCell ref="E24:L24"/>
    <mergeCell ref="M27:P27"/>
    <mergeCell ref="M28:P28"/>
    <mergeCell ref="M30:P30"/>
    <mergeCell ref="H32:J32"/>
    <mergeCell ref="M32:P32"/>
    <mergeCell ref="C2:Q2"/>
    <mergeCell ref="C4:Q4"/>
    <mergeCell ref="F6:P6"/>
    <mergeCell ref="F7:P7"/>
    <mergeCell ref="O9:P9"/>
    <mergeCell ref="O11:P11"/>
    <mergeCell ref="O12:P12"/>
    <mergeCell ref="O14:P14"/>
    <mergeCell ref="E15:L15"/>
    <mergeCell ref="O15:P15"/>
  </mergeCells>
  <dataValidations count="2">
    <dataValidation type="list" allowBlank="1" showInputMessage="1" showErrorMessage="1" error="Povoleny jsou hodnoty K, M." sqref="D182:D187">
      <formula1>"K, M"</formula1>
    </dataValidation>
    <dataValidation type="list" allowBlank="1" showInputMessage="1" showErrorMessage="1" error="Povoleny jsou hodnoty základní, snížená, zákl. přenesená, sníž. přenesená, nulová." sqref="U182:U187">
      <formula1>"základní, snížená, zákl. přenesená, sníž. přenesená, nulová"</formula1>
    </dataValidation>
  </dataValidations>
  <hyperlinks>
    <hyperlink ref="F1:G1" location="C2" display="1) Krycí list rozpočtu"/>
    <hyperlink ref="H1:K1" location="C86" display="2) Rekapitulace rozpočtu"/>
    <hyperlink ref="L1" location="C121" display="3) Rozpočet"/>
    <hyperlink ref="S1:T1" location="'Rekapitulace stavby'!C2" display="Rekapitulace stavby"/>
  </hyperlinks>
  <pageMargins left="0.58333330000000005" right="0.58333330000000005" top="0.5" bottom="0.46666669999999999" header="0" footer="0"/>
  <pageSetup paperSize="9" fitToHeight="100" blackAndWhite="1"/>
  <headerFooter>
    <oddFooter>&amp;CStrana &amp;P z &amp;N</oddFooter>
  </headerFooter>
  <drawing r:id="rId1"/>
</worksheet>
</file>

<file path=xl/worksheets/sheet3.xml><?xml version="1.0" encoding="utf-8"?>
<worksheet xmlns="http://schemas.openxmlformats.org/spreadsheetml/2006/main" xmlns:r="http://schemas.openxmlformats.org/officeDocument/2006/relationships">
  <sheetPr>
    <pageSetUpPr fitToPage="1"/>
  </sheetPr>
  <dimension ref="A1:BN189"/>
  <sheetViews>
    <sheetView showGridLines="0" workbookViewId="0">
      <pane ySplit="1" topLeftCell="A2" activePane="bottomLeft" state="frozen"/>
      <selection pane="bottomLeft"/>
    </sheetView>
  </sheetViews>
  <sheetFormatPr defaultRowHeight="15"/>
  <cols>
    <col min="1" max="1" width="8.33203125" customWidth="1"/>
    <col min="2" max="2" width="1.6640625" customWidth="1"/>
    <col min="3" max="3" width="4.1640625" customWidth="1"/>
    <col min="4" max="4" width="4.33203125" customWidth="1"/>
    <col min="5" max="5" width="17.1640625" customWidth="1"/>
    <col min="6" max="7" width="11.1640625" customWidth="1"/>
    <col min="8" max="8" width="12.5" customWidth="1"/>
    <col min="9" max="9" width="7" customWidth="1"/>
    <col min="10" max="10" width="5.1640625" customWidth="1"/>
    <col min="11" max="11" width="11.5" customWidth="1"/>
    <col min="12" max="12" width="12" customWidth="1"/>
    <col min="13" max="14" width="6" customWidth="1"/>
    <col min="15" max="15" width="2" customWidth="1"/>
    <col min="16" max="16" width="12.5" customWidth="1"/>
    <col min="17" max="17" width="4.1640625" customWidth="1"/>
    <col min="18" max="18" width="1.6640625" customWidth="1"/>
    <col min="19" max="19" width="8.1640625" customWidth="1"/>
    <col min="20" max="20" width="29.6640625" hidden="1" customWidth="1"/>
    <col min="21" max="21" width="16.33203125" hidden="1" customWidth="1"/>
    <col min="22" max="22" width="12.33203125" hidden="1" customWidth="1"/>
    <col min="23" max="23" width="16.33203125" hidden="1" customWidth="1"/>
    <col min="24" max="24" width="12.1640625" hidden="1" customWidth="1"/>
    <col min="25" max="25" width="15" hidden="1" customWidth="1"/>
    <col min="26" max="26" width="11" hidden="1" customWidth="1"/>
    <col min="27" max="27" width="15" hidden="1" customWidth="1"/>
    <col min="28" max="28" width="16.33203125" hidden="1" customWidth="1"/>
    <col min="29" max="29" width="11" customWidth="1"/>
    <col min="30" max="30" width="15" customWidth="1"/>
    <col min="31" max="31" width="16.33203125" customWidth="1"/>
    <col min="44" max="65" width="9.33203125" hidden="1"/>
  </cols>
  <sheetData>
    <row r="1" spans="1:66" ht="21.75" customHeight="1">
      <c r="A1" s="116"/>
      <c r="B1" s="14"/>
      <c r="C1" s="14"/>
      <c r="D1" s="15" t="s">
        <v>1</v>
      </c>
      <c r="E1" s="14"/>
      <c r="F1" s="16" t="s">
        <v>113</v>
      </c>
      <c r="G1" s="16"/>
      <c r="H1" s="276" t="s">
        <v>114</v>
      </c>
      <c r="I1" s="276"/>
      <c r="J1" s="276"/>
      <c r="K1" s="276"/>
      <c r="L1" s="16" t="s">
        <v>115</v>
      </c>
      <c r="M1" s="14"/>
      <c r="N1" s="14"/>
      <c r="O1" s="15" t="s">
        <v>116</v>
      </c>
      <c r="P1" s="14"/>
      <c r="Q1" s="14"/>
      <c r="R1" s="14"/>
      <c r="S1" s="16" t="s">
        <v>117</v>
      </c>
      <c r="T1" s="16"/>
      <c r="U1" s="116"/>
      <c r="V1" s="116"/>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row>
    <row r="2" spans="1:66" ht="36.950000000000003" customHeight="1">
      <c r="C2" s="204" t="s">
        <v>7</v>
      </c>
      <c r="D2" s="205"/>
      <c r="E2" s="205"/>
      <c r="F2" s="205"/>
      <c r="G2" s="205"/>
      <c r="H2" s="205"/>
      <c r="I2" s="205"/>
      <c r="J2" s="205"/>
      <c r="K2" s="205"/>
      <c r="L2" s="205"/>
      <c r="M2" s="205"/>
      <c r="N2" s="205"/>
      <c r="O2" s="205"/>
      <c r="P2" s="205"/>
      <c r="Q2" s="205"/>
      <c r="S2" s="247" t="s">
        <v>8</v>
      </c>
      <c r="T2" s="248"/>
      <c r="U2" s="248"/>
      <c r="V2" s="248"/>
      <c r="W2" s="248"/>
      <c r="X2" s="248"/>
      <c r="Y2" s="248"/>
      <c r="Z2" s="248"/>
      <c r="AA2" s="248"/>
      <c r="AB2" s="248"/>
      <c r="AC2" s="248"/>
      <c r="AT2" s="20" t="s">
        <v>91</v>
      </c>
    </row>
    <row r="3" spans="1:66" ht="6.95" customHeight="1">
      <c r="B3" s="21"/>
      <c r="C3" s="22"/>
      <c r="D3" s="22"/>
      <c r="E3" s="22"/>
      <c r="F3" s="22"/>
      <c r="G3" s="22"/>
      <c r="H3" s="22"/>
      <c r="I3" s="22"/>
      <c r="J3" s="22"/>
      <c r="K3" s="22"/>
      <c r="L3" s="22"/>
      <c r="M3" s="22"/>
      <c r="N3" s="22"/>
      <c r="O3" s="22"/>
      <c r="P3" s="22"/>
      <c r="Q3" s="22"/>
      <c r="R3" s="23"/>
      <c r="AT3" s="20" t="s">
        <v>118</v>
      </c>
    </row>
    <row r="4" spans="1:66" ht="36.950000000000003" customHeight="1">
      <c r="B4" s="24"/>
      <c r="C4" s="206" t="s">
        <v>119</v>
      </c>
      <c r="D4" s="207"/>
      <c r="E4" s="207"/>
      <c r="F4" s="207"/>
      <c r="G4" s="207"/>
      <c r="H4" s="207"/>
      <c r="I4" s="207"/>
      <c r="J4" s="207"/>
      <c r="K4" s="207"/>
      <c r="L4" s="207"/>
      <c r="M4" s="207"/>
      <c r="N4" s="207"/>
      <c r="O4" s="207"/>
      <c r="P4" s="207"/>
      <c r="Q4" s="207"/>
      <c r="R4" s="25"/>
      <c r="T4" s="26" t="s">
        <v>13</v>
      </c>
      <c r="AT4" s="20" t="s">
        <v>6</v>
      </c>
    </row>
    <row r="5" spans="1:66" ht="6.95" customHeight="1">
      <c r="B5" s="24"/>
      <c r="C5" s="28"/>
      <c r="D5" s="28"/>
      <c r="E5" s="28"/>
      <c r="F5" s="28"/>
      <c r="G5" s="28"/>
      <c r="H5" s="28"/>
      <c r="I5" s="28"/>
      <c r="J5" s="28"/>
      <c r="K5" s="28"/>
      <c r="L5" s="28"/>
      <c r="M5" s="28"/>
      <c r="N5" s="28"/>
      <c r="O5" s="28"/>
      <c r="P5" s="28"/>
      <c r="Q5" s="28"/>
      <c r="R5" s="25"/>
    </row>
    <row r="6" spans="1:66" ht="25.35" customHeight="1">
      <c r="B6" s="24"/>
      <c r="C6" s="28"/>
      <c r="D6" s="32" t="s">
        <v>19</v>
      </c>
      <c r="E6" s="28"/>
      <c r="F6" s="277" t="str">
        <f>'Rekapitulace stavby'!K6</f>
        <v>BOULDEROVÁ LEZECKÁ STĚNA, VÝSTAVIŠTĚ PRAHA – PRAHA 7_DVZ</v>
      </c>
      <c r="G6" s="278"/>
      <c r="H6" s="278"/>
      <c r="I6" s="278"/>
      <c r="J6" s="278"/>
      <c r="K6" s="278"/>
      <c r="L6" s="278"/>
      <c r="M6" s="278"/>
      <c r="N6" s="278"/>
      <c r="O6" s="278"/>
      <c r="P6" s="278"/>
      <c r="Q6" s="28"/>
      <c r="R6" s="25"/>
    </row>
    <row r="7" spans="1:66" s="1" customFormat="1" ht="32.85" customHeight="1">
      <c r="B7" s="37"/>
      <c r="C7" s="38"/>
      <c r="D7" s="31" t="s">
        <v>153</v>
      </c>
      <c r="E7" s="38"/>
      <c r="F7" s="212" t="s">
        <v>277</v>
      </c>
      <c r="G7" s="249"/>
      <c r="H7" s="249"/>
      <c r="I7" s="249"/>
      <c r="J7" s="249"/>
      <c r="K7" s="249"/>
      <c r="L7" s="249"/>
      <c r="M7" s="249"/>
      <c r="N7" s="249"/>
      <c r="O7" s="249"/>
      <c r="P7" s="249"/>
      <c r="Q7" s="38"/>
      <c r="R7" s="39"/>
    </row>
    <row r="8" spans="1:66" s="1" customFormat="1" ht="14.45" customHeight="1">
      <c r="B8" s="37"/>
      <c r="C8" s="38"/>
      <c r="D8" s="32" t="s">
        <v>21</v>
      </c>
      <c r="E8" s="38"/>
      <c r="F8" s="30" t="s">
        <v>5</v>
      </c>
      <c r="G8" s="38"/>
      <c r="H8" s="38"/>
      <c r="I8" s="38"/>
      <c r="J8" s="38"/>
      <c r="K8" s="38"/>
      <c r="L8" s="38"/>
      <c r="M8" s="32" t="s">
        <v>22</v>
      </c>
      <c r="N8" s="38"/>
      <c r="O8" s="30" t="s">
        <v>5</v>
      </c>
      <c r="P8" s="38"/>
      <c r="Q8" s="38"/>
      <c r="R8" s="39"/>
    </row>
    <row r="9" spans="1:66" s="1" customFormat="1" ht="14.45" customHeight="1">
      <c r="B9" s="37"/>
      <c r="C9" s="38"/>
      <c r="D9" s="32" t="s">
        <v>23</v>
      </c>
      <c r="E9" s="38"/>
      <c r="F9" s="30" t="s">
        <v>24</v>
      </c>
      <c r="G9" s="38"/>
      <c r="H9" s="38"/>
      <c r="I9" s="38"/>
      <c r="J9" s="38"/>
      <c r="K9" s="38"/>
      <c r="L9" s="38"/>
      <c r="M9" s="32" t="s">
        <v>25</v>
      </c>
      <c r="N9" s="38"/>
      <c r="O9" s="250" t="str">
        <f>'Rekapitulace stavby'!AN8</f>
        <v>13. 3. 2018</v>
      </c>
      <c r="P9" s="251"/>
      <c r="Q9" s="38"/>
      <c r="R9" s="39"/>
    </row>
    <row r="10" spans="1:66" s="1" customFormat="1" ht="10.9" customHeight="1">
      <c r="B10" s="37"/>
      <c r="C10" s="38"/>
      <c r="D10" s="38"/>
      <c r="E10" s="38"/>
      <c r="F10" s="38"/>
      <c r="G10" s="38"/>
      <c r="H10" s="38"/>
      <c r="I10" s="38"/>
      <c r="J10" s="38"/>
      <c r="K10" s="38"/>
      <c r="L10" s="38"/>
      <c r="M10" s="38"/>
      <c r="N10" s="38"/>
      <c r="O10" s="38"/>
      <c r="P10" s="38"/>
      <c r="Q10" s="38"/>
      <c r="R10" s="39"/>
    </row>
    <row r="11" spans="1:66" s="1" customFormat="1" ht="14.45" customHeight="1">
      <c r="B11" s="37"/>
      <c r="C11" s="38"/>
      <c r="D11" s="32" t="s">
        <v>27</v>
      </c>
      <c r="E11" s="38"/>
      <c r="F11" s="38"/>
      <c r="G11" s="38"/>
      <c r="H11" s="38"/>
      <c r="I11" s="38"/>
      <c r="J11" s="38"/>
      <c r="K11" s="38"/>
      <c r="L11" s="38"/>
      <c r="M11" s="32" t="s">
        <v>28</v>
      </c>
      <c r="N11" s="38"/>
      <c r="O11" s="210" t="s">
        <v>29</v>
      </c>
      <c r="P11" s="210"/>
      <c r="Q11" s="38"/>
      <c r="R11" s="39"/>
    </row>
    <row r="12" spans="1:66" s="1" customFormat="1" ht="18" customHeight="1">
      <c r="B12" s="37"/>
      <c r="C12" s="38"/>
      <c r="D12" s="38"/>
      <c r="E12" s="30" t="s">
        <v>30</v>
      </c>
      <c r="F12" s="38"/>
      <c r="G12" s="38"/>
      <c r="H12" s="38"/>
      <c r="I12" s="38"/>
      <c r="J12" s="38"/>
      <c r="K12" s="38"/>
      <c r="L12" s="38"/>
      <c r="M12" s="32" t="s">
        <v>31</v>
      </c>
      <c r="N12" s="38"/>
      <c r="O12" s="210" t="s">
        <v>5</v>
      </c>
      <c r="P12" s="210"/>
      <c r="Q12" s="38"/>
      <c r="R12" s="39"/>
    </row>
    <row r="13" spans="1:66" s="1" customFormat="1" ht="6.95" customHeight="1">
      <c r="B13" s="37"/>
      <c r="C13" s="38"/>
      <c r="D13" s="38"/>
      <c r="E13" s="38"/>
      <c r="F13" s="38"/>
      <c r="G13" s="38"/>
      <c r="H13" s="38"/>
      <c r="I13" s="38"/>
      <c r="J13" s="38"/>
      <c r="K13" s="38"/>
      <c r="L13" s="38"/>
      <c r="M13" s="38"/>
      <c r="N13" s="38"/>
      <c r="O13" s="38"/>
      <c r="P13" s="38"/>
      <c r="Q13" s="38"/>
      <c r="R13" s="39"/>
    </row>
    <row r="14" spans="1:66" s="1" customFormat="1" ht="14.45" customHeight="1">
      <c r="B14" s="37"/>
      <c r="C14" s="38"/>
      <c r="D14" s="32" t="s">
        <v>32</v>
      </c>
      <c r="E14" s="38"/>
      <c r="F14" s="38"/>
      <c r="G14" s="38"/>
      <c r="H14" s="38"/>
      <c r="I14" s="38"/>
      <c r="J14" s="38"/>
      <c r="K14" s="38"/>
      <c r="L14" s="38"/>
      <c r="M14" s="32" t="s">
        <v>28</v>
      </c>
      <c r="N14" s="38"/>
      <c r="O14" s="252" t="str">
        <f>IF('Rekapitulace stavby'!AN13="","",'Rekapitulace stavby'!AN13)</f>
        <v>Vyplň údaj</v>
      </c>
      <c r="P14" s="210"/>
      <c r="Q14" s="38"/>
      <c r="R14" s="39"/>
    </row>
    <row r="15" spans="1:66" s="1" customFormat="1" ht="18" customHeight="1">
      <c r="B15" s="37"/>
      <c r="C15" s="38"/>
      <c r="D15" s="38"/>
      <c r="E15" s="252" t="str">
        <f>IF('Rekapitulace stavby'!E14="","",'Rekapitulace stavby'!E14)</f>
        <v>Vyplň údaj</v>
      </c>
      <c r="F15" s="253"/>
      <c r="G15" s="253"/>
      <c r="H15" s="253"/>
      <c r="I15" s="253"/>
      <c r="J15" s="253"/>
      <c r="K15" s="253"/>
      <c r="L15" s="253"/>
      <c r="M15" s="32" t="s">
        <v>31</v>
      </c>
      <c r="N15" s="38"/>
      <c r="O15" s="252" t="str">
        <f>IF('Rekapitulace stavby'!AN14="","",'Rekapitulace stavby'!AN14)</f>
        <v>Vyplň údaj</v>
      </c>
      <c r="P15" s="210"/>
      <c r="Q15" s="38"/>
      <c r="R15" s="39"/>
    </row>
    <row r="16" spans="1:66" s="1" customFormat="1" ht="6.95" customHeight="1">
      <c r="B16" s="37"/>
      <c r="C16" s="38"/>
      <c r="D16" s="38"/>
      <c r="E16" s="38"/>
      <c r="F16" s="38"/>
      <c r="G16" s="38"/>
      <c r="H16" s="38"/>
      <c r="I16" s="38"/>
      <c r="J16" s="38"/>
      <c r="K16" s="38"/>
      <c r="L16" s="38"/>
      <c r="M16" s="38"/>
      <c r="N16" s="38"/>
      <c r="O16" s="38"/>
      <c r="P16" s="38"/>
      <c r="Q16" s="38"/>
      <c r="R16" s="39"/>
    </row>
    <row r="17" spans="2:18" s="1" customFormat="1" ht="14.45" customHeight="1">
      <c r="B17" s="37"/>
      <c r="C17" s="38"/>
      <c r="D17" s="32" t="s">
        <v>34</v>
      </c>
      <c r="E17" s="38"/>
      <c r="F17" s="38"/>
      <c r="G17" s="38"/>
      <c r="H17" s="38"/>
      <c r="I17" s="38"/>
      <c r="J17" s="38"/>
      <c r="K17" s="38"/>
      <c r="L17" s="38"/>
      <c r="M17" s="32" t="s">
        <v>28</v>
      </c>
      <c r="N17" s="38"/>
      <c r="O17" s="210" t="s">
        <v>5</v>
      </c>
      <c r="P17" s="210"/>
      <c r="Q17" s="38"/>
      <c r="R17" s="39"/>
    </row>
    <row r="18" spans="2:18" s="1" customFormat="1" ht="18" customHeight="1">
      <c r="B18" s="37"/>
      <c r="C18" s="38"/>
      <c r="D18" s="38"/>
      <c r="E18" s="30" t="s">
        <v>35</v>
      </c>
      <c r="F18" s="38"/>
      <c r="G18" s="38"/>
      <c r="H18" s="38"/>
      <c r="I18" s="38"/>
      <c r="J18" s="38"/>
      <c r="K18" s="38"/>
      <c r="L18" s="38"/>
      <c r="M18" s="32" t="s">
        <v>31</v>
      </c>
      <c r="N18" s="38"/>
      <c r="O18" s="210" t="s">
        <v>5</v>
      </c>
      <c r="P18" s="210"/>
      <c r="Q18" s="38"/>
      <c r="R18" s="39"/>
    </row>
    <row r="19" spans="2:18" s="1" customFormat="1" ht="6.95" customHeight="1">
      <c r="B19" s="37"/>
      <c r="C19" s="38"/>
      <c r="D19" s="38"/>
      <c r="E19" s="38"/>
      <c r="F19" s="38"/>
      <c r="G19" s="38"/>
      <c r="H19" s="38"/>
      <c r="I19" s="38"/>
      <c r="J19" s="38"/>
      <c r="K19" s="38"/>
      <c r="L19" s="38"/>
      <c r="M19" s="38"/>
      <c r="N19" s="38"/>
      <c r="O19" s="38"/>
      <c r="P19" s="38"/>
      <c r="Q19" s="38"/>
      <c r="R19" s="39"/>
    </row>
    <row r="20" spans="2:18" s="1" customFormat="1" ht="14.45" customHeight="1">
      <c r="B20" s="37"/>
      <c r="C20" s="38"/>
      <c r="D20" s="32" t="s">
        <v>37</v>
      </c>
      <c r="E20" s="38"/>
      <c r="F20" s="38"/>
      <c r="G20" s="38"/>
      <c r="H20" s="38"/>
      <c r="I20" s="38"/>
      <c r="J20" s="38"/>
      <c r="K20" s="38"/>
      <c r="L20" s="38"/>
      <c r="M20" s="32" t="s">
        <v>28</v>
      </c>
      <c r="N20" s="38"/>
      <c r="O20" s="210" t="s">
        <v>38</v>
      </c>
      <c r="P20" s="210"/>
      <c r="Q20" s="38"/>
      <c r="R20" s="39"/>
    </row>
    <row r="21" spans="2:18" s="1" customFormat="1" ht="18" customHeight="1">
      <c r="B21" s="37"/>
      <c r="C21" s="38"/>
      <c r="D21" s="38"/>
      <c r="E21" s="30" t="s">
        <v>39</v>
      </c>
      <c r="F21" s="38"/>
      <c r="G21" s="38"/>
      <c r="H21" s="38"/>
      <c r="I21" s="38"/>
      <c r="J21" s="38"/>
      <c r="K21" s="38"/>
      <c r="L21" s="38"/>
      <c r="M21" s="32" t="s">
        <v>31</v>
      </c>
      <c r="N21" s="38"/>
      <c r="O21" s="210" t="s">
        <v>5</v>
      </c>
      <c r="P21" s="210"/>
      <c r="Q21" s="38"/>
      <c r="R21" s="39"/>
    </row>
    <row r="22" spans="2:18" s="1" customFormat="1" ht="6.95" customHeight="1">
      <c r="B22" s="37"/>
      <c r="C22" s="38"/>
      <c r="D22" s="38"/>
      <c r="E22" s="38"/>
      <c r="F22" s="38"/>
      <c r="G22" s="38"/>
      <c r="H22" s="38"/>
      <c r="I22" s="38"/>
      <c r="J22" s="38"/>
      <c r="K22" s="38"/>
      <c r="L22" s="38"/>
      <c r="M22" s="38"/>
      <c r="N22" s="38"/>
      <c r="O22" s="38"/>
      <c r="P22" s="38"/>
      <c r="Q22" s="38"/>
      <c r="R22" s="39"/>
    </row>
    <row r="23" spans="2:18" s="1" customFormat="1" ht="14.45" customHeight="1">
      <c r="B23" s="37"/>
      <c r="C23" s="38"/>
      <c r="D23" s="32" t="s">
        <v>40</v>
      </c>
      <c r="E23" s="38"/>
      <c r="F23" s="38"/>
      <c r="G23" s="38"/>
      <c r="H23" s="38"/>
      <c r="I23" s="38"/>
      <c r="J23" s="38"/>
      <c r="K23" s="38"/>
      <c r="L23" s="38"/>
      <c r="M23" s="38"/>
      <c r="N23" s="38"/>
      <c r="O23" s="38"/>
      <c r="P23" s="38"/>
      <c r="Q23" s="38"/>
      <c r="R23" s="39"/>
    </row>
    <row r="24" spans="2:18" s="1" customFormat="1" ht="16.5" customHeight="1">
      <c r="B24" s="37"/>
      <c r="C24" s="38"/>
      <c r="D24" s="38"/>
      <c r="E24" s="215" t="s">
        <v>5</v>
      </c>
      <c r="F24" s="215"/>
      <c r="G24" s="215"/>
      <c r="H24" s="215"/>
      <c r="I24" s="215"/>
      <c r="J24" s="215"/>
      <c r="K24" s="215"/>
      <c r="L24" s="215"/>
      <c r="M24" s="38"/>
      <c r="N24" s="38"/>
      <c r="O24" s="38"/>
      <c r="P24" s="38"/>
      <c r="Q24" s="38"/>
      <c r="R24" s="39"/>
    </row>
    <row r="25" spans="2:18" s="1" customFormat="1" ht="6.95" customHeight="1">
      <c r="B25" s="37"/>
      <c r="C25" s="38"/>
      <c r="D25" s="38"/>
      <c r="E25" s="38"/>
      <c r="F25" s="38"/>
      <c r="G25" s="38"/>
      <c r="H25" s="38"/>
      <c r="I25" s="38"/>
      <c r="J25" s="38"/>
      <c r="K25" s="38"/>
      <c r="L25" s="38"/>
      <c r="M25" s="38"/>
      <c r="N25" s="38"/>
      <c r="O25" s="38"/>
      <c r="P25" s="38"/>
      <c r="Q25" s="38"/>
      <c r="R25" s="39"/>
    </row>
    <row r="26" spans="2:18" s="1" customFormat="1" ht="6.95" customHeight="1">
      <c r="B26" s="37"/>
      <c r="C26" s="38"/>
      <c r="D26" s="53"/>
      <c r="E26" s="53"/>
      <c r="F26" s="53"/>
      <c r="G26" s="53"/>
      <c r="H26" s="53"/>
      <c r="I26" s="53"/>
      <c r="J26" s="53"/>
      <c r="K26" s="53"/>
      <c r="L26" s="53"/>
      <c r="M26" s="53"/>
      <c r="N26" s="53"/>
      <c r="O26" s="53"/>
      <c r="P26" s="53"/>
      <c r="Q26" s="38"/>
      <c r="R26" s="39"/>
    </row>
    <row r="27" spans="2:18" s="1" customFormat="1" ht="14.45" customHeight="1">
      <c r="B27" s="37"/>
      <c r="C27" s="38"/>
      <c r="D27" s="117" t="s">
        <v>120</v>
      </c>
      <c r="E27" s="38"/>
      <c r="F27" s="38"/>
      <c r="G27" s="38"/>
      <c r="H27" s="38"/>
      <c r="I27" s="38"/>
      <c r="J27" s="38"/>
      <c r="K27" s="38"/>
      <c r="L27" s="38"/>
      <c r="M27" s="216">
        <f>N88</f>
        <v>0</v>
      </c>
      <c r="N27" s="216"/>
      <c r="O27" s="216"/>
      <c r="P27" s="216"/>
      <c r="Q27" s="38"/>
      <c r="R27" s="39"/>
    </row>
    <row r="28" spans="2:18" s="1" customFormat="1" ht="14.45" customHeight="1">
      <c r="B28" s="37"/>
      <c r="C28" s="38"/>
      <c r="D28" s="36" t="s">
        <v>107</v>
      </c>
      <c r="E28" s="38"/>
      <c r="F28" s="38"/>
      <c r="G28" s="38"/>
      <c r="H28" s="38"/>
      <c r="I28" s="38"/>
      <c r="J28" s="38"/>
      <c r="K28" s="38"/>
      <c r="L28" s="38"/>
      <c r="M28" s="216">
        <f>N98</f>
        <v>0</v>
      </c>
      <c r="N28" s="216"/>
      <c r="O28" s="216"/>
      <c r="P28" s="216"/>
      <c r="Q28" s="38"/>
      <c r="R28" s="39"/>
    </row>
    <row r="29" spans="2:18" s="1" customFormat="1" ht="6.95" customHeight="1">
      <c r="B29" s="37"/>
      <c r="C29" s="38"/>
      <c r="D29" s="38"/>
      <c r="E29" s="38"/>
      <c r="F29" s="38"/>
      <c r="G29" s="38"/>
      <c r="H29" s="38"/>
      <c r="I29" s="38"/>
      <c r="J29" s="38"/>
      <c r="K29" s="38"/>
      <c r="L29" s="38"/>
      <c r="M29" s="38"/>
      <c r="N29" s="38"/>
      <c r="O29" s="38"/>
      <c r="P29" s="38"/>
      <c r="Q29" s="38"/>
      <c r="R29" s="39"/>
    </row>
    <row r="30" spans="2:18" s="1" customFormat="1" ht="25.35" customHeight="1">
      <c r="B30" s="37"/>
      <c r="C30" s="38"/>
      <c r="D30" s="118" t="s">
        <v>43</v>
      </c>
      <c r="E30" s="38"/>
      <c r="F30" s="38"/>
      <c r="G30" s="38"/>
      <c r="H30" s="38"/>
      <c r="I30" s="38"/>
      <c r="J30" s="38"/>
      <c r="K30" s="38"/>
      <c r="L30" s="38"/>
      <c r="M30" s="254">
        <f>ROUND(M27+M28,2)</f>
        <v>0</v>
      </c>
      <c r="N30" s="249"/>
      <c r="O30" s="249"/>
      <c r="P30" s="249"/>
      <c r="Q30" s="38"/>
      <c r="R30" s="39"/>
    </row>
    <row r="31" spans="2:18" s="1" customFormat="1" ht="6.95" customHeight="1">
      <c r="B31" s="37"/>
      <c r="C31" s="38"/>
      <c r="D31" s="53"/>
      <c r="E31" s="53"/>
      <c r="F31" s="53"/>
      <c r="G31" s="53"/>
      <c r="H31" s="53"/>
      <c r="I31" s="53"/>
      <c r="J31" s="53"/>
      <c r="K31" s="53"/>
      <c r="L31" s="53"/>
      <c r="M31" s="53"/>
      <c r="N31" s="53"/>
      <c r="O31" s="53"/>
      <c r="P31" s="53"/>
      <c r="Q31" s="38"/>
      <c r="R31" s="39"/>
    </row>
    <row r="32" spans="2:18" s="1" customFormat="1" ht="14.45" customHeight="1">
      <c r="B32" s="37"/>
      <c r="C32" s="38"/>
      <c r="D32" s="44" t="s">
        <v>44</v>
      </c>
      <c r="E32" s="44" t="s">
        <v>45</v>
      </c>
      <c r="F32" s="45">
        <v>0.21</v>
      </c>
      <c r="G32" s="119" t="s">
        <v>46</v>
      </c>
      <c r="H32" s="255">
        <f>ROUND((((SUM(BE98:BE105)+SUM(BE123:BE182))+SUM(BE184:BE188))),2)</f>
        <v>0</v>
      </c>
      <c r="I32" s="249"/>
      <c r="J32" s="249"/>
      <c r="K32" s="38"/>
      <c r="L32" s="38"/>
      <c r="M32" s="255">
        <f>ROUND(((ROUND((SUM(BE98:BE105)+SUM(BE123:BE182)), 2)*F32)+SUM(BE184:BE188)*F32),2)</f>
        <v>0</v>
      </c>
      <c r="N32" s="249"/>
      <c r="O32" s="249"/>
      <c r="P32" s="249"/>
      <c r="Q32" s="38"/>
      <c r="R32" s="39"/>
    </row>
    <row r="33" spans="2:18" s="1" customFormat="1" ht="14.45" customHeight="1">
      <c r="B33" s="37"/>
      <c r="C33" s="38"/>
      <c r="D33" s="38"/>
      <c r="E33" s="44" t="s">
        <v>47</v>
      </c>
      <c r="F33" s="45">
        <v>0.15</v>
      </c>
      <c r="G33" s="119" t="s">
        <v>46</v>
      </c>
      <c r="H33" s="255">
        <f>ROUND((((SUM(BF98:BF105)+SUM(BF123:BF182))+SUM(BF184:BF188))),2)</f>
        <v>0</v>
      </c>
      <c r="I33" s="249"/>
      <c r="J33" s="249"/>
      <c r="K33" s="38"/>
      <c r="L33" s="38"/>
      <c r="M33" s="255">
        <f>ROUND(((ROUND((SUM(BF98:BF105)+SUM(BF123:BF182)), 2)*F33)+SUM(BF184:BF188)*F33),2)</f>
        <v>0</v>
      </c>
      <c r="N33" s="249"/>
      <c r="O33" s="249"/>
      <c r="P33" s="249"/>
      <c r="Q33" s="38"/>
      <c r="R33" s="39"/>
    </row>
    <row r="34" spans="2:18" s="1" customFormat="1" ht="14.45" hidden="1" customHeight="1">
      <c r="B34" s="37"/>
      <c r="C34" s="38"/>
      <c r="D34" s="38"/>
      <c r="E34" s="44" t="s">
        <v>48</v>
      </c>
      <c r="F34" s="45">
        <v>0.21</v>
      </c>
      <c r="G34" s="119" t="s">
        <v>46</v>
      </c>
      <c r="H34" s="255">
        <f>ROUND((((SUM(BG98:BG105)+SUM(BG123:BG182))+SUM(BG184:BG188))),2)</f>
        <v>0</v>
      </c>
      <c r="I34" s="249"/>
      <c r="J34" s="249"/>
      <c r="K34" s="38"/>
      <c r="L34" s="38"/>
      <c r="M34" s="255">
        <v>0</v>
      </c>
      <c r="N34" s="249"/>
      <c r="O34" s="249"/>
      <c r="P34" s="249"/>
      <c r="Q34" s="38"/>
      <c r="R34" s="39"/>
    </row>
    <row r="35" spans="2:18" s="1" customFormat="1" ht="14.45" hidden="1" customHeight="1">
      <c r="B35" s="37"/>
      <c r="C35" s="38"/>
      <c r="D35" s="38"/>
      <c r="E35" s="44" t="s">
        <v>49</v>
      </c>
      <c r="F35" s="45">
        <v>0.15</v>
      </c>
      <c r="G35" s="119" t="s">
        <v>46</v>
      </c>
      <c r="H35" s="255">
        <f>ROUND((((SUM(BH98:BH105)+SUM(BH123:BH182))+SUM(BH184:BH188))),2)</f>
        <v>0</v>
      </c>
      <c r="I35" s="249"/>
      <c r="J35" s="249"/>
      <c r="K35" s="38"/>
      <c r="L35" s="38"/>
      <c r="M35" s="255">
        <v>0</v>
      </c>
      <c r="N35" s="249"/>
      <c r="O35" s="249"/>
      <c r="P35" s="249"/>
      <c r="Q35" s="38"/>
      <c r="R35" s="39"/>
    </row>
    <row r="36" spans="2:18" s="1" customFormat="1" ht="14.45" hidden="1" customHeight="1">
      <c r="B36" s="37"/>
      <c r="C36" s="38"/>
      <c r="D36" s="38"/>
      <c r="E36" s="44" t="s">
        <v>50</v>
      </c>
      <c r="F36" s="45">
        <v>0</v>
      </c>
      <c r="G36" s="119" t="s">
        <v>46</v>
      </c>
      <c r="H36" s="255">
        <f>ROUND((((SUM(BI98:BI105)+SUM(BI123:BI182))+SUM(BI184:BI188))),2)</f>
        <v>0</v>
      </c>
      <c r="I36" s="249"/>
      <c r="J36" s="249"/>
      <c r="K36" s="38"/>
      <c r="L36" s="38"/>
      <c r="M36" s="255">
        <v>0</v>
      </c>
      <c r="N36" s="249"/>
      <c r="O36" s="249"/>
      <c r="P36" s="249"/>
      <c r="Q36" s="38"/>
      <c r="R36" s="39"/>
    </row>
    <row r="37" spans="2:18" s="1" customFormat="1" ht="6.95" customHeight="1">
      <c r="B37" s="37"/>
      <c r="C37" s="38"/>
      <c r="D37" s="38"/>
      <c r="E37" s="38"/>
      <c r="F37" s="38"/>
      <c r="G37" s="38"/>
      <c r="H37" s="38"/>
      <c r="I37" s="38"/>
      <c r="J37" s="38"/>
      <c r="K37" s="38"/>
      <c r="L37" s="38"/>
      <c r="M37" s="38"/>
      <c r="N37" s="38"/>
      <c r="O37" s="38"/>
      <c r="P37" s="38"/>
      <c r="Q37" s="38"/>
      <c r="R37" s="39"/>
    </row>
    <row r="38" spans="2:18" s="1" customFormat="1" ht="25.35" customHeight="1">
      <c r="B38" s="37"/>
      <c r="C38" s="115"/>
      <c r="D38" s="120" t="s">
        <v>51</v>
      </c>
      <c r="E38" s="77"/>
      <c r="F38" s="77"/>
      <c r="G38" s="121" t="s">
        <v>52</v>
      </c>
      <c r="H38" s="122" t="s">
        <v>53</v>
      </c>
      <c r="I38" s="77"/>
      <c r="J38" s="77"/>
      <c r="K38" s="77"/>
      <c r="L38" s="256">
        <f>SUM(M30:M36)</f>
        <v>0</v>
      </c>
      <c r="M38" s="256"/>
      <c r="N38" s="256"/>
      <c r="O38" s="256"/>
      <c r="P38" s="257"/>
      <c r="Q38" s="115"/>
      <c r="R38" s="39"/>
    </row>
    <row r="39" spans="2:18" s="1" customFormat="1" ht="14.45" customHeight="1">
      <c r="B39" s="37"/>
      <c r="C39" s="38"/>
      <c r="D39" s="38"/>
      <c r="E39" s="38"/>
      <c r="F39" s="38"/>
      <c r="G39" s="38"/>
      <c r="H39" s="38"/>
      <c r="I39" s="38"/>
      <c r="J39" s="38"/>
      <c r="K39" s="38"/>
      <c r="L39" s="38"/>
      <c r="M39" s="38"/>
      <c r="N39" s="38"/>
      <c r="O39" s="38"/>
      <c r="P39" s="38"/>
      <c r="Q39" s="38"/>
      <c r="R39" s="39"/>
    </row>
    <row r="40" spans="2:18" s="1" customFormat="1" ht="14.45" customHeight="1">
      <c r="B40" s="37"/>
      <c r="C40" s="38"/>
      <c r="D40" s="38"/>
      <c r="E40" s="38"/>
      <c r="F40" s="38"/>
      <c r="G40" s="38"/>
      <c r="H40" s="38"/>
      <c r="I40" s="38"/>
      <c r="J40" s="38"/>
      <c r="K40" s="38"/>
      <c r="L40" s="38"/>
      <c r="M40" s="38"/>
      <c r="N40" s="38"/>
      <c r="O40" s="38"/>
      <c r="P40" s="38"/>
      <c r="Q40" s="38"/>
      <c r="R40" s="39"/>
    </row>
    <row r="41" spans="2:18" ht="13.5">
      <c r="B41" s="24"/>
      <c r="C41" s="28"/>
      <c r="D41" s="28"/>
      <c r="E41" s="28"/>
      <c r="F41" s="28"/>
      <c r="G41" s="28"/>
      <c r="H41" s="28"/>
      <c r="I41" s="28"/>
      <c r="J41" s="28"/>
      <c r="K41" s="28"/>
      <c r="L41" s="28"/>
      <c r="M41" s="28"/>
      <c r="N41" s="28"/>
      <c r="O41" s="28"/>
      <c r="P41" s="28"/>
      <c r="Q41" s="28"/>
      <c r="R41" s="25"/>
    </row>
    <row r="42" spans="2:18" ht="13.5">
      <c r="B42" s="24"/>
      <c r="C42" s="28"/>
      <c r="D42" s="28"/>
      <c r="E42" s="28"/>
      <c r="F42" s="28"/>
      <c r="G42" s="28"/>
      <c r="H42" s="28"/>
      <c r="I42" s="28"/>
      <c r="J42" s="28"/>
      <c r="K42" s="28"/>
      <c r="L42" s="28"/>
      <c r="M42" s="28"/>
      <c r="N42" s="28"/>
      <c r="O42" s="28"/>
      <c r="P42" s="28"/>
      <c r="Q42" s="28"/>
      <c r="R42" s="25"/>
    </row>
    <row r="43" spans="2:18" ht="13.5">
      <c r="B43" s="24"/>
      <c r="C43" s="28"/>
      <c r="D43" s="28"/>
      <c r="E43" s="28"/>
      <c r="F43" s="28"/>
      <c r="G43" s="28"/>
      <c r="H43" s="28"/>
      <c r="I43" s="28"/>
      <c r="J43" s="28"/>
      <c r="K43" s="28"/>
      <c r="L43" s="28"/>
      <c r="M43" s="28"/>
      <c r="N43" s="28"/>
      <c r="O43" s="28"/>
      <c r="P43" s="28"/>
      <c r="Q43" s="28"/>
      <c r="R43" s="25"/>
    </row>
    <row r="44" spans="2:18" ht="13.5">
      <c r="B44" s="24"/>
      <c r="C44" s="28"/>
      <c r="D44" s="28"/>
      <c r="E44" s="28"/>
      <c r="F44" s="28"/>
      <c r="G44" s="28"/>
      <c r="H44" s="28"/>
      <c r="I44" s="28"/>
      <c r="J44" s="28"/>
      <c r="K44" s="28"/>
      <c r="L44" s="28"/>
      <c r="M44" s="28"/>
      <c r="N44" s="28"/>
      <c r="O44" s="28"/>
      <c r="P44" s="28"/>
      <c r="Q44" s="28"/>
      <c r="R44" s="25"/>
    </row>
    <row r="45" spans="2:18" ht="13.5">
      <c r="B45" s="24"/>
      <c r="C45" s="28"/>
      <c r="D45" s="28"/>
      <c r="E45" s="28"/>
      <c r="F45" s="28"/>
      <c r="G45" s="28"/>
      <c r="H45" s="28"/>
      <c r="I45" s="28"/>
      <c r="J45" s="28"/>
      <c r="K45" s="28"/>
      <c r="L45" s="28"/>
      <c r="M45" s="28"/>
      <c r="N45" s="28"/>
      <c r="O45" s="28"/>
      <c r="P45" s="28"/>
      <c r="Q45" s="28"/>
      <c r="R45" s="25"/>
    </row>
    <row r="46" spans="2:18" ht="13.5">
      <c r="B46" s="24"/>
      <c r="C46" s="28"/>
      <c r="D46" s="28"/>
      <c r="E46" s="28"/>
      <c r="F46" s="28"/>
      <c r="G46" s="28"/>
      <c r="H46" s="28"/>
      <c r="I46" s="28"/>
      <c r="J46" s="28"/>
      <c r="K46" s="28"/>
      <c r="L46" s="28"/>
      <c r="M46" s="28"/>
      <c r="N46" s="28"/>
      <c r="O46" s="28"/>
      <c r="P46" s="28"/>
      <c r="Q46" s="28"/>
      <c r="R46" s="25"/>
    </row>
    <row r="47" spans="2:18" ht="13.5">
      <c r="B47" s="24"/>
      <c r="C47" s="28"/>
      <c r="D47" s="28"/>
      <c r="E47" s="28"/>
      <c r="F47" s="28"/>
      <c r="G47" s="28"/>
      <c r="H47" s="28"/>
      <c r="I47" s="28"/>
      <c r="J47" s="28"/>
      <c r="K47" s="28"/>
      <c r="L47" s="28"/>
      <c r="M47" s="28"/>
      <c r="N47" s="28"/>
      <c r="O47" s="28"/>
      <c r="P47" s="28"/>
      <c r="Q47" s="28"/>
      <c r="R47" s="25"/>
    </row>
    <row r="48" spans="2:18" ht="13.5">
      <c r="B48" s="24"/>
      <c r="C48" s="28"/>
      <c r="D48" s="28"/>
      <c r="E48" s="28"/>
      <c r="F48" s="28"/>
      <c r="G48" s="28"/>
      <c r="H48" s="28"/>
      <c r="I48" s="28"/>
      <c r="J48" s="28"/>
      <c r="K48" s="28"/>
      <c r="L48" s="28"/>
      <c r="M48" s="28"/>
      <c r="N48" s="28"/>
      <c r="O48" s="28"/>
      <c r="P48" s="28"/>
      <c r="Q48" s="28"/>
      <c r="R48" s="25"/>
    </row>
    <row r="49" spans="2:18" ht="13.5">
      <c r="B49" s="24"/>
      <c r="C49" s="28"/>
      <c r="D49" s="28"/>
      <c r="E49" s="28"/>
      <c r="F49" s="28"/>
      <c r="G49" s="28"/>
      <c r="H49" s="28"/>
      <c r="I49" s="28"/>
      <c r="J49" s="28"/>
      <c r="K49" s="28"/>
      <c r="L49" s="28"/>
      <c r="M49" s="28"/>
      <c r="N49" s="28"/>
      <c r="O49" s="28"/>
      <c r="P49" s="28"/>
      <c r="Q49" s="28"/>
      <c r="R49" s="25"/>
    </row>
    <row r="50" spans="2:18" s="1" customFormat="1">
      <c r="B50" s="37"/>
      <c r="C50" s="38"/>
      <c r="D50" s="52" t="s">
        <v>54</v>
      </c>
      <c r="E50" s="53"/>
      <c r="F50" s="53"/>
      <c r="G50" s="53"/>
      <c r="H50" s="54"/>
      <c r="I50" s="38"/>
      <c r="J50" s="52" t="s">
        <v>55</v>
      </c>
      <c r="K50" s="53"/>
      <c r="L50" s="53"/>
      <c r="M50" s="53"/>
      <c r="N50" s="53"/>
      <c r="O50" s="53"/>
      <c r="P50" s="54"/>
      <c r="Q50" s="38"/>
      <c r="R50" s="39"/>
    </row>
    <row r="51" spans="2:18" ht="13.5">
      <c r="B51" s="24"/>
      <c r="C51" s="28"/>
      <c r="D51" s="55"/>
      <c r="E51" s="28"/>
      <c r="F51" s="28"/>
      <c r="G51" s="28"/>
      <c r="H51" s="56"/>
      <c r="I51" s="28"/>
      <c r="J51" s="55"/>
      <c r="K51" s="28"/>
      <c r="L51" s="28"/>
      <c r="M51" s="28"/>
      <c r="N51" s="28"/>
      <c r="O51" s="28"/>
      <c r="P51" s="56"/>
      <c r="Q51" s="28"/>
      <c r="R51" s="25"/>
    </row>
    <row r="52" spans="2:18" ht="13.5">
      <c r="B52" s="24"/>
      <c r="C52" s="28"/>
      <c r="D52" s="55"/>
      <c r="E52" s="28"/>
      <c r="F52" s="28"/>
      <c r="G52" s="28"/>
      <c r="H52" s="56"/>
      <c r="I52" s="28"/>
      <c r="J52" s="55"/>
      <c r="K52" s="28"/>
      <c r="L52" s="28"/>
      <c r="M52" s="28"/>
      <c r="N52" s="28"/>
      <c r="O52" s="28"/>
      <c r="P52" s="56"/>
      <c r="Q52" s="28"/>
      <c r="R52" s="25"/>
    </row>
    <row r="53" spans="2:18" ht="13.5">
      <c r="B53" s="24"/>
      <c r="C53" s="28"/>
      <c r="D53" s="55"/>
      <c r="E53" s="28"/>
      <c r="F53" s="28"/>
      <c r="G53" s="28"/>
      <c r="H53" s="56"/>
      <c r="I53" s="28"/>
      <c r="J53" s="55"/>
      <c r="K53" s="28"/>
      <c r="L53" s="28"/>
      <c r="M53" s="28"/>
      <c r="N53" s="28"/>
      <c r="O53" s="28"/>
      <c r="P53" s="56"/>
      <c r="Q53" s="28"/>
      <c r="R53" s="25"/>
    </row>
    <row r="54" spans="2:18" ht="13.5">
      <c r="B54" s="24"/>
      <c r="C54" s="28"/>
      <c r="D54" s="55"/>
      <c r="E54" s="28"/>
      <c r="F54" s="28"/>
      <c r="G54" s="28"/>
      <c r="H54" s="56"/>
      <c r="I54" s="28"/>
      <c r="J54" s="55"/>
      <c r="K54" s="28"/>
      <c r="L54" s="28"/>
      <c r="M54" s="28"/>
      <c r="N54" s="28"/>
      <c r="O54" s="28"/>
      <c r="P54" s="56"/>
      <c r="Q54" s="28"/>
      <c r="R54" s="25"/>
    </row>
    <row r="55" spans="2:18" ht="13.5">
      <c r="B55" s="24"/>
      <c r="C55" s="28"/>
      <c r="D55" s="55"/>
      <c r="E55" s="28"/>
      <c r="F55" s="28"/>
      <c r="G55" s="28"/>
      <c r="H55" s="56"/>
      <c r="I55" s="28"/>
      <c r="J55" s="55"/>
      <c r="K55" s="28"/>
      <c r="L55" s="28"/>
      <c r="M55" s="28"/>
      <c r="N55" s="28"/>
      <c r="O55" s="28"/>
      <c r="P55" s="56"/>
      <c r="Q55" s="28"/>
      <c r="R55" s="25"/>
    </row>
    <row r="56" spans="2:18" ht="13.5">
      <c r="B56" s="24"/>
      <c r="C56" s="28"/>
      <c r="D56" s="55"/>
      <c r="E56" s="28"/>
      <c r="F56" s="28"/>
      <c r="G56" s="28"/>
      <c r="H56" s="56"/>
      <c r="I56" s="28"/>
      <c r="J56" s="55"/>
      <c r="K56" s="28"/>
      <c r="L56" s="28"/>
      <c r="M56" s="28"/>
      <c r="N56" s="28"/>
      <c r="O56" s="28"/>
      <c r="P56" s="56"/>
      <c r="Q56" s="28"/>
      <c r="R56" s="25"/>
    </row>
    <row r="57" spans="2:18" ht="13.5">
      <c r="B57" s="24"/>
      <c r="C57" s="28"/>
      <c r="D57" s="55"/>
      <c r="E57" s="28"/>
      <c r="F57" s="28"/>
      <c r="G57" s="28"/>
      <c r="H57" s="56"/>
      <c r="I57" s="28"/>
      <c r="J57" s="55"/>
      <c r="K57" s="28"/>
      <c r="L57" s="28"/>
      <c r="M57" s="28"/>
      <c r="N57" s="28"/>
      <c r="O57" s="28"/>
      <c r="P57" s="56"/>
      <c r="Q57" s="28"/>
      <c r="R57" s="25"/>
    </row>
    <row r="58" spans="2:18" ht="13.5">
      <c r="B58" s="24"/>
      <c r="C58" s="28"/>
      <c r="D58" s="55"/>
      <c r="E58" s="28"/>
      <c r="F58" s="28"/>
      <c r="G58" s="28"/>
      <c r="H58" s="56"/>
      <c r="I58" s="28"/>
      <c r="J58" s="55"/>
      <c r="K58" s="28"/>
      <c r="L58" s="28"/>
      <c r="M58" s="28"/>
      <c r="N58" s="28"/>
      <c r="O58" s="28"/>
      <c r="P58" s="56"/>
      <c r="Q58" s="28"/>
      <c r="R58" s="25"/>
    </row>
    <row r="59" spans="2:18" s="1" customFormat="1">
      <c r="B59" s="37"/>
      <c r="C59" s="38"/>
      <c r="D59" s="57" t="s">
        <v>56</v>
      </c>
      <c r="E59" s="58"/>
      <c r="F59" s="58"/>
      <c r="G59" s="59" t="s">
        <v>57</v>
      </c>
      <c r="H59" s="60"/>
      <c r="I59" s="38"/>
      <c r="J59" s="57" t="s">
        <v>56</v>
      </c>
      <c r="K59" s="58"/>
      <c r="L59" s="58"/>
      <c r="M59" s="58"/>
      <c r="N59" s="59" t="s">
        <v>57</v>
      </c>
      <c r="O59" s="58"/>
      <c r="P59" s="60"/>
      <c r="Q59" s="38"/>
      <c r="R59" s="39"/>
    </row>
    <row r="60" spans="2:18" ht="13.5">
      <c r="B60" s="24"/>
      <c r="C60" s="28"/>
      <c r="D60" s="28"/>
      <c r="E60" s="28"/>
      <c r="F60" s="28"/>
      <c r="G60" s="28"/>
      <c r="H60" s="28"/>
      <c r="I60" s="28"/>
      <c r="J60" s="28"/>
      <c r="K60" s="28"/>
      <c r="L60" s="28"/>
      <c r="M60" s="28"/>
      <c r="N60" s="28"/>
      <c r="O60" s="28"/>
      <c r="P60" s="28"/>
      <c r="Q60" s="28"/>
      <c r="R60" s="25"/>
    </row>
    <row r="61" spans="2:18" s="1" customFormat="1">
      <c r="B61" s="37"/>
      <c r="C61" s="38"/>
      <c r="D61" s="52" t="s">
        <v>58</v>
      </c>
      <c r="E61" s="53"/>
      <c r="F61" s="53"/>
      <c r="G61" s="53"/>
      <c r="H61" s="54"/>
      <c r="I61" s="38"/>
      <c r="J61" s="52" t="s">
        <v>59</v>
      </c>
      <c r="K61" s="53"/>
      <c r="L61" s="53"/>
      <c r="M61" s="53"/>
      <c r="N61" s="53"/>
      <c r="O61" s="53"/>
      <c r="P61" s="54"/>
      <c r="Q61" s="38"/>
      <c r="R61" s="39"/>
    </row>
    <row r="62" spans="2:18" ht="13.5">
      <c r="B62" s="24"/>
      <c r="C62" s="28"/>
      <c r="D62" s="55"/>
      <c r="E62" s="28"/>
      <c r="F62" s="28"/>
      <c r="G62" s="28"/>
      <c r="H62" s="56"/>
      <c r="I62" s="28"/>
      <c r="J62" s="55"/>
      <c r="K62" s="28"/>
      <c r="L62" s="28"/>
      <c r="M62" s="28"/>
      <c r="N62" s="28"/>
      <c r="O62" s="28"/>
      <c r="P62" s="56"/>
      <c r="Q62" s="28"/>
      <c r="R62" s="25"/>
    </row>
    <row r="63" spans="2:18" ht="13.5">
      <c r="B63" s="24"/>
      <c r="C63" s="28"/>
      <c r="D63" s="55"/>
      <c r="E63" s="28"/>
      <c r="F63" s="28"/>
      <c r="G63" s="28"/>
      <c r="H63" s="56"/>
      <c r="I63" s="28"/>
      <c r="J63" s="55"/>
      <c r="K63" s="28"/>
      <c r="L63" s="28"/>
      <c r="M63" s="28"/>
      <c r="N63" s="28"/>
      <c r="O63" s="28"/>
      <c r="P63" s="56"/>
      <c r="Q63" s="28"/>
      <c r="R63" s="25"/>
    </row>
    <row r="64" spans="2:18" ht="13.5">
      <c r="B64" s="24"/>
      <c r="C64" s="28"/>
      <c r="D64" s="55"/>
      <c r="E64" s="28"/>
      <c r="F64" s="28"/>
      <c r="G64" s="28"/>
      <c r="H64" s="56"/>
      <c r="I64" s="28"/>
      <c r="J64" s="55"/>
      <c r="K64" s="28"/>
      <c r="L64" s="28"/>
      <c r="M64" s="28"/>
      <c r="N64" s="28"/>
      <c r="O64" s="28"/>
      <c r="P64" s="56"/>
      <c r="Q64" s="28"/>
      <c r="R64" s="25"/>
    </row>
    <row r="65" spans="2:18" ht="13.5">
      <c r="B65" s="24"/>
      <c r="C65" s="28"/>
      <c r="D65" s="55"/>
      <c r="E65" s="28"/>
      <c r="F65" s="28"/>
      <c r="G65" s="28"/>
      <c r="H65" s="56"/>
      <c r="I65" s="28"/>
      <c r="J65" s="55"/>
      <c r="K65" s="28"/>
      <c r="L65" s="28"/>
      <c r="M65" s="28"/>
      <c r="N65" s="28"/>
      <c r="O65" s="28"/>
      <c r="P65" s="56"/>
      <c r="Q65" s="28"/>
      <c r="R65" s="25"/>
    </row>
    <row r="66" spans="2:18" ht="13.5">
      <c r="B66" s="24"/>
      <c r="C66" s="28"/>
      <c r="D66" s="55"/>
      <c r="E66" s="28"/>
      <c r="F66" s="28"/>
      <c r="G66" s="28"/>
      <c r="H66" s="56"/>
      <c r="I66" s="28"/>
      <c r="J66" s="55"/>
      <c r="K66" s="28"/>
      <c r="L66" s="28"/>
      <c r="M66" s="28"/>
      <c r="N66" s="28"/>
      <c r="O66" s="28"/>
      <c r="P66" s="56"/>
      <c r="Q66" s="28"/>
      <c r="R66" s="25"/>
    </row>
    <row r="67" spans="2:18" ht="13.5">
      <c r="B67" s="24"/>
      <c r="C67" s="28"/>
      <c r="D67" s="55"/>
      <c r="E67" s="28"/>
      <c r="F67" s="28"/>
      <c r="G67" s="28"/>
      <c r="H67" s="56"/>
      <c r="I67" s="28"/>
      <c r="J67" s="55"/>
      <c r="K67" s="28"/>
      <c r="L67" s="28"/>
      <c r="M67" s="28"/>
      <c r="N67" s="28"/>
      <c r="O67" s="28"/>
      <c r="P67" s="56"/>
      <c r="Q67" s="28"/>
      <c r="R67" s="25"/>
    </row>
    <row r="68" spans="2:18" ht="13.5">
      <c r="B68" s="24"/>
      <c r="C68" s="28"/>
      <c r="D68" s="55"/>
      <c r="E68" s="28"/>
      <c r="F68" s="28"/>
      <c r="G68" s="28"/>
      <c r="H68" s="56"/>
      <c r="I68" s="28"/>
      <c r="J68" s="55"/>
      <c r="K68" s="28"/>
      <c r="L68" s="28"/>
      <c r="M68" s="28"/>
      <c r="N68" s="28"/>
      <c r="O68" s="28"/>
      <c r="P68" s="56"/>
      <c r="Q68" s="28"/>
      <c r="R68" s="25"/>
    </row>
    <row r="69" spans="2:18" ht="13.5">
      <c r="B69" s="24"/>
      <c r="C69" s="28"/>
      <c r="D69" s="55"/>
      <c r="E69" s="28"/>
      <c r="F69" s="28"/>
      <c r="G69" s="28"/>
      <c r="H69" s="56"/>
      <c r="I69" s="28"/>
      <c r="J69" s="55"/>
      <c r="K69" s="28"/>
      <c r="L69" s="28"/>
      <c r="M69" s="28"/>
      <c r="N69" s="28"/>
      <c r="O69" s="28"/>
      <c r="P69" s="56"/>
      <c r="Q69" s="28"/>
      <c r="R69" s="25"/>
    </row>
    <row r="70" spans="2:18" s="1" customFormat="1">
      <c r="B70" s="37"/>
      <c r="C70" s="38"/>
      <c r="D70" s="57" t="s">
        <v>56</v>
      </c>
      <c r="E70" s="58"/>
      <c r="F70" s="58"/>
      <c r="G70" s="59" t="s">
        <v>57</v>
      </c>
      <c r="H70" s="60"/>
      <c r="I70" s="38"/>
      <c r="J70" s="57" t="s">
        <v>56</v>
      </c>
      <c r="K70" s="58"/>
      <c r="L70" s="58"/>
      <c r="M70" s="58"/>
      <c r="N70" s="59" t="s">
        <v>57</v>
      </c>
      <c r="O70" s="58"/>
      <c r="P70" s="60"/>
      <c r="Q70" s="38"/>
      <c r="R70" s="39"/>
    </row>
    <row r="71" spans="2:18" s="1" customFormat="1" ht="14.45" customHeight="1">
      <c r="B71" s="61"/>
      <c r="C71" s="62"/>
      <c r="D71" s="62"/>
      <c r="E71" s="62"/>
      <c r="F71" s="62"/>
      <c r="G71" s="62"/>
      <c r="H71" s="62"/>
      <c r="I71" s="62"/>
      <c r="J71" s="62"/>
      <c r="K71" s="62"/>
      <c r="L71" s="62"/>
      <c r="M71" s="62"/>
      <c r="N71" s="62"/>
      <c r="O71" s="62"/>
      <c r="P71" s="62"/>
      <c r="Q71" s="62"/>
      <c r="R71" s="63"/>
    </row>
    <row r="75" spans="2:18" s="1" customFormat="1" ht="6.95" customHeight="1">
      <c r="B75" s="64"/>
      <c r="C75" s="65"/>
      <c r="D75" s="65"/>
      <c r="E75" s="65"/>
      <c r="F75" s="65"/>
      <c r="G75" s="65"/>
      <c r="H75" s="65"/>
      <c r="I75" s="65"/>
      <c r="J75" s="65"/>
      <c r="K75" s="65"/>
      <c r="L75" s="65"/>
      <c r="M75" s="65"/>
      <c r="N75" s="65"/>
      <c r="O75" s="65"/>
      <c r="P75" s="65"/>
      <c r="Q75" s="65"/>
      <c r="R75" s="66"/>
    </row>
    <row r="76" spans="2:18" s="1" customFormat="1" ht="36.950000000000003" customHeight="1">
      <c r="B76" s="37"/>
      <c r="C76" s="206" t="s">
        <v>121</v>
      </c>
      <c r="D76" s="207"/>
      <c r="E76" s="207"/>
      <c r="F76" s="207"/>
      <c r="G76" s="207"/>
      <c r="H76" s="207"/>
      <c r="I76" s="207"/>
      <c r="J76" s="207"/>
      <c r="K76" s="207"/>
      <c r="L76" s="207"/>
      <c r="M76" s="207"/>
      <c r="N76" s="207"/>
      <c r="O76" s="207"/>
      <c r="P76" s="207"/>
      <c r="Q76" s="207"/>
      <c r="R76" s="39"/>
    </row>
    <row r="77" spans="2:18" s="1" customFormat="1" ht="6.95" customHeight="1">
      <c r="B77" s="37"/>
      <c r="C77" s="38"/>
      <c r="D77" s="38"/>
      <c r="E77" s="38"/>
      <c r="F77" s="38"/>
      <c r="G77" s="38"/>
      <c r="H77" s="38"/>
      <c r="I77" s="38"/>
      <c r="J77" s="38"/>
      <c r="K77" s="38"/>
      <c r="L77" s="38"/>
      <c r="M77" s="38"/>
      <c r="N77" s="38"/>
      <c r="O77" s="38"/>
      <c r="P77" s="38"/>
      <c r="Q77" s="38"/>
      <c r="R77" s="39"/>
    </row>
    <row r="78" spans="2:18" s="1" customFormat="1" ht="30" customHeight="1">
      <c r="B78" s="37"/>
      <c r="C78" s="32" t="s">
        <v>19</v>
      </c>
      <c r="D78" s="38"/>
      <c r="E78" s="38"/>
      <c r="F78" s="277" t="str">
        <f>F6</f>
        <v>BOULDEROVÁ LEZECKÁ STĚNA, VÝSTAVIŠTĚ PRAHA – PRAHA 7_DVZ</v>
      </c>
      <c r="G78" s="278"/>
      <c r="H78" s="278"/>
      <c r="I78" s="278"/>
      <c r="J78" s="278"/>
      <c r="K78" s="278"/>
      <c r="L78" s="278"/>
      <c r="M78" s="278"/>
      <c r="N78" s="278"/>
      <c r="O78" s="278"/>
      <c r="P78" s="278"/>
      <c r="Q78" s="38"/>
      <c r="R78" s="39"/>
    </row>
    <row r="79" spans="2:18" s="1" customFormat="1" ht="36.950000000000003" customHeight="1">
      <c r="B79" s="37"/>
      <c r="C79" s="71" t="s">
        <v>153</v>
      </c>
      <c r="D79" s="38"/>
      <c r="E79" s="38"/>
      <c r="F79" s="226" t="str">
        <f>F7</f>
        <v>SO 01.2 - Konstrukce lezecké stěny a zastřešení</v>
      </c>
      <c r="G79" s="249"/>
      <c r="H79" s="249"/>
      <c r="I79" s="249"/>
      <c r="J79" s="249"/>
      <c r="K79" s="249"/>
      <c r="L79" s="249"/>
      <c r="M79" s="249"/>
      <c r="N79" s="249"/>
      <c r="O79" s="249"/>
      <c r="P79" s="249"/>
      <c r="Q79" s="38"/>
      <c r="R79" s="39"/>
    </row>
    <row r="80" spans="2:18" s="1" customFormat="1" ht="6.95" customHeight="1">
      <c r="B80" s="37"/>
      <c r="C80" s="38"/>
      <c r="D80" s="38"/>
      <c r="E80" s="38"/>
      <c r="F80" s="38"/>
      <c r="G80" s="38"/>
      <c r="H80" s="38"/>
      <c r="I80" s="38"/>
      <c r="J80" s="38"/>
      <c r="K80" s="38"/>
      <c r="L80" s="38"/>
      <c r="M80" s="38"/>
      <c r="N80" s="38"/>
      <c r="O80" s="38"/>
      <c r="P80" s="38"/>
      <c r="Q80" s="38"/>
      <c r="R80" s="39"/>
    </row>
    <row r="81" spans="2:47" s="1" customFormat="1" ht="18" customHeight="1">
      <c r="B81" s="37"/>
      <c r="C81" s="32" t="s">
        <v>23</v>
      </c>
      <c r="D81" s="38"/>
      <c r="E81" s="38"/>
      <c r="F81" s="30" t="str">
        <f>F9</f>
        <v>Výstaviště Praha 7</v>
      </c>
      <c r="G81" s="38"/>
      <c r="H81" s="38"/>
      <c r="I81" s="38"/>
      <c r="J81" s="38"/>
      <c r="K81" s="32" t="s">
        <v>25</v>
      </c>
      <c r="L81" s="38"/>
      <c r="M81" s="251" t="str">
        <f>IF(O9="","",O9)</f>
        <v>13. 3. 2018</v>
      </c>
      <c r="N81" s="251"/>
      <c r="O81" s="251"/>
      <c r="P81" s="251"/>
      <c r="Q81" s="38"/>
      <c r="R81" s="39"/>
    </row>
    <row r="82" spans="2:47" s="1" customFormat="1" ht="6.95" customHeight="1">
      <c r="B82" s="37"/>
      <c r="C82" s="38"/>
      <c r="D82" s="38"/>
      <c r="E82" s="38"/>
      <c r="F82" s="38"/>
      <c r="G82" s="38"/>
      <c r="H82" s="38"/>
      <c r="I82" s="38"/>
      <c r="J82" s="38"/>
      <c r="K82" s="38"/>
      <c r="L82" s="38"/>
      <c r="M82" s="38"/>
      <c r="N82" s="38"/>
      <c r="O82" s="38"/>
      <c r="P82" s="38"/>
      <c r="Q82" s="38"/>
      <c r="R82" s="39"/>
    </row>
    <row r="83" spans="2:47" s="1" customFormat="1">
      <c r="B83" s="37"/>
      <c r="C83" s="32" t="s">
        <v>27</v>
      </c>
      <c r="D83" s="38"/>
      <c r="E83" s="38"/>
      <c r="F83" s="30" t="str">
        <f>E12</f>
        <v>Výstaviště Praha, a.s.</v>
      </c>
      <c r="G83" s="38"/>
      <c r="H83" s="38"/>
      <c r="I83" s="38"/>
      <c r="J83" s="38"/>
      <c r="K83" s="32" t="s">
        <v>34</v>
      </c>
      <c r="L83" s="38"/>
      <c r="M83" s="210" t="str">
        <f>E18</f>
        <v>Výstaviště Praha, a.s. Oddělení investic a rozvoje</v>
      </c>
      <c r="N83" s="210"/>
      <c r="O83" s="210"/>
      <c r="P83" s="210"/>
      <c r="Q83" s="210"/>
      <c r="R83" s="39"/>
    </row>
    <row r="84" spans="2:47" s="1" customFormat="1" ht="14.45" customHeight="1">
      <c r="B84" s="37"/>
      <c r="C84" s="32" t="s">
        <v>32</v>
      </c>
      <c r="D84" s="38"/>
      <c r="E84" s="38"/>
      <c r="F84" s="30" t="str">
        <f>IF(E15="","",E15)</f>
        <v>Vyplň údaj</v>
      </c>
      <c r="G84" s="38"/>
      <c r="H84" s="38"/>
      <c r="I84" s="38"/>
      <c r="J84" s="38"/>
      <c r="K84" s="32" t="s">
        <v>37</v>
      </c>
      <c r="L84" s="38"/>
      <c r="M84" s="210" t="str">
        <f>E21</f>
        <v>Tereza Husáková</v>
      </c>
      <c r="N84" s="210"/>
      <c r="O84" s="210"/>
      <c r="P84" s="210"/>
      <c r="Q84" s="210"/>
      <c r="R84" s="39"/>
    </row>
    <row r="85" spans="2:47" s="1" customFormat="1" ht="10.35" customHeight="1">
      <c r="B85" s="37"/>
      <c r="C85" s="38"/>
      <c r="D85" s="38"/>
      <c r="E85" s="38"/>
      <c r="F85" s="38"/>
      <c r="G85" s="38"/>
      <c r="H85" s="38"/>
      <c r="I85" s="38"/>
      <c r="J85" s="38"/>
      <c r="K85" s="38"/>
      <c r="L85" s="38"/>
      <c r="M85" s="38"/>
      <c r="N85" s="38"/>
      <c r="O85" s="38"/>
      <c r="P85" s="38"/>
      <c r="Q85" s="38"/>
      <c r="R85" s="39"/>
    </row>
    <row r="86" spans="2:47" s="1" customFormat="1" ht="29.25" customHeight="1">
      <c r="B86" s="37"/>
      <c r="C86" s="258" t="s">
        <v>122</v>
      </c>
      <c r="D86" s="259"/>
      <c r="E86" s="259"/>
      <c r="F86" s="259"/>
      <c r="G86" s="259"/>
      <c r="H86" s="115"/>
      <c r="I86" s="115"/>
      <c r="J86" s="115"/>
      <c r="K86" s="115"/>
      <c r="L86" s="115"/>
      <c r="M86" s="115"/>
      <c r="N86" s="258" t="s">
        <v>123</v>
      </c>
      <c r="O86" s="259"/>
      <c r="P86" s="259"/>
      <c r="Q86" s="259"/>
      <c r="R86" s="39"/>
    </row>
    <row r="87" spans="2:47" s="1" customFormat="1" ht="10.35" customHeight="1">
      <c r="B87" s="37"/>
      <c r="C87" s="38"/>
      <c r="D87" s="38"/>
      <c r="E87" s="38"/>
      <c r="F87" s="38"/>
      <c r="G87" s="38"/>
      <c r="H87" s="38"/>
      <c r="I87" s="38"/>
      <c r="J87" s="38"/>
      <c r="K87" s="38"/>
      <c r="L87" s="38"/>
      <c r="M87" s="38"/>
      <c r="N87" s="38"/>
      <c r="O87" s="38"/>
      <c r="P87" s="38"/>
      <c r="Q87" s="38"/>
      <c r="R87" s="39"/>
    </row>
    <row r="88" spans="2:47" s="1" customFormat="1" ht="29.25" customHeight="1">
      <c r="B88" s="37"/>
      <c r="C88" s="123" t="s">
        <v>124</v>
      </c>
      <c r="D88" s="38"/>
      <c r="E88" s="38"/>
      <c r="F88" s="38"/>
      <c r="G88" s="38"/>
      <c r="H88" s="38"/>
      <c r="I88" s="38"/>
      <c r="J88" s="38"/>
      <c r="K88" s="38"/>
      <c r="L88" s="38"/>
      <c r="M88" s="38"/>
      <c r="N88" s="245">
        <f>N123</f>
        <v>0</v>
      </c>
      <c r="O88" s="260"/>
      <c r="P88" s="260"/>
      <c r="Q88" s="260"/>
      <c r="R88" s="39"/>
      <c r="AU88" s="20" t="s">
        <v>125</v>
      </c>
    </row>
    <row r="89" spans="2:47" s="6" customFormat="1" ht="24.95" customHeight="1">
      <c r="B89" s="124"/>
      <c r="C89" s="125"/>
      <c r="D89" s="126" t="s">
        <v>155</v>
      </c>
      <c r="E89" s="125"/>
      <c r="F89" s="125"/>
      <c r="G89" s="125"/>
      <c r="H89" s="125"/>
      <c r="I89" s="125"/>
      <c r="J89" s="125"/>
      <c r="K89" s="125"/>
      <c r="L89" s="125"/>
      <c r="M89" s="125"/>
      <c r="N89" s="279">
        <f>N124</f>
        <v>0</v>
      </c>
      <c r="O89" s="262"/>
      <c r="P89" s="262"/>
      <c r="Q89" s="262"/>
      <c r="R89" s="127"/>
    </row>
    <row r="90" spans="2:47" s="8" customFormat="1" ht="19.899999999999999" customHeight="1">
      <c r="B90" s="156"/>
      <c r="C90" s="157"/>
      <c r="D90" s="103" t="s">
        <v>156</v>
      </c>
      <c r="E90" s="157"/>
      <c r="F90" s="157"/>
      <c r="G90" s="157"/>
      <c r="H90" s="157"/>
      <c r="I90" s="157"/>
      <c r="J90" s="157"/>
      <c r="K90" s="157"/>
      <c r="L90" s="157"/>
      <c r="M90" s="157"/>
      <c r="N90" s="241">
        <f>N125</f>
        <v>0</v>
      </c>
      <c r="O90" s="280"/>
      <c r="P90" s="280"/>
      <c r="Q90" s="280"/>
      <c r="R90" s="158"/>
    </row>
    <row r="91" spans="2:47" s="8" customFormat="1" ht="19.899999999999999" customHeight="1">
      <c r="B91" s="156"/>
      <c r="C91" s="157"/>
      <c r="D91" s="103" t="s">
        <v>278</v>
      </c>
      <c r="E91" s="157"/>
      <c r="F91" s="157"/>
      <c r="G91" s="157"/>
      <c r="H91" s="157"/>
      <c r="I91" s="157"/>
      <c r="J91" s="157"/>
      <c r="K91" s="157"/>
      <c r="L91" s="157"/>
      <c r="M91" s="157"/>
      <c r="N91" s="241">
        <f>N140</f>
        <v>0</v>
      </c>
      <c r="O91" s="280"/>
      <c r="P91" s="280"/>
      <c r="Q91" s="280"/>
      <c r="R91" s="158"/>
    </row>
    <row r="92" spans="2:47" s="8" customFormat="1" ht="19.899999999999999" customHeight="1">
      <c r="B92" s="156"/>
      <c r="C92" s="157"/>
      <c r="D92" s="103" t="s">
        <v>279</v>
      </c>
      <c r="E92" s="157"/>
      <c r="F92" s="157"/>
      <c r="G92" s="157"/>
      <c r="H92" s="157"/>
      <c r="I92" s="157"/>
      <c r="J92" s="157"/>
      <c r="K92" s="157"/>
      <c r="L92" s="157"/>
      <c r="M92" s="157"/>
      <c r="N92" s="241">
        <f>N167</f>
        <v>0</v>
      </c>
      <c r="O92" s="280"/>
      <c r="P92" s="280"/>
      <c r="Q92" s="280"/>
      <c r="R92" s="158"/>
    </row>
    <row r="93" spans="2:47" s="8" customFormat="1" ht="19.899999999999999" customHeight="1">
      <c r="B93" s="156"/>
      <c r="C93" s="157"/>
      <c r="D93" s="103" t="s">
        <v>160</v>
      </c>
      <c r="E93" s="157"/>
      <c r="F93" s="157"/>
      <c r="G93" s="157"/>
      <c r="H93" s="157"/>
      <c r="I93" s="157"/>
      <c r="J93" s="157"/>
      <c r="K93" s="157"/>
      <c r="L93" s="157"/>
      <c r="M93" s="157"/>
      <c r="N93" s="241">
        <f>N175</f>
        <v>0</v>
      </c>
      <c r="O93" s="280"/>
      <c r="P93" s="280"/>
      <c r="Q93" s="280"/>
      <c r="R93" s="158"/>
    </row>
    <row r="94" spans="2:47" s="6" customFormat="1" ht="24.95" customHeight="1">
      <c r="B94" s="124"/>
      <c r="C94" s="125"/>
      <c r="D94" s="126" t="s">
        <v>280</v>
      </c>
      <c r="E94" s="125"/>
      <c r="F94" s="125"/>
      <c r="G94" s="125"/>
      <c r="H94" s="125"/>
      <c r="I94" s="125"/>
      <c r="J94" s="125"/>
      <c r="K94" s="125"/>
      <c r="L94" s="125"/>
      <c r="M94" s="125"/>
      <c r="N94" s="279">
        <f>N177</f>
        <v>0</v>
      </c>
      <c r="O94" s="262"/>
      <c r="P94" s="262"/>
      <c r="Q94" s="262"/>
      <c r="R94" s="127"/>
    </row>
    <row r="95" spans="2:47" s="8" customFormat="1" ht="19.899999999999999" customHeight="1">
      <c r="B95" s="156"/>
      <c r="C95" s="157"/>
      <c r="D95" s="103" t="s">
        <v>281</v>
      </c>
      <c r="E95" s="157"/>
      <c r="F95" s="157"/>
      <c r="G95" s="157"/>
      <c r="H95" s="157"/>
      <c r="I95" s="157"/>
      <c r="J95" s="157"/>
      <c r="K95" s="157"/>
      <c r="L95" s="157"/>
      <c r="M95" s="157"/>
      <c r="N95" s="241">
        <f>N178</f>
        <v>0</v>
      </c>
      <c r="O95" s="280"/>
      <c r="P95" s="280"/>
      <c r="Q95" s="280"/>
      <c r="R95" s="158"/>
    </row>
    <row r="96" spans="2:47" s="6" customFormat="1" ht="21.75" customHeight="1">
      <c r="B96" s="124"/>
      <c r="C96" s="125"/>
      <c r="D96" s="126" t="s">
        <v>126</v>
      </c>
      <c r="E96" s="125"/>
      <c r="F96" s="125"/>
      <c r="G96" s="125"/>
      <c r="H96" s="125"/>
      <c r="I96" s="125"/>
      <c r="J96" s="125"/>
      <c r="K96" s="125"/>
      <c r="L96" s="125"/>
      <c r="M96" s="125"/>
      <c r="N96" s="261">
        <f>N183</f>
        <v>0</v>
      </c>
      <c r="O96" s="262"/>
      <c r="P96" s="262"/>
      <c r="Q96" s="262"/>
      <c r="R96" s="127"/>
    </row>
    <row r="97" spans="2:65" s="1" customFormat="1" ht="21.75" customHeight="1">
      <c r="B97" s="37"/>
      <c r="C97" s="38"/>
      <c r="D97" s="38"/>
      <c r="E97" s="38"/>
      <c r="F97" s="38"/>
      <c r="G97" s="38"/>
      <c r="H97" s="38"/>
      <c r="I97" s="38"/>
      <c r="J97" s="38"/>
      <c r="K97" s="38"/>
      <c r="L97" s="38"/>
      <c r="M97" s="38"/>
      <c r="N97" s="38"/>
      <c r="O97" s="38"/>
      <c r="P97" s="38"/>
      <c r="Q97" s="38"/>
      <c r="R97" s="39"/>
    </row>
    <row r="98" spans="2:65" s="1" customFormat="1" ht="29.25" customHeight="1">
      <c r="B98" s="37"/>
      <c r="C98" s="123" t="s">
        <v>127</v>
      </c>
      <c r="D98" s="38"/>
      <c r="E98" s="38"/>
      <c r="F98" s="38"/>
      <c r="G98" s="38"/>
      <c r="H98" s="38"/>
      <c r="I98" s="38"/>
      <c r="J98" s="38"/>
      <c r="K98" s="38"/>
      <c r="L98" s="38"/>
      <c r="M98" s="38"/>
      <c r="N98" s="260">
        <f>ROUND(N99+N100+N101+N102+N103+N104,2)</f>
        <v>0</v>
      </c>
      <c r="O98" s="263"/>
      <c r="P98" s="263"/>
      <c r="Q98" s="263"/>
      <c r="R98" s="39"/>
      <c r="T98" s="128"/>
      <c r="U98" s="129" t="s">
        <v>44</v>
      </c>
    </row>
    <row r="99" spans="2:65" s="1" customFormat="1" ht="18" customHeight="1">
      <c r="B99" s="130"/>
      <c r="C99" s="131"/>
      <c r="D99" s="242" t="s">
        <v>128</v>
      </c>
      <c r="E99" s="264"/>
      <c r="F99" s="264"/>
      <c r="G99" s="264"/>
      <c r="H99" s="264"/>
      <c r="I99" s="131"/>
      <c r="J99" s="131"/>
      <c r="K99" s="131"/>
      <c r="L99" s="131"/>
      <c r="M99" s="131"/>
      <c r="N99" s="240">
        <f>ROUND(N88*T99,2)</f>
        <v>0</v>
      </c>
      <c r="O99" s="265"/>
      <c r="P99" s="265"/>
      <c r="Q99" s="265"/>
      <c r="R99" s="133"/>
      <c r="S99" s="131"/>
      <c r="T99" s="134"/>
      <c r="U99" s="135" t="s">
        <v>45</v>
      </c>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7" t="s">
        <v>129</v>
      </c>
      <c r="AZ99" s="136"/>
      <c r="BA99" s="136"/>
      <c r="BB99" s="136"/>
      <c r="BC99" s="136"/>
      <c r="BD99" s="136"/>
      <c r="BE99" s="138">
        <f t="shared" ref="BE99:BE104" si="0">IF(U99="základní",N99,0)</f>
        <v>0</v>
      </c>
      <c r="BF99" s="138">
        <f t="shared" ref="BF99:BF104" si="1">IF(U99="snížená",N99,0)</f>
        <v>0</v>
      </c>
      <c r="BG99" s="138">
        <f t="shared" ref="BG99:BG104" si="2">IF(U99="zákl. přenesená",N99,0)</f>
        <v>0</v>
      </c>
      <c r="BH99" s="138">
        <f t="shared" ref="BH99:BH104" si="3">IF(U99="sníž. přenesená",N99,0)</f>
        <v>0</v>
      </c>
      <c r="BI99" s="138">
        <f t="shared" ref="BI99:BI104" si="4">IF(U99="nulová",N99,0)</f>
        <v>0</v>
      </c>
      <c r="BJ99" s="137" t="s">
        <v>85</v>
      </c>
      <c r="BK99" s="136"/>
      <c r="BL99" s="136"/>
      <c r="BM99" s="136"/>
    </row>
    <row r="100" spans="2:65" s="1" customFormat="1" ht="18" customHeight="1">
      <c r="B100" s="130"/>
      <c r="C100" s="131"/>
      <c r="D100" s="242" t="s">
        <v>130</v>
      </c>
      <c r="E100" s="264"/>
      <c r="F100" s="264"/>
      <c r="G100" s="264"/>
      <c r="H100" s="264"/>
      <c r="I100" s="131"/>
      <c r="J100" s="131"/>
      <c r="K100" s="131"/>
      <c r="L100" s="131"/>
      <c r="M100" s="131"/>
      <c r="N100" s="240">
        <f>ROUND(N88*T100,2)</f>
        <v>0</v>
      </c>
      <c r="O100" s="265"/>
      <c r="P100" s="265"/>
      <c r="Q100" s="265"/>
      <c r="R100" s="133"/>
      <c r="S100" s="131"/>
      <c r="T100" s="134"/>
      <c r="U100" s="135" t="s">
        <v>45</v>
      </c>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7" t="s">
        <v>129</v>
      </c>
      <c r="AZ100" s="136"/>
      <c r="BA100" s="136"/>
      <c r="BB100" s="136"/>
      <c r="BC100" s="136"/>
      <c r="BD100" s="136"/>
      <c r="BE100" s="138">
        <f t="shared" si="0"/>
        <v>0</v>
      </c>
      <c r="BF100" s="138">
        <f t="shared" si="1"/>
        <v>0</v>
      </c>
      <c r="BG100" s="138">
        <f t="shared" si="2"/>
        <v>0</v>
      </c>
      <c r="BH100" s="138">
        <f t="shared" si="3"/>
        <v>0</v>
      </c>
      <c r="BI100" s="138">
        <f t="shared" si="4"/>
        <v>0</v>
      </c>
      <c r="BJ100" s="137" t="s">
        <v>85</v>
      </c>
      <c r="BK100" s="136"/>
      <c r="BL100" s="136"/>
      <c r="BM100" s="136"/>
    </row>
    <row r="101" spans="2:65" s="1" customFormat="1" ht="18" customHeight="1">
      <c r="B101" s="130"/>
      <c r="C101" s="131"/>
      <c r="D101" s="242" t="s">
        <v>131</v>
      </c>
      <c r="E101" s="264"/>
      <c r="F101" s="264"/>
      <c r="G101" s="264"/>
      <c r="H101" s="264"/>
      <c r="I101" s="131"/>
      <c r="J101" s="131"/>
      <c r="K101" s="131"/>
      <c r="L101" s="131"/>
      <c r="M101" s="131"/>
      <c r="N101" s="240">
        <f>ROUND(N88*T101,2)</f>
        <v>0</v>
      </c>
      <c r="O101" s="265"/>
      <c r="P101" s="265"/>
      <c r="Q101" s="265"/>
      <c r="R101" s="133"/>
      <c r="S101" s="131"/>
      <c r="T101" s="134"/>
      <c r="U101" s="135" t="s">
        <v>45</v>
      </c>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7" t="s">
        <v>129</v>
      </c>
      <c r="AZ101" s="136"/>
      <c r="BA101" s="136"/>
      <c r="BB101" s="136"/>
      <c r="BC101" s="136"/>
      <c r="BD101" s="136"/>
      <c r="BE101" s="138">
        <f t="shared" si="0"/>
        <v>0</v>
      </c>
      <c r="BF101" s="138">
        <f t="shared" si="1"/>
        <v>0</v>
      </c>
      <c r="BG101" s="138">
        <f t="shared" si="2"/>
        <v>0</v>
      </c>
      <c r="BH101" s="138">
        <f t="shared" si="3"/>
        <v>0</v>
      </c>
      <c r="BI101" s="138">
        <f t="shared" si="4"/>
        <v>0</v>
      </c>
      <c r="BJ101" s="137" t="s">
        <v>85</v>
      </c>
      <c r="BK101" s="136"/>
      <c r="BL101" s="136"/>
      <c r="BM101" s="136"/>
    </row>
    <row r="102" spans="2:65" s="1" customFormat="1" ht="18" customHeight="1">
      <c r="B102" s="130"/>
      <c r="C102" s="131"/>
      <c r="D102" s="242" t="s">
        <v>132</v>
      </c>
      <c r="E102" s="264"/>
      <c r="F102" s="264"/>
      <c r="G102" s="264"/>
      <c r="H102" s="264"/>
      <c r="I102" s="131"/>
      <c r="J102" s="131"/>
      <c r="K102" s="131"/>
      <c r="L102" s="131"/>
      <c r="M102" s="131"/>
      <c r="N102" s="240">
        <f>ROUND(N88*T102,2)</f>
        <v>0</v>
      </c>
      <c r="O102" s="265"/>
      <c r="P102" s="265"/>
      <c r="Q102" s="265"/>
      <c r="R102" s="133"/>
      <c r="S102" s="131"/>
      <c r="T102" s="134"/>
      <c r="U102" s="135" t="s">
        <v>45</v>
      </c>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c r="AV102" s="136"/>
      <c r="AW102" s="136"/>
      <c r="AX102" s="136"/>
      <c r="AY102" s="137" t="s">
        <v>129</v>
      </c>
      <c r="AZ102" s="136"/>
      <c r="BA102" s="136"/>
      <c r="BB102" s="136"/>
      <c r="BC102" s="136"/>
      <c r="BD102" s="136"/>
      <c r="BE102" s="138">
        <f t="shared" si="0"/>
        <v>0</v>
      </c>
      <c r="BF102" s="138">
        <f t="shared" si="1"/>
        <v>0</v>
      </c>
      <c r="BG102" s="138">
        <f t="shared" si="2"/>
        <v>0</v>
      </c>
      <c r="BH102" s="138">
        <f t="shared" si="3"/>
        <v>0</v>
      </c>
      <c r="BI102" s="138">
        <f t="shared" si="4"/>
        <v>0</v>
      </c>
      <c r="BJ102" s="137" t="s">
        <v>85</v>
      </c>
      <c r="BK102" s="136"/>
      <c r="BL102" s="136"/>
      <c r="BM102" s="136"/>
    </row>
    <row r="103" spans="2:65" s="1" customFormat="1" ht="18" customHeight="1">
      <c r="B103" s="130"/>
      <c r="C103" s="131"/>
      <c r="D103" s="242" t="s">
        <v>133</v>
      </c>
      <c r="E103" s="264"/>
      <c r="F103" s="264"/>
      <c r="G103" s="264"/>
      <c r="H103" s="264"/>
      <c r="I103" s="131"/>
      <c r="J103" s="131"/>
      <c r="K103" s="131"/>
      <c r="L103" s="131"/>
      <c r="M103" s="131"/>
      <c r="N103" s="240">
        <f>ROUND(N88*T103,2)</f>
        <v>0</v>
      </c>
      <c r="O103" s="265"/>
      <c r="P103" s="265"/>
      <c r="Q103" s="265"/>
      <c r="R103" s="133"/>
      <c r="S103" s="131"/>
      <c r="T103" s="134"/>
      <c r="U103" s="135" t="s">
        <v>45</v>
      </c>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36"/>
      <c r="AY103" s="137" t="s">
        <v>129</v>
      </c>
      <c r="AZ103" s="136"/>
      <c r="BA103" s="136"/>
      <c r="BB103" s="136"/>
      <c r="BC103" s="136"/>
      <c r="BD103" s="136"/>
      <c r="BE103" s="138">
        <f t="shared" si="0"/>
        <v>0</v>
      </c>
      <c r="BF103" s="138">
        <f t="shared" si="1"/>
        <v>0</v>
      </c>
      <c r="BG103" s="138">
        <f t="shared" si="2"/>
        <v>0</v>
      </c>
      <c r="BH103" s="138">
        <f t="shared" si="3"/>
        <v>0</v>
      </c>
      <c r="BI103" s="138">
        <f t="shared" si="4"/>
        <v>0</v>
      </c>
      <c r="BJ103" s="137" t="s">
        <v>85</v>
      </c>
      <c r="BK103" s="136"/>
      <c r="BL103" s="136"/>
      <c r="BM103" s="136"/>
    </row>
    <row r="104" spans="2:65" s="1" customFormat="1" ht="18" customHeight="1">
      <c r="B104" s="130"/>
      <c r="C104" s="131"/>
      <c r="D104" s="132" t="s">
        <v>134</v>
      </c>
      <c r="E104" s="131"/>
      <c r="F104" s="131"/>
      <c r="G104" s="131"/>
      <c r="H104" s="131"/>
      <c r="I104" s="131"/>
      <c r="J104" s="131"/>
      <c r="K104" s="131"/>
      <c r="L104" s="131"/>
      <c r="M104" s="131"/>
      <c r="N104" s="240">
        <f>ROUND(N88*T104,2)</f>
        <v>0</v>
      </c>
      <c r="O104" s="265"/>
      <c r="P104" s="265"/>
      <c r="Q104" s="265"/>
      <c r="R104" s="133"/>
      <c r="S104" s="131"/>
      <c r="T104" s="139"/>
      <c r="U104" s="140" t="s">
        <v>45</v>
      </c>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c r="AV104" s="136"/>
      <c r="AW104" s="136"/>
      <c r="AX104" s="136"/>
      <c r="AY104" s="137" t="s">
        <v>135</v>
      </c>
      <c r="AZ104" s="136"/>
      <c r="BA104" s="136"/>
      <c r="BB104" s="136"/>
      <c r="BC104" s="136"/>
      <c r="BD104" s="136"/>
      <c r="BE104" s="138">
        <f t="shared" si="0"/>
        <v>0</v>
      </c>
      <c r="BF104" s="138">
        <f t="shared" si="1"/>
        <v>0</v>
      </c>
      <c r="BG104" s="138">
        <f t="shared" si="2"/>
        <v>0</v>
      </c>
      <c r="BH104" s="138">
        <f t="shared" si="3"/>
        <v>0</v>
      </c>
      <c r="BI104" s="138">
        <f t="shared" si="4"/>
        <v>0</v>
      </c>
      <c r="BJ104" s="137" t="s">
        <v>85</v>
      </c>
      <c r="BK104" s="136"/>
      <c r="BL104" s="136"/>
      <c r="BM104" s="136"/>
    </row>
    <row r="105" spans="2:65" s="1" customFormat="1" ht="13.5">
      <c r="B105" s="37"/>
      <c r="C105" s="38"/>
      <c r="D105" s="38"/>
      <c r="E105" s="38"/>
      <c r="F105" s="38"/>
      <c r="G105" s="38"/>
      <c r="H105" s="38"/>
      <c r="I105" s="38"/>
      <c r="J105" s="38"/>
      <c r="K105" s="38"/>
      <c r="L105" s="38"/>
      <c r="M105" s="38"/>
      <c r="N105" s="38"/>
      <c r="O105" s="38"/>
      <c r="P105" s="38"/>
      <c r="Q105" s="38"/>
      <c r="R105" s="39"/>
    </row>
    <row r="106" spans="2:65" s="1" customFormat="1" ht="29.25" customHeight="1">
      <c r="B106" s="37"/>
      <c r="C106" s="114" t="s">
        <v>112</v>
      </c>
      <c r="D106" s="115"/>
      <c r="E106" s="115"/>
      <c r="F106" s="115"/>
      <c r="G106" s="115"/>
      <c r="H106" s="115"/>
      <c r="I106" s="115"/>
      <c r="J106" s="115"/>
      <c r="K106" s="115"/>
      <c r="L106" s="246">
        <f>ROUND(SUM(N88+N98),2)</f>
        <v>0</v>
      </c>
      <c r="M106" s="246"/>
      <c r="N106" s="246"/>
      <c r="O106" s="246"/>
      <c r="P106" s="246"/>
      <c r="Q106" s="246"/>
      <c r="R106" s="39"/>
    </row>
    <row r="107" spans="2:65" s="1" customFormat="1" ht="6.95" customHeight="1">
      <c r="B107" s="61"/>
      <c r="C107" s="62"/>
      <c r="D107" s="62"/>
      <c r="E107" s="62"/>
      <c r="F107" s="62"/>
      <c r="G107" s="62"/>
      <c r="H107" s="62"/>
      <c r="I107" s="62"/>
      <c r="J107" s="62"/>
      <c r="K107" s="62"/>
      <c r="L107" s="62"/>
      <c r="M107" s="62"/>
      <c r="N107" s="62"/>
      <c r="O107" s="62"/>
      <c r="P107" s="62"/>
      <c r="Q107" s="62"/>
      <c r="R107" s="63"/>
    </row>
    <row r="111" spans="2:65" s="1" customFormat="1" ht="6.95" customHeight="1">
      <c r="B111" s="64"/>
      <c r="C111" s="65"/>
      <c r="D111" s="65"/>
      <c r="E111" s="65"/>
      <c r="F111" s="65"/>
      <c r="G111" s="65"/>
      <c r="H111" s="65"/>
      <c r="I111" s="65"/>
      <c r="J111" s="65"/>
      <c r="K111" s="65"/>
      <c r="L111" s="65"/>
      <c r="M111" s="65"/>
      <c r="N111" s="65"/>
      <c r="O111" s="65"/>
      <c r="P111" s="65"/>
      <c r="Q111" s="65"/>
      <c r="R111" s="66"/>
    </row>
    <row r="112" spans="2:65" s="1" customFormat="1" ht="36.950000000000003" customHeight="1">
      <c r="B112" s="37"/>
      <c r="C112" s="206" t="s">
        <v>136</v>
      </c>
      <c r="D112" s="249"/>
      <c r="E112" s="249"/>
      <c r="F112" s="249"/>
      <c r="G112" s="249"/>
      <c r="H112" s="249"/>
      <c r="I112" s="249"/>
      <c r="J112" s="249"/>
      <c r="K112" s="249"/>
      <c r="L112" s="249"/>
      <c r="M112" s="249"/>
      <c r="N112" s="249"/>
      <c r="O112" s="249"/>
      <c r="P112" s="249"/>
      <c r="Q112" s="249"/>
      <c r="R112" s="39"/>
    </row>
    <row r="113" spans="2:65" s="1" customFormat="1" ht="6.95" customHeight="1">
      <c r="B113" s="37"/>
      <c r="C113" s="38"/>
      <c r="D113" s="38"/>
      <c r="E113" s="38"/>
      <c r="F113" s="38"/>
      <c r="G113" s="38"/>
      <c r="H113" s="38"/>
      <c r="I113" s="38"/>
      <c r="J113" s="38"/>
      <c r="K113" s="38"/>
      <c r="L113" s="38"/>
      <c r="M113" s="38"/>
      <c r="N113" s="38"/>
      <c r="O113" s="38"/>
      <c r="P113" s="38"/>
      <c r="Q113" s="38"/>
      <c r="R113" s="39"/>
    </row>
    <row r="114" spans="2:65" s="1" customFormat="1" ht="30" customHeight="1">
      <c r="B114" s="37"/>
      <c r="C114" s="32" t="s">
        <v>19</v>
      </c>
      <c r="D114" s="38"/>
      <c r="E114" s="38"/>
      <c r="F114" s="277" t="str">
        <f>F6</f>
        <v>BOULDEROVÁ LEZECKÁ STĚNA, VÝSTAVIŠTĚ PRAHA – PRAHA 7_DVZ</v>
      </c>
      <c r="G114" s="278"/>
      <c r="H114" s="278"/>
      <c r="I114" s="278"/>
      <c r="J114" s="278"/>
      <c r="K114" s="278"/>
      <c r="L114" s="278"/>
      <c r="M114" s="278"/>
      <c r="N114" s="278"/>
      <c r="O114" s="278"/>
      <c r="P114" s="278"/>
      <c r="Q114" s="38"/>
      <c r="R114" s="39"/>
    </row>
    <row r="115" spans="2:65" s="1" customFormat="1" ht="36.950000000000003" customHeight="1">
      <c r="B115" s="37"/>
      <c r="C115" s="71" t="s">
        <v>153</v>
      </c>
      <c r="D115" s="38"/>
      <c r="E115" s="38"/>
      <c r="F115" s="226" t="str">
        <f>F7</f>
        <v>SO 01.2 - Konstrukce lezecké stěny a zastřešení</v>
      </c>
      <c r="G115" s="249"/>
      <c r="H115" s="249"/>
      <c r="I115" s="249"/>
      <c r="J115" s="249"/>
      <c r="K115" s="249"/>
      <c r="L115" s="249"/>
      <c r="M115" s="249"/>
      <c r="N115" s="249"/>
      <c r="O115" s="249"/>
      <c r="P115" s="249"/>
      <c r="Q115" s="38"/>
      <c r="R115" s="39"/>
    </row>
    <row r="116" spans="2:65" s="1" customFormat="1" ht="6.95" customHeight="1">
      <c r="B116" s="37"/>
      <c r="C116" s="38"/>
      <c r="D116" s="38"/>
      <c r="E116" s="38"/>
      <c r="F116" s="38"/>
      <c r="G116" s="38"/>
      <c r="H116" s="38"/>
      <c r="I116" s="38"/>
      <c r="J116" s="38"/>
      <c r="K116" s="38"/>
      <c r="L116" s="38"/>
      <c r="M116" s="38"/>
      <c r="N116" s="38"/>
      <c r="O116" s="38"/>
      <c r="P116" s="38"/>
      <c r="Q116" s="38"/>
      <c r="R116" s="39"/>
    </row>
    <row r="117" spans="2:65" s="1" customFormat="1" ht="18" customHeight="1">
      <c r="B117" s="37"/>
      <c r="C117" s="32" t="s">
        <v>23</v>
      </c>
      <c r="D117" s="38"/>
      <c r="E117" s="38"/>
      <c r="F117" s="30" t="str">
        <f>F9</f>
        <v>Výstaviště Praha 7</v>
      </c>
      <c r="G117" s="38"/>
      <c r="H117" s="38"/>
      <c r="I117" s="38"/>
      <c r="J117" s="38"/>
      <c r="K117" s="32" t="s">
        <v>25</v>
      </c>
      <c r="L117" s="38"/>
      <c r="M117" s="251" t="str">
        <f>IF(O9="","",O9)</f>
        <v>13. 3. 2018</v>
      </c>
      <c r="N117" s="251"/>
      <c r="O117" s="251"/>
      <c r="P117" s="251"/>
      <c r="Q117" s="38"/>
      <c r="R117" s="39"/>
    </row>
    <row r="118" spans="2:65" s="1" customFormat="1" ht="6.95" customHeight="1">
      <c r="B118" s="37"/>
      <c r="C118" s="38"/>
      <c r="D118" s="38"/>
      <c r="E118" s="38"/>
      <c r="F118" s="38"/>
      <c r="G118" s="38"/>
      <c r="H118" s="38"/>
      <c r="I118" s="38"/>
      <c r="J118" s="38"/>
      <c r="K118" s="38"/>
      <c r="L118" s="38"/>
      <c r="M118" s="38"/>
      <c r="N118" s="38"/>
      <c r="O118" s="38"/>
      <c r="P118" s="38"/>
      <c r="Q118" s="38"/>
      <c r="R118" s="39"/>
    </row>
    <row r="119" spans="2:65" s="1" customFormat="1">
      <c r="B119" s="37"/>
      <c r="C119" s="32" t="s">
        <v>27</v>
      </c>
      <c r="D119" s="38"/>
      <c r="E119" s="38"/>
      <c r="F119" s="30" t="str">
        <f>E12</f>
        <v>Výstaviště Praha, a.s.</v>
      </c>
      <c r="G119" s="38"/>
      <c r="H119" s="38"/>
      <c r="I119" s="38"/>
      <c r="J119" s="38"/>
      <c r="K119" s="32" t="s">
        <v>34</v>
      </c>
      <c r="L119" s="38"/>
      <c r="M119" s="210" t="str">
        <f>E18</f>
        <v>Výstaviště Praha, a.s. Oddělení investic a rozvoje</v>
      </c>
      <c r="N119" s="210"/>
      <c r="O119" s="210"/>
      <c r="P119" s="210"/>
      <c r="Q119" s="210"/>
      <c r="R119" s="39"/>
    </row>
    <row r="120" spans="2:65" s="1" customFormat="1" ht="14.45" customHeight="1">
      <c r="B120" s="37"/>
      <c r="C120" s="32" t="s">
        <v>32</v>
      </c>
      <c r="D120" s="38"/>
      <c r="E120" s="38"/>
      <c r="F120" s="30" t="str">
        <f>IF(E15="","",E15)</f>
        <v>Vyplň údaj</v>
      </c>
      <c r="G120" s="38"/>
      <c r="H120" s="38"/>
      <c r="I120" s="38"/>
      <c r="J120" s="38"/>
      <c r="K120" s="32" t="s">
        <v>37</v>
      </c>
      <c r="L120" s="38"/>
      <c r="M120" s="210" t="str">
        <f>E21</f>
        <v>Tereza Husáková</v>
      </c>
      <c r="N120" s="210"/>
      <c r="O120" s="210"/>
      <c r="P120" s="210"/>
      <c r="Q120" s="210"/>
      <c r="R120" s="39"/>
    </row>
    <row r="121" spans="2:65" s="1" customFormat="1" ht="10.35" customHeight="1">
      <c r="B121" s="37"/>
      <c r="C121" s="38"/>
      <c r="D121" s="38"/>
      <c r="E121" s="38"/>
      <c r="F121" s="38"/>
      <c r="G121" s="38"/>
      <c r="H121" s="38"/>
      <c r="I121" s="38"/>
      <c r="J121" s="38"/>
      <c r="K121" s="38"/>
      <c r="L121" s="38"/>
      <c r="M121" s="38"/>
      <c r="N121" s="38"/>
      <c r="O121" s="38"/>
      <c r="P121" s="38"/>
      <c r="Q121" s="38"/>
      <c r="R121" s="39"/>
    </row>
    <row r="122" spans="2:65" s="7" customFormat="1" ht="29.25" customHeight="1">
      <c r="B122" s="141"/>
      <c r="C122" s="142" t="s">
        <v>137</v>
      </c>
      <c r="D122" s="143" t="s">
        <v>138</v>
      </c>
      <c r="E122" s="143" t="s">
        <v>62</v>
      </c>
      <c r="F122" s="266" t="s">
        <v>139</v>
      </c>
      <c r="G122" s="266"/>
      <c r="H122" s="266"/>
      <c r="I122" s="266"/>
      <c r="J122" s="143" t="s">
        <v>140</v>
      </c>
      <c r="K122" s="143" t="s">
        <v>141</v>
      </c>
      <c r="L122" s="267" t="s">
        <v>142</v>
      </c>
      <c r="M122" s="267"/>
      <c r="N122" s="266" t="s">
        <v>123</v>
      </c>
      <c r="O122" s="266"/>
      <c r="P122" s="266"/>
      <c r="Q122" s="268"/>
      <c r="R122" s="144"/>
      <c r="T122" s="78" t="s">
        <v>143</v>
      </c>
      <c r="U122" s="79" t="s">
        <v>44</v>
      </c>
      <c r="V122" s="79" t="s">
        <v>144</v>
      </c>
      <c r="W122" s="79" t="s">
        <v>145</v>
      </c>
      <c r="X122" s="79" t="s">
        <v>146</v>
      </c>
      <c r="Y122" s="79" t="s">
        <v>147</v>
      </c>
      <c r="Z122" s="79" t="s">
        <v>148</v>
      </c>
      <c r="AA122" s="80" t="s">
        <v>149</v>
      </c>
    </row>
    <row r="123" spans="2:65" s="1" customFormat="1" ht="29.25" customHeight="1">
      <c r="B123" s="37"/>
      <c r="C123" s="82" t="s">
        <v>120</v>
      </c>
      <c r="D123" s="38"/>
      <c r="E123" s="38"/>
      <c r="F123" s="38"/>
      <c r="G123" s="38"/>
      <c r="H123" s="38"/>
      <c r="I123" s="38"/>
      <c r="J123" s="38"/>
      <c r="K123" s="38"/>
      <c r="L123" s="38"/>
      <c r="M123" s="38"/>
      <c r="N123" s="272">
        <f>BK123</f>
        <v>0</v>
      </c>
      <c r="O123" s="273"/>
      <c r="P123" s="273"/>
      <c r="Q123" s="273"/>
      <c r="R123" s="39"/>
      <c r="T123" s="81"/>
      <c r="U123" s="53"/>
      <c r="V123" s="53"/>
      <c r="W123" s="145">
        <f>W124+W177+W183</f>
        <v>0</v>
      </c>
      <c r="X123" s="53"/>
      <c r="Y123" s="145">
        <f>Y124+Y177+Y183</f>
        <v>128.31689320999996</v>
      </c>
      <c r="Z123" s="53"/>
      <c r="AA123" s="146">
        <f>AA124+AA177+AA183</f>
        <v>0</v>
      </c>
      <c r="AT123" s="20" t="s">
        <v>79</v>
      </c>
      <c r="AU123" s="20" t="s">
        <v>125</v>
      </c>
      <c r="BK123" s="147">
        <f>BK124+BK177+BK183</f>
        <v>0</v>
      </c>
    </row>
    <row r="124" spans="2:65" s="9" customFormat="1" ht="37.35" customHeight="1">
      <c r="B124" s="159"/>
      <c r="C124" s="160"/>
      <c r="D124" s="148" t="s">
        <v>155</v>
      </c>
      <c r="E124" s="148"/>
      <c r="F124" s="148"/>
      <c r="G124" s="148"/>
      <c r="H124" s="148"/>
      <c r="I124" s="148"/>
      <c r="J124" s="148"/>
      <c r="K124" s="148"/>
      <c r="L124" s="148"/>
      <c r="M124" s="148"/>
      <c r="N124" s="261">
        <f>BK124</f>
        <v>0</v>
      </c>
      <c r="O124" s="279"/>
      <c r="P124" s="279"/>
      <c r="Q124" s="279"/>
      <c r="R124" s="161"/>
      <c r="T124" s="162"/>
      <c r="U124" s="160"/>
      <c r="V124" s="160"/>
      <c r="W124" s="163">
        <f>W125+W140+W167+W175</f>
        <v>0</v>
      </c>
      <c r="X124" s="160"/>
      <c r="Y124" s="163">
        <f>Y125+Y140+Y167+Y175</f>
        <v>128.03397320999997</v>
      </c>
      <c r="Z124" s="160"/>
      <c r="AA124" s="164">
        <f>AA125+AA140+AA167+AA175</f>
        <v>0</v>
      </c>
      <c r="AR124" s="165" t="s">
        <v>85</v>
      </c>
      <c r="AT124" s="166" t="s">
        <v>79</v>
      </c>
      <c r="AU124" s="166" t="s">
        <v>80</v>
      </c>
      <c r="AY124" s="165" t="s">
        <v>161</v>
      </c>
      <c r="BK124" s="167">
        <f>BK125+BK140+BK167+BK175</f>
        <v>0</v>
      </c>
    </row>
    <row r="125" spans="2:65" s="9" customFormat="1" ht="19.899999999999999" customHeight="1">
      <c r="B125" s="159"/>
      <c r="C125" s="160"/>
      <c r="D125" s="168" t="s">
        <v>156</v>
      </c>
      <c r="E125" s="168"/>
      <c r="F125" s="168"/>
      <c r="G125" s="168"/>
      <c r="H125" s="168"/>
      <c r="I125" s="168"/>
      <c r="J125" s="168"/>
      <c r="K125" s="168"/>
      <c r="L125" s="168"/>
      <c r="M125" s="168"/>
      <c r="N125" s="298">
        <f>BK125</f>
        <v>0</v>
      </c>
      <c r="O125" s="299"/>
      <c r="P125" s="299"/>
      <c r="Q125" s="299"/>
      <c r="R125" s="161"/>
      <c r="T125" s="162"/>
      <c r="U125" s="160"/>
      <c r="V125" s="160"/>
      <c r="W125" s="163">
        <f>SUM(W126:W139)</f>
        <v>0</v>
      </c>
      <c r="X125" s="160"/>
      <c r="Y125" s="163">
        <f>SUM(Y126:Y139)</f>
        <v>0</v>
      </c>
      <c r="Z125" s="160"/>
      <c r="AA125" s="164">
        <f>SUM(AA126:AA139)</f>
        <v>0</v>
      </c>
      <c r="AR125" s="165" t="s">
        <v>85</v>
      </c>
      <c r="AT125" s="166" t="s">
        <v>79</v>
      </c>
      <c r="AU125" s="166" t="s">
        <v>85</v>
      </c>
      <c r="AY125" s="165" t="s">
        <v>161</v>
      </c>
      <c r="BK125" s="167">
        <f>SUM(BK126:BK139)</f>
        <v>0</v>
      </c>
    </row>
    <row r="126" spans="2:65" s="1" customFormat="1" ht="25.5" customHeight="1">
      <c r="B126" s="130"/>
      <c r="C126" s="169" t="s">
        <v>85</v>
      </c>
      <c r="D126" s="169" t="s">
        <v>152</v>
      </c>
      <c r="E126" s="170" t="s">
        <v>282</v>
      </c>
      <c r="F126" s="281" t="s">
        <v>283</v>
      </c>
      <c r="G126" s="281"/>
      <c r="H126" s="281"/>
      <c r="I126" s="281"/>
      <c r="J126" s="171" t="s">
        <v>171</v>
      </c>
      <c r="K126" s="172">
        <v>8.1</v>
      </c>
      <c r="L126" s="270">
        <v>0</v>
      </c>
      <c r="M126" s="270"/>
      <c r="N126" s="282">
        <f>ROUND(L126*K126,2)</f>
        <v>0</v>
      </c>
      <c r="O126" s="282"/>
      <c r="P126" s="282"/>
      <c r="Q126" s="282"/>
      <c r="R126" s="133"/>
      <c r="T126" s="154" t="s">
        <v>5</v>
      </c>
      <c r="U126" s="46" t="s">
        <v>45</v>
      </c>
      <c r="V126" s="38"/>
      <c r="W126" s="173">
        <f>V126*K126</f>
        <v>0</v>
      </c>
      <c r="X126" s="173">
        <v>0</v>
      </c>
      <c r="Y126" s="173">
        <f>X126*K126</f>
        <v>0</v>
      </c>
      <c r="Z126" s="173">
        <v>0</v>
      </c>
      <c r="AA126" s="174">
        <f>Z126*K126</f>
        <v>0</v>
      </c>
      <c r="AR126" s="20" t="s">
        <v>165</v>
      </c>
      <c r="AT126" s="20" t="s">
        <v>152</v>
      </c>
      <c r="AU126" s="20" t="s">
        <v>118</v>
      </c>
      <c r="AY126" s="20" t="s">
        <v>161</v>
      </c>
      <c r="BE126" s="107">
        <f>IF(U126="základní",N126,0)</f>
        <v>0</v>
      </c>
      <c r="BF126" s="107">
        <f>IF(U126="snížená",N126,0)</f>
        <v>0</v>
      </c>
      <c r="BG126" s="107">
        <f>IF(U126="zákl. přenesená",N126,0)</f>
        <v>0</v>
      </c>
      <c r="BH126" s="107">
        <f>IF(U126="sníž. přenesená",N126,0)</f>
        <v>0</v>
      </c>
      <c r="BI126" s="107">
        <f>IF(U126="nulová",N126,0)</f>
        <v>0</v>
      </c>
      <c r="BJ126" s="20" t="s">
        <v>85</v>
      </c>
      <c r="BK126" s="107">
        <f>ROUND(L126*K126,2)</f>
        <v>0</v>
      </c>
      <c r="BL126" s="20" t="s">
        <v>165</v>
      </c>
      <c r="BM126" s="20" t="s">
        <v>284</v>
      </c>
    </row>
    <row r="127" spans="2:65" s="10" customFormat="1" ht="25.5" customHeight="1">
      <c r="B127" s="175"/>
      <c r="C127" s="176"/>
      <c r="D127" s="176"/>
      <c r="E127" s="177" t="s">
        <v>5</v>
      </c>
      <c r="F127" s="283" t="s">
        <v>285</v>
      </c>
      <c r="G127" s="284"/>
      <c r="H127" s="284"/>
      <c r="I127" s="284"/>
      <c r="J127" s="176"/>
      <c r="K127" s="178">
        <v>8.1</v>
      </c>
      <c r="L127" s="176"/>
      <c r="M127" s="176"/>
      <c r="N127" s="176"/>
      <c r="O127" s="176"/>
      <c r="P127" s="176"/>
      <c r="Q127" s="176"/>
      <c r="R127" s="179"/>
      <c r="T127" s="180"/>
      <c r="U127" s="176"/>
      <c r="V127" s="176"/>
      <c r="W127" s="176"/>
      <c r="X127" s="176"/>
      <c r="Y127" s="176"/>
      <c r="Z127" s="176"/>
      <c r="AA127" s="181"/>
      <c r="AT127" s="182" t="s">
        <v>168</v>
      </c>
      <c r="AU127" s="182" t="s">
        <v>118</v>
      </c>
      <c r="AV127" s="10" t="s">
        <v>118</v>
      </c>
      <c r="AW127" s="10" t="s">
        <v>36</v>
      </c>
      <c r="AX127" s="10" t="s">
        <v>80</v>
      </c>
      <c r="AY127" s="182" t="s">
        <v>161</v>
      </c>
    </row>
    <row r="128" spans="2:65" s="12" customFormat="1" ht="16.5" customHeight="1">
      <c r="B128" s="191"/>
      <c r="C128" s="192"/>
      <c r="D128" s="192"/>
      <c r="E128" s="193" t="s">
        <v>5</v>
      </c>
      <c r="F128" s="291" t="s">
        <v>177</v>
      </c>
      <c r="G128" s="292"/>
      <c r="H128" s="292"/>
      <c r="I128" s="292"/>
      <c r="J128" s="192"/>
      <c r="K128" s="194">
        <v>8.1</v>
      </c>
      <c r="L128" s="192"/>
      <c r="M128" s="192"/>
      <c r="N128" s="192"/>
      <c r="O128" s="192"/>
      <c r="P128" s="192"/>
      <c r="Q128" s="192"/>
      <c r="R128" s="195"/>
      <c r="T128" s="196"/>
      <c r="U128" s="192"/>
      <c r="V128" s="192"/>
      <c r="W128" s="192"/>
      <c r="X128" s="192"/>
      <c r="Y128" s="192"/>
      <c r="Z128" s="192"/>
      <c r="AA128" s="197"/>
      <c r="AT128" s="198" t="s">
        <v>168</v>
      </c>
      <c r="AU128" s="198" t="s">
        <v>118</v>
      </c>
      <c r="AV128" s="12" t="s">
        <v>165</v>
      </c>
      <c r="AW128" s="12" t="s">
        <v>36</v>
      </c>
      <c r="AX128" s="12" t="s">
        <v>85</v>
      </c>
      <c r="AY128" s="198" t="s">
        <v>161</v>
      </c>
    </row>
    <row r="129" spans="2:65" s="1" customFormat="1" ht="25.5" customHeight="1">
      <c r="B129" s="130"/>
      <c r="C129" s="169" t="s">
        <v>118</v>
      </c>
      <c r="D129" s="169" t="s">
        <v>152</v>
      </c>
      <c r="E129" s="170" t="s">
        <v>286</v>
      </c>
      <c r="F129" s="281" t="s">
        <v>287</v>
      </c>
      <c r="G129" s="281"/>
      <c r="H129" s="281"/>
      <c r="I129" s="281"/>
      <c r="J129" s="171" t="s">
        <v>171</v>
      </c>
      <c r="K129" s="172">
        <v>4.05</v>
      </c>
      <c r="L129" s="270">
        <v>0</v>
      </c>
      <c r="M129" s="270"/>
      <c r="N129" s="282">
        <f>ROUND(L129*K129,2)</f>
        <v>0</v>
      </c>
      <c r="O129" s="282"/>
      <c r="P129" s="282"/>
      <c r="Q129" s="282"/>
      <c r="R129" s="133"/>
      <c r="T129" s="154" t="s">
        <v>5</v>
      </c>
      <c r="U129" s="46" t="s">
        <v>45</v>
      </c>
      <c r="V129" s="38"/>
      <c r="W129" s="173">
        <f>V129*K129</f>
        <v>0</v>
      </c>
      <c r="X129" s="173">
        <v>0</v>
      </c>
      <c r="Y129" s="173">
        <f>X129*K129</f>
        <v>0</v>
      </c>
      <c r="Z129" s="173">
        <v>0</v>
      </c>
      <c r="AA129" s="174">
        <f>Z129*K129</f>
        <v>0</v>
      </c>
      <c r="AR129" s="20" t="s">
        <v>165</v>
      </c>
      <c r="AT129" s="20" t="s">
        <v>152</v>
      </c>
      <c r="AU129" s="20" t="s">
        <v>118</v>
      </c>
      <c r="AY129" s="20" t="s">
        <v>161</v>
      </c>
      <c r="BE129" s="107">
        <f>IF(U129="základní",N129,0)</f>
        <v>0</v>
      </c>
      <c r="BF129" s="107">
        <f>IF(U129="snížená",N129,0)</f>
        <v>0</v>
      </c>
      <c r="BG129" s="107">
        <f>IF(U129="zákl. přenesená",N129,0)</f>
        <v>0</v>
      </c>
      <c r="BH129" s="107">
        <f>IF(U129="sníž. přenesená",N129,0)</f>
        <v>0</v>
      </c>
      <c r="BI129" s="107">
        <f>IF(U129="nulová",N129,0)</f>
        <v>0</v>
      </c>
      <c r="BJ129" s="20" t="s">
        <v>85</v>
      </c>
      <c r="BK129" s="107">
        <f>ROUND(L129*K129,2)</f>
        <v>0</v>
      </c>
      <c r="BL129" s="20" t="s">
        <v>165</v>
      </c>
      <c r="BM129" s="20" t="s">
        <v>288</v>
      </c>
    </row>
    <row r="130" spans="2:65" s="1" customFormat="1" ht="25.5" customHeight="1">
      <c r="B130" s="130"/>
      <c r="C130" s="169" t="s">
        <v>178</v>
      </c>
      <c r="D130" s="169" t="s">
        <v>152</v>
      </c>
      <c r="E130" s="170" t="s">
        <v>179</v>
      </c>
      <c r="F130" s="281" t="s">
        <v>180</v>
      </c>
      <c r="G130" s="281"/>
      <c r="H130" s="281"/>
      <c r="I130" s="281"/>
      <c r="J130" s="171" t="s">
        <v>171</v>
      </c>
      <c r="K130" s="172">
        <v>7.335</v>
      </c>
      <c r="L130" s="270">
        <v>0</v>
      </c>
      <c r="M130" s="270"/>
      <c r="N130" s="282">
        <f>ROUND(L130*K130,2)</f>
        <v>0</v>
      </c>
      <c r="O130" s="282"/>
      <c r="P130" s="282"/>
      <c r="Q130" s="282"/>
      <c r="R130" s="133"/>
      <c r="T130" s="154" t="s">
        <v>5</v>
      </c>
      <c r="U130" s="46" t="s">
        <v>45</v>
      </c>
      <c r="V130" s="38"/>
      <c r="W130" s="173">
        <f>V130*K130</f>
        <v>0</v>
      </c>
      <c r="X130" s="173">
        <v>0</v>
      </c>
      <c r="Y130" s="173">
        <f>X130*K130</f>
        <v>0</v>
      </c>
      <c r="Z130" s="173">
        <v>0</v>
      </c>
      <c r="AA130" s="174">
        <f>Z130*K130</f>
        <v>0</v>
      </c>
      <c r="AR130" s="20" t="s">
        <v>165</v>
      </c>
      <c r="AT130" s="20" t="s">
        <v>152</v>
      </c>
      <c r="AU130" s="20" t="s">
        <v>118</v>
      </c>
      <c r="AY130" s="20" t="s">
        <v>161</v>
      </c>
      <c r="BE130" s="107">
        <f>IF(U130="základní",N130,0)</f>
        <v>0</v>
      </c>
      <c r="BF130" s="107">
        <f>IF(U130="snížená",N130,0)</f>
        <v>0</v>
      </c>
      <c r="BG130" s="107">
        <f>IF(U130="zákl. přenesená",N130,0)</f>
        <v>0</v>
      </c>
      <c r="BH130" s="107">
        <f>IF(U130="sníž. přenesená",N130,0)</f>
        <v>0</v>
      </c>
      <c r="BI130" s="107">
        <f>IF(U130="nulová",N130,0)</f>
        <v>0</v>
      </c>
      <c r="BJ130" s="20" t="s">
        <v>85</v>
      </c>
      <c r="BK130" s="107">
        <f>ROUND(L130*K130,2)</f>
        <v>0</v>
      </c>
      <c r="BL130" s="20" t="s">
        <v>165</v>
      </c>
      <c r="BM130" s="20" t="s">
        <v>289</v>
      </c>
    </row>
    <row r="131" spans="2:65" s="10" customFormat="1" ht="38.25" customHeight="1">
      <c r="B131" s="175"/>
      <c r="C131" s="176"/>
      <c r="D131" s="176"/>
      <c r="E131" s="177" t="s">
        <v>5</v>
      </c>
      <c r="F131" s="283" t="s">
        <v>290</v>
      </c>
      <c r="G131" s="284"/>
      <c r="H131" s="284"/>
      <c r="I131" s="284"/>
      <c r="J131" s="176"/>
      <c r="K131" s="178">
        <v>7.335</v>
      </c>
      <c r="L131" s="176"/>
      <c r="M131" s="176"/>
      <c r="N131" s="176"/>
      <c r="O131" s="176"/>
      <c r="P131" s="176"/>
      <c r="Q131" s="176"/>
      <c r="R131" s="179"/>
      <c r="T131" s="180"/>
      <c r="U131" s="176"/>
      <c r="V131" s="176"/>
      <c r="W131" s="176"/>
      <c r="X131" s="176"/>
      <c r="Y131" s="176"/>
      <c r="Z131" s="176"/>
      <c r="AA131" s="181"/>
      <c r="AT131" s="182" t="s">
        <v>168</v>
      </c>
      <c r="AU131" s="182" t="s">
        <v>118</v>
      </c>
      <c r="AV131" s="10" t="s">
        <v>118</v>
      </c>
      <c r="AW131" s="10" t="s">
        <v>36</v>
      </c>
      <c r="AX131" s="10" t="s">
        <v>80</v>
      </c>
      <c r="AY131" s="182" t="s">
        <v>161</v>
      </c>
    </row>
    <row r="132" spans="2:65" s="12" customFormat="1" ht="16.5" customHeight="1">
      <c r="B132" s="191"/>
      <c r="C132" s="192"/>
      <c r="D132" s="192"/>
      <c r="E132" s="193" t="s">
        <v>5</v>
      </c>
      <c r="F132" s="291" t="s">
        <v>177</v>
      </c>
      <c r="G132" s="292"/>
      <c r="H132" s="292"/>
      <c r="I132" s="292"/>
      <c r="J132" s="192"/>
      <c r="K132" s="194">
        <v>7.335</v>
      </c>
      <c r="L132" s="192"/>
      <c r="M132" s="192"/>
      <c r="N132" s="192"/>
      <c r="O132" s="192"/>
      <c r="P132" s="192"/>
      <c r="Q132" s="192"/>
      <c r="R132" s="195"/>
      <c r="T132" s="196"/>
      <c r="U132" s="192"/>
      <c r="V132" s="192"/>
      <c r="W132" s="192"/>
      <c r="X132" s="192"/>
      <c r="Y132" s="192"/>
      <c r="Z132" s="192"/>
      <c r="AA132" s="197"/>
      <c r="AT132" s="198" t="s">
        <v>168</v>
      </c>
      <c r="AU132" s="198" t="s">
        <v>118</v>
      </c>
      <c r="AV132" s="12" t="s">
        <v>165</v>
      </c>
      <c r="AW132" s="12" t="s">
        <v>36</v>
      </c>
      <c r="AX132" s="12" t="s">
        <v>85</v>
      </c>
      <c r="AY132" s="198" t="s">
        <v>161</v>
      </c>
    </row>
    <row r="133" spans="2:65" s="1" customFormat="1" ht="25.5" customHeight="1">
      <c r="B133" s="130"/>
      <c r="C133" s="169" t="s">
        <v>165</v>
      </c>
      <c r="D133" s="169" t="s">
        <v>152</v>
      </c>
      <c r="E133" s="170" t="s">
        <v>187</v>
      </c>
      <c r="F133" s="281" t="s">
        <v>188</v>
      </c>
      <c r="G133" s="281"/>
      <c r="H133" s="281"/>
      <c r="I133" s="281"/>
      <c r="J133" s="171" t="s">
        <v>171</v>
      </c>
      <c r="K133" s="172">
        <v>3.6680000000000001</v>
      </c>
      <c r="L133" s="270">
        <v>0</v>
      </c>
      <c r="M133" s="270"/>
      <c r="N133" s="282">
        <f>ROUND(L133*K133,2)</f>
        <v>0</v>
      </c>
      <c r="O133" s="282"/>
      <c r="P133" s="282"/>
      <c r="Q133" s="282"/>
      <c r="R133" s="133"/>
      <c r="T133" s="154" t="s">
        <v>5</v>
      </c>
      <c r="U133" s="46" t="s">
        <v>45</v>
      </c>
      <c r="V133" s="38"/>
      <c r="W133" s="173">
        <f>V133*K133</f>
        <v>0</v>
      </c>
      <c r="X133" s="173">
        <v>0</v>
      </c>
      <c r="Y133" s="173">
        <f>X133*K133</f>
        <v>0</v>
      </c>
      <c r="Z133" s="173">
        <v>0</v>
      </c>
      <c r="AA133" s="174">
        <f>Z133*K133</f>
        <v>0</v>
      </c>
      <c r="AR133" s="20" t="s">
        <v>165</v>
      </c>
      <c r="AT133" s="20" t="s">
        <v>152</v>
      </c>
      <c r="AU133" s="20" t="s">
        <v>118</v>
      </c>
      <c r="AY133" s="20" t="s">
        <v>161</v>
      </c>
      <c r="BE133" s="107">
        <f>IF(U133="základní",N133,0)</f>
        <v>0</v>
      </c>
      <c r="BF133" s="107">
        <f>IF(U133="snížená",N133,0)</f>
        <v>0</v>
      </c>
      <c r="BG133" s="107">
        <f>IF(U133="zákl. přenesená",N133,0)</f>
        <v>0</v>
      </c>
      <c r="BH133" s="107">
        <f>IF(U133="sníž. přenesená",N133,0)</f>
        <v>0</v>
      </c>
      <c r="BI133" s="107">
        <f>IF(U133="nulová",N133,0)</f>
        <v>0</v>
      </c>
      <c r="BJ133" s="20" t="s">
        <v>85</v>
      </c>
      <c r="BK133" s="107">
        <f>ROUND(L133*K133,2)</f>
        <v>0</v>
      </c>
      <c r="BL133" s="20" t="s">
        <v>165</v>
      </c>
      <c r="BM133" s="20" t="s">
        <v>291</v>
      </c>
    </row>
    <row r="134" spans="2:65" s="1" customFormat="1" ht="38.25" customHeight="1">
      <c r="B134" s="130"/>
      <c r="C134" s="169" t="s">
        <v>190</v>
      </c>
      <c r="D134" s="169" t="s">
        <v>152</v>
      </c>
      <c r="E134" s="170" t="s">
        <v>191</v>
      </c>
      <c r="F134" s="281" t="s">
        <v>192</v>
      </c>
      <c r="G134" s="281"/>
      <c r="H134" s="281"/>
      <c r="I134" s="281"/>
      <c r="J134" s="171" t="s">
        <v>171</v>
      </c>
      <c r="K134" s="172">
        <v>15.435</v>
      </c>
      <c r="L134" s="270">
        <v>0</v>
      </c>
      <c r="M134" s="270"/>
      <c r="N134" s="282">
        <f>ROUND(L134*K134,2)</f>
        <v>0</v>
      </c>
      <c r="O134" s="282"/>
      <c r="P134" s="282"/>
      <c r="Q134" s="282"/>
      <c r="R134" s="133"/>
      <c r="T134" s="154" t="s">
        <v>5</v>
      </c>
      <c r="U134" s="46" t="s">
        <v>45</v>
      </c>
      <c r="V134" s="38"/>
      <c r="W134" s="173">
        <f>V134*K134</f>
        <v>0</v>
      </c>
      <c r="X134" s="173">
        <v>0</v>
      </c>
      <c r="Y134" s="173">
        <f>X134*K134</f>
        <v>0</v>
      </c>
      <c r="Z134" s="173">
        <v>0</v>
      </c>
      <c r="AA134" s="174">
        <f>Z134*K134</f>
        <v>0</v>
      </c>
      <c r="AR134" s="20" t="s">
        <v>165</v>
      </c>
      <c r="AT134" s="20" t="s">
        <v>152</v>
      </c>
      <c r="AU134" s="20" t="s">
        <v>118</v>
      </c>
      <c r="AY134" s="20" t="s">
        <v>161</v>
      </c>
      <c r="BE134" s="107">
        <f>IF(U134="základní",N134,0)</f>
        <v>0</v>
      </c>
      <c r="BF134" s="107">
        <f>IF(U134="snížená",N134,0)</f>
        <v>0</v>
      </c>
      <c r="BG134" s="107">
        <f>IF(U134="zákl. přenesená",N134,0)</f>
        <v>0</v>
      </c>
      <c r="BH134" s="107">
        <f>IF(U134="sníž. přenesená",N134,0)</f>
        <v>0</v>
      </c>
      <c r="BI134" s="107">
        <f>IF(U134="nulová",N134,0)</f>
        <v>0</v>
      </c>
      <c r="BJ134" s="20" t="s">
        <v>85</v>
      </c>
      <c r="BK134" s="107">
        <f>ROUND(L134*K134,2)</f>
        <v>0</v>
      </c>
      <c r="BL134" s="20" t="s">
        <v>165</v>
      </c>
      <c r="BM134" s="20" t="s">
        <v>292</v>
      </c>
    </row>
    <row r="135" spans="2:65" s="11" customFormat="1" ht="25.5" customHeight="1">
      <c r="B135" s="183"/>
      <c r="C135" s="184"/>
      <c r="D135" s="184"/>
      <c r="E135" s="185" t="s">
        <v>5</v>
      </c>
      <c r="F135" s="285" t="s">
        <v>194</v>
      </c>
      <c r="G135" s="286"/>
      <c r="H135" s="286"/>
      <c r="I135" s="286"/>
      <c r="J135" s="184"/>
      <c r="K135" s="186" t="s">
        <v>5</v>
      </c>
      <c r="L135" s="184"/>
      <c r="M135" s="184"/>
      <c r="N135" s="184"/>
      <c r="O135" s="184"/>
      <c r="P135" s="184"/>
      <c r="Q135" s="184"/>
      <c r="R135" s="187"/>
      <c r="T135" s="188"/>
      <c r="U135" s="184"/>
      <c r="V135" s="184"/>
      <c r="W135" s="184"/>
      <c r="X135" s="184"/>
      <c r="Y135" s="184"/>
      <c r="Z135" s="184"/>
      <c r="AA135" s="189"/>
      <c r="AT135" s="190" t="s">
        <v>168</v>
      </c>
      <c r="AU135" s="190" t="s">
        <v>118</v>
      </c>
      <c r="AV135" s="11" t="s">
        <v>85</v>
      </c>
      <c r="AW135" s="11" t="s">
        <v>36</v>
      </c>
      <c r="AX135" s="11" t="s">
        <v>80</v>
      </c>
      <c r="AY135" s="190" t="s">
        <v>161</v>
      </c>
    </row>
    <row r="136" spans="2:65" s="10" customFormat="1" ht="16.5" customHeight="1">
      <c r="B136" s="175"/>
      <c r="C136" s="176"/>
      <c r="D136" s="176"/>
      <c r="E136" s="177" t="s">
        <v>5</v>
      </c>
      <c r="F136" s="289" t="s">
        <v>293</v>
      </c>
      <c r="G136" s="290"/>
      <c r="H136" s="290"/>
      <c r="I136" s="290"/>
      <c r="J136" s="176"/>
      <c r="K136" s="178">
        <v>15.435</v>
      </c>
      <c r="L136" s="176"/>
      <c r="M136" s="176"/>
      <c r="N136" s="176"/>
      <c r="O136" s="176"/>
      <c r="P136" s="176"/>
      <c r="Q136" s="176"/>
      <c r="R136" s="179"/>
      <c r="T136" s="180"/>
      <c r="U136" s="176"/>
      <c r="V136" s="176"/>
      <c r="W136" s="176"/>
      <c r="X136" s="176"/>
      <c r="Y136" s="176"/>
      <c r="Z136" s="176"/>
      <c r="AA136" s="181"/>
      <c r="AT136" s="182" t="s">
        <v>168</v>
      </c>
      <c r="AU136" s="182" t="s">
        <v>118</v>
      </c>
      <c r="AV136" s="10" t="s">
        <v>118</v>
      </c>
      <c r="AW136" s="10" t="s">
        <v>36</v>
      </c>
      <c r="AX136" s="10" t="s">
        <v>85</v>
      </c>
      <c r="AY136" s="182" t="s">
        <v>161</v>
      </c>
    </row>
    <row r="137" spans="2:65" s="1" customFormat="1" ht="38.25" customHeight="1">
      <c r="B137" s="130"/>
      <c r="C137" s="169" t="s">
        <v>196</v>
      </c>
      <c r="D137" s="169" t="s">
        <v>152</v>
      </c>
      <c r="E137" s="170" t="s">
        <v>197</v>
      </c>
      <c r="F137" s="281" t="s">
        <v>198</v>
      </c>
      <c r="G137" s="281"/>
      <c r="H137" s="281"/>
      <c r="I137" s="281"/>
      <c r="J137" s="171" t="s">
        <v>171</v>
      </c>
      <c r="K137" s="172">
        <v>154.35</v>
      </c>
      <c r="L137" s="270">
        <v>0</v>
      </c>
      <c r="M137" s="270"/>
      <c r="N137" s="282">
        <f>ROUND(L137*K137,2)</f>
        <v>0</v>
      </c>
      <c r="O137" s="282"/>
      <c r="P137" s="282"/>
      <c r="Q137" s="282"/>
      <c r="R137" s="133"/>
      <c r="T137" s="154" t="s">
        <v>5</v>
      </c>
      <c r="U137" s="46" t="s">
        <v>45</v>
      </c>
      <c r="V137" s="38"/>
      <c r="W137" s="173">
        <f>V137*K137</f>
        <v>0</v>
      </c>
      <c r="X137" s="173">
        <v>0</v>
      </c>
      <c r="Y137" s="173">
        <f>X137*K137</f>
        <v>0</v>
      </c>
      <c r="Z137" s="173">
        <v>0</v>
      </c>
      <c r="AA137" s="174">
        <f>Z137*K137</f>
        <v>0</v>
      </c>
      <c r="AR137" s="20" t="s">
        <v>165</v>
      </c>
      <c r="AT137" s="20" t="s">
        <v>152</v>
      </c>
      <c r="AU137" s="20" t="s">
        <v>118</v>
      </c>
      <c r="AY137" s="20" t="s">
        <v>161</v>
      </c>
      <c r="BE137" s="107">
        <f>IF(U137="základní",N137,0)</f>
        <v>0</v>
      </c>
      <c r="BF137" s="107">
        <f>IF(U137="snížená",N137,0)</f>
        <v>0</v>
      </c>
      <c r="BG137" s="107">
        <f>IF(U137="zákl. přenesená",N137,0)</f>
        <v>0</v>
      </c>
      <c r="BH137" s="107">
        <f>IF(U137="sníž. přenesená",N137,0)</f>
        <v>0</v>
      </c>
      <c r="BI137" s="107">
        <f>IF(U137="nulová",N137,0)</f>
        <v>0</v>
      </c>
      <c r="BJ137" s="20" t="s">
        <v>85</v>
      </c>
      <c r="BK137" s="107">
        <f>ROUND(L137*K137,2)</f>
        <v>0</v>
      </c>
      <c r="BL137" s="20" t="s">
        <v>165</v>
      </c>
      <c r="BM137" s="20" t="s">
        <v>294</v>
      </c>
    </row>
    <row r="138" spans="2:65" s="1" customFormat="1" ht="16.5" customHeight="1">
      <c r="B138" s="130"/>
      <c r="C138" s="169" t="s">
        <v>200</v>
      </c>
      <c r="D138" s="169" t="s">
        <v>152</v>
      </c>
      <c r="E138" s="170" t="s">
        <v>201</v>
      </c>
      <c r="F138" s="281" t="s">
        <v>202</v>
      </c>
      <c r="G138" s="281"/>
      <c r="H138" s="281"/>
      <c r="I138" s="281"/>
      <c r="J138" s="171" t="s">
        <v>171</v>
      </c>
      <c r="K138" s="172">
        <v>15.435</v>
      </c>
      <c r="L138" s="270">
        <v>0</v>
      </c>
      <c r="M138" s="270"/>
      <c r="N138" s="282">
        <f>ROUND(L138*K138,2)</f>
        <v>0</v>
      </c>
      <c r="O138" s="282"/>
      <c r="P138" s="282"/>
      <c r="Q138" s="282"/>
      <c r="R138" s="133"/>
      <c r="T138" s="154" t="s">
        <v>5</v>
      </c>
      <c r="U138" s="46" t="s">
        <v>45</v>
      </c>
      <c r="V138" s="38"/>
      <c r="W138" s="173">
        <f>V138*K138</f>
        <v>0</v>
      </c>
      <c r="X138" s="173">
        <v>0</v>
      </c>
      <c r="Y138" s="173">
        <f>X138*K138</f>
        <v>0</v>
      </c>
      <c r="Z138" s="173">
        <v>0</v>
      </c>
      <c r="AA138" s="174">
        <f>Z138*K138</f>
        <v>0</v>
      </c>
      <c r="AR138" s="20" t="s">
        <v>165</v>
      </c>
      <c r="AT138" s="20" t="s">
        <v>152</v>
      </c>
      <c r="AU138" s="20" t="s">
        <v>118</v>
      </c>
      <c r="AY138" s="20" t="s">
        <v>161</v>
      </c>
      <c r="BE138" s="107">
        <f>IF(U138="základní",N138,0)</f>
        <v>0</v>
      </c>
      <c r="BF138" s="107">
        <f>IF(U138="snížená",N138,0)</f>
        <v>0</v>
      </c>
      <c r="BG138" s="107">
        <f>IF(U138="zákl. přenesená",N138,0)</f>
        <v>0</v>
      </c>
      <c r="BH138" s="107">
        <f>IF(U138="sníž. přenesená",N138,0)</f>
        <v>0</v>
      </c>
      <c r="BI138" s="107">
        <f>IF(U138="nulová",N138,0)</f>
        <v>0</v>
      </c>
      <c r="BJ138" s="20" t="s">
        <v>85</v>
      </c>
      <c r="BK138" s="107">
        <f>ROUND(L138*K138,2)</f>
        <v>0</v>
      </c>
      <c r="BL138" s="20" t="s">
        <v>165</v>
      </c>
      <c r="BM138" s="20" t="s">
        <v>295</v>
      </c>
    </row>
    <row r="139" spans="2:65" s="1" customFormat="1" ht="25.5" customHeight="1">
      <c r="B139" s="130"/>
      <c r="C139" s="169" t="s">
        <v>204</v>
      </c>
      <c r="D139" s="169" t="s">
        <v>152</v>
      </c>
      <c r="E139" s="170" t="s">
        <v>205</v>
      </c>
      <c r="F139" s="281" t="s">
        <v>206</v>
      </c>
      <c r="G139" s="281"/>
      <c r="H139" s="281"/>
      <c r="I139" s="281"/>
      <c r="J139" s="171" t="s">
        <v>207</v>
      </c>
      <c r="K139" s="172">
        <v>27.783000000000001</v>
      </c>
      <c r="L139" s="270">
        <v>0</v>
      </c>
      <c r="M139" s="270"/>
      <c r="N139" s="282">
        <f>ROUND(L139*K139,2)</f>
        <v>0</v>
      </c>
      <c r="O139" s="282"/>
      <c r="P139" s="282"/>
      <c r="Q139" s="282"/>
      <c r="R139" s="133"/>
      <c r="T139" s="154" t="s">
        <v>5</v>
      </c>
      <c r="U139" s="46" t="s">
        <v>45</v>
      </c>
      <c r="V139" s="38"/>
      <c r="W139" s="173">
        <f>V139*K139</f>
        <v>0</v>
      </c>
      <c r="X139" s="173">
        <v>0</v>
      </c>
      <c r="Y139" s="173">
        <f>X139*K139</f>
        <v>0</v>
      </c>
      <c r="Z139" s="173">
        <v>0</v>
      </c>
      <c r="AA139" s="174">
        <f>Z139*K139</f>
        <v>0</v>
      </c>
      <c r="AR139" s="20" t="s">
        <v>165</v>
      </c>
      <c r="AT139" s="20" t="s">
        <v>152</v>
      </c>
      <c r="AU139" s="20" t="s">
        <v>118</v>
      </c>
      <c r="AY139" s="20" t="s">
        <v>161</v>
      </c>
      <c r="BE139" s="107">
        <f>IF(U139="základní",N139,0)</f>
        <v>0</v>
      </c>
      <c r="BF139" s="107">
        <f>IF(U139="snížená",N139,0)</f>
        <v>0</v>
      </c>
      <c r="BG139" s="107">
        <f>IF(U139="zákl. přenesená",N139,0)</f>
        <v>0</v>
      </c>
      <c r="BH139" s="107">
        <f>IF(U139="sníž. přenesená",N139,0)</f>
        <v>0</v>
      </c>
      <c r="BI139" s="107">
        <f>IF(U139="nulová",N139,0)</f>
        <v>0</v>
      </c>
      <c r="BJ139" s="20" t="s">
        <v>85</v>
      </c>
      <c r="BK139" s="107">
        <f>ROUND(L139*K139,2)</f>
        <v>0</v>
      </c>
      <c r="BL139" s="20" t="s">
        <v>165</v>
      </c>
      <c r="BM139" s="20" t="s">
        <v>296</v>
      </c>
    </row>
    <row r="140" spans="2:65" s="9" customFormat="1" ht="29.85" customHeight="1">
      <c r="B140" s="159"/>
      <c r="C140" s="160"/>
      <c r="D140" s="168" t="s">
        <v>278</v>
      </c>
      <c r="E140" s="168"/>
      <c r="F140" s="168"/>
      <c r="G140" s="168"/>
      <c r="H140" s="168"/>
      <c r="I140" s="168"/>
      <c r="J140" s="168"/>
      <c r="K140" s="168"/>
      <c r="L140" s="168"/>
      <c r="M140" s="168"/>
      <c r="N140" s="300">
        <f>BK140</f>
        <v>0</v>
      </c>
      <c r="O140" s="301"/>
      <c r="P140" s="301"/>
      <c r="Q140" s="301"/>
      <c r="R140" s="161"/>
      <c r="T140" s="162"/>
      <c r="U140" s="160"/>
      <c r="V140" s="160"/>
      <c r="W140" s="163">
        <f>SUM(W141:W166)</f>
        <v>0</v>
      </c>
      <c r="X140" s="160"/>
      <c r="Y140" s="163">
        <f>SUM(Y141:Y166)</f>
        <v>108.39497320999996</v>
      </c>
      <c r="Z140" s="160"/>
      <c r="AA140" s="164">
        <f>SUM(AA141:AA166)</f>
        <v>0</v>
      </c>
      <c r="AR140" s="165" t="s">
        <v>85</v>
      </c>
      <c r="AT140" s="166" t="s">
        <v>79</v>
      </c>
      <c r="AU140" s="166" t="s">
        <v>85</v>
      </c>
      <c r="AY140" s="165" t="s">
        <v>161</v>
      </c>
      <c r="BK140" s="167">
        <f>SUM(BK141:BK166)</f>
        <v>0</v>
      </c>
    </row>
    <row r="141" spans="2:65" s="1" customFormat="1" ht="38.25" customHeight="1">
      <c r="B141" s="130"/>
      <c r="C141" s="169" t="s">
        <v>209</v>
      </c>
      <c r="D141" s="169" t="s">
        <v>152</v>
      </c>
      <c r="E141" s="170" t="s">
        <v>297</v>
      </c>
      <c r="F141" s="281" t="s">
        <v>298</v>
      </c>
      <c r="G141" s="281"/>
      <c r="H141" s="281"/>
      <c r="I141" s="281"/>
      <c r="J141" s="171" t="s">
        <v>244</v>
      </c>
      <c r="K141" s="172">
        <v>143</v>
      </c>
      <c r="L141" s="270">
        <v>0</v>
      </c>
      <c r="M141" s="270"/>
      <c r="N141" s="282">
        <f>ROUND(L141*K141,2)</f>
        <v>0</v>
      </c>
      <c r="O141" s="282"/>
      <c r="P141" s="282"/>
      <c r="Q141" s="282"/>
      <c r="R141" s="133"/>
      <c r="T141" s="154" t="s">
        <v>5</v>
      </c>
      <c r="U141" s="46" t="s">
        <v>45</v>
      </c>
      <c r="V141" s="38"/>
      <c r="W141" s="173">
        <f>V141*K141</f>
        <v>0</v>
      </c>
      <c r="X141" s="173">
        <v>2.7999999999999998E-4</v>
      </c>
      <c r="Y141" s="173">
        <f>X141*K141</f>
        <v>4.0039999999999999E-2</v>
      </c>
      <c r="Z141" s="173">
        <v>0</v>
      </c>
      <c r="AA141" s="174">
        <f>Z141*K141</f>
        <v>0</v>
      </c>
      <c r="AR141" s="20" t="s">
        <v>165</v>
      </c>
      <c r="AT141" s="20" t="s">
        <v>152</v>
      </c>
      <c r="AU141" s="20" t="s">
        <v>118</v>
      </c>
      <c r="AY141" s="20" t="s">
        <v>161</v>
      </c>
      <c r="BE141" s="107">
        <f>IF(U141="základní",N141,0)</f>
        <v>0</v>
      </c>
      <c r="BF141" s="107">
        <f>IF(U141="snížená",N141,0)</f>
        <v>0</v>
      </c>
      <c r="BG141" s="107">
        <f>IF(U141="zákl. přenesená",N141,0)</f>
        <v>0</v>
      </c>
      <c r="BH141" s="107">
        <f>IF(U141="sníž. přenesená",N141,0)</f>
        <v>0</v>
      </c>
      <c r="BI141" s="107">
        <f>IF(U141="nulová",N141,0)</f>
        <v>0</v>
      </c>
      <c r="BJ141" s="20" t="s">
        <v>85</v>
      </c>
      <c r="BK141" s="107">
        <f>ROUND(L141*K141,2)</f>
        <v>0</v>
      </c>
      <c r="BL141" s="20" t="s">
        <v>165</v>
      </c>
      <c r="BM141" s="20" t="s">
        <v>299</v>
      </c>
    </row>
    <row r="142" spans="2:65" s="10" customFormat="1" ht="16.5" customHeight="1">
      <c r="B142" s="175"/>
      <c r="C142" s="176"/>
      <c r="D142" s="176"/>
      <c r="E142" s="177" t="s">
        <v>5</v>
      </c>
      <c r="F142" s="283" t="s">
        <v>300</v>
      </c>
      <c r="G142" s="284"/>
      <c r="H142" s="284"/>
      <c r="I142" s="284"/>
      <c r="J142" s="176"/>
      <c r="K142" s="178">
        <v>143</v>
      </c>
      <c r="L142" s="176"/>
      <c r="M142" s="176"/>
      <c r="N142" s="176"/>
      <c r="O142" s="176"/>
      <c r="P142" s="176"/>
      <c r="Q142" s="176"/>
      <c r="R142" s="179"/>
      <c r="T142" s="180"/>
      <c r="U142" s="176"/>
      <c r="V142" s="176"/>
      <c r="W142" s="176"/>
      <c r="X142" s="176"/>
      <c r="Y142" s="176"/>
      <c r="Z142" s="176"/>
      <c r="AA142" s="181"/>
      <c r="AT142" s="182" t="s">
        <v>168</v>
      </c>
      <c r="AU142" s="182" t="s">
        <v>118</v>
      </c>
      <c r="AV142" s="10" t="s">
        <v>118</v>
      </c>
      <c r="AW142" s="10" t="s">
        <v>36</v>
      </c>
      <c r="AX142" s="10" t="s">
        <v>85</v>
      </c>
      <c r="AY142" s="182" t="s">
        <v>161</v>
      </c>
    </row>
    <row r="143" spans="2:65" s="1" customFormat="1" ht="16.5" customHeight="1">
      <c r="B143" s="130"/>
      <c r="C143" s="169" t="s">
        <v>213</v>
      </c>
      <c r="D143" s="169" t="s">
        <v>152</v>
      </c>
      <c r="E143" s="170" t="s">
        <v>301</v>
      </c>
      <c r="F143" s="281" t="s">
        <v>302</v>
      </c>
      <c r="G143" s="281"/>
      <c r="H143" s="281"/>
      <c r="I143" s="281"/>
      <c r="J143" s="171" t="s">
        <v>244</v>
      </c>
      <c r="K143" s="172">
        <v>68</v>
      </c>
      <c r="L143" s="270">
        <v>0</v>
      </c>
      <c r="M143" s="270"/>
      <c r="N143" s="282">
        <f>ROUND(L143*K143,2)</f>
        <v>0</v>
      </c>
      <c r="O143" s="282"/>
      <c r="P143" s="282"/>
      <c r="Q143" s="282"/>
      <c r="R143" s="133"/>
      <c r="T143" s="154" t="s">
        <v>5</v>
      </c>
      <c r="U143" s="46" t="s">
        <v>45</v>
      </c>
      <c r="V143" s="38"/>
      <c r="W143" s="173">
        <f>V143*K143</f>
        <v>0</v>
      </c>
      <c r="X143" s="173">
        <v>0</v>
      </c>
      <c r="Y143" s="173">
        <f>X143*K143</f>
        <v>0</v>
      </c>
      <c r="Z143" s="173">
        <v>0</v>
      </c>
      <c r="AA143" s="174">
        <f>Z143*K143</f>
        <v>0</v>
      </c>
      <c r="AR143" s="20" t="s">
        <v>165</v>
      </c>
      <c r="AT143" s="20" t="s">
        <v>152</v>
      </c>
      <c r="AU143" s="20" t="s">
        <v>118</v>
      </c>
      <c r="AY143" s="20" t="s">
        <v>161</v>
      </c>
      <c r="BE143" s="107">
        <f>IF(U143="základní",N143,0)</f>
        <v>0</v>
      </c>
      <c r="BF143" s="107">
        <f>IF(U143="snížená",N143,0)</f>
        <v>0</v>
      </c>
      <c r="BG143" s="107">
        <f>IF(U143="zákl. přenesená",N143,0)</f>
        <v>0</v>
      </c>
      <c r="BH143" s="107">
        <f>IF(U143="sníž. přenesená",N143,0)</f>
        <v>0</v>
      </c>
      <c r="BI143" s="107">
        <f>IF(U143="nulová",N143,0)</f>
        <v>0</v>
      </c>
      <c r="BJ143" s="20" t="s">
        <v>85</v>
      </c>
      <c r="BK143" s="107">
        <f>ROUND(L143*K143,2)</f>
        <v>0</v>
      </c>
      <c r="BL143" s="20" t="s">
        <v>165</v>
      </c>
      <c r="BM143" s="20" t="s">
        <v>303</v>
      </c>
    </row>
    <row r="144" spans="2:65" s="10" customFormat="1" ht="16.5" customHeight="1">
      <c r="B144" s="175"/>
      <c r="C144" s="176"/>
      <c r="D144" s="176"/>
      <c r="E144" s="177" t="s">
        <v>5</v>
      </c>
      <c r="F144" s="283" t="s">
        <v>304</v>
      </c>
      <c r="G144" s="284"/>
      <c r="H144" s="284"/>
      <c r="I144" s="284"/>
      <c r="J144" s="176"/>
      <c r="K144" s="178">
        <v>68</v>
      </c>
      <c r="L144" s="176"/>
      <c r="M144" s="176"/>
      <c r="N144" s="176"/>
      <c r="O144" s="176"/>
      <c r="P144" s="176"/>
      <c r="Q144" s="176"/>
      <c r="R144" s="179"/>
      <c r="T144" s="180"/>
      <c r="U144" s="176"/>
      <c r="V144" s="176"/>
      <c r="W144" s="176"/>
      <c r="X144" s="176"/>
      <c r="Y144" s="176"/>
      <c r="Z144" s="176"/>
      <c r="AA144" s="181"/>
      <c r="AT144" s="182" t="s">
        <v>168</v>
      </c>
      <c r="AU144" s="182" t="s">
        <v>118</v>
      </c>
      <c r="AV144" s="10" t="s">
        <v>118</v>
      </c>
      <c r="AW144" s="10" t="s">
        <v>36</v>
      </c>
      <c r="AX144" s="10" t="s">
        <v>85</v>
      </c>
      <c r="AY144" s="182" t="s">
        <v>161</v>
      </c>
    </row>
    <row r="145" spans="2:65" s="1" customFormat="1" ht="25.5" customHeight="1">
      <c r="B145" s="130"/>
      <c r="C145" s="199" t="s">
        <v>220</v>
      </c>
      <c r="D145" s="199" t="s">
        <v>238</v>
      </c>
      <c r="E145" s="200" t="s">
        <v>305</v>
      </c>
      <c r="F145" s="295" t="s">
        <v>306</v>
      </c>
      <c r="G145" s="295"/>
      <c r="H145" s="295"/>
      <c r="I145" s="295"/>
      <c r="J145" s="201" t="s">
        <v>171</v>
      </c>
      <c r="K145" s="202">
        <v>19.216999999999999</v>
      </c>
      <c r="L145" s="296">
        <v>0</v>
      </c>
      <c r="M145" s="296"/>
      <c r="N145" s="297">
        <f>ROUND(L145*K145,2)</f>
        <v>0</v>
      </c>
      <c r="O145" s="282"/>
      <c r="P145" s="282"/>
      <c r="Q145" s="282"/>
      <c r="R145" s="133"/>
      <c r="T145" s="154" t="s">
        <v>5</v>
      </c>
      <c r="U145" s="46" t="s">
        <v>45</v>
      </c>
      <c r="V145" s="38"/>
      <c r="W145" s="173">
        <f>V145*K145</f>
        <v>0</v>
      </c>
      <c r="X145" s="173">
        <v>2.4289999999999998</v>
      </c>
      <c r="Y145" s="173">
        <f>X145*K145</f>
        <v>46.678092999999997</v>
      </c>
      <c r="Z145" s="173">
        <v>0</v>
      </c>
      <c r="AA145" s="174">
        <f>Z145*K145</f>
        <v>0</v>
      </c>
      <c r="AR145" s="20" t="s">
        <v>204</v>
      </c>
      <c r="AT145" s="20" t="s">
        <v>238</v>
      </c>
      <c r="AU145" s="20" t="s">
        <v>118</v>
      </c>
      <c r="AY145" s="20" t="s">
        <v>161</v>
      </c>
      <c r="BE145" s="107">
        <f>IF(U145="základní",N145,0)</f>
        <v>0</v>
      </c>
      <c r="BF145" s="107">
        <f>IF(U145="snížená",N145,0)</f>
        <v>0</v>
      </c>
      <c r="BG145" s="107">
        <f>IF(U145="zákl. přenesená",N145,0)</f>
        <v>0</v>
      </c>
      <c r="BH145" s="107">
        <f>IF(U145="sníž. přenesená",N145,0)</f>
        <v>0</v>
      </c>
      <c r="BI145" s="107">
        <f>IF(U145="nulová",N145,0)</f>
        <v>0</v>
      </c>
      <c r="BJ145" s="20" t="s">
        <v>85</v>
      </c>
      <c r="BK145" s="107">
        <f>ROUND(L145*K145,2)</f>
        <v>0</v>
      </c>
      <c r="BL145" s="20" t="s">
        <v>165</v>
      </c>
      <c r="BM145" s="20" t="s">
        <v>307</v>
      </c>
    </row>
    <row r="146" spans="2:65" s="10" customFormat="1" ht="16.5" customHeight="1">
      <c r="B146" s="175"/>
      <c r="C146" s="176"/>
      <c r="D146" s="176"/>
      <c r="E146" s="177" t="s">
        <v>5</v>
      </c>
      <c r="F146" s="283" t="s">
        <v>308</v>
      </c>
      <c r="G146" s="284"/>
      <c r="H146" s="284"/>
      <c r="I146" s="284"/>
      <c r="J146" s="176"/>
      <c r="K146" s="178">
        <v>19.216999999999999</v>
      </c>
      <c r="L146" s="176"/>
      <c r="M146" s="176"/>
      <c r="N146" s="176"/>
      <c r="O146" s="176"/>
      <c r="P146" s="176"/>
      <c r="Q146" s="176"/>
      <c r="R146" s="179"/>
      <c r="T146" s="180"/>
      <c r="U146" s="176"/>
      <c r="V146" s="176"/>
      <c r="W146" s="176"/>
      <c r="X146" s="176"/>
      <c r="Y146" s="176"/>
      <c r="Z146" s="176"/>
      <c r="AA146" s="181"/>
      <c r="AT146" s="182" t="s">
        <v>168</v>
      </c>
      <c r="AU146" s="182" t="s">
        <v>118</v>
      </c>
      <c r="AV146" s="10" t="s">
        <v>118</v>
      </c>
      <c r="AW146" s="10" t="s">
        <v>36</v>
      </c>
      <c r="AX146" s="10" t="s">
        <v>85</v>
      </c>
      <c r="AY146" s="182" t="s">
        <v>161</v>
      </c>
    </row>
    <row r="147" spans="2:65" s="1" customFormat="1" ht="25.5" customHeight="1">
      <c r="B147" s="130"/>
      <c r="C147" s="169" t="s">
        <v>226</v>
      </c>
      <c r="D147" s="169" t="s">
        <v>152</v>
      </c>
      <c r="E147" s="170" t="s">
        <v>309</v>
      </c>
      <c r="F147" s="281" t="s">
        <v>310</v>
      </c>
      <c r="G147" s="281"/>
      <c r="H147" s="281"/>
      <c r="I147" s="281"/>
      <c r="J147" s="171" t="s">
        <v>171</v>
      </c>
      <c r="K147" s="172">
        <v>7.335</v>
      </c>
      <c r="L147" s="270">
        <v>0</v>
      </c>
      <c r="M147" s="270"/>
      <c r="N147" s="282">
        <f>ROUND(L147*K147,2)</f>
        <v>0</v>
      </c>
      <c r="O147" s="282"/>
      <c r="P147" s="282"/>
      <c r="Q147" s="282"/>
      <c r="R147" s="133"/>
      <c r="T147" s="154" t="s">
        <v>5</v>
      </c>
      <c r="U147" s="46" t="s">
        <v>45</v>
      </c>
      <c r="V147" s="38"/>
      <c r="W147" s="173">
        <f>V147*K147</f>
        <v>0</v>
      </c>
      <c r="X147" s="173">
        <v>2.45329</v>
      </c>
      <c r="Y147" s="173">
        <f>X147*K147</f>
        <v>17.994882149999999</v>
      </c>
      <c r="Z147" s="173">
        <v>0</v>
      </c>
      <c r="AA147" s="174">
        <f>Z147*K147</f>
        <v>0</v>
      </c>
      <c r="AR147" s="20" t="s">
        <v>165</v>
      </c>
      <c r="AT147" s="20" t="s">
        <v>152</v>
      </c>
      <c r="AU147" s="20" t="s">
        <v>118</v>
      </c>
      <c r="AY147" s="20" t="s">
        <v>161</v>
      </c>
      <c r="BE147" s="107">
        <f>IF(U147="základní",N147,0)</f>
        <v>0</v>
      </c>
      <c r="BF147" s="107">
        <f>IF(U147="snížená",N147,0)</f>
        <v>0</v>
      </c>
      <c r="BG147" s="107">
        <f>IF(U147="zákl. přenesená",N147,0)</f>
        <v>0</v>
      </c>
      <c r="BH147" s="107">
        <f>IF(U147="sníž. přenesená",N147,0)</f>
        <v>0</v>
      </c>
      <c r="BI147" s="107">
        <f>IF(U147="nulová",N147,0)</f>
        <v>0</v>
      </c>
      <c r="BJ147" s="20" t="s">
        <v>85</v>
      </c>
      <c r="BK147" s="107">
        <f>ROUND(L147*K147,2)</f>
        <v>0</v>
      </c>
      <c r="BL147" s="20" t="s">
        <v>165</v>
      </c>
      <c r="BM147" s="20" t="s">
        <v>311</v>
      </c>
    </row>
    <row r="148" spans="2:65" s="10" customFormat="1" ht="38.25" customHeight="1">
      <c r="B148" s="175"/>
      <c r="C148" s="176"/>
      <c r="D148" s="176"/>
      <c r="E148" s="177" t="s">
        <v>5</v>
      </c>
      <c r="F148" s="283" t="s">
        <v>290</v>
      </c>
      <c r="G148" s="284"/>
      <c r="H148" s="284"/>
      <c r="I148" s="284"/>
      <c r="J148" s="176"/>
      <c r="K148" s="178">
        <v>7.335</v>
      </c>
      <c r="L148" s="176"/>
      <c r="M148" s="176"/>
      <c r="N148" s="176"/>
      <c r="O148" s="176"/>
      <c r="P148" s="176"/>
      <c r="Q148" s="176"/>
      <c r="R148" s="179"/>
      <c r="T148" s="180"/>
      <c r="U148" s="176"/>
      <c r="V148" s="176"/>
      <c r="W148" s="176"/>
      <c r="X148" s="176"/>
      <c r="Y148" s="176"/>
      <c r="Z148" s="176"/>
      <c r="AA148" s="181"/>
      <c r="AT148" s="182" t="s">
        <v>168</v>
      </c>
      <c r="AU148" s="182" t="s">
        <v>118</v>
      </c>
      <c r="AV148" s="10" t="s">
        <v>118</v>
      </c>
      <c r="AW148" s="10" t="s">
        <v>36</v>
      </c>
      <c r="AX148" s="10" t="s">
        <v>85</v>
      </c>
      <c r="AY148" s="182" t="s">
        <v>161</v>
      </c>
    </row>
    <row r="149" spans="2:65" s="1" customFormat="1" ht="25.5" customHeight="1">
      <c r="B149" s="130"/>
      <c r="C149" s="169" t="s">
        <v>231</v>
      </c>
      <c r="D149" s="169" t="s">
        <v>152</v>
      </c>
      <c r="E149" s="170" t="s">
        <v>312</v>
      </c>
      <c r="F149" s="281" t="s">
        <v>313</v>
      </c>
      <c r="G149" s="281"/>
      <c r="H149" s="281"/>
      <c r="I149" s="281"/>
      <c r="J149" s="171" t="s">
        <v>164</v>
      </c>
      <c r="K149" s="172">
        <v>13.426</v>
      </c>
      <c r="L149" s="270">
        <v>0</v>
      </c>
      <c r="M149" s="270"/>
      <c r="N149" s="282">
        <f>ROUND(L149*K149,2)</f>
        <v>0</v>
      </c>
      <c r="O149" s="282"/>
      <c r="P149" s="282"/>
      <c r="Q149" s="282"/>
      <c r="R149" s="133"/>
      <c r="T149" s="154" t="s">
        <v>5</v>
      </c>
      <c r="U149" s="46" t="s">
        <v>45</v>
      </c>
      <c r="V149" s="38"/>
      <c r="W149" s="173">
        <f>V149*K149</f>
        <v>0</v>
      </c>
      <c r="X149" s="173">
        <v>1.0300000000000001E-3</v>
      </c>
      <c r="Y149" s="173">
        <f>X149*K149</f>
        <v>1.3828780000000002E-2</v>
      </c>
      <c r="Z149" s="173">
        <v>0</v>
      </c>
      <c r="AA149" s="174">
        <f>Z149*K149</f>
        <v>0</v>
      </c>
      <c r="AR149" s="20" t="s">
        <v>165</v>
      </c>
      <c r="AT149" s="20" t="s">
        <v>152</v>
      </c>
      <c r="AU149" s="20" t="s">
        <v>118</v>
      </c>
      <c r="AY149" s="20" t="s">
        <v>161</v>
      </c>
      <c r="BE149" s="107">
        <f>IF(U149="základní",N149,0)</f>
        <v>0</v>
      </c>
      <c r="BF149" s="107">
        <f>IF(U149="snížená",N149,0)</f>
        <v>0</v>
      </c>
      <c r="BG149" s="107">
        <f>IF(U149="zákl. přenesená",N149,0)</f>
        <v>0</v>
      </c>
      <c r="BH149" s="107">
        <f>IF(U149="sníž. přenesená",N149,0)</f>
        <v>0</v>
      </c>
      <c r="BI149" s="107">
        <f>IF(U149="nulová",N149,0)</f>
        <v>0</v>
      </c>
      <c r="BJ149" s="20" t="s">
        <v>85</v>
      </c>
      <c r="BK149" s="107">
        <f>ROUND(L149*K149,2)</f>
        <v>0</v>
      </c>
      <c r="BL149" s="20" t="s">
        <v>165</v>
      </c>
      <c r="BM149" s="20" t="s">
        <v>314</v>
      </c>
    </row>
    <row r="150" spans="2:65" s="10" customFormat="1" ht="38.25" customHeight="1">
      <c r="B150" s="175"/>
      <c r="C150" s="176"/>
      <c r="D150" s="176"/>
      <c r="E150" s="177" t="s">
        <v>5</v>
      </c>
      <c r="F150" s="283" t="s">
        <v>315</v>
      </c>
      <c r="G150" s="284"/>
      <c r="H150" s="284"/>
      <c r="I150" s="284"/>
      <c r="J150" s="176"/>
      <c r="K150" s="178">
        <v>12.226000000000001</v>
      </c>
      <c r="L150" s="176"/>
      <c r="M150" s="176"/>
      <c r="N150" s="176"/>
      <c r="O150" s="176"/>
      <c r="P150" s="176"/>
      <c r="Q150" s="176"/>
      <c r="R150" s="179"/>
      <c r="T150" s="180"/>
      <c r="U150" s="176"/>
      <c r="V150" s="176"/>
      <c r="W150" s="176"/>
      <c r="X150" s="176"/>
      <c r="Y150" s="176"/>
      <c r="Z150" s="176"/>
      <c r="AA150" s="181"/>
      <c r="AT150" s="182" t="s">
        <v>168</v>
      </c>
      <c r="AU150" s="182" t="s">
        <v>118</v>
      </c>
      <c r="AV150" s="10" t="s">
        <v>118</v>
      </c>
      <c r="AW150" s="10" t="s">
        <v>36</v>
      </c>
      <c r="AX150" s="10" t="s">
        <v>80</v>
      </c>
      <c r="AY150" s="182" t="s">
        <v>161</v>
      </c>
    </row>
    <row r="151" spans="2:65" s="10" customFormat="1" ht="16.5" customHeight="1">
      <c r="B151" s="175"/>
      <c r="C151" s="176"/>
      <c r="D151" s="176"/>
      <c r="E151" s="177" t="s">
        <v>5</v>
      </c>
      <c r="F151" s="289" t="s">
        <v>316</v>
      </c>
      <c r="G151" s="290"/>
      <c r="H151" s="290"/>
      <c r="I151" s="290"/>
      <c r="J151" s="176"/>
      <c r="K151" s="178">
        <v>1.2</v>
      </c>
      <c r="L151" s="176"/>
      <c r="M151" s="176"/>
      <c r="N151" s="176"/>
      <c r="O151" s="176"/>
      <c r="P151" s="176"/>
      <c r="Q151" s="176"/>
      <c r="R151" s="179"/>
      <c r="T151" s="180"/>
      <c r="U151" s="176"/>
      <c r="V151" s="176"/>
      <c r="W151" s="176"/>
      <c r="X151" s="176"/>
      <c r="Y151" s="176"/>
      <c r="Z151" s="176"/>
      <c r="AA151" s="181"/>
      <c r="AT151" s="182" t="s">
        <v>168</v>
      </c>
      <c r="AU151" s="182" t="s">
        <v>118</v>
      </c>
      <c r="AV151" s="10" t="s">
        <v>118</v>
      </c>
      <c r="AW151" s="10" t="s">
        <v>36</v>
      </c>
      <c r="AX151" s="10" t="s">
        <v>80</v>
      </c>
      <c r="AY151" s="182" t="s">
        <v>161</v>
      </c>
    </row>
    <row r="152" spans="2:65" s="12" customFormat="1" ht="16.5" customHeight="1">
      <c r="B152" s="191"/>
      <c r="C152" s="192"/>
      <c r="D152" s="192"/>
      <c r="E152" s="193" t="s">
        <v>5</v>
      </c>
      <c r="F152" s="291" t="s">
        <v>177</v>
      </c>
      <c r="G152" s="292"/>
      <c r="H152" s="292"/>
      <c r="I152" s="292"/>
      <c r="J152" s="192"/>
      <c r="K152" s="194">
        <v>13.426</v>
      </c>
      <c r="L152" s="192"/>
      <c r="M152" s="192"/>
      <c r="N152" s="192"/>
      <c r="O152" s="192"/>
      <c r="P152" s="192"/>
      <c r="Q152" s="192"/>
      <c r="R152" s="195"/>
      <c r="T152" s="196"/>
      <c r="U152" s="192"/>
      <c r="V152" s="192"/>
      <c r="W152" s="192"/>
      <c r="X152" s="192"/>
      <c r="Y152" s="192"/>
      <c r="Z152" s="192"/>
      <c r="AA152" s="197"/>
      <c r="AT152" s="198" t="s">
        <v>168</v>
      </c>
      <c r="AU152" s="198" t="s">
        <v>118</v>
      </c>
      <c r="AV152" s="12" t="s">
        <v>165</v>
      </c>
      <c r="AW152" s="12" t="s">
        <v>36</v>
      </c>
      <c r="AX152" s="12" t="s">
        <v>85</v>
      </c>
      <c r="AY152" s="198" t="s">
        <v>161</v>
      </c>
    </row>
    <row r="153" spans="2:65" s="1" customFormat="1" ht="25.5" customHeight="1">
      <c r="B153" s="130"/>
      <c r="C153" s="169" t="s">
        <v>237</v>
      </c>
      <c r="D153" s="169" t="s">
        <v>152</v>
      </c>
      <c r="E153" s="170" t="s">
        <v>317</v>
      </c>
      <c r="F153" s="281" t="s">
        <v>318</v>
      </c>
      <c r="G153" s="281"/>
      <c r="H153" s="281"/>
      <c r="I153" s="281"/>
      <c r="J153" s="171" t="s">
        <v>164</v>
      </c>
      <c r="K153" s="172">
        <v>13.426</v>
      </c>
      <c r="L153" s="270">
        <v>0</v>
      </c>
      <c r="M153" s="270"/>
      <c r="N153" s="282">
        <f>ROUND(L153*K153,2)</f>
        <v>0</v>
      </c>
      <c r="O153" s="282"/>
      <c r="P153" s="282"/>
      <c r="Q153" s="282"/>
      <c r="R153" s="133"/>
      <c r="T153" s="154" t="s">
        <v>5</v>
      </c>
      <c r="U153" s="46" t="s">
        <v>45</v>
      </c>
      <c r="V153" s="38"/>
      <c r="W153" s="173">
        <f>V153*K153</f>
        <v>0</v>
      </c>
      <c r="X153" s="173">
        <v>0</v>
      </c>
      <c r="Y153" s="173">
        <f>X153*K153</f>
        <v>0</v>
      </c>
      <c r="Z153" s="173">
        <v>0</v>
      </c>
      <c r="AA153" s="174">
        <f>Z153*K153</f>
        <v>0</v>
      </c>
      <c r="AR153" s="20" t="s">
        <v>165</v>
      </c>
      <c r="AT153" s="20" t="s">
        <v>152</v>
      </c>
      <c r="AU153" s="20" t="s">
        <v>118</v>
      </c>
      <c r="AY153" s="20" t="s">
        <v>161</v>
      </c>
      <c r="BE153" s="107">
        <f>IF(U153="základní",N153,0)</f>
        <v>0</v>
      </c>
      <c r="BF153" s="107">
        <f>IF(U153="snížená",N153,0)</f>
        <v>0</v>
      </c>
      <c r="BG153" s="107">
        <f>IF(U153="zákl. přenesená",N153,0)</f>
        <v>0</v>
      </c>
      <c r="BH153" s="107">
        <f>IF(U153="sníž. přenesená",N153,0)</f>
        <v>0</v>
      </c>
      <c r="BI153" s="107">
        <f>IF(U153="nulová",N153,0)</f>
        <v>0</v>
      </c>
      <c r="BJ153" s="20" t="s">
        <v>85</v>
      </c>
      <c r="BK153" s="107">
        <f>ROUND(L153*K153,2)</f>
        <v>0</v>
      </c>
      <c r="BL153" s="20" t="s">
        <v>165</v>
      </c>
      <c r="BM153" s="20" t="s">
        <v>319</v>
      </c>
    </row>
    <row r="154" spans="2:65" s="1" customFormat="1" ht="25.5" customHeight="1">
      <c r="B154" s="130"/>
      <c r="C154" s="169" t="s">
        <v>11</v>
      </c>
      <c r="D154" s="169" t="s">
        <v>152</v>
      </c>
      <c r="E154" s="170" t="s">
        <v>320</v>
      </c>
      <c r="F154" s="281" t="s">
        <v>321</v>
      </c>
      <c r="G154" s="281"/>
      <c r="H154" s="281"/>
      <c r="I154" s="281"/>
      <c r="J154" s="171" t="s">
        <v>207</v>
      </c>
      <c r="K154" s="172">
        <v>0.73399999999999999</v>
      </c>
      <c r="L154" s="270">
        <v>0</v>
      </c>
      <c r="M154" s="270"/>
      <c r="N154" s="282">
        <f>ROUND(L154*K154,2)</f>
        <v>0</v>
      </c>
      <c r="O154" s="282"/>
      <c r="P154" s="282"/>
      <c r="Q154" s="282"/>
      <c r="R154" s="133"/>
      <c r="T154" s="154" t="s">
        <v>5</v>
      </c>
      <c r="U154" s="46" t="s">
        <v>45</v>
      </c>
      <c r="V154" s="38"/>
      <c r="W154" s="173">
        <f>V154*K154</f>
        <v>0</v>
      </c>
      <c r="X154" s="173">
        <v>1.0601700000000001</v>
      </c>
      <c r="Y154" s="173">
        <f>X154*K154</f>
        <v>0.77816478</v>
      </c>
      <c r="Z154" s="173">
        <v>0</v>
      </c>
      <c r="AA154" s="174">
        <f>Z154*K154</f>
        <v>0</v>
      </c>
      <c r="AR154" s="20" t="s">
        <v>165</v>
      </c>
      <c r="AT154" s="20" t="s">
        <v>152</v>
      </c>
      <c r="AU154" s="20" t="s">
        <v>118</v>
      </c>
      <c r="AY154" s="20" t="s">
        <v>161</v>
      </c>
      <c r="BE154" s="107">
        <f>IF(U154="základní",N154,0)</f>
        <v>0</v>
      </c>
      <c r="BF154" s="107">
        <f>IF(U154="snížená",N154,0)</f>
        <v>0</v>
      </c>
      <c r="BG154" s="107">
        <f>IF(U154="zákl. přenesená",N154,0)</f>
        <v>0</v>
      </c>
      <c r="BH154" s="107">
        <f>IF(U154="sníž. přenesená",N154,0)</f>
        <v>0</v>
      </c>
      <c r="BI154" s="107">
        <f>IF(U154="nulová",N154,0)</f>
        <v>0</v>
      </c>
      <c r="BJ154" s="20" t="s">
        <v>85</v>
      </c>
      <c r="BK154" s="107">
        <f>ROUND(L154*K154,2)</f>
        <v>0</v>
      </c>
      <c r="BL154" s="20" t="s">
        <v>165</v>
      </c>
      <c r="BM154" s="20" t="s">
        <v>322</v>
      </c>
    </row>
    <row r="155" spans="2:65" s="10" customFormat="1" ht="16.5" customHeight="1">
      <c r="B155" s="175"/>
      <c r="C155" s="176"/>
      <c r="D155" s="176"/>
      <c r="E155" s="177" t="s">
        <v>5</v>
      </c>
      <c r="F155" s="283" t="s">
        <v>323</v>
      </c>
      <c r="G155" s="284"/>
      <c r="H155" s="284"/>
      <c r="I155" s="284"/>
      <c r="J155" s="176"/>
      <c r="K155" s="178">
        <v>0.73399999999999999</v>
      </c>
      <c r="L155" s="176"/>
      <c r="M155" s="176"/>
      <c r="N155" s="176"/>
      <c r="O155" s="176"/>
      <c r="P155" s="176"/>
      <c r="Q155" s="176"/>
      <c r="R155" s="179"/>
      <c r="T155" s="180"/>
      <c r="U155" s="176"/>
      <c r="V155" s="176"/>
      <c r="W155" s="176"/>
      <c r="X155" s="176"/>
      <c r="Y155" s="176"/>
      <c r="Z155" s="176"/>
      <c r="AA155" s="181"/>
      <c r="AT155" s="182" t="s">
        <v>168</v>
      </c>
      <c r="AU155" s="182" t="s">
        <v>118</v>
      </c>
      <c r="AV155" s="10" t="s">
        <v>118</v>
      </c>
      <c r="AW155" s="10" t="s">
        <v>36</v>
      </c>
      <c r="AX155" s="10" t="s">
        <v>85</v>
      </c>
      <c r="AY155" s="182" t="s">
        <v>161</v>
      </c>
    </row>
    <row r="156" spans="2:65" s="1" customFormat="1" ht="25.5" customHeight="1">
      <c r="B156" s="130"/>
      <c r="C156" s="169" t="s">
        <v>252</v>
      </c>
      <c r="D156" s="169" t="s">
        <v>152</v>
      </c>
      <c r="E156" s="170" t="s">
        <v>324</v>
      </c>
      <c r="F156" s="281" t="s">
        <v>325</v>
      </c>
      <c r="G156" s="281"/>
      <c r="H156" s="281"/>
      <c r="I156" s="281"/>
      <c r="J156" s="171" t="s">
        <v>171</v>
      </c>
      <c r="K156" s="172">
        <v>13.5</v>
      </c>
      <c r="L156" s="270">
        <v>0</v>
      </c>
      <c r="M156" s="270"/>
      <c r="N156" s="282">
        <f>ROUND(L156*K156,2)</f>
        <v>0</v>
      </c>
      <c r="O156" s="282"/>
      <c r="P156" s="282"/>
      <c r="Q156" s="282"/>
      <c r="R156" s="133"/>
      <c r="T156" s="154" t="s">
        <v>5</v>
      </c>
      <c r="U156" s="46" t="s">
        <v>45</v>
      </c>
      <c r="V156" s="38"/>
      <c r="W156" s="173">
        <f>V156*K156</f>
        <v>0</v>
      </c>
      <c r="X156" s="173">
        <v>2.45329</v>
      </c>
      <c r="Y156" s="173">
        <f>X156*K156</f>
        <v>33.119414999999996</v>
      </c>
      <c r="Z156" s="173">
        <v>0</v>
      </c>
      <c r="AA156" s="174">
        <f>Z156*K156</f>
        <v>0</v>
      </c>
      <c r="AR156" s="20" t="s">
        <v>165</v>
      </c>
      <c r="AT156" s="20" t="s">
        <v>152</v>
      </c>
      <c r="AU156" s="20" t="s">
        <v>118</v>
      </c>
      <c r="AY156" s="20" t="s">
        <v>161</v>
      </c>
      <c r="BE156" s="107">
        <f>IF(U156="základní",N156,0)</f>
        <v>0</v>
      </c>
      <c r="BF156" s="107">
        <f>IF(U156="snížená",N156,0)</f>
        <v>0</v>
      </c>
      <c r="BG156" s="107">
        <f>IF(U156="zákl. přenesená",N156,0)</f>
        <v>0</v>
      </c>
      <c r="BH156" s="107">
        <f>IF(U156="sníž. přenesená",N156,0)</f>
        <v>0</v>
      </c>
      <c r="BI156" s="107">
        <f>IF(U156="nulová",N156,0)</f>
        <v>0</v>
      </c>
      <c r="BJ156" s="20" t="s">
        <v>85</v>
      </c>
      <c r="BK156" s="107">
        <f>ROUND(L156*K156,2)</f>
        <v>0</v>
      </c>
      <c r="BL156" s="20" t="s">
        <v>165</v>
      </c>
      <c r="BM156" s="20" t="s">
        <v>326</v>
      </c>
    </row>
    <row r="157" spans="2:65" s="10" customFormat="1" ht="16.5" customHeight="1">
      <c r="B157" s="175"/>
      <c r="C157" s="176"/>
      <c r="D157" s="176"/>
      <c r="E157" s="177" t="s">
        <v>5</v>
      </c>
      <c r="F157" s="283" t="s">
        <v>327</v>
      </c>
      <c r="G157" s="284"/>
      <c r="H157" s="284"/>
      <c r="I157" s="284"/>
      <c r="J157" s="176"/>
      <c r="K157" s="178">
        <v>13.5</v>
      </c>
      <c r="L157" s="176"/>
      <c r="M157" s="176"/>
      <c r="N157" s="176"/>
      <c r="O157" s="176"/>
      <c r="P157" s="176"/>
      <c r="Q157" s="176"/>
      <c r="R157" s="179"/>
      <c r="T157" s="180"/>
      <c r="U157" s="176"/>
      <c r="V157" s="176"/>
      <c r="W157" s="176"/>
      <c r="X157" s="176"/>
      <c r="Y157" s="176"/>
      <c r="Z157" s="176"/>
      <c r="AA157" s="181"/>
      <c r="AT157" s="182" t="s">
        <v>168</v>
      </c>
      <c r="AU157" s="182" t="s">
        <v>118</v>
      </c>
      <c r="AV157" s="10" t="s">
        <v>118</v>
      </c>
      <c r="AW157" s="10" t="s">
        <v>36</v>
      </c>
      <c r="AX157" s="10" t="s">
        <v>85</v>
      </c>
      <c r="AY157" s="182" t="s">
        <v>161</v>
      </c>
    </row>
    <row r="158" spans="2:65" s="1" customFormat="1" ht="25.5" customHeight="1">
      <c r="B158" s="130"/>
      <c r="C158" s="169" t="s">
        <v>257</v>
      </c>
      <c r="D158" s="169" t="s">
        <v>152</v>
      </c>
      <c r="E158" s="170" t="s">
        <v>328</v>
      </c>
      <c r="F158" s="281" t="s">
        <v>329</v>
      </c>
      <c r="G158" s="281"/>
      <c r="H158" s="281"/>
      <c r="I158" s="281"/>
      <c r="J158" s="171" t="s">
        <v>207</v>
      </c>
      <c r="K158" s="172">
        <v>1.35</v>
      </c>
      <c r="L158" s="270">
        <v>0</v>
      </c>
      <c r="M158" s="270"/>
      <c r="N158" s="282">
        <f>ROUND(L158*K158,2)</f>
        <v>0</v>
      </c>
      <c r="O158" s="282"/>
      <c r="P158" s="282"/>
      <c r="Q158" s="282"/>
      <c r="R158" s="133"/>
      <c r="T158" s="154" t="s">
        <v>5</v>
      </c>
      <c r="U158" s="46" t="s">
        <v>45</v>
      </c>
      <c r="V158" s="38"/>
      <c r="W158" s="173">
        <f>V158*K158</f>
        <v>0</v>
      </c>
      <c r="X158" s="173">
        <v>1.0601700000000001</v>
      </c>
      <c r="Y158" s="173">
        <f>X158*K158</f>
        <v>1.4312295000000002</v>
      </c>
      <c r="Z158" s="173">
        <v>0</v>
      </c>
      <c r="AA158" s="174">
        <f>Z158*K158</f>
        <v>0</v>
      </c>
      <c r="AR158" s="20" t="s">
        <v>165</v>
      </c>
      <c r="AT158" s="20" t="s">
        <v>152</v>
      </c>
      <c r="AU158" s="20" t="s">
        <v>118</v>
      </c>
      <c r="AY158" s="20" t="s">
        <v>161</v>
      </c>
      <c r="BE158" s="107">
        <f>IF(U158="základní",N158,0)</f>
        <v>0</v>
      </c>
      <c r="BF158" s="107">
        <f>IF(U158="snížená",N158,0)</f>
        <v>0</v>
      </c>
      <c r="BG158" s="107">
        <f>IF(U158="zákl. přenesená",N158,0)</f>
        <v>0</v>
      </c>
      <c r="BH158" s="107">
        <f>IF(U158="sníž. přenesená",N158,0)</f>
        <v>0</v>
      </c>
      <c r="BI158" s="107">
        <f>IF(U158="nulová",N158,0)</f>
        <v>0</v>
      </c>
      <c r="BJ158" s="20" t="s">
        <v>85</v>
      </c>
      <c r="BK158" s="107">
        <f>ROUND(L158*K158,2)</f>
        <v>0</v>
      </c>
      <c r="BL158" s="20" t="s">
        <v>165</v>
      </c>
      <c r="BM158" s="20" t="s">
        <v>330</v>
      </c>
    </row>
    <row r="159" spans="2:65" s="10" customFormat="1" ht="16.5" customHeight="1">
      <c r="B159" s="175"/>
      <c r="C159" s="176"/>
      <c r="D159" s="176"/>
      <c r="E159" s="177" t="s">
        <v>5</v>
      </c>
      <c r="F159" s="283" t="s">
        <v>331</v>
      </c>
      <c r="G159" s="284"/>
      <c r="H159" s="284"/>
      <c r="I159" s="284"/>
      <c r="J159" s="176"/>
      <c r="K159" s="178">
        <v>1.35</v>
      </c>
      <c r="L159" s="176"/>
      <c r="M159" s="176"/>
      <c r="N159" s="176"/>
      <c r="O159" s="176"/>
      <c r="P159" s="176"/>
      <c r="Q159" s="176"/>
      <c r="R159" s="179"/>
      <c r="T159" s="180"/>
      <c r="U159" s="176"/>
      <c r="V159" s="176"/>
      <c r="W159" s="176"/>
      <c r="X159" s="176"/>
      <c r="Y159" s="176"/>
      <c r="Z159" s="176"/>
      <c r="AA159" s="181"/>
      <c r="AT159" s="182" t="s">
        <v>168</v>
      </c>
      <c r="AU159" s="182" t="s">
        <v>118</v>
      </c>
      <c r="AV159" s="10" t="s">
        <v>118</v>
      </c>
      <c r="AW159" s="10" t="s">
        <v>36</v>
      </c>
      <c r="AX159" s="10" t="s">
        <v>85</v>
      </c>
      <c r="AY159" s="182" t="s">
        <v>161</v>
      </c>
    </row>
    <row r="160" spans="2:65" s="1" customFormat="1" ht="51" customHeight="1">
      <c r="B160" s="130"/>
      <c r="C160" s="169" t="s">
        <v>262</v>
      </c>
      <c r="D160" s="169" t="s">
        <v>152</v>
      </c>
      <c r="E160" s="170" t="s">
        <v>332</v>
      </c>
      <c r="F160" s="281" t="s">
        <v>333</v>
      </c>
      <c r="G160" s="281"/>
      <c r="H160" s="281"/>
      <c r="I160" s="281"/>
      <c r="J160" s="171" t="s">
        <v>244</v>
      </c>
      <c r="K160" s="172">
        <v>143</v>
      </c>
      <c r="L160" s="270">
        <v>0</v>
      </c>
      <c r="M160" s="270"/>
      <c r="N160" s="282">
        <f>ROUND(L160*K160,2)</f>
        <v>0</v>
      </c>
      <c r="O160" s="282"/>
      <c r="P160" s="282"/>
      <c r="Q160" s="282"/>
      <c r="R160" s="133"/>
      <c r="T160" s="154" t="s">
        <v>5</v>
      </c>
      <c r="U160" s="46" t="s">
        <v>45</v>
      </c>
      <c r="V160" s="38"/>
      <c r="W160" s="173">
        <f>V160*K160</f>
        <v>0</v>
      </c>
      <c r="X160" s="173">
        <v>3.7010000000000001E-2</v>
      </c>
      <c r="Y160" s="173">
        <f>X160*K160</f>
        <v>5.2924300000000004</v>
      </c>
      <c r="Z160" s="173">
        <v>0</v>
      </c>
      <c r="AA160" s="174">
        <f>Z160*K160</f>
        <v>0</v>
      </c>
      <c r="AR160" s="20" t="s">
        <v>165</v>
      </c>
      <c r="AT160" s="20" t="s">
        <v>152</v>
      </c>
      <c r="AU160" s="20" t="s">
        <v>118</v>
      </c>
      <c r="AY160" s="20" t="s">
        <v>161</v>
      </c>
      <c r="BE160" s="107">
        <f>IF(U160="základní",N160,0)</f>
        <v>0</v>
      </c>
      <c r="BF160" s="107">
        <f>IF(U160="snížená",N160,0)</f>
        <v>0</v>
      </c>
      <c r="BG160" s="107">
        <f>IF(U160="zákl. přenesená",N160,0)</f>
        <v>0</v>
      </c>
      <c r="BH160" s="107">
        <f>IF(U160="sníž. přenesená",N160,0)</f>
        <v>0</v>
      </c>
      <c r="BI160" s="107">
        <f>IF(U160="nulová",N160,0)</f>
        <v>0</v>
      </c>
      <c r="BJ160" s="20" t="s">
        <v>85</v>
      </c>
      <c r="BK160" s="107">
        <f>ROUND(L160*K160,2)</f>
        <v>0</v>
      </c>
      <c r="BL160" s="20" t="s">
        <v>165</v>
      </c>
      <c r="BM160" s="20" t="s">
        <v>334</v>
      </c>
    </row>
    <row r="161" spans="2:65" s="10" customFormat="1" ht="16.5" customHeight="1">
      <c r="B161" s="175"/>
      <c r="C161" s="176"/>
      <c r="D161" s="176"/>
      <c r="E161" s="177" t="s">
        <v>5</v>
      </c>
      <c r="F161" s="283" t="s">
        <v>300</v>
      </c>
      <c r="G161" s="284"/>
      <c r="H161" s="284"/>
      <c r="I161" s="284"/>
      <c r="J161" s="176"/>
      <c r="K161" s="178">
        <v>143</v>
      </c>
      <c r="L161" s="176"/>
      <c r="M161" s="176"/>
      <c r="N161" s="176"/>
      <c r="O161" s="176"/>
      <c r="P161" s="176"/>
      <c r="Q161" s="176"/>
      <c r="R161" s="179"/>
      <c r="T161" s="180"/>
      <c r="U161" s="176"/>
      <c r="V161" s="176"/>
      <c r="W161" s="176"/>
      <c r="X161" s="176"/>
      <c r="Y161" s="176"/>
      <c r="Z161" s="176"/>
      <c r="AA161" s="181"/>
      <c r="AT161" s="182" t="s">
        <v>168</v>
      </c>
      <c r="AU161" s="182" t="s">
        <v>118</v>
      </c>
      <c r="AV161" s="10" t="s">
        <v>118</v>
      </c>
      <c r="AW161" s="10" t="s">
        <v>36</v>
      </c>
      <c r="AX161" s="10" t="s">
        <v>85</v>
      </c>
      <c r="AY161" s="182" t="s">
        <v>161</v>
      </c>
    </row>
    <row r="162" spans="2:65" s="1" customFormat="1" ht="25.5" customHeight="1">
      <c r="B162" s="130"/>
      <c r="C162" s="199" t="s">
        <v>266</v>
      </c>
      <c r="D162" s="199" t="s">
        <v>238</v>
      </c>
      <c r="E162" s="200" t="s">
        <v>335</v>
      </c>
      <c r="F162" s="295" t="s">
        <v>336</v>
      </c>
      <c r="G162" s="295"/>
      <c r="H162" s="295"/>
      <c r="I162" s="295"/>
      <c r="J162" s="201" t="s">
        <v>244</v>
      </c>
      <c r="K162" s="202">
        <v>143</v>
      </c>
      <c r="L162" s="296">
        <v>0</v>
      </c>
      <c r="M162" s="296"/>
      <c r="N162" s="297">
        <f>ROUND(L162*K162,2)</f>
        <v>0</v>
      </c>
      <c r="O162" s="282"/>
      <c r="P162" s="282"/>
      <c r="Q162" s="282"/>
      <c r="R162" s="133"/>
      <c r="T162" s="154" t="s">
        <v>5</v>
      </c>
      <c r="U162" s="46" t="s">
        <v>45</v>
      </c>
      <c r="V162" s="38"/>
      <c r="W162" s="173">
        <f>V162*K162</f>
        <v>0</v>
      </c>
      <c r="X162" s="173">
        <v>1.9480000000000001E-2</v>
      </c>
      <c r="Y162" s="173">
        <f>X162*K162</f>
        <v>2.7856399999999999</v>
      </c>
      <c r="Z162" s="173">
        <v>0</v>
      </c>
      <c r="AA162" s="174">
        <f>Z162*K162</f>
        <v>0</v>
      </c>
      <c r="AR162" s="20" t="s">
        <v>204</v>
      </c>
      <c r="AT162" s="20" t="s">
        <v>238</v>
      </c>
      <c r="AU162" s="20" t="s">
        <v>118</v>
      </c>
      <c r="AY162" s="20" t="s">
        <v>161</v>
      </c>
      <c r="BE162" s="107">
        <f>IF(U162="základní",N162,0)</f>
        <v>0</v>
      </c>
      <c r="BF162" s="107">
        <f>IF(U162="snížená",N162,0)</f>
        <v>0</v>
      </c>
      <c r="BG162" s="107">
        <f>IF(U162="zákl. přenesená",N162,0)</f>
        <v>0</v>
      </c>
      <c r="BH162" s="107">
        <f>IF(U162="sníž. přenesená",N162,0)</f>
        <v>0</v>
      </c>
      <c r="BI162" s="107">
        <f>IF(U162="nulová",N162,0)</f>
        <v>0</v>
      </c>
      <c r="BJ162" s="20" t="s">
        <v>85</v>
      </c>
      <c r="BK162" s="107">
        <f>ROUND(L162*K162,2)</f>
        <v>0</v>
      </c>
      <c r="BL162" s="20" t="s">
        <v>165</v>
      </c>
      <c r="BM162" s="20" t="s">
        <v>337</v>
      </c>
    </row>
    <row r="163" spans="2:65" s="1" customFormat="1" ht="25.5" customHeight="1">
      <c r="B163" s="130"/>
      <c r="C163" s="169" t="s">
        <v>270</v>
      </c>
      <c r="D163" s="169" t="s">
        <v>152</v>
      </c>
      <c r="E163" s="170" t="s">
        <v>338</v>
      </c>
      <c r="F163" s="281" t="s">
        <v>339</v>
      </c>
      <c r="G163" s="281"/>
      <c r="H163" s="281"/>
      <c r="I163" s="281"/>
      <c r="J163" s="171" t="s">
        <v>255</v>
      </c>
      <c r="K163" s="172">
        <v>25</v>
      </c>
      <c r="L163" s="270">
        <v>0</v>
      </c>
      <c r="M163" s="270"/>
      <c r="N163" s="282">
        <f>ROUND(L163*K163,2)</f>
        <v>0</v>
      </c>
      <c r="O163" s="282"/>
      <c r="P163" s="282"/>
      <c r="Q163" s="282"/>
      <c r="R163" s="133"/>
      <c r="T163" s="154" t="s">
        <v>5</v>
      </c>
      <c r="U163" s="46" t="s">
        <v>45</v>
      </c>
      <c r="V163" s="38"/>
      <c r="W163" s="173">
        <f>V163*K163</f>
        <v>0</v>
      </c>
      <c r="X163" s="173">
        <v>6.0999999999999997E-4</v>
      </c>
      <c r="Y163" s="173">
        <f>X163*K163</f>
        <v>1.525E-2</v>
      </c>
      <c r="Z163" s="173">
        <v>0</v>
      </c>
      <c r="AA163" s="174">
        <f>Z163*K163</f>
        <v>0</v>
      </c>
      <c r="AR163" s="20" t="s">
        <v>165</v>
      </c>
      <c r="AT163" s="20" t="s">
        <v>152</v>
      </c>
      <c r="AU163" s="20" t="s">
        <v>118</v>
      </c>
      <c r="AY163" s="20" t="s">
        <v>161</v>
      </c>
      <c r="BE163" s="107">
        <f>IF(U163="základní",N163,0)</f>
        <v>0</v>
      </c>
      <c r="BF163" s="107">
        <f>IF(U163="snížená",N163,0)</f>
        <v>0</v>
      </c>
      <c r="BG163" s="107">
        <f>IF(U163="zákl. přenesená",N163,0)</f>
        <v>0</v>
      </c>
      <c r="BH163" s="107">
        <f>IF(U163="sníž. přenesená",N163,0)</f>
        <v>0</v>
      </c>
      <c r="BI163" s="107">
        <f>IF(U163="nulová",N163,0)</f>
        <v>0</v>
      </c>
      <c r="BJ163" s="20" t="s">
        <v>85</v>
      </c>
      <c r="BK163" s="107">
        <f>ROUND(L163*K163,2)</f>
        <v>0</v>
      </c>
      <c r="BL163" s="20" t="s">
        <v>165</v>
      </c>
      <c r="BM163" s="20" t="s">
        <v>340</v>
      </c>
    </row>
    <row r="164" spans="2:65" s="1" customFormat="1" ht="25.5" customHeight="1">
      <c r="B164" s="130"/>
      <c r="C164" s="199" t="s">
        <v>10</v>
      </c>
      <c r="D164" s="199" t="s">
        <v>238</v>
      </c>
      <c r="E164" s="200" t="s">
        <v>341</v>
      </c>
      <c r="F164" s="295" t="s">
        <v>342</v>
      </c>
      <c r="G164" s="295"/>
      <c r="H164" s="295"/>
      <c r="I164" s="295"/>
      <c r="J164" s="201" t="s">
        <v>207</v>
      </c>
      <c r="K164" s="202">
        <v>0.246</v>
      </c>
      <c r="L164" s="296">
        <v>0</v>
      </c>
      <c r="M164" s="296"/>
      <c r="N164" s="297">
        <f>ROUND(L164*K164,2)</f>
        <v>0</v>
      </c>
      <c r="O164" s="282"/>
      <c r="P164" s="282"/>
      <c r="Q164" s="282"/>
      <c r="R164" s="133"/>
      <c r="T164" s="154" t="s">
        <v>5</v>
      </c>
      <c r="U164" s="46" t="s">
        <v>45</v>
      </c>
      <c r="V164" s="38"/>
      <c r="W164" s="173">
        <f>V164*K164</f>
        <v>0</v>
      </c>
      <c r="X164" s="173">
        <v>1</v>
      </c>
      <c r="Y164" s="173">
        <f>X164*K164</f>
        <v>0.246</v>
      </c>
      <c r="Z164" s="173">
        <v>0</v>
      </c>
      <c r="AA164" s="174">
        <f>Z164*K164</f>
        <v>0</v>
      </c>
      <c r="AR164" s="20" t="s">
        <v>204</v>
      </c>
      <c r="AT164" s="20" t="s">
        <v>238</v>
      </c>
      <c r="AU164" s="20" t="s">
        <v>118</v>
      </c>
      <c r="AY164" s="20" t="s">
        <v>161</v>
      </c>
      <c r="BE164" s="107">
        <f>IF(U164="základní",N164,0)</f>
        <v>0</v>
      </c>
      <c r="BF164" s="107">
        <f>IF(U164="snížená",N164,0)</f>
        <v>0</v>
      </c>
      <c r="BG164" s="107">
        <f>IF(U164="zákl. přenesená",N164,0)</f>
        <v>0</v>
      </c>
      <c r="BH164" s="107">
        <f>IF(U164="sníž. přenesená",N164,0)</f>
        <v>0</v>
      </c>
      <c r="BI164" s="107">
        <f>IF(U164="nulová",N164,0)</f>
        <v>0</v>
      </c>
      <c r="BJ164" s="20" t="s">
        <v>85</v>
      </c>
      <c r="BK164" s="107">
        <f>ROUND(L164*K164,2)</f>
        <v>0</v>
      </c>
      <c r="BL164" s="20" t="s">
        <v>165</v>
      </c>
      <c r="BM164" s="20" t="s">
        <v>343</v>
      </c>
    </row>
    <row r="165" spans="2:65" s="1" customFormat="1" ht="16.5" customHeight="1">
      <c r="B165" s="37"/>
      <c r="C165" s="38"/>
      <c r="D165" s="38"/>
      <c r="E165" s="38"/>
      <c r="F165" s="293" t="s">
        <v>344</v>
      </c>
      <c r="G165" s="294"/>
      <c r="H165" s="294"/>
      <c r="I165" s="294"/>
      <c r="J165" s="38"/>
      <c r="K165" s="38"/>
      <c r="L165" s="38"/>
      <c r="M165" s="38"/>
      <c r="N165" s="38"/>
      <c r="O165" s="38"/>
      <c r="P165" s="38"/>
      <c r="Q165" s="38"/>
      <c r="R165" s="39"/>
      <c r="T165" s="149"/>
      <c r="U165" s="38"/>
      <c r="V165" s="38"/>
      <c r="W165" s="38"/>
      <c r="X165" s="38"/>
      <c r="Y165" s="38"/>
      <c r="Z165" s="38"/>
      <c r="AA165" s="76"/>
      <c r="AT165" s="20" t="s">
        <v>218</v>
      </c>
      <c r="AU165" s="20" t="s">
        <v>118</v>
      </c>
    </row>
    <row r="166" spans="2:65" s="10" customFormat="1" ht="25.5" customHeight="1">
      <c r="B166" s="175"/>
      <c r="C166" s="176"/>
      <c r="D166" s="176"/>
      <c r="E166" s="177" t="s">
        <v>5</v>
      </c>
      <c r="F166" s="289" t="s">
        <v>345</v>
      </c>
      <c r="G166" s="290"/>
      <c r="H166" s="290"/>
      <c r="I166" s="290"/>
      <c r="J166" s="176"/>
      <c r="K166" s="178">
        <v>0.246</v>
      </c>
      <c r="L166" s="176"/>
      <c r="M166" s="176"/>
      <c r="N166" s="176"/>
      <c r="O166" s="176"/>
      <c r="P166" s="176"/>
      <c r="Q166" s="176"/>
      <c r="R166" s="179"/>
      <c r="T166" s="180"/>
      <c r="U166" s="176"/>
      <c r="V166" s="176"/>
      <c r="W166" s="176"/>
      <c r="X166" s="176"/>
      <c r="Y166" s="176"/>
      <c r="Z166" s="176"/>
      <c r="AA166" s="181"/>
      <c r="AT166" s="182" t="s">
        <v>168</v>
      </c>
      <c r="AU166" s="182" t="s">
        <v>118</v>
      </c>
      <c r="AV166" s="10" t="s">
        <v>118</v>
      </c>
      <c r="AW166" s="10" t="s">
        <v>36</v>
      </c>
      <c r="AX166" s="10" t="s">
        <v>85</v>
      </c>
      <c r="AY166" s="182" t="s">
        <v>161</v>
      </c>
    </row>
    <row r="167" spans="2:65" s="9" customFormat="1" ht="29.85" customHeight="1">
      <c r="B167" s="159"/>
      <c r="C167" s="160"/>
      <c r="D167" s="168" t="s">
        <v>279</v>
      </c>
      <c r="E167" s="168"/>
      <c r="F167" s="168"/>
      <c r="G167" s="168"/>
      <c r="H167" s="168"/>
      <c r="I167" s="168"/>
      <c r="J167" s="168"/>
      <c r="K167" s="168"/>
      <c r="L167" s="168"/>
      <c r="M167" s="168"/>
      <c r="N167" s="298">
        <f>BK167</f>
        <v>0</v>
      </c>
      <c r="O167" s="299"/>
      <c r="P167" s="299"/>
      <c r="Q167" s="299"/>
      <c r="R167" s="161"/>
      <c r="T167" s="162"/>
      <c r="U167" s="160"/>
      <c r="V167" s="160"/>
      <c r="W167" s="163">
        <f>SUM(W168:W174)</f>
        <v>0</v>
      </c>
      <c r="X167" s="160"/>
      <c r="Y167" s="163">
        <f>SUM(Y168:Y174)</f>
        <v>19.638999999999999</v>
      </c>
      <c r="Z167" s="160"/>
      <c r="AA167" s="164">
        <f>SUM(AA168:AA174)</f>
        <v>0</v>
      </c>
      <c r="AR167" s="165" t="s">
        <v>85</v>
      </c>
      <c r="AT167" s="166" t="s">
        <v>79</v>
      </c>
      <c r="AU167" s="166" t="s">
        <v>85</v>
      </c>
      <c r="AY167" s="165" t="s">
        <v>161</v>
      </c>
      <c r="BK167" s="167">
        <f>SUM(BK168:BK174)</f>
        <v>0</v>
      </c>
    </row>
    <row r="168" spans="2:65" s="1" customFormat="1" ht="38.25" customHeight="1">
      <c r="B168" s="130"/>
      <c r="C168" s="169" t="s">
        <v>346</v>
      </c>
      <c r="D168" s="169" t="s">
        <v>152</v>
      </c>
      <c r="E168" s="170" t="s">
        <v>347</v>
      </c>
      <c r="F168" s="281" t="s">
        <v>348</v>
      </c>
      <c r="G168" s="281"/>
      <c r="H168" s="281"/>
      <c r="I168" s="281"/>
      <c r="J168" s="171" t="s">
        <v>349</v>
      </c>
      <c r="K168" s="172">
        <v>15664</v>
      </c>
      <c r="L168" s="270">
        <v>0</v>
      </c>
      <c r="M168" s="270"/>
      <c r="N168" s="282">
        <f>ROUND(L168*K168,2)</f>
        <v>0</v>
      </c>
      <c r="O168" s="282"/>
      <c r="P168" s="282"/>
      <c r="Q168" s="282"/>
      <c r="R168" s="133"/>
      <c r="T168" s="154" t="s">
        <v>5</v>
      </c>
      <c r="U168" s="46" t="s">
        <v>45</v>
      </c>
      <c r="V168" s="38"/>
      <c r="W168" s="173">
        <f>V168*K168</f>
        <v>0</v>
      </c>
      <c r="X168" s="173">
        <v>1E-3</v>
      </c>
      <c r="Y168" s="173">
        <f>X168*K168</f>
        <v>15.664</v>
      </c>
      <c r="Z168" s="173">
        <v>0</v>
      </c>
      <c r="AA168" s="174">
        <f>Z168*K168</f>
        <v>0</v>
      </c>
      <c r="AR168" s="20" t="s">
        <v>165</v>
      </c>
      <c r="AT168" s="20" t="s">
        <v>152</v>
      </c>
      <c r="AU168" s="20" t="s">
        <v>118</v>
      </c>
      <c r="AY168" s="20" t="s">
        <v>161</v>
      </c>
      <c r="BE168" s="107">
        <f>IF(U168="základní",N168,0)</f>
        <v>0</v>
      </c>
      <c r="BF168" s="107">
        <f>IF(U168="snížená",N168,0)</f>
        <v>0</v>
      </c>
      <c r="BG168" s="107">
        <f>IF(U168="zákl. přenesená",N168,0)</f>
        <v>0</v>
      </c>
      <c r="BH168" s="107">
        <f>IF(U168="sníž. přenesená",N168,0)</f>
        <v>0</v>
      </c>
      <c r="BI168" s="107">
        <f>IF(U168="nulová",N168,0)</f>
        <v>0</v>
      </c>
      <c r="BJ168" s="20" t="s">
        <v>85</v>
      </c>
      <c r="BK168" s="107">
        <f>ROUND(L168*K168,2)</f>
        <v>0</v>
      </c>
      <c r="BL168" s="20" t="s">
        <v>165</v>
      </c>
      <c r="BM168" s="20" t="s">
        <v>350</v>
      </c>
    </row>
    <row r="169" spans="2:65" s="1" customFormat="1" ht="16.5" customHeight="1">
      <c r="B169" s="37"/>
      <c r="C169" s="38"/>
      <c r="D169" s="38"/>
      <c r="E169" s="38"/>
      <c r="F169" s="293" t="s">
        <v>351</v>
      </c>
      <c r="G169" s="294"/>
      <c r="H169" s="294"/>
      <c r="I169" s="294"/>
      <c r="J169" s="38"/>
      <c r="K169" s="38"/>
      <c r="L169" s="38"/>
      <c r="M169" s="38"/>
      <c r="N169" s="38"/>
      <c r="O169" s="38"/>
      <c r="P169" s="38"/>
      <c r="Q169" s="38"/>
      <c r="R169" s="39"/>
      <c r="T169" s="149"/>
      <c r="U169" s="38"/>
      <c r="V169" s="38"/>
      <c r="W169" s="38"/>
      <c r="X169" s="38"/>
      <c r="Y169" s="38"/>
      <c r="Z169" s="38"/>
      <c r="AA169" s="76"/>
      <c r="AT169" s="20" t="s">
        <v>218</v>
      </c>
      <c r="AU169" s="20" t="s">
        <v>118</v>
      </c>
    </row>
    <row r="170" spans="2:65" s="10" customFormat="1" ht="16.5" customHeight="1">
      <c r="B170" s="175"/>
      <c r="C170" s="176"/>
      <c r="D170" s="176"/>
      <c r="E170" s="177" t="s">
        <v>5</v>
      </c>
      <c r="F170" s="289" t="s">
        <v>352</v>
      </c>
      <c r="G170" s="290"/>
      <c r="H170" s="290"/>
      <c r="I170" s="290"/>
      <c r="J170" s="176"/>
      <c r="K170" s="178">
        <v>15664</v>
      </c>
      <c r="L170" s="176"/>
      <c r="M170" s="176"/>
      <c r="N170" s="176"/>
      <c r="O170" s="176"/>
      <c r="P170" s="176"/>
      <c r="Q170" s="176"/>
      <c r="R170" s="179"/>
      <c r="T170" s="180"/>
      <c r="U170" s="176"/>
      <c r="V170" s="176"/>
      <c r="W170" s="176"/>
      <c r="X170" s="176"/>
      <c r="Y170" s="176"/>
      <c r="Z170" s="176"/>
      <c r="AA170" s="181"/>
      <c r="AT170" s="182" t="s">
        <v>168</v>
      </c>
      <c r="AU170" s="182" t="s">
        <v>118</v>
      </c>
      <c r="AV170" s="10" t="s">
        <v>118</v>
      </c>
      <c r="AW170" s="10" t="s">
        <v>36</v>
      </c>
      <c r="AX170" s="10" t="s">
        <v>85</v>
      </c>
      <c r="AY170" s="182" t="s">
        <v>161</v>
      </c>
    </row>
    <row r="171" spans="2:65" s="1" customFormat="1" ht="38.25" customHeight="1">
      <c r="B171" s="130"/>
      <c r="C171" s="199" t="s">
        <v>353</v>
      </c>
      <c r="D171" s="199" t="s">
        <v>238</v>
      </c>
      <c r="E171" s="200" t="s">
        <v>354</v>
      </c>
      <c r="F171" s="295" t="s">
        <v>355</v>
      </c>
      <c r="G171" s="295"/>
      <c r="H171" s="295"/>
      <c r="I171" s="295"/>
      <c r="J171" s="201" t="s">
        <v>349</v>
      </c>
      <c r="K171" s="202">
        <v>15664</v>
      </c>
      <c r="L171" s="296">
        <v>0</v>
      </c>
      <c r="M171" s="296"/>
      <c r="N171" s="297">
        <f>ROUND(L171*K171,2)</f>
        <v>0</v>
      </c>
      <c r="O171" s="282"/>
      <c r="P171" s="282"/>
      <c r="Q171" s="282"/>
      <c r="R171" s="133"/>
      <c r="T171" s="154" t="s">
        <v>5</v>
      </c>
      <c r="U171" s="46" t="s">
        <v>45</v>
      </c>
      <c r="V171" s="38"/>
      <c r="W171" s="173">
        <f>V171*K171</f>
        <v>0</v>
      </c>
      <c r="X171" s="173">
        <v>0</v>
      </c>
      <c r="Y171" s="173">
        <f>X171*K171</f>
        <v>0</v>
      </c>
      <c r="Z171" s="173">
        <v>0</v>
      </c>
      <c r="AA171" s="174">
        <f>Z171*K171</f>
        <v>0</v>
      </c>
      <c r="AR171" s="20" t="s">
        <v>204</v>
      </c>
      <c r="AT171" s="20" t="s">
        <v>238</v>
      </c>
      <c r="AU171" s="20" t="s">
        <v>118</v>
      </c>
      <c r="AY171" s="20" t="s">
        <v>161</v>
      </c>
      <c r="BE171" s="107">
        <f>IF(U171="základní",N171,0)</f>
        <v>0</v>
      </c>
      <c r="BF171" s="107">
        <f>IF(U171="snížená",N171,0)</f>
        <v>0</v>
      </c>
      <c r="BG171" s="107">
        <f>IF(U171="zákl. přenesená",N171,0)</f>
        <v>0</v>
      </c>
      <c r="BH171" s="107">
        <f>IF(U171="sníž. přenesená",N171,0)</f>
        <v>0</v>
      </c>
      <c r="BI171" s="107">
        <f>IF(U171="nulová",N171,0)</f>
        <v>0</v>
      </c>
      <c r="BJ171" s="20" t="s">
        <v>85</v>
      </c>
      <c r="BK171" s="107">
        <f>ROUND(L171*K171,2)</f>
        <v>0</v>
      </c>
      <c r="BL171" s="20" t="s">
        <v>165</v>
      </c>
      <c r="BM171" s="20" t="s">
        <v>356</v>
      </c>
    </row>
    <row r="172" spans="2:65" s="1" customFormat="1" ht="16.5" customHeight="1">
      <c r="B172" s="37"/>
      <c r="C172" s="38"/>
      <c r="D172" s="38"/>
      <c r="E172" s="38"/>
      <c r="F172" s="293" t="s">
        <v>357</v>
      </c>
      <c r="G172" s="294"/>
      <c r="H172" s="294"/>
      <c r="I172" s="294"/>
      <c r="J172" s="38"/>
      <c r="K172" s="38"/>
      <c r="L172" s="38"/>
      <c r="M172" s="38"/>
      <c r="N172" s="38"/>
      <c r="O172" s="38"/>
      <c r="P172" s="38"/>
      <c r="Q172" s="38"/>
      <c r="R172" s="39"/>
      <c r="T172" s="149"/>
      <c r="U172" s="38"/>
      <c r="V172" s="38"/>
      <c r="W172" s="38"/>
      <c r="X172" s="38"/>
      <c r="Y172" s="38"/>
      <c r="Z172" s="38"/>
      <c r="AA172" s="76"/>
      <c r="AT172" s="20" t="s">
        <v>218</v>
      </c>
      <c r="AU172" s="20" t="s">
        <v>118</v>
      </c>
    </row>
    <row r="173" spans="2:65" s="1" customFormat="1" ht="38.25" customHeight="1">
      <c r="B173" s="130"/>
      <c r="C173" s="169" t="s">
        <v>358</v>
      </c>
      <c r="D173" s="169" t="s">
        <v>152</v>
      </c>
      <c r="E173" s="170" t="s">
        <v>359</v>
      </c>
      <c r="F173" s="281" t="s">
        <v>360</v>
      </c>
      <c r="G173" s="281"/>
      <c r="H173" s="281"/>
      <c r="I173" s="281"/>
      <c r="J173" s="171" t="s">
        <v>164</v>
      </c>
      <c r="K173" s="172">
        <v>265</v>
      </c>
      <c r="L173" s="270">
        <v>0</v>
      </c>
      <c r="M173" s="270"/>
      <c r="N173" s="282">
        <f>ROUND(L173*K173,2)</f>
        <v>0</v>
      </c>
      <c r="O173" s="282"/>
      <c r="P173" s="282"/>
      <c r="Q173" s="282"/>
      <c r="R173" s="133"/>
      <c r="T173" s="154" t="s">
        <v>5</v>
      </c>
      <c r="U173" s="46" t="s">
        <v>45</v>
      </c>
      <c r="V173" s="38"/>
      <c r="W173" s="173">
        <f>V173*K173</f>
        <v>0</v>
      </c>
      <c r="X173" s="173">
        <v>1.4999999999999999E-2</v>
      </c>
      <c r="Y173" s="173">
        <f>X173*K173</f>
        <v>3.9749999999999996</v>
      </c>
      <c r="Z173" s="173">
        <v>0</v>
      </c>
      <c r="AA173" s="174">
        <f>Z173*K173</f>
        <v>0</v>
      </c>
      <c r="AR173" s="20" t="s">
        <v>165</v>
      </c>
      <c r="AT173" s="20" t="s">
        <v>152</v>
      </c>
      <c r="AU173" s="20" t="s">
        <v>118</v>
      </c>
      <c r="AY173" s="20" t="s">
        <v>161</v>
      </c>
      <c r="BE173" s="107">
        <f>IF(U173="základní",N173,0)</f>
        <v>0</v>
      </c>
      <c r="BF173" s="107">
        <f>IF(U173="snížená",N173,0)</f>
        <v>0</v>
      </c>
      <c r="BG173" s="107">
        <f>IF(U173="zákl. přenesená",N173,0)</f>
        <v>0</v>
      </c>
      <c r="BH173" s="107">
        <f>IF(U173="sníž. přenesená",N173,0)</f>
        <v>0</v>
      </c>
      <c r="BI173" s="107">
        <f>IF(U173="nulová",N173,0)</f>
        <v>0</v>
      </c>
      <c r="BJ173" s="20" t="s">
        <v>85</v>
      </c>
      <c r="BK173" s="107">
        <f>ROUND(L173*K173,2)</f>
        <v>0</v>
      </c>
      <c r="BL173" s="20" t="s">
        <v>165</v>
      </c>
      <c r="BM173" s="20" t="s">
        <v>361</v>
      </c>
    </row>
    <row r="174" spans="2:65" s="1" customFormat="1" ht="36" customHeight="1">
      <c r="B174" s="37"/>
      <c r="C174" s="38"/>
      <c r="D174" s="38"/>
      <c r="E174" s="38"/>
      <c r="F174" s="293" t="s">
        <v>362</v>
      </c>
      <c r="G174" s="294"/>
      <c r="H174" s="294"/>
      <c r="I174" s="294"/>
      <c r="J174" s="38"/>
      <c r="K174" s="38"/>
      <c r="L174" s="38"/>
      <c r="M174" s="38"/>
      <c r="N174" s="38"/>
      <c r="O174" s="38"/>
      <c r="P174" s="38"/>
      <c r="Q174" s="38"/>
      <c r="R174" s="39"/>
      <c r="T174" s="149"/>
      <c r="U174" s="38"/>
      <c r="V174" s="38"/>
      <c r="W174" s="38"/>
      <c r="X174" s="38"/>
      <c r="Y174" s="38"/>
      <c r="Z174" s="38"/>
      <c r="AA174" s="76"/>
      <c r="AT174" s="20" t="s">
        <v>218</v>
      </c>
      <c r="AU174" s="20" t="s">
        <v>118</v>
      </c>
    </row>
    <row r="175" spans="2:65" s="9" customFormat="1" ht="29.85" customHeight="1">
      <c r="B175" s="159"/>
      <c r="C175" s="160"/>
      <c r="D175" s="168" t="s">
        <v>160</v>
      </c>
      <c r="E175" s="168"/>
      <c r="F175" s="168"/>
      <c r="G175" s="168"/>
      <c r="H175" s="168"/>
      <c r="I175" s="168"/>
      <c r="J175" s="168"/>
      <c r="K175" s="168"/>
      <c r="L175" s="168"/>
      <c r="M175" s="168"/>
      <c r="N175" s="298">
        <f>BK175</f>
        <v>0</v>
      </c>
      <c r="O175" s="299"/>
      <c r="P175" s="299"/>
      <c r="Q175" s="299"/>
      <c r="R175" s="161"/>
      <c r="T175" s="162"/>
      <c r="U175" s="160"/>
      <c r="V175" s="160"/>
      <c r="W175" s="163">
        <f>W176</f>
        <v>0</v>
      </c>
      <c r="X175" s="160"/>
      <c r="Y175" s="163">
        <f>Y176</f>
        <v>0</v>
      </c>
      <c r="Z175" s="160"/>
      <c r="AA175" s="164">
        <f>AA176</f>
        <v>0</v>
      </c>
      <c r="AR175" s="165" t="s">
        <v>85</v>
      </c>
      <c r="AT175" s="166" t="s">
        <v>79</v>
      </c>
      <c r="AU175" s="166" t="s">
        <v>85</v>
      </c>
      <c r="AY175" s="165" t="s">
        <v>161</v>
      </c>
      <c r="BK175" s="167">
        <f>BK176</f>
        <v>0</v>
      </c>
    </row>
    <row r="176" spans="2:65" s="1" customFormat="1" ht="25.5" customHeight="1">
      <c r="B176" s="130"/>
      <c r="C176" s="169" t="s">
        <v>363</v>
      </c>
      <c r="D176" s="169" t="s">
        <v>152</v>
      </c>
      <c r="E176" s="170" t="s">
        <v>364</v>
      </c>
      <c r="F176" s="281" t="s">
        <v>365</v>
      </c>
      <c r="G176" s="281"/>
      <c r="H176" s="281"/>
      <c r="I176" s="281"/>
      <c r="J176" s="171" t="s">
        <v>207</v>
      </c>
      <c r="K176" s="172">
        <v>128.03399999999999</v>
      </c>
      <c r="L176" s="270">
        <v>0</v>
      </c>
      <c r="M176" s="270"/>
      <c r="N176" s="282">
        <f>ROUND(L176*K176,2)</f>
        <v>0</v>
      </c>
      <c r="O176" s="282"/>
      <c r="P176" s="282"/>
      <c r="Q176" s="282"/>
      <c r="R176" s="133"/>
      <c r="T176" s="154" t="s">
        <v>5</v>
      </c>
      <c r="U176" s="46" t="s">
        <v>45</v>
      </c>
      <c r="V176" s="38"/>
      <c r="W176" s="173">
        <f>V176*K176</f>
        <v>0</v>
      </c>
      <c r="X176" s="173">
        <v>0</v>
      </c>
      <c r="Y176" s="173">
        <f>X176*K176</f>
        <v>0</v>
      </c>
      <c r="Z176" s="173">
        <v>0</v>
      </c>
      <c r="AA176" s="174">
        <f>Z176*K176</f>
        <v>0</v>
      </c>
      <c r="AR176" s="20" t="s">
        <v>165</v>
      </c>
      <c r="AT176" s="20" t="s">
        <v>152</v>
      </c>
      <c r="AU176" s="20" t="s">
        <v>118</v>
      </c>
      <c r="AY176" s="20" t="s">
        <v>161</v>
      </c>
      <c r="BE176" s="107">
        <f>IF(U176="základní",N176,0)</f>
        <v>0</v>
      </c>
      <c r="BF176" s="107">
        <f>IF(U176="snížená",N176,0)</f>
        <v>0</v>
      </c>
      <c r="BG176" s="107">
        <f>IF(U176="zákl. přenesená",N176,0)</f>
        <v>0</v>
      </c>
      <c r="BH176" s="107">
        <f>IF(U176="sníž. přenesená",N176,0)</f>
        <v>0</v>
      </c>
      <c r="BI176" s="107">
        <f>IF(U176="nulová",N176,0)</f>
        <v>0</v>
      </c>
      <c r="BJ176" s="20" t="s">
        <v>85</v>
      </c>
      <c r="BK176" s="107">
        <f>ROUND(L176*K176,2)</f>
        <v>0</v>
      </c>
      <c r="BL176" s="20" t="s">
        <v>165</v>
      </c>
      <c r="BM176" s="20" t="s">
        <v>366</v>
      </c>
    </row>
    <row r="177" spans="2:65" s="9" customFormat="1" ht="37.35" customHeight="1">
      <c r="B177" s="159"/>
      <c r="C177" s="160"/>
      <c r="D177" s="148" t="s">
        <v>280</v>
      </c>
      <c r="E177" s="148"/>
      <c r="F177" s="148"/>
      <c r="G177" s="148"/>
      <c r="H177" s="148"/>
      <c r="I177" s="148"/>
      <c r="J177" s="148"/>
      <c r="K177" s="148"/>
      <c r="L177" s="148"/>
      <c r="M177" s="148"/>
      <c r="N177" s="304">
        <f>BK177</f>
        <v>0</v>
      </c>
      <c r="O177" s="305"/>
      <c r="P177" s="305"/>
      <c r="Q177" s="305"/>
      <c r="R177" s="161"/>
      <c r="T177" s="162"/>
      <c r="U177" s="160"/>
      <c r="V177" s="160"/>
      <c r="W177" s="163">
        <f>W178</f>
        <v>0</v>
      </c>
      <c r="X177" s="160"/>
      <c r="Y177" s="163">
        <f>Y178</f>
        <v>0.28292</v>
      </c>
      <c r="Z177" s="160"/>
      <c r="AA177" s="164">
        <f>AA178</f>
        <v>0</v>
      </c>
      <c r="AR177" s="165" t="s">
        <v>118</v>
      </c>
      <c r="AT177" s="166" t="s">
        <v>79</v>
      </c>
      <c r="AU177" s="166" t="s">
        <v>80</v>
      </c>
      <c r="AY177" s="165" t="s">
        <v>161</v>
      </c>
      <c r="BK177" s="167">
        <f>BK178</f>
        <v>0</v>
      </c>
    </row>
    <row r="178" spans="2:65" s="9" customFormat="1" ht="19.899999999999999" customHeight="1">
      <c r="B178" s="159"/>
      <c r="C178" s="160"/>
      <c r="D178" s="168" t="s">
        <v>281</v>
      </c>
      <c r="E178" s="168"/>
      <c r="F178" s="168"/>
      <c r="G178" s="168"/>
      <c r="H178" s="168"/>
      <c r="I178" s="168"/>
      <c r="J178" s="168"/>
      <c r="K178" s="168"/>
      <c r="L178" s="168"/>
      <c r="M178" s="168"/>
      <c r="N178" s="298">
        <f>BK178</f>
        <v>0</v>
      </c>
      <c r="O178" s="299"/>
      <c r="P178" s="299"/>
      <c r="Q178" s="299"/>
      <c r="R178" s="161"/>
      <c r="T178" s="162"/>
      <c r="U178" s="160"/>
      <c r="V178" s="160"/>
      <c r="W178" s="163">
        <f>SUM(W179:W182)</f>
        <v>0</v>
      </c>
      <c r="X178" s="160"/>
      <c r="Y178" s="163">
        <f>SUM(Y179:Y182)</f>
        <v>0.28292</v>
      </c>
      <c r="Z178" s="160"/>
      <c r="AA178" s="164">
        <f>SUM(AA179:AA182)</f>
        <v>0</v>
      </c>
      <c r="AR178" s="165" t="s">
        <v>118</v>
      </c>
      <c r="AT178" s="166" t="s">
        <v>79</v>
      </c>
      <c r="AU178" s="166" t="s">
        <v>85</v>
      </c>
      <c r="AY178" s="165" t="s">
        <v>161</v>
      </c>
      <c r="BK178" s="167">
        <f>SUM(BK179:BK182)</f>
        <v>0</v>
      </c>
    </row>
    <row r="179" spans="2:65" s="1" customFormat="1" ht="38.25" customHeight="1">
      <c r="B179" s="130"/>
      <c r="C179" s="169" t="s">
        <v>367</v>
      </c>
      <c r="D179" s="169" t="s">
        <v>152</v>
      </c>
      <c r="E179" s="170" t="s">
        <v>368</v>
      </c>
      <c r="F179" s="281" t="s">
        <v>369</v>
      </c>
      <c r="G179" s="281"/>
      <c r="H179" s="281"/>
      <c r="I179" s="281"/>
      <c r="J179" s="171" t="s">
        <v>244</v>
      </c>
      <c r="K179" s="172">
        <v>60</v>
      </c>
      <c r="L179" s="270">
        <v>0</v>
      </c>
      <c r="M179" s="270"/>
      <c r="N179" s="282">
        <f>ROUND(L179*K179,2)</f>
        <v>0</v>
      </c>
      <c r="O179" s="282"/>
      <c r="P179" s="282"/>
      <c r="Q179" s="282"/>
      <c r="R179" s="133"/>
      <c r="T179" s="154" t="s">
        <v>5</v>
      </c>
      <c r="U179" s="46" t="s">
        <v>45</v>
      </c>
      <c r="V179" s="38"/>
      <c r="W179" s="173">
        <f>V179*K179</f>
        <v>0</v>
      </c>
      <c r="X179" s="173">
        <v>3.9500000000000004E-3</v>
      </c>
      <c r="Y179" s="173">
        <f>X179*K179</f>
        <v>0.23700000000000002</v>
      </c>
      <c r="Z179" s="173">
        <v>0</v>
      </c>
      <c r="AA179" s="174">
        <f>Z179*K179</f>
        <v>0</v>
      </c>
      <c r="AR179" s="20" t="s">
        <v>252</v>
      </c>
      <c r="AT179" s="20" t="s">
        <v>152</v>
      </c>
      <c r="AU179" s="20" t="s">
        <v>118</v>
      </c>
      <c r="AY179" s="20" t="s">
        <v>161</v>
      </c>
      <c r="BE179" s="107">
        <f>IF(U179="základní",N179,0)</f>
        <v>0</v>
      </c>
      <c r="BF179" s="107">
        <f>IF(U179="snížená",N179,0)</f>
        <v>0</v>
      </c>
      <c r="BG179" s="107">
        <f>IF(U179="zákl. přenesená",N179,0)</f>
        <v>0</v>
      </c>
      <c r="BH179" s="107">
        <f>IF(U179="sníž. přenesená",N179,0)</f>
        <v>0</v>
      </c>
      <c r="BI179" s="107">
        <f>IF(U179="nulová",N179,0)</f>
        <v>0</v>
      </c>
      <c r="BJ179" s="20" t="s">
        <v>85</v>
      </c>
      <c r="BK179" s="107">
        <f>ROUND(L179*K179,2)</f>
        <v>0</v>
      </c>
      <c r="BL179" s="20" t="s">
        <v>252</v>
      </c>
      <c r="BM179" s="20" t="s">
        <v>370</v>
      </c>
    </row>
    <row r="180" spans="2:65" s="10" customFormat="1" ht="16.5" customHeight="1">
      <c r="B180" s="175"/>
      <c r="C180" s="176"/>
      <c r="D180" s="176"/>
      <c r="E180" s="177" t="s">
        <v>5</v>
      </c>
      <c r="F180" s="283" t="s">
        <v>371</v>
      </c>
      <c r="G180" s="284"/>
      <c r="H180" s="284"/>
      <c r="I180" s="284"/>
      <c r="J180" s="176"/>
      <c r="K180" s="178">
        <v>60</v>
      </c>
      <c r="L180" s="176"/>
      <c r="M180" s="176"/>
      <c r="N180" s="176"/>
      <c r="O180" s="176"/>
      <c r="P180" s="176"/>
      <c r="Q180" s="176"/>
      <c r="R180" s="179"/>
      <c r="T180" s="180"/>
      <c r="U180" s="176"/>
      <c r="V180" s="176"/>
      <c r="W180" s="176"/>
      <c r="X180" s="176"/>
      <c r="Y180" s="176"/>
      <c r="Z180" s="176"/>
      <c r="AA180" s="181"/>
      <c r="AT180" s="182" t="s">
        <v>168</v>
      </c>
      <c r="AU180" s="182" t="s">
        <v>118</v>
      </c>
      <c r="AV180" s="10" t="s">
        <v>118</v>
      </c>
      <c r="AW180" s="10" t="s">
        <v>36</v>
      </c>
      <c r="AX180" s="10" t="s">
        <v>85</v>
      </c>
      <c r="AY180" s="182" t="s">
        <v>161</v>
      </c>
    </row>
    <row r="181" spans="2:65" s="1" customFormat="1" ht="38.25" customHeight="1">
      <c r="B181" s="130"/>
      <c r="C181" s="169" t="s">
        <v>372</v>
      </c>
      <c r="D181" s="169" t="s">
        <v>152</v>
      </c>
      <c r="E181" s="170" t="s">
        <v>373</v>
      </c>
      <c r="F181" s="281" t="s">
        <v>374</v>
      </c>
      <c r="G181" s="281"/>
      <c r="H181" s="281"/>
      <c r="I181" s="281"/>
      <c r="J181" s="171" t="s">
        <v>244</v>
      </c>
      <c r="K181" s="172">
        <v>41</v>
      </c>
      <c r="L181" s="270">
        <v>0</v>
      </c>
      <c r="M181" s="270"/>
      <c r="N181" s="282">
        <f>ROUND(L181*K181,2)</f>
        <v>0</v>
      </c>
      <c r="O181" s="282"/>
      <c r="P181" s="282"/>
      <c r="Q181" s="282"/>
      <c r="R181" s="133"/>
      <c r="T181" s="154" t="s">
        <v>5</v>
      </c>
      <c r="U181" s="46" t="s">
        <v>45</v>
      </c>
      <c r="V181" s="38"/>
      <c r="W181" s="173">
        <f>V181*K181</f>
        <v>0</v>
      </c>
      <c r="X181" s="173">
        <v>1.1199999999999999E-3</v>
      </c>
      <c r="Y181" s="173">
        <f>X181*K181</f>
        <v>4.5919999999999996E-2</v>
      </c>
      <c r="Z181" s="173">
        <v>0</v>
      </c>
      <c r="AA181" s="174">
        <f>Z181*K181</f>
        <v>0</v>
      </c>
      <c r="AR181" s="20" t="s">
        <v>252</v>
      </c>
      <c r="AT181" s="20" t="s">
        <v>152</v>
      </c>
      <c r="AU181" s="20" t="s">
        <v>118</v>
      </c>
      <c r="AY181" s="20" t="s">
        <v>161</v>
      </c>
      <c r="BE181" s="107">
        <f>IF(U181="základní",N181,0)</f>
        <v>0</v>
      </c>
      <c r="BF181" s="107">
        <f>IF(U181="snížená",N181,0)</f>
        <v>0</v>
      </c>
      <c r="BG181" s="107">
        <f>IF(U181="zákl. přenesená",N181,0)</f>
        <v>0</v>
      </c>
      <c r="BH181" s="107">
        <f>IF(U181="sníž. přenesená",N181,0)</f>
        <v>0</v>
      </c>
      <c r="BI181" s="107">
        <f>IF(U181="nulová",N181,0)</f>
        <v>0</v>
      </c>
      <c r="BJ181" s="20" t="s">
        <v>85</v>
      </c>
      <c r="BK181" s="107">
        <f>ROUND(L181*K181,2)</f>
        <v>0</v>
      </c>
      <c r="BL181" s="20" t="s">
        <v>252</v>
      </c>
      <c r="BM181" s="20" t="s">
        <v>375</v>
      </c>
    </row>
    <row r="182" spans="2:65" s="1" customFormat="1" ht="25.5" customHeight="1">
      <c r="B182" s="130"/>
      <c r="C182" s="169" t="s">
        <v>376</v>
      </c>
      <c r="D182" s="169" t="s">
        <v>152</v>
      </c>
      <c r="E182" s="170" t="s">
        <v>377</v>
      </c>
      <c r="F182" s="281" t="s">
        <v>378</v>
      </c>
      <c r="G182" s="281"/>
      <c r="H182" s="281"/>
      <c r="I182" s="281"/>
      <c r="J182" s="171" t="s">
        <v>379</v>
      </c>
      <c r="K182" s="153">
        <v>0</v>
      </c>
      <c r="L182" s="270">
        <v>0</v>
      </c>
      <c r="M182" s="270"/>
      <c r="N182" s="282">
        <f>ROUND(L182*K182,2)</f>
        <v>0</v>
      </c>
      <c r="O182" s="282"/>
      <c r="P182" s="282"/>
      <c r="Q182" s="282"/>
      <c r="R182" s="133"/>
      <c r="T182" s="154" t="s">
        <v>5</v>
      </c>
      <c r="U182" s="46" t="s">
        <v>45</v>
      </c>
      <c r="V182" s="38"/>
      <c r="W182" s="173">
        <f>V182*K182</f>
        <v>0</v>
      </c>
      <c r="X182" s="173">
        <v>0</v>
      </c>
      <c r="Y182" s="173">
        <f>X182*K182</f>
        <v>0</v>
      </c>
      <c r="Z182" s="173">
        <v>0</v>
      </c>
      <c r="AA182" s="174">
        <f>Z182*K182</f>
        <v>0</v>
      </c>
      <c r="AR182" s="20" t="s">
        <v>252</v>
      </c>
      <c r="AT182" s="20" t="s">
        <v>152</v>
      </c>
      <c r="AU182" s="20" t="s">
        <v>118</v>
      </c>
      <c r="AY182" s="20" t="s">
        <v>161</v>
      </c>
      <c r="BE182" s="107">
        <f>IF(U182="základní",N182,0)</f>
        <v>0</v>
      </c>
      <c r="BF182" s="107">
        <f>IF(U182="snížená",N182,0)</f>
        <v>0</v>
      </c>
      <c r="BG182" s="107">
        <f>IF(U182="zákl. přenesená",N182,0)</f>
        <v>0</v>
      </c>
      <c r="BH182" s="107">
        <f>IF(U182="sníž. přenesená",N182,0)</f>
        <v>0</v>
      </c>
      <c r="BI182" s="107">
        <f>IF(U182="nulová",N182,0)</f>
        <v>0</v>
      </c>
      <c r="BJ182" s="20" t="s">
        <v>85</v>
      </c>
      <c r="BK182" s="107">
        <f>ROUND(L182*K182,2)</f>
        <v>0</v>
      </c>
      <c r="BL182" s="20" t="s">
        <v>252</v>
      </c>
      <c r="BM182" s="20" t="s">
        <v>380</v>
      </c>
    </row>
    <row r="183" spans="2:65" s="1" customFormat="1" ht="49.9" customHeight="1">
      <c r="B183" s="37"/>
      <c r="C183" s="38"/>
      <c r="D183" s="148" t="s">
        <v>150</v>
      </c>
      <c r="E183" s="38"/>
      <c r="F183" s="38"/>
      <c r="G183" s="38"/>
      <c r="H183" s="38"/>
      <c r="I183" s="38"/>
      <c r="J183" s="38"/>
      <c r="K183" s="38"/>
      <c r="L183" s="38"/>
      <c r="M183" s="38"/>
      <c r="N183" s="302">
        <f t="shared" ref="N183:N188" si="5">BK183</f>
        <v>0</v>
      </c>
      <c r="O183" s="303"/>
      <c r="P183" s="303"/>
      <c r="Q183" s="303"/>
      <c r="R183" s="39"/>
      <c r="T183" s="149"/>
      <c r="U183" s="38"/>
      <c r="V183" s="38"/>
      <c r="W183" s="38"/>
      <c r="X183" s="38"/>
      <c r="Y183" s="38"/>
      <c r="Z183" s="38"/>
      <c r="AA183" s="76"/>
      <c r="AT183" s="20" t="s">
        <v>79</v>
      </c>
      <c r="AU183" s="20" t="s">
        <v>80</v>
      </c>
      <c r="AY183" s="20" t="s">
        <v>151</v>
      </c>
      <c r="BK183" s="107">
        <f>SUM(BK184:BK188)</f>
        <v>0</v>
      </c>
    </row>
    <row r="184" spans="2:65" s="1" customFormat="1" ht="22.35" customHeight="1">
      <c r="B184" s="37"/>
      <c r="C184" s="150" t="s">
        <v>5</v>
      </c>
      <c r="D184" s="150" t="s">
        <v>152</v>
      </c>
      <c r="E184" s="151" t="s">
        <v>5</v>
      </c>
      <c r="F184" s="269" t="s">
        <v>5</v>
      </c>
      <c r="G184" s="269"/>
      <c r="H184" s="269"/>
      <c r="I184" s="269"/>
      <c r="J184" s="152" t="s">
        <v>5</v>
      </c>
      <c r="K184" s="153"/>
      <c r="L184" s="270"/>
      <c r="M184" s="271"/>
      <c r="N184" s="271">
        <f t="shared" si="5"/>
        <v>0</v>
      </c>
      <c r="O184" s="271"/>
      <c r="P184" s="271"/>
      <c r="Q184" s="271"/>
      <c r="R184" s="39"/>
      <c r="T184" s="154" t="s">
        <v>5</v>
      </c>
      <c r="U184" s="155" t="s">
        <v>45</v>
      </c>
      <c r="V184" s="38"/>
      <c r="W184" s="38"/>
      <c r="X184" s="38"/>
      <c r="Y184" s="38"/>
      <c r="Z184" s="38"/>
      <c r="AA184" s="76"/>
      <c r="AT184" s="20" t="s">
        <v>151</v>
      </c>
      <c r="AU184" s="20" t="s">
        <v>85</v>
      </c>
      <c r="AY184" s="20" t="s">
        <v>151</v>
      </c>
      <c r="BE184" s="107">
        <f>IF(U184="základní",N184,0)</f>
        <v>0</v>
      </c>
      <c r="BF184" s="107">
        <f>IF(U184="snížená",N184,0)</f>
        <v>0</v>
      </c>
      <c r="BG184" s="107">
        <f>IF(U184="zákl. přenesená",N184,0)</f>
        <v>0</v>
      </c>
      <c r="BH184" s="107">
        <f>IF(U184="sníž. přenesená",N184,0)</f>
        <v>0</v>
      </c>
      <c r="BI184" s="107">
        <f>IF(U184="nulová",N184,0)</f>
        <v>0</v>
      </c>
      <c r="BJ184" s="20" t="s">
        <v>85</v>
      </c>
      <c r="BK184" s="107">
        <f>L184*K184</f>
        <v>0</v>
      </c>
    </row>
    <row r="185" spans="2:65" s="1" customFormat="1" ht="22.35" customHeight="1">
      <c r="B185" s="37"/>
      <c r="C185" s="150" t="s">
        <v>5</v>
      </c>
      <c r="D185" s="150" t="s">
        <v>152</v>
      </c>
      <c r="E185" s="151" t="s">
        <v>5</v>
      </c>
      <c r="F185" s="269" t="s">
        <v>5</v>
      </c>
      <c r="G185" s="269"/>
      <c r="H185" s="269"/>
      <c r="I185" s="269"/>
      <c r="J185" s="152" t="s">
        <v>5</v>
      </c>
      <c r="K185" s="153"/>
      <c r="L185" s="270"/>
      <c r="M185" s="271"/>
      <c r="N185" s="271">
        <f t="shared" si="5"/>
        <v>0</v>
      </c>
      <c r="O185" s="271"/>
      <c r="P185" s="271"/>
      <c r="Q185" s="271"/>
      <c r="R185" s="39"/>
      <c r="T185" s="154" t="s">
        <v>5</v>
      </c>
      <c r="U185" s="155" t="s">
        <v>45</v>
      </c>
      <c r="V185" s="38"/>
      <c r="W185" s="38"/>
      <c r="X185" s="38"/>
      <c r="Y185" s="38"/>
      <c r="Z185" s="38"/>
      <c r="AA185" s="76"/>
      <c r="AT185" s="20" t="s">
        <v>151</v>
      </c>
      <c r="AU185" s="20" t="s">
        <v>85</v>
      </c>
      <c r="AY185" s="20" t="s">
        <v>151</v>
      </c>
      <c r="BE185" s="107">
        <f>IF(U185="základní",N185,0)</f>
        <v>0</v>
      </c>
      <c r="BF185" s="107">
        <f>IF(U185="snížená",N185,0)</f>
        <v>0</v>
      </c>
      <c r="BG185" s="107">
        <f>IF(U185="zákl. přenesená",N185,0)</f>
        <v>0</v>
      </c>
      <c r="BH185" s="107">
        <f>IF(U185="sníž. přenesená",N185,0)</f>
        <v>0</v>
      </c>
      <c r="BI185" s="107">
        <f>IF(U185="nulová",N185,0)</f>
        <v>0</v>
      </c>
      <c r="BJ185" s="20" t="s">
        <v>85</v>
      </c>
      <c r="BK185" s="107">
        <f>L185*K185</f>
        <v>0</v>
      </c>
    </row>
    <row r="186" spans="2:65" s="1" customFormat="1" ht="22.35" customHeight="1">
      <c r="B186" s="37"/>
      <c r="C186" s="150" t="s">
        <v>5</v>
      </c>
      <c r="D186" s="150" t="s">
        <v>152</v>
      </c>
      <c r="E186" s="151" t="s">
        <v>5</v>
      </c>
      <c r="F186" s="269" t="s">
        <v>5</v>
      </c>
      <c r="G186" s="269"/>
      <c r="H186" s="269"/>
      <c r="I186" s="269"/>
      <c r="J186" s="152" t="s">
        <v>5</v>
      </c>
      <c r="K186" s="153"/>
      <c r="L186" s="270"/>
      <c r="M186" s="271"/>
      <c r="N186" s="271">
        <f t="shared" si="5"/>
        <v>0</v>
      </c>
      <c r="O186" s="271"/>
      <c r="P186" s="271"/>
      <c r="Q186" s="271"/>
      <c r="R186" s="39"/>
      <c r="T186" s="154" t="s">
        <v>5</v>
      </c>
      <c r="U186" s="155" t="s">
        <v>45</v>
      </c>
      <c r="V186" s="38"/>
      <c r="W186" s="38"/>
      <c r="X186" s="38"/>
      <c r="Y186" s="38"/>
      <c r="Z186" s="38"/>
      <c r="AA186" s="76"/>
      <c r="AT186" s="20" t="s">
        <v>151</v>
      </c>
      <c r="AU186" s="20" t="s">
        <v>85</v>
      </c>
      <c r="AY186" s="20" t="s">
        <v>151</v>
      </c>
      <c r="BE186" s="107">
        <f>IF(U186="základní",N186,0)</f>
        <v>0</v>
      </c>
      <c r="BF186" s="107">
        <f>IF(U186="snížená",N186,0)</f>
        <v>0</v>
      </c>
      <c r="BG186" s="107">
        <f>IF(U186="zákl. přenesená",N186,0)</f>
        <v>0</v>
      </c>
      <c r="BH186" s="107">
        <f>IF(U186="sníž. přenesená",N186,0)</f>
        <v>0</v>
      </c>
      <c r="BI186" s="107">
        <f>IF(U186="nulová",N186,0)</f>
        <v>0</v>
      </c>
      <c r="BJ186" s="20" t="s">
        <v>85</v>
      </c>
      <c r="BK186" s="107">
        <f>L186*K186</f>
        <v>0</v>
      </c>
    </row>
    <row r="187" spans="2:65" s="1" customFormat="1" ht="22.35" customHeight="1">
      <c r="B187" s="37"/>
      <c r="C187" s="150" t="s">
        <v>5</v>
      </c>
      <c r="D187" s="150" t="s">
        <v>152</v>
      </c>
      <c r="E187" s="151" t="s">
        <v>5</v>
      </c>
      <c r="F187" s="269" t="s">
        <v>5</v>
      </c>
      <c r="G187" s="269"/>
      <c r="H187" s="269"/>
      <c r="I187" s="269"/>
      <c r="J187" s="152" t="s">
        <v>5</v>
      </c>
      <c r="K187" s="153"/>
      <c r="L187" s="270"/>
      <c r="M187" s="271"/>
      <c r="N187" s="271">
        <f t="shared" si="5"/>
        <v>0</v>
      </c>
      <c r="O187" s="271"/>
      <c r="P187" s="271"/>
      <c r="Q187" s="271"/>
      <c r="R187" s="39"/>
      <c r="T187" s="154" t="s">
        <v>5</v>
      </c>
      <c r="U187" s="155" t="s">
        <v>45</v>
      </c>
      <c r="V187" s="38"/>
      <c r="W187" s="38"/>
      <c r="X187" s="38"/>
      <c r="Y187" s="38"/>
      <c r="Z187" s="38"/>
      <c r="AA187" s="76"/>
      <c r="AT187" s="20" t="s">
        <v>151</v>
      </c>
      <c r="AU187" s="20" t="s">
        <v>85</v>
      </c>
      <c r="AY187" s="20" t="s">
        <v>151</v>
      </c>
      <c r="BE187" s="107">
        <f>IF(U187="základní",N187,0)</f>
        <v>0</v>
      </c>
      <c r="BF187" s="107">
        <f>IF(U187="snížená",N187,0)</f>
        <v>0</v>
      </c>
      <c r="BG187" s="107">
        <f>IF(U187="zákl. přenesená",N187,0)</f>
        <v>0</v>
      </c>
      <c r="BH187" s="107">
        <f>IF(U187="sníž. přenesená",N187,0)</f>
        <v>0</v>
      </c>
      <c r="BI187" s="107">
        <f>IF(U187="nulová",N187,0)</f>
        <v>0</v>
      </c>
      <c r="BJ187" s="20" t="s">
        <v>85</v>
      </c>
      <c r="BK187" s="107">
        <f>L187*K187</f>
        <v>0</v>
      </c>
    </row>
    <row r="188" spans="2:65" s="1" customFormat="1" ht="22.35" customHeight="1">
      <c r="B188" s="37"/>
      <c r="C188" s="150" t="s">
        <v>5</v>
      </c>
      <c r="D188" s="150" t="s">
        <v>152</v>
      </c>
      <c r="E188" s="151" t="s">
        <v>5</v>
      </c>
      <c r="F188" s="269" t="s">
        <v>5</v>
      </c>
      <c r="G188" s="269"/>
      <c r="H188" s="269"/>
      <c r="I188" s="269"/>
      <c r="J188" s="152" t="s">
        <v>5</v>
      </c>
      <c r="K188" s="153"/>
      <c r="L188" s="270"/>
      <c r="M188" s="271"/>
      <c r="N188" s="271">
        <f t="shared" si="5"/>
        <v>0</v>
      </c>
      <c r="O188" s="271"/>
      <c r="P188" s="271"/>
      <c r="Q188" s="271"/>
      <c r="R188" s="39"/>
      <c r="T188" s="154" t="s">
        <v>5</v>
      </c>
      <c r="U188" s="155" t="s">
        <v>45</v>
      </c>
      <c r="V188" s="58"/>
      <c r="W188" s="58"/>
      <c r="X188" s="58"/>
      <c r="Y188" s="58"/>
      <c r="Z188" s="58"/>
      <c r="AA188" s="60"/>
      <c r="AT188" s="20" t="s">
        <v>151</v>
      </c>
      <c r="AU188" s="20" t="s">
        <v>85</v>
      </c>
      <c r="AY188" s="20" t="s">
        <v>151</v>
      </c>
      <c r="BE188" s="107">
        <f>IF(U188="základní",N188,0)</f>
        <v>0</v>
      </c>
      <c r="BF188" s="107">
        <f>IF(U188="snížená",N188,0)</f>
        <v>0</v>
      </c>
      <c r="BG188" s="107">
        <f>IF(U188="zákl. přenesená",N188,0)</f>
        <v>0</v>
      </c>
      <c r="BH188" s="107">
        <f>IF(U188="sníž. přenesená",N188,0)</f>
        <v>0</v>
      </c>
      <c r="BI188" s="107">
        <f>IF(U188="nulová",N188,0)</f>
        <v>0</v>
      </c>
      <c r="BJ188" s="20" t="s">
        <v>85</v>
      </c>
      <c r="BK188" s="107">
        <f>L188*K188</f>
        <v>0</v>
      </c>
    </row>
    <row r="189" spans="2:65" s="1" customFormat="1" ht="6.95" customHeight="1">
      <c r="B189" s="61"/>
      <c r="C189" s="62"/>
      <c r="D189" s="62"/>
      <c r="E189" s="62"/>
      <c r="F189" s="62"/>
      <c r="G189" s="62"/>
      <c r="H189" s="62"/>
      <c r="I189" s="62"/>
      <c r="J189" s="62"/>
      <c r="K189" s="62"/>
      <c r="L189" s="62"/>
      <c r="M189" s="62"/>
      <c r="N189" s="62"/>
      <c r="O189" s="62"/>
      <c r="P189" s="62"/>
      <c r="Q189" s="62"/>
      <c r="R189" s="63"/>
    </row>
  </sheetData>
  <mergeCells count="202">
    <mergeCell ref="H1:K1"/>
    <mergeCell ref="S2:AC2"/>
    <mergeCell ref="F188:I188"/>
    <mergeCell ref="L188:M188"/>
    <mergeCell ref="N188:Q188"/>
    <mergeCell ref="N123:Q123"/>
    <mergeCell ref="N124:Q124"/>
    <mergeCell ref="N125:Q125"/>
    <mergeCell ref="N140:Q140"/>
    <mergeCell ref="N167:Q167"/>
    <mergeCell ref="N175:Q175"/>
    <mergeCell ref="N177:Q177"/>
    <mergeCell ref="N178:Q178"/>
    <mergeCell ref="N183:Q183"/>
    <mergeCell ref="F185:I185"/>
    <mergeCell ref="L185:M185"/>
    <mergeCell ref="N185:Q185"/>
    <mergeCell ref="F186:I186"/>
    <mergeCell ref="L186:M186"/>
    <mergeCell ref="N186:Q186"/>
    <mergeCell ref="F187:I187"/>
    <mergeCell ref="L187:M187"/>
    <mergeCell ref="N187:Q187"/>
    <mergeCell ref="F180:I180"/>
    <mergeCell ref="F181:I181"/>
    <mergeCell ref="L181:M181"/>
    <mergeCell ref="N181:Q181"/>
    <mergeCell ref="F182:I182"/>
    <mergeCell ref="L182:M182"/>
    <mergeCell ref="N182:Q182"/>
    <mergeCell ref="F184:I184"/>
    <mergeCell ref="L184:M184"/>
    <mergeCell ref="N184:Q184"/>
    <mergeCell ref="F172:I172"/>
    <mergeCell ref="F173:I173"/>
    <mergeCell ref="L173:M173"/>
    <mergeCell ref="N173:Q173"/>
    <mergeCell ref="F174:I174"/>
    <mergeCell ref="F176:I176"/>
    <mergeCell ref="L176:M176"/>
    <mergeCell ref="N176:Q176"/>
    <mergeCell ref="F179:I179"/>
    <mergeCell ref="L179:M179"/>
    <mergeCell ref="N179:Q179"/>
    <mergeCell ref="F165:I165"/>
    <mergeCell ref="F166:I166"/>
    <mergeCell ref="F168:I168"/>
    <mergeCell ref="L168:M168"/>
    <mergeCell ref="N168:Q168"/>
    <mergeCell ref="F169:I169"/>
    <mergeCell ref="F170:I170"/>
    <mergeCell ref="F171:I171"/>
    <mergeCell ref="L171:M171"/>
    <mergeCell ref="N171:Q171"/>
    <mergeCell ref="F161:I161"/>
    <mergeCell ref="F162:I162"/>
    <mergeCell ref="L162:M162"/>
    <mergeCell ref="N162:Q162"/>
    <mergeCell ref="F163:I163"/>
    <mergeCell ref="L163:M163"/>
    <mergeCell ref="N163:Q163"/>
    <mergeCell ref="F164:I164"/>
    <mergeCell ref="L164:M164"/>
    <mergeCell ref="N164:Q164"/>
    <mergeCell ref="F156:I156"/>
    <mergeCell ref="L156:M156"/>
    <mergeCell ref="N156:Q156"/>
    <mergeCell ref="F157:I157"/>
    <mergeCell ref="F158:I158"/>
    <mergeCell ref="L158:M158"/>
    <mergeCell ref="N158:Q158"/>
    <mergeCell ref="F159:I159"/>
    <mergeCell ref="F160:I160"/>
    <mergeCell ref="L160:M160"/>
    <mergeCell ref="N160:Q160"/>
    <mergeCell ref="F151:I151"/>
    <mergeCell ref="F152:I152"/>
    <mergeCell ref="F153:I153"/>
    <mergeCell ref="L153:M153"/>
    <mergeCell ref="N153:Q153"/>
    <mergeCell ref="F154:I154"/>
    <mergeCell ref="L154:M154"/>
    <mergeCell ref="N154:Q154"/>
    <mergeCell ref="F155:I155"/>
    <mergeCell ref="F146:I146"/>
    <mergeCell ref="F147:I147"/>
    <mergeCell ref="L147:M147"/>
    <mergeCell ref="N147:Q147"/>
    <mergeCell ref="F148:I148"/>
    <mergeCell ref="F149:I149"/>
    <mergeCell ref="L149:M149"/>
    <mergeCell ref="N149:Q149"/>
    <mergeCell ref="F150:I150"/>
    <mergeCell ref="F141:I141"/>
    <mergeCell ref="L141:M141"/>
    <mergeCell ref="N141:Q141"/>
    <mergeCell ref="F142:I142"/>
    <mergeCell ref="F143:I143"/>
    <mergeCell ref="L143:M143"/>
    <mergeCell ref="N143:Q143"/>
    <mergeCell ref="F144:I144"/>
    <mergeCell ref="F145:I145"/>
    <mergeCell ref="L145:M145"/>
    <mergeCell ref="N145:Q145"/>
    <mergeCell ref="F136:I136"/>
    <mergeCell ref="F137:I137"/>
    <mergeCell ref="L137:M137"/>
    <mergeCell ref="N137:Q137"/>
    <mergeCell ref="F138:I138"/>
    <mergeCell ref="L138:M138"/>
    <mergeCell ref="N138:Q138"/>
    <mergeCell ref="F139:I139"/>
    <mergeCell ref="L139:M139"/>
    <mergeCell ref="N139:Q139"/>
    <mergeCell ref="F131:I131"/>
    <mergeCell ref="F132:I132"/>
    <mergeCell ref="F133:I133"/>
    <mergeCell ref="L133:M133"/>
    <mergeCell ref="N133:Q133"/>
    <mergeCell ref="F134:I134"/>
    <mergeCell ref="L134:M134"/>
    <mergeCell ref="N134:Q134"/>
    <mergeCell ref="F135:I135"/>
    <mergeCell ref="F126:I126"/>
    <mergeCell ref="L126:M126"/>
    <mergeCell ref="N126:Q126"/>
    <mergeCell ref="F127:I127"/>
    <mergeCell ref="F128:I128"/>
    <mergeCell ref="F129:I129"/>
    <mergeCell ref="L129:M129"/>
    <mergeCell ref="N129:Q129"/>
    <mergeCell ref="F130:I130"/>
    <mergeCell ref="L130:M130"/>
    <mergeCell ref="N130:Q130"/>
    <mergeCell ref="N104:Q104"/>
    <mergeCell ref="L106:Q106"/>
    <mergeCell ref="C112:Q112"/>
    <mergeCell ref="F114:P114"/>
    <mergeCell ref="F115:P115"/>
    <mergeCell ref="M117:P117"/>
    <mergeCell ref="M119:Q119"/>
    <mergeCell ref="M120:Q120"/>
    <mergeCell ref="F122:I122"/>
    <mergeCell ref="L122:M122"/>
    <mergeCell ref="N122:Q122"/>
    <mergeCell ref="D99:H99"/>
    <mergeCell ref="N99:Q99"/>
    <mergeCell ref="D100:H100"/>
    <mergeCell ref="N100:Q100"/>
    <mergeCell ref="D101:H101"/>
    <mergeCell ref="N101:Q101"/>
    <mergeCell ref="D102:H102"/>
    <mergeCell ref="N102:Q102"/>
    <mergeCell ref="D103:H103"/>
    <mergeCell ref="N103:Q103"/>
    <mergeCell ref="N89:Q89"/>
    <mergeCell ref="N90:Q90"/>
    <mergeCell ref="N91:Q91"/>
    <mergeCell ref="N92:Q92"/>
    <mergeCell ref="N93:Q93"/>
    <mergeCell ref="N94:Q94"/>
    <mergeCell ref="N95:Q95"/>
    <mergeCell ref="N96:Q96"/>
    <mergeCell ref="N98:Q98"/>
    <mergeCell ref="C76:Q76"/>
    <mergeCell ref="F78:P78"/>
    <mergeCell ref="F79:P79"/>
    <mergeCell ref="M81:P81"/>
    <mergeCell ref="M83:Q83"/>
    <mergeCell ref="M84:Q84"/>
    <mergeCell ref="C86:G86"/>
    <mergeCell ref="N86:Q86"/>
    <mergeCell ref="N88:Q88"/>
    <mergeCell ref="H33:J33"/>
    <mergeCell ref="M33:P33"/>
    <mergeCell ref="H34:J34"/>
    <mergeCell ref="M34:P34"/>
    <mergeCell ref="H35:J35"/>
    <mergeCell ref="M35:P35"/>
    <mergeCell ref="H36:J36"/>
    <mergeCell ref="M36:P36"/>
    <mergeCell ref="L38:P38"/>
    <mergeCell ref="O17:P17"/>
    <mergeCell ref="O18:P18"/>
    <mergeCell ref="O20:P20"/>
    <mergeCell ref="O21:P21"/>
    <mergeCell ref="E24:L24"/>
    <mergeCell ref="M27:P27"/>
    <mergeCell ref="M28:P28"/>
    <mergeCell ref="M30:P30"/>
    <mergeCell ref="H32:J32"/>
    <mergeCell ref="M32:P32"/>
    <mergeCell ref="C2:Q2"/>
    <mergeCell ref="C4:Q4"/>
    <mergeCell ref="F6:P6"/>
    <mergeCell ref="F7:P7"/>
    <mergeCell ref="O9:P9"/>
    <mergeCell ref="O11:P11"/>
    <mergeCell ref="O12:P12"/>
    <mergeCell ref="O14:P14"/>
    <mergeCell ref="E15:L15"/>
    <mergeCell ref="O15:P15"/>
  </mergeCells>
  <dataValidations count="2">
    <dataValidation type="list" allowBlank="1" showInputMessage="1" showErrorMessage="1" error="Povoleny jsou hodnoty K, M." sqref="D184:D189">
      <formula1>"K, M"</formula1>
    </dataValidation>
    <dataValidation type="list" allowBlank="1" showInputMessage="1" showErrorMessage="1" error="Povoleny jsou hodnoty základní, snížená, zákl. přenesená, sníž. přenesená, nulová." sqref="U184:U189">
      <formula1>"základní, snížená, zákl. přenesená, sníž. přenesená, nulová"</formula1>
    </dataValidation>
  </dataValidations>
  <hyperlinks>
    <hyperlink ref="F1:G1" location="C2" display="1) Krycí list rozpočtu"/>
    <hyperlink ref="H1:K1" location="C86" display="2) Rekapitulace rozpočtu"/>
    <hyperlink ref="L1" location="C122" display="3) Rozpočet"/>
    <hyperlink ref="S1:T1" location="'Rekapitulace stavby'!C2" display="Rekapitulace stavby"/>
  </hyperlinks>
  <pageMargins left="0.58333330000000005" right="0.58333330000000005" top="0.5" bottom="0.46666669999999999" header="0" footer="0"/>
  <pageSetup paperSize="9" fitToHeight="100" blackAndWhite="1"/>
  <headerFooter>
    <oddFooter>&amp;CStrana &amp;P z &amp;N</oddFooter>
  </headerFooter>
  <drawing r:id="rId1"/>
</worksheet>
</file>

<file path=xl/worksheets/sheet4.xml><?xml version="1.0" encoding="utf-8"?>
<worksheet xmlns="http://schemas.openxmlformats.org/spreadsheetml/2006/main" xmlns:r="http://schemas.openxmlformats.org/officeDocument/2006/relationships">
  <sheetPr>
    <pageSetUpPr fitToPage="1"/>
  </sheetPr>
  <dimension ref="A1:BN782"/>
  <sheetViews>
    <sheetView showGridLines="0" workbookViewId="0">
      <pane ySplit="1" topLeftCell="A2" activePane="bottomLeft" state="frozen"/>
      <selection pane="bottomLeft"/>
    </sheetView>
  </sheetViews>
  <sheetFormatPr defaultRowHeight="15"/>
  <cols>
    <col min="1" max="1" width="8.33203125" customWidth="1"/>
    <col min="2" max="2" width="1.6640625" customWidth="1"/>
    <col min="3" max="3" width="4.1640625" customWidth="1"/>
    <col min="4" max="4" width="4.33203125" customWidth="1"/>
    <col min="5" max="5" width="17.1640625" customWidth="1"/>
    <col min="6" max="7" width="11.1640625" customWidth="1"/>
    <col min="8" max="8" width="12.5" customWidth="1"/>
    <col min="9" max="9" width="7" customWidth="1"/>
    <col min="10" max="10" width="5.1640625" customWidth="1"/>
    <col min="11" max="11" width="11.5" customWidth="1"/>
    <col min="12" max="12" width="12" customWidth="1"/>
    <col min="13" max="14" width="6" customWidth="1"/>
    <col min="15" max="15" width="2" customWidth="1"/>
    <col min="16" max="16" width="12.5" customWidth="1"/>
    <col min="17" max="17" width="4.1640625" customWidth="1"/>
    <col min="18" max="18" width="1.6640625" customWidth="1"/>
    <col min="19" max="19" width="8.1640625" customWidth="1"/>
    <col min="20" max="20" width="29.6640625" hidden="1" customWidth="1"/>
    <col min="21" max="21" width="16.33203125" hidden="1" customWidth="1"/>
    <col min="22" max="22" width="12.33203125" hidden="1" customWidth="1"/>
    <col min="23" max="23" width="16.33203125" hidden="1" customWidth="1"/>
    <col min="24" max="24" width="12.1640625" hidden="1" customWidth="1"/>
    <col min="25" max="25" width="15" hidden="1" customWidth="1"/>
    <col min="26" max="26" width="11" hidden="1" customWidth="1"/>
    <col min="27" max="27" width="15" hidden="1" customWidth="1"/>
    <col min="28" max="28" width="16.33203125" hidden="1" customWidth="1"/>
    <col min="29" max="29" width="11" customWidth="1"/>
    <col min="30" max="30" width="15" customWidth="1"/>
    <col min="31" max="31" width="16.33203125" customWidth="1"/>
    <col min="44" max="65" width="9.33203125" hidden="1"/>
  </cols>
  <sheetData>
    <row r="1" spans="1:66" ht="21.75" customHeight="1">
      <c r="A1" s="116"/>
      <c r="B1" s="14"/>
      <c r="C1" s="14"/>
      <c r="D1" s="15" t="s">
        <v>1</v>
      </c>
      <c r="E1" s="14"/>
      <c r="F1" s="16" t="s">
        <v>113</v>
      </c>
      <c r="G1" s="16"/>
      <c r="H1" s="276" t="s">
        <v>114</v>
      </c>
      <c r="I1" s="276"/>
      <c r="J1" s="276"/>
      <c r="K1" s="276"/>
      <c r="L1" s="16" t="s">
        <v>115</v>
      </c>
      <c r="M1" s="14"/>
      <c r="N1" s="14"/>
      <c r="O1" s="15" t="s">
        <v>116</v>
      </c>
      <c r="P1" s="14"/>
      <c r="Q1" s="14"/>
      <c r="R1" s="14"/>
      <c r="S1" s="16" t="s">
        <v>117</v>
      </c>
      <c r="T1" s="16"/>
      <c r="U1" s="116"/>
      <c r="V1" s="116"/>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row>
    <row r="2" spans="1:66" ht="36.950000000000003" customHeight="1">
      <c r="C2" s="204" t="s">
        <v>7</v>
      </c>
      <c r="D2" s="205"/>
      <c r="E2" s="205"/>
      <c r="F2" s="205"/>
      <c r="G2" s="205"/>
      <c r="H2" s="205"/>
      <c r="I2" s="205"/>
      <c r="J2" s="205"/>
      <c r="K2" s="205"/>
      <c r="L2" s="205"/>
      <c r="M2" s="205"/>
      <c r="N2" s="205"/>
      <c r="O2" s="205"/>
      <c r="P2" s="205"/>
      <c r="Q2" s="205"/>
      <c r="S2" s="247" t="s">
        <v>8</v>
      </c>
      <c r="T2" s="248"/>
      <c r="U2" s="248"/>
      <c r="V2" s="248"/>
      <c r="W2" s="248"/>
      <c r="X2" s="248"/>
      <c r="Y2" s="248"/>
      <c r="Z2" s="248"/>
      <c r="AA2" s="248"/>
      <c r="AB2" s="248"/>
      <c r="AC2" s="248"/>
      <c r="AT2" s="20" t="s">
        <v>94</v>
      </c>
    </row>
    <row r="3" spans="1:66" ht="6.95" customHeight="1">
      <c r="B3" s="21"/>
      <c r="C3" s="22"/>
      <c r="D3" s="22"/>
      <c r="E3" s="22"/>
      <c r="F3" s="22"/>
      <c r="G3" s="22"/>
      <c r="H3" s="22"/>
      <c r="I3" s="22"/>
      <c r="J3" s="22"/>
      <c r="K3" s="22"/>
      <c r="L3" s="22"/>
      <c r="M3" s="22"/>
      <c r="N3" s="22"/>
      <c r="O3" s="22"/>
      <c r="P3" s="22"/>
      <c r="Q3" s="22"/>
      <c r="R3" s="23"/>
      <c r="AT3" s="20" t="s">
        <v>118</v>
      </c>
    </row>
    <row r="4" spans="1:66" ht="36.950000000000003" customHeight="1">
      <c r="B4" s="24"/>
      <c r="C4" s="206" t="s">
        <v>119</v>
      </c>
      <c r="D4" s="207"/>
      <c r="E4" s="207"/>
      <c r="F4" s="207"/>
      <c r="G4" s="207"/>
      <c r="H4" s="207"/>
      <c r="I4" s="207"/>
      <c r="J4" s="207"/>
      <c r="K4" s="207"/>
      <c r="L4" s="207"/>
      <c r="M4" s="207"/>
      <c r="N4" s="207"/>
      <c r="O4" s="207"/>
      <c r="P4" s="207"/>
      <c r="Q4" s="207"/>
      <c r="R4" s="25"/>
      <c r="T4" s="26" t="s">
        <v>13</v>
      </c>
      <c r="AT4" s="20" t="s">
        <v>6</v>
      </c>
    </row>
    <row r="5" spans="1:66" ht="6.95" customHeight="1">
      <c r="B5" s="24"/>
      <c r="C5" s="28"/>
      <c r="D5" s="28"/>
      <c r="E5" s="28"/>
      <c r="F5" s="28"/>
      <c r="G5" s="28"/>
      <c r="H5" s="28"/>
      <c r="I5" s="28"/>
      <c r="J5" s="28"/>
      <c r="K5" s="28"/>
      <c r="L5" s="28"/>
      <c r="M5" s="28"/>
      <c r="N5" s="28"/>
      <c r="O5" s="28"/>
      <c r="P5" s="28"/>
      <c r="Q5" s="28"/>
      <c r="R5" s="25"/>
    </row>
    <row r="6" spans="1:66" ht="25.35" customHeight="1">
      <c r="B6" s="24"/>
      <c r="C6" s="28"/>
      <c r="D6" s="32" t="s">
        <v>19</v>
      </c>
      <c r="E6" s="28"/>
      <c r="F6" s="277" t="str">
        <f>'Rekapitulace stavby'!K6</f>
        <v>BOULDEROVÁ LEZECKÁ STĚNA, VÝSTAVIŠTĚ PRAHA – PRAHA 7_DVZ</v>
      </c>
      <c r="G6" s="278"/>
      <c r="H6" s="278"/>
      <c r="I6" s="278"/>
      <c r="J6" s="278"/>
      <c r="K6" s="278"/>
      <c r="L6" s="278"/>
      <c r="M6" s="278"/>
      <c r="N6" s="278"/>
      <c r="O6" s="278"/>
      <c r="P6" s="278"/>
      <c r="Q6" s="28"/>
      <c r="R6" s="25"/>
    </row>
    <row r="7" spans="1:66" s="1" customFormat="1" ht="32.85" customHeight="1">
      <c r="B7" s="37"/>
      <c r="C7" s="38"/>
      <c r="D7" s="31" t="s">
        <v>153</v>
      </c>
      <c r="E7" s="38"/>
      <c r="F7" s="212" t="s">
        <v>381</v>
      </c>
      <c r="G7" s="249"/>
      <c r="H7" s="249"/>
      <c r="I7" s="249"/>
      <c r="J7" s="249"/>
      <c r="K7" s="249"/>
      <c r="L7" s="249"/>
      <c r="M7" s="249"/>
      <c r="N7" s="249"/>
      <c r="O7" s="249"/>
      <c r="P7" s="249"/>
      <c r="Q7" s="38"/>
      <c r="R7" s="39"/>
    </row>
    <row r="8" spans="1:66" s="1" customFormat="1" ht="14.45" customHeight="1">
      <c r="B8" s="37"/>
      <c r="C8" s="38"/>
      <c r="D8" s="32" t="s">
        <v>21</v>
      </c>
      <c r="E8" s="38"/>
      <c r="F8" s="30" t="s">
        <v>5</v>
      </c>
      <c r="G8" s="38"/>
      <c r="H8" s="38"/>
      <c r="I8" s="38"/>
      <c r="J8" s="38"/>
      <c r="K8" s="38"/>
      <c r="L8" s="38"/>
      <c r="M8" s="32" t="s">
        <v>22</v>
      </c>
      <c r="N8" s="38"/>
      <c r="O8" s="30" t="s">
        <v>5</v>
      </c>
      <c r="P8" s="38"/>
      <c r="Q8" s="38"/>
      <c r="R8" s="39"/>
    </row>
    <row r="9" spans="1:66" s="1" customFormat="1" ht="14.45" customHeight="1">
      <c r="B9" s="37"/>
      <c r="C9" s="38"/>
      <c r="D9" s="32" t="s">
        <v>23</v>
      </c>
      <c r="E9" s="38"/>
      <c r="F9" s="30" t="s">
        <v>24</v>
      </c>
      <c r="G9" s="38"/>
      <c r="H9" s="38"/>
      <c r="I9" s="38"/>
      <c r="J9" s="38"/>
      <c r="K9" s="38"/>
      <c r="L9" s="38"/>
      <c r="M9" s="32" t="s">
        <v>25</v>
      </c>
      <c r="N9" s="38"/>
      <c r="O9" s="250" t="str">
        <f>'Rekapitulace stavby'!AN8</f>
        <v>13. 3. 2018</v>
      </c>
      <c r="P9" s="251"/>
      <c r="Q9" s="38"/>
      <c r="R9" s="39"/>
    </row>
    <row r="10" spans="1:66" s="1" customFormat="1" ht="10.9" customHeight="1">
      <c r="B10" s="37"/>
      <c r="C10" s="38"/>
      <c r="D10" s="38"/>
      <c r="E10" s="38"/>
      <c r="F10" s="38"/>
      <c r="G10" s="38"/>
      <c r="H10" s="38"/>
      <c r="I10" s="38"/>
      <c r="J10" s="38"/>
      <c r="K10" s="38"/>
      <c r="L10" s="38"/>
      <c r="M10" s="38"/>
      <c r="N10" s="38"/>
      <c r="O10" s="38"/>
      <c r="P10" s="38"/>
      <c r="Q10" s="38"/>
      <c r="R10" s="39"/>
    </row>
    <row r="11" spans="1:66" s="1" customFormat="1" ht="14.45" customHeight="1">
      <c r="B11" s="37"/>
      <c r="C11" s="38"/>
      <c r="D11" s="32" t="s">
        <v>27</v>
      </c>
      <c r="E11" s="38"/>
      <c r="F11" s="38"/>
      <c r="G11" s="38"/>
      <c r="H11" s="38"/>
      <c r="I11" s="38"/>
      <c r="J11" s="38"/>
      <c r="K11" s="38"/>
      <c r="L11" s="38"/>
      <c r="M11" s="32" t="s">
        <v>28</v>
      </c>
      <c r="N11" s="38"/>
      <c r="O11" s="210" t="s">
        <v>29</v>
      </c>
      <c r="P11" s="210"/>
      <c r="Q11" s="38"/>
      <c r="R11" s="39"/>
    </row>
    <row r="12" spans="1:66" s="1" customFormat="1" ht="18" customHeight="1">
      <c r="B12" s="37"/>
      <c r="C12" s="38"/>
      <c r="D12" s="38"/>
      <c r="E12" s="30" t="s">
        <v>30</v>
      </c>
      <c r="F12" s="38"/>
      <c r="G12" s="38"/>
      <c r="H12" s="38"/>
      <c r="I12" s="38"/>
      <c r="J12" s="38"/>
      <c r="K12" s="38"/>
      <c r="L12" s="38"/>
      <c r="M12" s="32" t="s">
        <v>31</v>
      </c>
      <c r="N12" s="38"/>
      <c r="O12" s="210" t="s">
        <v>5</v>
      </c>
      <c r="P12" s="210"/>
      <c r="Q12" s="38"/>
      <c r="R12" s="39"/>
    </row>
    <row r="13" spans="1:66" s="1" customFormat="1" ht="6.95" customHeight="1">
      <c r="B13" s="37"/>
      <c r="C13" s="38"/>
      <c r="D13" s="38"/>
      <c r="E13" s="38"/>
      <c r="F13" s="38"/>
      <c r="G13" s="38"/>
      <c r="H13" s="38"/>
      <c r="I13" s="38"/>
      <c r="J13" s="38"/>
      <c r="K13" s="38"/>
      <c r="L13" s="38"/>
      <c r="M13" s="38"/>
      <c r="N13" s="38"/>
      <c r="O13" s="38"/>
      <c r="P13" s="38"/>
      <c r="Q13" s="38"/>
      <c r="R13" s="39"/>
    </row>
    <row r="14" spans="1:66" s="1" customFormat="1" ht="14.45" customHeight="1">
      <c r="B14" s="37"/>
      <c r="C14" s="38"/>
      <c r="D14" s="32" t="s">
        <v>32</v>
      </c>
      <c r="E14" s="38"/>
      <c r="F14" s="38"/>
      <c r="G14" s="38"/>
      <c r="H14" s="38"/>
      <c r="I14" s="38"/>
      <c r="J14" s="38"/>
      <c r="K14" s="38"/>
      <c r="L14" s="38"/>
      <c r="M14" s="32" t="s">
        <v>28</v>
      </c>
      <c r="N14" s="38"/>
      <c r="O14" s="252" t="str">
        <f>IF('Rekapitulace stavby'!AN13="","",'Rekapitulace stavby'!AN13)</f>
        <v>Vyplň údaj</v>
      </c>
      <c r="P14" s="210"/>
      <c r="Q14" s="38"/>
      <c r="R14" s="39"/>
    </row>
    <row r="15" spans="1:66" s="1" customFormat="1" ht="18" customHeight="1">
      <c r="B15" s="37"/>
      <c r="C15" s="38"/>
      <c r="D15" s="38"/>
      <c r="E15" s="252" t="str">
        <f>IF('Rekapitulace stavby'!E14="","",'Rekapitulace stavby'!E14)</f>
        <v>Vyplň údaj</v>
      </c>
      <c r="F15" s="253"/>
      <c r="G15" s="253"/>
      <c r="H15" s="253"/>
      <c r="I15" s="253"/>
      <c r="J15" s="253"/>
      <c r="K15" s="253"/>
      <c r="L15" s="253"/>
      <c r="M15" s="32" t="s">
        <v>31</v>
      </c>
      <c r="N15" s="38"/>
      <c r="O15" s="252" t="str">
        <f>IF('Rekapitulace stavby'!AN14="","",'Rekapitulace stavby'!AN14)</f>
        <v>Vyplň údaj</v>
      </c>
      <c r="P15" s="210"/>
      <c r="Q15" s="38"/>
      <c r="R15" s="39"/>
    </row>
    <row r="16" spans="1:66" s="1" customFormat="1" ht="6.95" customHeight="1">
      <c r="B16" s="37"/>
      <c r="C16" s="38"/>
      <c r="D16" s="38"/>
      <c r="E16" s="38"/>
      <c r="F16" s="38"/>
      <c r="G16" s="38"/>
      <c r="H16" s="38"/>
      <c r="I16" s="38"/>
      <c r="J16" s="38"/>
      <c r="K16" s="38"/>
      <c r="L16" s="38"/>
      <c r="M16" s="38"/>
      <c r="N16" s="38"/>
      <c r="O16" s="38"/>
      <c r="P16" s="38"/>
      <c r="Q16" s="38"/>
      <c r="R16" s="39"/>
    </row>
    <row r="17" spans="2:18" s="1" customFormat="1" ht="14.45" customHeight="1">
      <c r="B17" s="37"/>
      <c r="C17" s="38"/>
      <c r="D17" s="32" t="s">
        <v>34</v>
      </c>
      <c r="E17" s="38"/>
      <c r="F17" s="38"/>
      <c r="G17" s="38"/>
      <c r="H17" s="38"/>
      <c r="I17" s="38"/>
      <c r="J17" s="38"/>
      <c r="K17" s="38"/>
      <c r="L17" s="38"/>
      <c r="M17" s="32" t="s">
        <v>28</v>
      </c>
      <c r="N17" s="38"/>
      <c r="O17" s="210" t="s">
        <v>5</v>
      </c>
      <c r="P17" s="210"/>
      <c r="Q17" s="38"/>
      <c r="R17" s="39"/>
    </row>
    <row r="18" spans="2:18" s="1" customFormat="1" ht="18" customHeight="1">
      <c r="B18" s="37"/>
      <c r="C18" s="38"/>
      <c r="D18" s="38"/>
      <c r="E18" s="30" t="s">
        <v>35</v>
      </c>
      <c r="F18" s="38"/>
      <c r="G18" s="38"/>
      <c r="H18" s="38"/>
      <c r="I18" s="38"/>
      <c r="J18" s="38"/>
      <c r="K18" s="38"/>
      <c r="L18" s="38"/>
      <c r="M18" s="32" t="s">
        <v>31</v>
      </c>
      <c r="N18" s="38"/>
      <c r="O18" s="210" t="s">
        <v>5</v>
      </c>
      <c r="P18" s="210"/>
      <c r="Q18" s="38"/>
      <c r="R18" s="39"/>
    </row>
    <row r="19" spans="2:18" s="1" customFormat="1" ht="6.95" customHeight="1">
      <c r="B19" s="37"/>
      <c r="C19" s="38"/>
      <c r="D19" s="38"/>
      <c r="E19" s="38"/>
      <c r="F19" s="38"/>
      <c r="G19" s="38"/>
      <c r="H19" s="38"/>
      <c r="I19" s="38"/>
      <c r="J19" s="38"/>
      <c r="K19" s="38"/>
      <c r="L19" s="38"/>
      <c r="M19" s="38"/>
      <c r="N19" s="38"/>
      <c r="O19" s="38"/>
      <c r="P19" s="38"/>
      <c r="Q19" s="38"/>
      <c r="R19" s="39"/>
    </row>
    <row r="20" spans="2:18" s="1" customFormat="1" ht="14.45" customHeight="1">
      <c r="B20" s="37"/>
      <c r="C20" s="38"/>
      <c r="D20" s="32" t="s">
        <v>37</v>
      </c>
      <c r="E20" s="38"/>
      <c r="F20" s="38"/>
      <c r="G20" s="38"/>
      <c r="H20" s="38"/>
      <c r="I20" s="38"/>
      <c r="J20" s="38"/>
      <c r="K20" s="38"/>
      <c r="L20" s="38"/>
      <c r="M20" s="32" t="s">
        <v>28</v>
      </c>
      <c r="N20" s="38"/>
      <c r="O20" s="210" t="s">
        <v>38</v>
      </c>
      <c r="P20" s="210"/>
      <c r="Q20" s="38"/>
      <c r="R20" s="39"/>
    </row>
    <row r="21" spans="2:18" s="1" customFormat="1" ht="18" customHeight="1">
      <c r="B21" s="37"/>
      <c r="C21" s="38"/>
      <c r="D21" s="38"/>
      <c r="E21" s="30" t="s">
        <v>39</v>
      </c>
      <c r="F21" s="38"/>
      <c r="G21" s="38"/>
      <c r="H21" s="38"/>
      <c r="I21" s="38"/>
      <c r="J21" s="38"/>
      <c r="K21" s="38"/>
      <c r="L21" s="38"/>
      <c r="M21" s="32" t="s">
        <v>31</v>
      </c>
      <c r="N21" s="38"/>
      <c r="O21" s="210" t="s">
        <v>5</v>
      </c>
      <c r="P21" s="210"/>
      <c r="Q21" s="38"/>
      <c r="R21" s="39"/>
    </row>
    <row r="22" spans="2:18" s="1" customFormat="1" ht="6.95" customHeight="1">
      <c r="B22" s="37"/>
      <c r="C22" s="38"/>
      <c r="D22" s="38"/>
      <c r="E22" s="38"/>
      <c r="F22" s="38"/>
      <c r="G22" s="38"/>
      <c r="H22" s="38"/>
      <c r="I22" s="38"/>
      <c r="J22" s="38"/>
      <c r="K22" s="38"/>
      <c r="L22" s="38"/>
      <c r="M22" s="38"/>
      <c r="N22" s="38"/>
      <c r="O22" s="38"/>
      <c r="P22" s="38"/>
      <c r="Q22" s="38"/>
      <c r="R22" s="39"/>
    </row>
    <row r="23" spans="2:18" s="1" customFormat="1" ht="14.45" customHeight="1">
      <c r="B23" s="37"/>
      <c r="C23" s="38"/>
      <c r="D23" s="32" t="s">
        <v>40</v>
      </c>
      <c r="E23" s="38"/>
      <c r="F23" s="38"/>
      <c r="G23" s="38"/>
      <c r="H23" s="38"/>
      <c r="I23" s="38"/>
      <c r="J23" s="38"/>
      <c r="K23" s="38"/>
      <c r="L23" s="38"/>
      <c r="M23" s="38"/>
      <c r="N23" s="38"/>
      <c r="O23" s="38"/>
      <c r="P23" s="38"/>
      <c r="Q23" s="38"/>
      <c r="R23" s="39"/>
    </row>
    <row r="24" spans="2:18" s="1" customFormat="1" ht="16.5" customHeight="1">
      <c r="B24" s="37"/>
      <c r="C24" s="38"/>
      <c r="D24" s="38"/>
      <c r="E24" s="215" t="s">
        <v>5</v>
      </c>
      <c r="F24" s="215"/>
      <c r="G24" s="215"/>
      <c r="H24" s="215"/>
      <c r="I24" s="215"/>
      <c r="J24" s="215"/>
      <c r="K24" s="215"/>
      <c r="L24" s="215"/>
      <c r="M24" s="38"/>
      <c r="N24" s="38"/>
      <c r="O24" s="38"/>
      <c r="P24" s="38"/>
      <c r="Q24" s="38"/>
      <c r="R24" s="39"/>
    </row>
    <row r="25" spans="2:18" s="1" customFormat="1" ht="6.95" customHeight="1">
      <c r="B25" s="37"/>
      <c r="C25" s="38"/>
      <c r="D25" s="38"/>
      <c r="E25" s="38"/>
      <c r="F25" s="38"/>
      <c r="G25" s="38"/>
      <c r="H25" s="38"/>
      <c r="I25" s="38"/>
      <c r="J25" s="38"/>
      <c r="K25" s="38"/>
      <c r="L25" s="38"/>
      <c r="M25" s="38"/>
      <c r="N25" s="38"/>
      <c r="O25" s="38"/>
      <c r="P25" s="38"/>
      <c r="Q25" s="38"/>
      <c r="R25" s="39"/>
    </row>
    <row r="26" spans="2:18" s="1" customFormat="1" ht="6.95" customHeight="1">
      <c r="B26" s="37"/>
      <c r="C26" s="38"/>
      <c r="D26" s="53"/>
      <c r="E26" s="53"/>
      <c r="F26" s="53"/>
      <c r="G26" s="53"/>
      <c r="H26" s="53"/>
      <c r="I26" s="53"/>
      <c r="J26" s="53"/>
      <c r="K26" s="53"/>
      <c r="L26" s="53"/>
      <c r="M26" s="53"/>
      <c r="N26" s="53"/>
      <c r="O26" s="53"/>
      <c r="P26" s="53"/>
      <c r="Q26" s="38"/>
      <c r="R26" s="39"/>
    </row>
    <row r="27" spans="2:18" s="1" customFormat="1" ht="14.45" customHeight="1">
      <c r="B27" s="37"/>
      <c r="C27" s="38"/>
      <c r="D27" s="117" t="s">
        <v>120</v>
      </c>
      <c r="E27" s="38"/>
      <c r="F27" s="38"/>
      <c r="G27" s="38"/>
      <c r="H27" s="38"/>
      <c r="I27" s="38"/>
      <c r="J27" s="38"/>
      <c r="K27" s="38"/>
      <c r="L27" s="38"/>
      <c r="M27" s="216">
        <f>N88</f>
        <v>0</v>
      </c>
      <c r="N27" s="216"/>
      <c r="O27" s="216"/>
      <c r="P27" s="216"/>
      <c r="Q27" s="38"/>
      <c r="R27" s="39"/>
    </row>
    <row r="28" spans="2:18" s="1" customFormat="1" ht="14.45" customHeight="1">
      <c r="B28" s="37"/>
      <c r="C28" s="38"/>
      <c r="D28" s="36" t="s">
        <v>107</v>
      </c>
      <c r="E28" s="38"/>
      <c r="F28" s="38"/>
      <c r="G28" s="38"/>
      <c r="H28" s="38"/>
      <c r="I28" s="38"/>
      <c r="J28" s="38"/>
      <c r="K28" s="38"/>
      <c r="L28" s="38"/>
      <c r="M28" s="216">
        <f>N105</f>
        <v>0</v>
      </c>
      <c r="N28" s="216"/>
      <c r="O28" s="216"/>
      <c r="P28" s="216"/>
      <c r="Q28" s="38"/>
      <c r="R28" s="39"/>
    </row>
    <row r="29" spans="2:18" s="1" customFormat="1" ht="6.95" customHeight="1">
      <c r="B29" s="37"/>
      <c r="C29" s="38"/>
      <c r="D29" s="38"/>
      <c r="E29" s="38"/>
      <c r="F29" s="38"/>
      <c r="G29" s="38"/>
      <c r="H29" s="38"/>
      <c r="I29" s="38"/>
      <c r="J29" s="38"/>
      <c r="K29" s="38"/>
      <c r="L29" s="38"/>
      <c r="M29" s="38"/>
      <c r="N29" s="38"/>
      <c r="O29" s="38"/>
      <c r="P29" s="38"/>
      <c r="Q29" s="38"/>
      <c r="R29" s="39"/>
    </row>
    <row r="30" spans="2:18" s="1" customFormat="1" ht="25.35" customHeight="1">
      <c r="B30" s="37"/>
      <c r="C30" s="38"/>
      <c r="D30" s="118" t="s">
        <v>43</v>
      </c>
      <c r="E30" s="38"/>
      <c r="F30" s="38"/>
      <c r="G30" s="38"/>
      <c r="H30" s="38"/>
      <c r="I30" s="38"/>
      <c r="J30" s="38"/>
      <c r="K30" s="38"/>
      <c r="L30" s="38"/>
      <c r="M30" s="254">
        <f>ROUND(M27+M28,2)</f>
        <v>0</v>
      </c>
      <c r="N30" s="249"/>
      <c r="O30" s="249"/>
      <c r="P30" s="249"/>
      <c r="Q30" s="38"/>
      <c r="R30" s="39"/>
    </row>
    <row r="31" spans="2:18" s="1" customFormat="1" ht="6.95" customHeight="1">
      <c r="B31" s="37"/>
      <c r="C31" s="38"/>
      <c r="D31" s="53"/>
      <c r="E31" s="53"/>
      <c r="F31" s="53"/>
      <c r="G31" s="53"/>
      <c r="H31" s="53"/>
      <c r="I31" s="53"/>
      <c r="J31" s="53"/>
      <c r="K31" s="53"/>
      <c r="L31" s="53"/>
      <c r="M31" s="53"/>
      <c r="N31" s="53"/>
      <c r="O31" s="53"/>
      <c r="P31" s="53"/>
      <c r="Q31" s="38"/>
      <c r="R31" s="39"/>
    </row>
    <row r="32" spans="2:18" s="1" customFormat="1" ht="14.45" customHeight="1">
      <c r="B32" s="37"/>
      <c r="C32" s="38"/>
      <c r="D32" s="44" t="s">
        <v>44</v>
      </c>
      <c r="E32" s="44" t="s">
        <v>45</v>
      </c>
      <c r="F32" s="45">
        <v>0.21</v>
      </c>
      <c r="G32" s="119" t="s">
        <v>46</v>
      </c>
      <c r="H32" s="255">
        <f>ROUND((((SUM(BE105:BE112)+SUM(BE130:BE775))+SUM(BE777:BE781))),2)</f>
        <v>0</v>
      </c>
      <c r="I32" s="249"/>
      <c r="J32" s="249"/>
      <c r="K32" s="38"/>
      <c r="L32" s="38"/>
      <c r="M32" s="255">
        <f>ROUND(((ROUND((SUM(BE105:BE112)+SUM(BE130:BE775)), 2)*F32)+SUM(BE777:BE781)*F32),2)</f>
        <v>0</v>
      </c>
      <c r="N32" s="249"/>
      <c r="O32" s="249"/>
      <c r="P32" s="249"/>
      <c r="Q32" s="38"/>
      <c r="R32" s="39"/>
    </row>
    <row r="33" spans="2:18" s="1" customFormat="1" ht="14.45" customHeight="1">
      <c r="B33" s="37"/>
      <c r="C33" s="38"/>
      <c r="D33" s="38"/>
      <c r="E33" s="44" t="s">
        <v>47</v>
      </c>
      <c r="F33" s="45">
        <v>0.15</v>
      </c>
      <c r="G33" s="119" t="s">
        <v>46</v>
      </c>
      <c r="H33" s="255">
        <f>ROUND((((SUM(BF105:BF112)+SUM(BF130:BF775))+SUM(BF777:BF781))),2)</f>
        <v>0</v>
      </c>
      <c r="I33" s="249"/>
      <c r="J33" s="249"/>
      <c r="K33" s="38"/>
      <c r="L33" s="38"/>
      <c r="M33" s="255">
        <f>ROUND(((ROUND((SUM(BF105:BF112)+SUM(BF130:BF775)), 2)*F33)+SUM(BF777:BF781)*F33),2)</f>
        <v>0</v>
      </c>
      <c r="N33" s="249"/>
      <c r="O33" s="249"/>
      <c r="P33" s="249"/>
      <c r="Q33" s="38"/>
      <c r="R33" s="39"/>
    </row>
    <row r="34" spans="2:18" s="1" customFormat="1" ht="14.45" hidden="1" customHeight="1">
      <c r="B34" s="37"/>
      <c r="C34" s="38"/>
      <c r="D34" s="38"/>
      <c r="E34" s="44" t="s">
        <v>48</v>
      </c>
      <c r="F34" s="45">
        <v>0.21</v>
      </c>
      <c r="G34" s="119" t="s">
        <v>46</v>
      </c>
      <c r="H34" s="255">
        <f>ROUND((((SUM(BG105:BG112)+SUM(BG130:BG775))+SUM(BG777:BG781))),2)</f>
        <v>0</v>
      </c>
      <c r="I34" s="249"/>
      <c r="J34" s="249"/>
      <c r="K34" s="38"/>
      <c r="L34" s="38"/>
      <c r="M34" s="255">
        <v>0</v>
      </c>
      <c r="N34" s="249"/>
      <c r="O34" s="249"/>
      <c r="P34" s="249"/>
      <c r="Q34" s="38"/>
      <c r="R34" s="39"/>
    </row>
    <row r="35" spans="2:18" s="1" customFormat="1" ht="14.45" hidden="1" customHeight="1">
      <c r="B35" s="37"/>
      <c r="C35" s="38"/>
      <c r="D35" s="38"/>
      <c r="E35" s="44" t="s">
        <v>49</v>
      </c>
      <c r="F35" s="45">
        <v>0.15</v>
      </c>
      <c r="G35" s="119" t="s">
        <v>46</v>
      </c>
      <c r="H35" s="255">
        <f>ROUND((((SUM(BH105:BH112)+SUM(BH130:BH775))+SUM(BH777:BH781))),2)</f>
        <v>0</v>
      </c>
      <c r="I35" s="249"/>
      <c r="J35" s="249"/>
      <c r="K35" s="38"/>
      <c r="L35" s="38"/>
      <c r="M35" s="255">
        <v>0</v>
      </c>
      <c r="N35" s="249"/>
      <c r="O35" s="249"/>
      <c r="P35" s="249"/>
      <c r="Q35" s="38"/>
      <c r="R35" s="39"/>
    </row>
    <row r="36" spans="2:18" s="1" customFormat="1" ht="14.45" hidden="1" customHeight="1">
      <c r="B36" s="37"/>
      <c r="C36" s="38"/>
      <c r="D36" s="38"/>
      <c r="E36" s="44" t="s">
        <v>50</v>
      </c>
      <c r="F36" s="45">
        <v>0</v>
      </c>
      <c r="G36" s="119" t="s">
        <v>46</v>
      </c>
      <c r="H36" s="255">
        <f>ROUND((((SUM(BI105:BI112)+SUM(BI130:BI775))+SUM(BI777:BI781))),2)</f>
        <v>0</v>
      </c>
      <c r="I36" s="249"/>
      <c r="J36" s="249"/>
      <c r="K36" s="38"/>
      <c r="L36" s="38"/>
      <c r="M36" s="255">
        <v>0</v>
      </c>
      <c r="N36" s="249"/>
      <c r="O36" s="249"/>
      <c r="P36" s="249"/>
      <c r="Q36" s="38"/>
      <c r="R36" s="39"/>
    </row>
    <row r="37" spans="2:18" s="1" customFormat="1" ht="6.95" customHeight="1">
      <c r="B37" s="37"/>
      <c r="C37" s="38"/>
      <c r="D37" s="38"/>
      <c r="E37" s="38"/>
      <c r="F37" s="38"/>
      <c r="G37" s="38"/>
      <c r="H37" s="38"/>
      <c r="I37" s="38"/>
      <c r="J37" s="38"/>
      <c r="K37" s="38"/>
      <c r="L37" s="38"/>
      <c r="M37" s="38"/>
      <c r="N37" s="38"/>
      <c r="O37" s="38"/>
      <c r="P37" s="38"/>
      <c r="Q37" s="38"/>
      <c r="R37" s="39"/>
    </row>
    <row r="38" spans="2:18" s="1" customFormat="1" ht="25.35" customHeight="1">
      <c r="B38" s="37"/>
      <c r="C38" s="115"/>
      <c r="D38" s="120" t="s">
        <v>51</v>
      </c>
      <c r="E38" s="77"/>
      <c r="F38" s="77"/>
      <c r="G38" s="121" t="s">
        <v>52</v>
      </c>
      <c r="H38" s="122" t="s">
        <v>53</v>
      </c>
      <c r="I38" s="77"/>
      <c r="J38" s="77"/>
      <c r="K38" s="77"/>
      <c r="L38" s="256">
        <f>SUM(M30:M36)</f>
        <v>0</v>
      </c>
      <c r="M38" s="256"/>
      <c r="N38" s="256"/>
      <c r="O38" s="256"/>
      <c r="P38" s="257"/>
      <c r="Q38" s="115"/>
      <c r="R38" s="39"/>
    </row>
    <row r="39" spans="2:18" s="1" customFormat="1" ht="14.45" customHeight="1">
      <c r="B39" s="37"/>
      <c r="C39" s="38"/>
      <c r="D39" s="38"/>
      <c r="E39" s="38"/>
      <c r="F39" s="38"/>
      <c r="G39" s="38"/>
      <c r="H39" s="38"/>
      <c r="I39" s="38"/>
      <c r="J39" s="38"/>
      <c r="K39" s="38"/>
      <c r="L39" s="38"/>
      <c r="M39" s="38"/>
      <c r="N39" s="38"/>
      <c r="O39" s="38"/>
      <c r="P39" s="38"/>
      <c r="Q39" s="38"/>
      <c r="R39" s="39"/>
    </row>
    <row r="40" spans="2:18" s="1" customFormat="1" ht="14.45" customHeight="1">
      <c r="B40" s="37"/>
      <c r="C40" s="38"/>
      <c r="D40" s="38"/>
      <c r="E40" s="38"/>
      <c r="F40" s="38"/>
      <c r="G40" s="38"/>
      <c r="H40" s="38"/>
      <c r="I40" s="38"/>
      <c r="J40" s="38"/>
      <c r="K40" s="38"/>
      <c r="L40" s="38"/>
      <c r="M40" s="38"/>
      <c r="N40" s="38"/>
      <c r="O40" s="38"/>
      <c r="P40" s="38"/>
      <c r="Q40" s="38"/>
      <c r="R40" s="39"/>
    </row>
    <row r="41" spans="2:18" ht="13.5">
      <c r="B41" s="24"/>
      <c r="C41" s="28"/>
      <c r="D41" s="28"/>
      <c r="E41" s="28"/>
      <c r="F41" s="28"/>
      <c r="G41" s="28"/>
      <c r="H41" s="28"/>
      <c r="I41" s="28"/>
      <c r="J41" s="28"/>
      <c r="K41" s="28"/>
      <c r="L41" s="28"/>
      <c r="M41" s="28"/>
      <c r="N41" s="28"/>
      <c r="O41" s="28"/>
      <c r="P41" s="28"/>
      <c r="Q41" s="28"/>
      <c r="R41" s="25"/>
    </row>
    <row r="42" spans="2:18" ht="13.5">
      <c r="B42" s="24"/>
      <c r="C42" s="28"/>
      <c r="D42" s="28"/>
      <c r="E42" s="28"/>
      <c r="F42" s="28"/>
      <c r="G42" s="28"/>
      <c r="H42" s="28"/>
      <c r="I42" s="28"/>
      <c r="J42" s="28"/>
      <c r="K42" s="28"/>
      <c r="L42" s="28"/>
      <c r="M42" s="28"/>
      <c r="N42" s="28"/>
      <c r="O42" s="28"/>
      <c r="P42" s="28"/>
      <c r="Q42" s="28"/>
      <c r="R42" s="25"/>
    </row>
    <row r="43" spans="2:18" ht="13.5">
      <c r="B43" s="24"/>
      <c r="C43" s="28"/>
      <c r="D43" s="28"/>
      <c r="E43" s="28"/>
      <c r="F43" s="28"/>
      <c r="G43" s="28"/>
      <c r="H43" s="28"/>
      <c r="I43" s="28"/>
      <c r="J43" s="28"/>
      <c r="K43" s="28"/>
      <c r="L43" s="28"/>
      <c r="M43" s="28"/>
      <c r="N43" s="28"/>
      <c r="O43" s="28"/>
      <c r="P43" s="28"/>
      <c r="Q43" s="28"/>
      <c r="R43" s="25"/>
    </row>
    <row r="44" spans="2:18" ht="13.5">
      <c r="B44" s="24"/>
      <c r="C44" s="28"/>
      <c r="D44" s="28"/>
      <c r="E44" s="28"/>
      <c r="F44" s="28"/>
      <c r="G44" s="28"/>
      <c r="H44" s="28"/>
      <c r="I44" s="28"/>
      <c r="J44" s="28"/>
      <c r="K44" s="28"/>
      <c r="L44" s="28"/>
      <c r="M44" s="28"/>
      <c r="N44" s="28"/>
      <c r="O44" s="28"/>
      <c r="P44" s="28"/>
      <c r="Q44" s="28"/>
      <c r="R44" s="25"/>
    </row>
    <row r="45" spans="2:18" ht="13.5">
      <c r="B45" s="24"/>
      <c r="C45" s="28"/>
      <c r="D45" s="28"/>
      <c r="E45" s="28"/>
      <c r="F45" s="28"/>
      <c r="G45" s="28"/>
      <c r="H45" s="28"/>
      <c r="I45" s="28"/>
      <c r="J45" s="28"/>
      <c r="K45" s="28"/>
      <c r="L45" s="28"/>
      <c r="M45" s="28"/>
      <c r="N45" s="28"/>
      <c r="O45" s="28"/>
      <c r="P45" s="28"/>
      <c r="Q45" s="28"/>
      <c r="R45" s="25"/>
    </row>
    <row r="46" spans="2:18" ht="13.5">
      <c r="B46" s="24"/>
      <c r="C46" s="28"/>
      <c r="D46" s="28"/>
      <c r="E46" s="28"/>
      <c r="F46" s="28"/>
      <c r="G46" s="28"/>
      <c r="H46" s="28"/>
      <c r="I46" s="28"/>
      <c r="J46" s="28"/>
      <c r="K46" s="28"/>
      <c r="L46" s="28"/>
      <c r="M46" s="28"/>
      <c r="N46" s="28"/>
      <c r="O46" s="28"/>
      <c r="P46" s="28"/>
      <c r="Q46" s="28"/>
      <c r="R46" s="25"/>
    </row>
    <row r="47" spans="2:18" ht="13.5">
      <c r="B47" s="24"/>
      <c r="C47" s="28"/>
      <c r="D47" s="28"/>
      <c r="E47" s="28"/>
      <c r="F47" s="28"/>
      <c r="G47" s="28"/>
      <c r="H47" s="28"/>
      <c r="I47" s="28"/>
      <c r="J47" s="28"/>
      <c r="K47" s="28"/>
      <c r="L47" s="28"/>
      <c r="M47" s="28"/>
      <c r="N47" s="28"/>
      <c r="O47" s="28"/>
      <c r="P47" s="28"/>
      <c r="Q47" s="28"/>
      <c r="R47" s="25"/>
    </row>
    <row r="48" spans="2:18" ht="13.5">
      <c r="B48" s="24"/>
      <c r="C48" s="28"/>
      <c r="D48" s="28"/>
      <c r="E48" s="28"/>
      <c r="F48" s="28"/>
      <c r="G48" s="28"/>
      <c r="H48" s="28"/>
      <c r="I48" s="28"/>
      <c r="J48" s="28"/>
      <c r="K48" s="28"/>
      <c r="L48" s="28"/>
      <c r="M48" s="28"/>
      <c r="N48" s="28"/>
      <c r="O48" s="28"/>
      <c r="P48" s="28"/>
      <c r="Q48" s="28"/>
      <c r="R48" s="25"/>
    </row>
    <row r="49" spans="2:18" ht="13.5">
      <c r="B49" s="24"/>
      <c r="C49" s="28"/>
      <c r="D49" s="28"/>
      <c r="E49" s="28"/>
      <c r="F49" s="28"/>
      <c r="G49" s="28"/>
      <c r="H49" s="28"/>
      <c r="I49" s="28"/>
      <c r="J49" s="28"/>
      <c r="K49" s="28"/>
      <c r="L49" s="28"/>
      <c r="M49" s="28"/>
      <c r="N49" s="28"/>
      <c r="O49" s="28"/>
      <c r="P49" s="28"/>
      <c r="Q49" s="28"/>
      <c r="R49" s="25"/>
    </row>
    <row r="50" spans="2:18" s="1" customFormat="1">
      <c r="B50" s="37"/>
      <c r="C50" s="38"/>
      <c r="D50" s="52" t="s">
        <v>54</v>
      </c>
      <c r="E50" s="53"/>
      <c r="F50" s="53"/>
      <c r="G50" s="53"/>
      <c r="H50" s="54"/>
      <c r="I50" s="38"/>
      <c r="J50" s="52" t="s">
        <v>55</v>
      </c>
      <c r="K50" s="53"/>
      <c r="L50" s="53"/>
      <c r="M50" s="53"/>
      <c r="N50" s="53"/>
      <c r="O50" s="53"/>
      <c r="P50" s="54"/>
      <c r="Q50" s="38"/>
      <c r="R50" s="39"/>
    </row>
    <row r="51" spans="2:18" ht="13.5">
      <c r="B51" s="24"/>
      <c r="C51" s="28"/>
      <c r="D51" s="55"/>
      <c r="E51" s="28"/>
      <c r="F51" s="28"/>
      <c r="G51" s="28"/>
      <c r="H51" s="56"/>
      <c r="I51" s="28"/>
      <c r="J51" s="55"/>
      <c r="K51" s="28"/>
      <c r="L51" s="28"/>
      <c r="M51" s="28"/>
      <c r="N51" s="28"/>
      <c r="O51" s="28"/>
      <c r="P51" s="56"/>
      <c r="Q51" s="28"/>
      <c r="R51" s="25"/>
    </row>
    <row r="52" spans="2:18" ht="13.5">
      <c r="B52" s="24"/>
      <c r="C52" s="28"/>
      <c r="D52" s="55"/>
      <c r="E52" s="28"/>
      <c r="F52" s="28"/>
      <c r="G52" s="28"/>
      <c r="H52" s="56"/>
      <c r="I52" s="28"/>
      <c r="J52" s="55"/>
      <c r="K52" s="28"/>
      <c r="L52" s="28"/>
      <c r="M52" s="28"/>
      <c r="N52" s="28"/>
      <c r="O52" s="28"/>
      <c r="P52" s="56"/>
      <c r="Q52" s="28"/>
      <c r="R52" s="25"/>
    </row>
    <row r="53" spans="2:18" ht="13.5">
      <c r="B53" s="24"/>
      <c r="C53" s="28"/>
      <c r="D53" s="55"/>
      <c r="E53" s="28"/>
      <c r="F53" s="28"/>
      <c r="G53" s="28"/>
      <c r="H53" s="56"/>
      <c r="I53" s="28"/>
      <c r="J53" s="55"/>
      <c r="K53" s="28"/>
      <c r="L53" s="28"/>
      <c r="M53" s="28"/>
      <c r="N53" s="28"/>
      <c r="O53" s="28"/>
      <c r="P53" s="56"/>
      <c r="Q53" s="28"/>
      <c r="R53" s="25"/>
    </row>
    <row r="54" spans="2:18" ht="13.5">
      <c r="B54" s="24"/>
      <c r="C54" s="28"/>
      <c r="D54" s="55"/>
      <c r="E54" s="28"/>
      <c r="F54" s="28"/>
      <c r="G54" s="28"/>
      <c r="H54" s="56"/>
      <c r="I54" s="28"/>
      <c r="J54" s="55"/>
      <c r="K54" s="28"/>
      <c r="L54" s="28"/>
      <c r="M54" s="28"/>
      <c r="N54" s="28"/>
      <c r="O54" s="28"/>
      <c r="P54" s="56"/>
      <c r="Q54" s="28"/>
      <c r="R54" s="25"/>
    </row>
    <row r="55" spans="2:18" ht="13.5">
      <c r="B55" s="24"/>
      <c r="C55" s="28"/>
      <c r="D55" s="55"/>
      <c r="E55" s="28"/>
      <c r="F55" s="28"/>
      <c r="G55" s="28"/>
      <c r="H55" s="56"/>
      <c r="I55" s="28"/>
      <c r="J55" s="55"/>
      <c r="K55" s="28"/>
      <c r="L55" s="28"/>
      <c r="M55" s="28"/>
      <c r="N55" s="28"/>
      <c r="O55" s="28"/>
      <c r="P55" s="56"/>
      <c r="Q55" s="28"/>
      <c r="R55" s="25"/>
    </row>
    <row r="56" spans="2:18" ht="13.5">
      <c r="B56" s="24"/>
      <c r="C56" s="28"/>
      <c r="D56" s="55"/>
      <c r="E56" s="28"/>
      <c r="F56" s="28"/>
      <c r="G56" s="28"/>
      <c r="H56" s="56"/>
      <c r="I56" s="28"/>
      <c r="J56" s="55"/>
      <c r="K56" s="28"/>
      <c r="L56" s="28"/>
      <c r="M56" s="28"/>
      <c r="N56" s="28"/>
      <c r="O56" s="28"/>
      <c r="P56" s="56"/>
      <c r="Q56" s="28"/>
      <c r="R56" s="25"/>
    </row>
    <row r="57" spans="2:18" ht="13.5">
      <c r="B57" s="24"/>
      <c r="C57" s="28"/>
      <c r="D57" s="55"/>
      <c r="E57" s="28"/>
      <c r="F57" s="28"/>
      <c r="G57" s="28"/>
      <c r="H57" s="56"/>
      <c r="I57" s="28"/>
      <c r="J57" s="55"/>
      <c r="K57" s="28"/>
      <c r="L57" s="28"/>
      <c r="M57" s="28"/>
      <c r="N57" s="28"/>
      <c r="O57" s="28"/>
      <c r="P57" s="56"/>
      <c r="Q57" s="28"/>
      <c r="R57" s="25"/>
    </row>
    <row r="58" spans="2:18" ht="13.5">
      <c r="B58" s="24"/>
      <c r="C58" s="28"/>
      <c r="D58" s="55"/>
      <c r="E58" s="28"/>
      <c r="F58" s="28"/>
      <c r="G58" s="28"/>
      <c r="H58" s="56"/>
      <c r="I58" s="28"/>
      <c r="J58" s="55"/>
      <c r="K58" s="28"/>
      <c r="L58" s="28"/>
      <c r="M58" s="28"/>
      <c r="N58" s="28"/>
      <c r="O58" s="28"/>
      <c r="P58" s="56"/>
      <c r="Q58" s="28"/>
      <c r="R58" s="25"/>
    </row>
    <row r="59" spans="2:18" s="1" customFormat="1">
      <c r="B59" s="37"/>
      <c r="C59" s="38"/>
      <c r="D59" s="57" t="s">
        <v>56</v>
      </c>
      <c r="E59" s="58"/>
      <c r="F59" s="58"/>
      <c r="G59" s="59" t="s">
        <v>57</v>
      </c>
      <c r="H59" s="60"/>
      <c r="I59" s="38"/>
      <c r="J59" s="57" t="s">
        <v>56</v>
      </c>
      <c r="K59" s="58"/>
      <c r="L59" s="58"/>
      <c r="M59" s="58"/>
      <c r="N59" s="59" t="s">
        <v>57</v>
      </c>
      <c r="O59" s="58"/>
      <c r="P59" s="60"/>
      <c r="Q59" s="38"/>
      <c r="R59" s="39"/>
    </row>
    <row r="60" spans="2:18" ht="13.5">
      <c r="B60" s="24"/>
      <c r="C60" s="28"/>
      <c r="D60" s="28"/>
      <c r="E60" s="28"/>
      <c r="F60" s="28"/>
      <c r="G60" s="28"/>
      <c r="H60" s="28"/>
      <c r="I60" s="28"/>
      <c r="J60" s="28"/>
      <c r="K60" s="28"/>
      <c r="L60" s="28"/>
      <c r="M60" s="28"/>
      <c r="N60" s="28"/>
      <c r="O60" s="28"/>
      <c r="P60" s="28"/>
      <c r="Q60" s="28"/>
      <c r="R60" s="25"/>
    </row>
    <row r="61" spans="2:18" s="1" customFormat="1">
      <c r="B61" s="37"/>
      <c r="C61" s="38"/>
      <c r="D61" s="52" t="s">
        <v>58</v>
      </c>
      <c r="E61" s="53"/>
      <c r="F61" s="53"/>
      <c r="G61" s="53"/>
      <c r="H61" s="54"/>
      <c r="I61" s="38"/>
      <c r="J61" s="52" t="s">
        <v>59</v>
      </c>
      <c r="K61" s="53"/>
      <c r="L61" s="53"/>
      <c r="M61" s="53"/>
      <c r="N61" s="53"/>
      <c r="O61" s="53"/>
      <c r="P61" s="54"/>
      <c r="Q61" s="38"/>
      <c r="R61" s="39"/>
    </row>
    <row r="62" spans="2:18" ht="13.5">
      <c r="B62" s="24"/>
      <c r="C62" s="28"/>
      <c r="D62" s="55"/>
      <c r="E62" s="28"/>
      <c r="F62" s="28"/>
      <c r="G62" s="28"/>
      <c r="H62" s="56"/>
      <c r="I62" s="28"/>
      <c r="J62" s="55"/>
      <c r="K62" s="28"/>
      <c r="L62" s="28"/>
      <c r="M62" s="28"/>
      <c r="N62" s="28"/>
      <c r="O62" s="28"/>
      <c r="P62" s="56"/>
      <c r="Q62" s="28"/>
      <c r="R62" s="25"/>
    </row>
    <row r="63" spans="2:18" ht="13.5">
      <c r="B63" s="24"/>
      <c r="C63" s="28"/>
      <c r="D63" s="55"/>
      <c r="E63" s="28"/>
      <c r="F63" s="28"/>
      <c r="G63" s="28"/>
      <c r="H63" s="56"/>
      <c r="I63" s="28"/>
      <c r="J63" s="55"/>
      <c r="K63" s="28"/>
      <c r="L63" s="28"/>
      <c r="M63" s="28"/>
      <c r="N63" s="28"/>
      <c r="O63" s="28"/>
      <c r="P63" s="56"/>
      <c r="Q63" s="28"/>
      <c r="R63" s="25"/>
    </row>
    <row r="64" spans="2:18" ht="13.5">
      <c r="B64" s="24"/>
      <c r="C64" s="28"/>
      <c r="D64" s="55"/>
      <c r="E64" s="28"/>
      <c r="F64" s="28"/>
      <c r="G64" s="28"/>
      <c r="H64" s="56"/>
      <c r="I64" s="28"/>
      <c r="J64" s="55"/>
      <c r="K64" s="28"/>
      <c r="L64" s="28"/>
      <c r="M64" s="28"/>
      <c r="N64" s="28"/>
      <c r="O64" s="28"/>
      <c r="P64" s="56"/>
      <c r="Q64" s="28"/>
      <c r="R64" s="25"/>
    </row>
    <row r="65" spans="2:18" ht="13.5">
      <c r="B65" s="24"/>
      <c r="C65" s="28"/>
      <c r="D65" s="55"/>
      <c r="E65" s="28"/>
      <c r="F65" s="28"/>
      <c r="G65" s="28"/>
      <c r="H65" s="56"/>
      <c r="I65" s="28"/>
      <c r="J65" s="55"/>
      <c r="K65" s="28"/>
      <c r="L65" s="28"/>
      <c r="M65" s="28"/>
      <c r="N65" s="28"/>
      <c r="O65" s="28"/>
      <c r="P65" s="56"/>
      <c r="Q65" s="28"/>
      <c r="R65" s="25"/>
    </row>
    <row r="66" spans="2:18" ht="13.5">
      <c r="B66" s="24"/>
      <c r="C66" s="28"/>
      <c r="D66" s="55"/>
      <c r="E66" s="28"/>
      <c r="F66" s="28"/>
      <c r="G66" s="28"/>
      <c r="H66" s="56"/>
      <c r="I66" s="28"/>
      <c r="J66" s="55"/>
      <c r="K66" s="28"/>
      <c r="L66" s="28"/>
      <c r="M66" s="28"/>
      <c r="N66" s="28"/>
      <c r="O66" s="28"/>
      <c r="P66" s="56"/>
      <c r="Q66" s="28"/>
      <c r="R66" s="25"/>
    </row>
    <row r="67" spans="2:18" ht="13.5">
      <c r="B67" s="24"/>
      <c r="C67" s="28"/>
      <c r="D67" s="55"/>
      <c r="E67" s="28"/>
      <c r="F67" s="28"/>
      <c r="G67" s="28"/>
      <c r="H67" s="56"/>
      <c r="I67" s="28"/>
      <c r="J67" s="55"/>
      <c r="K67" s="28"/>
      <c r="L67" s="28"/>
      <c r="M67" s="28"/>
      <c r="N67" s="28"/>
      <c r="O67" s="28"/>
      <c r="P67" s="56"/>
      <c r="Q67" s="28"/>
      <c r="R67" s="25"/>
    </row>
    <row r="68" spans="2:18" ht="13.5">
      <c r="B68" s="24"/>
      <c r="C68" s="28"/>
      <c r="D68" s="55"/>
      <c r="E68" s="28"/>
      <c r="F68" s="28"/>
      <c r="G68" s="28"/>
      <c r="H68" s="56"/>
      <c r="I68" s="28"/>
      <c r="J68" s="55"/>
      <c r="K68" s="28"/>
      <c r="L68" s="28"/>
      <c r="M68" s="28"/>
      <c r="N68" s="28"/>
      <c r="O68" s="28"/>
      <c r="P68" s="56"/>
      <c r="Q68" s="28"/>
      <c r="R68" s="25"/>
    </row>
    <row r="69" spans="2:18" ht="13.5">
      <c r="B69" s="24"/>
      <c r="C69" s="28"/>
      <c r="D69" s="55"/>
      <c r="E69" s="28"/>
      <c r="F69" s="28"/>
      <c r="G69" s="28"/>
      <c r="H69" s="56"/>
      <c r="I69" s="28"/>
      <c r="J69" s="55"/>
      <c r="K69" s="28"/>
      <c r="L69" s="28"/>
      <c r="M69" s="28"/>
      <c r="N69" s="28"/>
      <c r="O69" s="28"/>
      <c r="P69" s="56"/>
      <c r="Q69" s="28"/>
      <c r="R69" s="25"/>
    </row>
    <row r="70" spans="2:18" s="1" customFormat="1">
      <c r="B70" s="37"/>
      <c r="C70" s="38"/>
      <c r="D70" s="57" t="s">
        <v>56</v>
      </c>
      <c r="E70" s="58"/>
      <c r="F70" s="58"/>
      <c r="G70" s="59" t="s">
        <v>57</v>
      </c>
      <c r="H70" s="60"/>
      <c r="I70" s="38"/>
      <c r="J70" s="57" t="s">
        <v>56</v>
      </c>
      <c r="K70" s="58"/>
      <c r="L70" s="58"/>
      <c r="M70" s="58"/>
      <c r="N70" s="59" t="s">
        <v>57</v>
      </c>
      <c r="O70" s="58"/>
      <c r="P70" s="60"/>
      <c r="Q70" s="38"/>
      <c r="R70" s="39"/>
    </row>
    <row r="71" spans="2:18" s="1" customFormat="1" ht="14.45" customHeight="1">
      <c r="B71" s="61"/>
      <c r="C71" s="62"/>
      <c r="D71" s="62"/>
      <c r="E71" s="62"/>
      <c r="F71" s="62"/>
      <c r="G71" s="62"/>
      <c r="H71" s="62"/>
      <c r="I71" s="62"/>
      <c r="J71" s="62"/>
      <c r="K71" s="62"/>
      <c r="L71" s="62"/>
      <c r="M71" s="62"/>
      <c r="N71" s="62"/>
      <c r="O71" s="62"/>
      <c r="P71" s="62"/>
      <c r="Q71" s="62"/>
      <c r="R71" s="63"/>
    </row>
    <row r="75" spans="2:18" s="1" customFormat="1" ht="6.95" customHeight="1">
      <c r="B75" s="64"/>
      <c r="C75" s="65"/>
      <c r="D75" s="65"/>
      <c r="E75" s="65"/>
      <c r="F75" s="65"/>
      <c r="G75" s="65"/>
      <c r="H75" s="65"/>
      <c r="I75" s="65"/>
      <c r="J75" s="65"/>
      <c r="K75" s="65"/>
      <c r="L75" s="65"/>
      <c r="M75" s="65"/>
      <c r="N75" s="65"/>
      <c r="O75" s="65"/>
      <c r="P75" s="65"/>
      <c r="Q75" s="65"/>
      <c r="R75" s="66"/>
    </row>
    <row r="76" spans="2:18" s="1" customFormat="1" ht="36.950000000000003" customHeight="1">
      <c r="B76" s="37"/>
      <c r="C76" s="206" t="s">
        <v>121</v>
      </c>
      <c r="D76" s="207"/>
      <c r="E76" s="207"/>
      <c r="F76" s="207"/>
      <c r="G76" s="207"/>
      <c r="H76" s="207"/>
      <c r="I76" s="207"/>
      <c r="J76" s="207"/>
      <c r="K76" s="207"/>
      <c r="L76" s="207"/>
      <c r="M76" s="207"/>
      <c r="N76" s="207"/>
      <c r="O76" s="207"/>
      <c r="P76" s="207"/>
      <c r="Q76" s="207"/>
      <c r="R76" s="39"/>
    </row>
    <row r="77" spans="2:18" s="1" customFormat="1" ht="6.95" customHeight="1">
      <c r="B77" s="37"/>
      <c r="C77" s="38"/>
      <c r="D77" s="38"/>
      <c r="E77" s="38"/>
      <c r="F77" s="38"/>
      <c r="G77" s="38"/>
      <c r="H77" s="38"/>
      <c r="I77" s="38"/>
      <c r="J77" s="38"/>
      <c r="K77" s="38"/>
      <c r="L77" s="38"/>
      <c r="M77" s="38"/>
      <c r="N77" s="38"/>
      <c r="O77" s="38"/>
      <c r="P77" s="38"/>
      <c r="Q77" s="38"/>
      <c r="R77" s="39"/>
    </row>
    <row r="78" spans="2:18" s="1" customFormat="1" ht="30" customHeight="1">
      <c r="B78" s="37"/>
      <c r="C78" s="32" t="s">
        <v>19</v>
      </c>
      <c r="D78" s="38"/>
      <c r="E78" s="38"/>
      <c r="F78" s="277" t="str">
        <f>F6</f>
        <v>BOULDEROVÁ LEZECKÁ STĚNA, VÝSTAVIŠTĚ PRAHA – PRAHA 7_DVZ</v>
      </c>
      <c r="G78" s="278"/>
      <c r="H78" s="278"/>
      <c r="I78" s="278"/>
      <c r="J78" s="278"/>
      <c r="K78" s="278"/>
      <c r="L78" s="278"/>
      <c r="M78" s="278"/>
      <c r="N78" s="278"/>
      <c r="O78" s="278"/>
      <c r="P78" s="278"/>
      <c r="Q78" s="38"/>
      <c r="R78" s="39"/>
    </row>
    <row r="79" spans="2:18" s="1" customFormat="1" ht="36.950000000000003" customHeight="1">
      <c r="B79" s="37"/>
      <c r="C79" s="71" t="s">
        <v>153</v>
      </c>
      <c r="D79" s="38"/>
      <c r="E79" s="38"/>
      <c r="F79" s="226" t="str">
        <f>F7</f>
        <v>SO 01.3 - Sportovně technické řešení stěny a dopadové zóny</v>
      </c>
      <c r="G79" s="249"/>
      <c r="H79" s="249"/>
      <c r="I79" s="249"/>
      <c r="J79" s="249"/>
      <c r="K79" s="249"/>
      <c r="L79" s="249"/>
      <c r="M79" s="249"/>
      <c r="N79" s="249"/>
      <c r="O79" s="249"/>
      <c r="P79" s="249"/>
      <c r="Q79" s="38"/>
      <c r="R79" s="39"/>
    </row>
    <row r="80" spans="2:18" s="1" customFormat="1" ht="6.95" customHeight="1">
      <c r="B80" s="37"/>
      <c r="C80" s="38"/>
      <c r="D80" s="38"/>
      <c r="E80" s="38"/>
      <c r="F80" s="38"/>
      <c r="G80" s="38"/>
      <c r="H80" s="38"/>
      <c r="I80" s="38"/>
      <c r="J80" s="38"/>
      <c r="K80" s="38"/>
      <c r="L80" s="38"/>
      <c r="M80" s="38"/>
      <c r="N80" s="38"/>
      <c r="O80" s="38"/>
      <c r="P80" s="38"/>
      <c r="Q80" s="38"/>
      <c r="R80" s="39"/>
    </row>
    <row r="81" spans="2:47" s="1" customFormat="1" ht="18" customHeight="1">
      <c r="B81" s="37"/>
      <c r="C81" s="32" t="s">
        <v>23</v>
      </c>
      <c r="D81" s="38"/>
      <c r="E81" s="38"/>
      <c r="F81" s="30" t="str">
        <f>F9</f>
        <v>Výstaviště Praha 7</v>
      </c>
      <c r="G81" s="38"/>
      <c r="H81" s="38"/>
      <c r="I81" s="38"/>
      <c r="J81" s="38"/>
      <c r="K81" s="32" t="s">
        <v>25</v>
      </c>
      <c r="L81" s="38"/>
      <c r="M81" s="251" t="str">
        <f>IF(O9="","",O9)</f>
        <v>13. 3. 2018</v>
      </c>
      <c r="N81" s="251"/>
      <c r="O81" s="251"/>
      <c r="P81" s="251"/>
      <c r="Q81" s="38"/>
      <c r="R81" s="39"/>
    </row>
    <row r="82" spans="2:47" s="1" customFormat="1" ht="6.95" customHeight="1">
      <c r="B82" s="37"/>
      <c r="C82" s="38"/>
      <c r="D82" s="38"/>
      <c r="E82" s="38"/>
      <c r="F82" s="38"/>
      <c r="G82" s="38"/>
      <c r="H82" s="38"/>
      <c r="I82" s="38"/>
      <c r="J82" s="38"/>
      <c r="K82" s="38"/>
      <c r="L82" s="38"/>
      <c r="M82" s="38"/>
      <c r="N82" s="38"/>
      <c r="O82" s="38"/>
      <c r="P82" s="38"/>
      <c r="Q82" s="38"/>
      <c r="R82" s="39"/>
    </row>
    <row r="83" spans="2:47" s="1" customFormat="1">
      <c r="B83" s="37"/>
      <c r="C83" s="32" t="s">
        <v>27</v>
      </c>
      <c r="D83" s="38"/>
      <c r="E83" s="38"/>
      <c r="F83" s="30" t="str">
        <f>E12</f>
        <v>Výstaviště Praha, a.s.</v>
      </c>
      <c r="G83" s="38"/>
      <c r="H83" s="38"/>
      <c r="I83" s="38"/>
      <c r="J83" s="38"/>
      <c r="K83" s="32" t="s">
        <v>34</v>
      </c>
      <c r="L83" s="38"/>
      <c r="M83" s="210" t="str">
        <f>E18</f>
        <v>Výstaviště Praha, a.s. Oddělení investic a rozvoje</v>
      </c>
      <c r="N83" s="210"/>
      <c r="O83" s="210"/>
      <c r="P83" s="210"/>
      <c r="Q83" s="210"/>
      <c r="R83" s="39"/>
    </row>
    <row r="84" spans="2:47" s="1" customFormat="1" ht="14.45" customHeight="1">
      <c r="B84" s="37"/>
      <c r="C84" s="32" t="s">
        <v>32</v>
      </c>
      <c r="D84" s="38"/>
      <c r="E84" s="38"/>
      <c r="F84" s="30" t="str">
        <f>IF(E15="","",E15)</f>
        <v>Vyplň údaj</v>
      </c>
      <c r="G84" s="38"/>
      <c r="H84" s="38"/>
      <c r="I84" s="38"/>
      <c r="J84" s="38"/>
      <c r="K84" s="32" t="s">
        <v>37</v>
      </c>
      <c r="L84" s="38"/>
      <c r="M84" s="210" t="str">
        <f>E21</f>
        <v>Tereza Husáková</v>
      </c>
      <c r="N84" s="210"/>
      <c r="O84" s="210"/>
      <c r="P84" s="210"/>
      <c r="Q84" s="210"/>
      <c r="R84" s="39"/>
    </row>
    <row r="85" spans="2:47" s="1" customFormat="1" ht="10.35" customHeight="1">
      <c r="B85" s="37"/>
      <c r="C85" s="38"/>
      <c r="D85" s="38"/>
      <c r="E85" s="38"/>
      <c r="F85" s="38"/>
      <c r="G85" s="38"/>
      <c r="H85" s="38"/>
      <c r="I85" s="38"/>
      <c r="J85" s="38"/>
      <c r="K85" s="38"/>
      <c r="L85" s="38"/>
      <c r="M85" s="38"/>
      <c r="N85" s="38"/>
      <c r="O85" s="38"/>
      <c r="P85" s="38"/>
      <c r="Q85" s="38"/>
      <c r="R85" s="39"/>
    </row>
    <row r="86" spans="2:47" s="1" customFormat="1" ht="29.25" customHeight="1">
      <c r="B86" s="37"/>
      <c r="C86" s="258" t="s">
        <v>122</v>
      </c>
      <c r="D86" s="259"/>
      <c r="E86" s="259"/>
      <c r="F86" s="259"/>
      <c r="G86" s="259"/>
      <c r="H86" s="115"/>
      <c r="I86" s="115"/>
      <c r="J86" s="115"/>
      <c r="K86" s="115"/>
      <c r="L86" s="115"/>
      <c r="M86" s="115"/>
      <c r="N86" s="258" t="s">
        <v>123</v>
      </c>
      <c r="O86" s="259"/>
      <c r="P86" s="259"/>
      <c r="Q86" s="259"/>
      <c r="R86" s="39"/>
    </row>
    <row r="87" spans="2:47" s="1" customFormat="1" ht="10.35" customHeight="1">
      <c r="B87" s="37"/>
      <c r="C87" s="38"/>
      <c r="D87" s="38"/>
      <c r="E87" s="38"/>
      <c r="F87" s="38"/>
      <c r="G87" s="38"/>
      <c r="H87" s="38"/>
      <c r="I87" s="38"/>
      <c r="J87" s="38"/>
      <c r="K87" s="38"/>
      <c r="L87" s="38"/>
      <c r="M87" s="38"/>
      <c r="N87" s="38"/>
      <c r="O87" s="38"/>
      <c r="P87" s="38"/>
      <c r="Q87" s="38"/>
      <c r="R87" s="39"/>
    </row>
    <row r="88" spans="2:47" s="1" customFormat="1" ht="29.25" customHeight="1">
      <c r="B88" s="37"/>
      <c r="C88" s="123" t="s">
        <v>124</v>
      </c>
      <c r="D88" s="38"/>
      <c r="E88" s="38"/>
      <c r="F88" s="38"/>
      <c r="G88" s="38"/>
      <c r="H88" s="38"/>
      <c r="I88" s="38"/>
      <c r="J88" s="38"/>
      <c r="K88" s="38"/>
      <c r="L88" s="38"/>
      <c r="M88" s="38"/>
      <c r="N88" s="245">
        <f>N130</f>
        <v>0</v>
      </c>
      <c r="O88" s="260"/>
      <c r="P88" s="260"/>
      <c r="Q88" s="260"/>
      <c r="R88" s="39"/>
      <c r="AU88" s="20" t="s">
        <v>125</v>
      </c>
    </row>
    <row r="89" spans="2:47" s="6" customFormat="1" ht="24.95" customHeight="1">
      <c r="B89" s="124"/>
      <c r="C89" s="125"/>
      <c r="D89" s="126" t="s">
        <v>155</v>
      </c>
      <c r="E89" s="125"/>
      <c r="F89" s="125"/>
      <c r="G89" s="125"/>
      <c r="H89" s="125"/>
      <c r="I89" s="125"/>
      <c r="J89" s="125"/>
      <c r="K89" s="125"/>
      <c r="L89" s="125"/>
      <c r="M89" s="125"/>
      <c r="N89" s="279">
        <f>N131</f>
        <v>0</v>
      </c>
      <c r="O89" s="262"/>
      <c r="P89" s="262"/>
      <c r="Q89" s="262"/>
      <c r="R89" s="127"/>
    </row>
    <row r="90" spans="2:47" s="8" customFormat="1" ht="19.899999999999999" customHeight="1">
      <c r="B90" s="156"/>
      <c r="C90" s="157"/>
      <c r="D90" s="103" t="s">
        <v>279</v>
      </c>
      <c r="E90" s="157"/>
      <c r="F90" s="157"/>
      <c r="G90" s="157"/>
      <c r="H90" s="157"/>
      <c r="I90" s="157"/>
      <c r="J90" s="157"/>
      <c r="K90" s="157"/>
      <c r="L90" s="157"/>
      <c r="M90" s="157"/>
      <c r="N90" s="241">
        <f>N132</f>
        <v>0</v>
      </c>
      <c r="O90" s="280"/>
      <c r="P90" s="280"/>
      <c r="Q90" s="280"/>
      <c r="R90" s="158"/>
    </row>
    <row r="91" spans="2:47" s="8" customFormat="1" ht="19.899999999999999" customHeight="1">
      <c r="B91" s="156"/>
      <c r="C91" s="157"/>
      <c r="D91" s="103" t="s">
        <v>382</v>
      </c>
      <c r="E91" s="157"/>
      <c r="F91" s="157"/>
      <c r="G91" s="157"/>
      <c r="H91" s="157"/>
      <c r="I91" s="157"/>
      <c r="J91" s="157"/>
      <c r="K91" s="157"/>
      <c r="L91" s="157"/>
      <c r="M91" s="157"/>
      <c r="N91" s="241">
        <f>N133</f>
        <v>0</v>
      </c>
      <c r="O91" s="280"/>
      <c r="P91" s="280"/>
      <c r="Q91" s="280"/>
      <c r="R91" s="158"/>
    </row>
    <row r="92" spans="2:47" s="8" customFormat="1" ht="19.899999999999999" customHeight="1">
      <c r="B92" s="156"/>
      <c r="C92" s="157"/>
      <c r="D92" s="103" t="s">
        <v>383</v>
      </c>
      <c r="E92" s="157"/>
      <c r="F92" s="157"/>
      <c r="G92" s="157"/>
      <c r="H92" s="157"/>
      <c r="I92" s="157"/>
      <c r="J92" s="157"/>
      <c r="K92" s="157"/>
      <c r="L92" s="157"/>
      <c r="M92" s="157"/>
      <c r="N92" s="241">
        <f>N202</f>
        <v>0</v>
      </c>
      <c r="O92" s="280"/>
      <c r="P92" s="280"/>
      <c r="Q92" s="280"/>
      <c r="R92" s="158"/>
    </row>
    <row r="93" spans="2:47" s="8" customFormat="1" ht="19.899999999999999" customHeight="1">
      <c r="B93" s="156"/>
      <c r="C93" s="157"/>
      <c r="D93" s="103" t="s">
        <v>384</v>
      </c>
      <c r="E93" s="157"/>
      <c r="F93" s="157"/>
      <c r="G93" s="157"/>
      <c r="H93" s="157"/>
      <c r="I93" s="157"/>
      <c r="J93" s="157"/>
      <c r="K93" s="157"/>
      <c r="L93" s="157"/>
      <c r="M93" s="157"/>
      <c r="N93" s="241">
        <f>N209</f>
        <v>0</v>
      </c>
      <c r="O93" s="280"/>
      <c r="P93" s="280"/>
      <c r="Q93" s="280"/>
      <c r="R93" s="158"/>
    </row>
    <row r="94" spans="2:47" s="8" customFormat="1" ht="14.85" customHeight="1">
      <c r="B94" s="156"/>
      <c r="C94" s="157"/>
      <c r="D94" s="103" t="s">
        <v>385</v>
      </c>
      <c r="E94" s="157"/>
      <c r="F94" s="157"/>
      <c r="G94" s="157"/>
      <c r="H94" s="157"/>
      <c r="I94" s="157"/>
      <c r="J94" s="157"/>
      <c r="K94" s="157"/>
      <c r="L94" s="157"/>
      <c r="M94" s="157"/>
      <c r="N94" s="241">
        <f>N655</f>
        <v>0</v>
      </c>
      <c r="O94" s="280"/>
      <c r="P94" s="280"/>
      <c r="Q94" s="280"/>
      <c r="R94" s="158"/>
    </row>
    <row r="95" spans="2:47" s="8" customFormat="1" ht="14.85" customHeight="1">
      <c r="B95" s="156"/>
      <c r="C95" s="157"/>
      <c r="D95" s="103" t="s">
        <v>386</v>
      </c>
      <c r="E95" s="157"/>
      <c r="F95" s="157"/>
      <c r="G95" s="157"/>
      <c r="H95" s="157"/>
      <c r="I95" s="157"/>
      <c r="J95" s="157"/>
      <c r="K95" s="157"/>
      <c r="L95" s="157"/>
      <c r="M95" s="157"/>
      <c r="N95" s="241">
        <f>N702</f>
        <v>0</v>
      </c>
      <c r="O95" s="280"/>
      <c r="P95" s="280"/>
      <c r="Q95" s="280"/>
      <c r="R95" s="158"/>
    </row>
    <row r="96" spans="2:47" s="8" customFormat="1" ht="14.85" customHeight="1">
      <c r="B96" s="156"/>
      <c r="C96" s="157"/>
      <c r="D96" s="103" t="s">
        <v>387</v>
      </c>
      <c r="E96" s="157"/>
      <c r="F96" s="157"/>
      <c r="G96" s="157"/>
      <c r="H96" s="157"/>
      <c r="I96" s="157"/>
      <c r="J96" s="157"/>
      <c r="K96" s="157"/>
      <c r="L96" s="157"/>
      <c r="M96" s="157"/>
      <c r="N96" s="241">
        <f>N715</f>
        <v>0</v>
      </c>
      <c r="O96" s="280"/>
      <c r="P96" s="280"/>
      <c r="Q96" s="280"/>
      <c r="R96" s="158"/>
    </row>
    <row r="97" spans="2:65" s="8" customFormat="1" ht="14.85" customHeight="1">
      <c r="B97" s="156"/>
      <c r="C97" s="157"/>
      <c r="D97" s="103" t="s">
        <v>388</v>
      </c>
      <c r="E97" s="157"/>
      <c r="F97" s="157"/>
      <c r="G97" s="157"/>
      <c r="H97" s="157"/>
      <c r="I97" s="157"/>
      <c r="J97" s="157"/>
      <c r="K97" s="157"/>
      <c r="L97" s="157"/>
      <c r="M97" s="157"/>
      <c r="N97" s="241">
        <f>N724</f>
        <v>0</v>
      </c>
      <c r="O97" s="280"/>
      <c r="P97" s="280"/>
      <c r="Q97" s="280"/>
      <c r="R97" s="158"/>
    </row>
    <row r="98" spans="2:65" s="8" customFormat="1" ht="14.85" customHeight="1">
      <c r="B98" s="156"/>
      <c r="C98" s="157"/>
      <c r="D98" s="103" t="s">
        <v>389</v>
      </c>
      <c r="E98" s="157"/>
      <c r="F98" s="157"/>
      <c r="G98" s="157"/>
      <c r="H98" s="157"/>
      <c r="I98" s="157"/>
      <c r="J98" s="157"/>
      <c r="K98" s="157"/>
      <c r="L98" s="157"/>
      <c r="M98" s="157"/>
      <c r="N98" s="241">
        <f>N731</f>
        <v>0</v>
      </c>
      <c r="O98" s="280"/>
      <c r="P98" s="280"/>
      <c r="Q98" s="280"/>
      <c r="R98" s="158"/>
    </row>
    <row r="99" spans="2:65" s="8" customFormat="1" ht="14.85" customHeight="1">
      <c r="B99" s="156"/>
      <c r="C99" s="157"/>
      <c r="D99" s="103" t="s">
        <v>390</v>
      </c>
      <c r="E99" s="157"/>
      <c r="F99" s="157"/>
      <c r="G99" s="157"/>
      <c r="H99" s="157"/>
      <c r="I99" s="157"/>
      <c r="J99" s="157"/>
      <c r="K99" s="157"/>
      <c r="L99" s="157"/>
      <c r="M99" s="157"/>
      <c r="N99" s="241">
        <f>N742</f>
        <v>0</v>
      </c>
      <c r="O99" s="280"/>
      <c r="P99" s="280"/>
      <c r="Q99" s="280"/>
      <c r="R99" s="158"/>
    </row>
    <row r="100" spans="2:65" s="8" customFormat="1" ht="14.85" customHeight="1">
      <c r="B100" s="156"/>
      <c r="C100" s="157"/>
      <c r="D100" s="103" t="s">
        <v>391</v>
      </c>
      <c r="E100" s="157"/>
      <c r="F100" s="157"/>
      <c r="G100" s="157"/>
      <c r="H100" s="157"/>
      <c r="I100" s="157"/>
      <c r="J100" s="157"/>
      <c r="K100" s="157"/>
      <c r="L100" s="157"/>
      <c r="M100" s="157"/>
      <c r="N100" s="241">
        <f>N749</f>
        <v>0</v>
      </c>
      <c r="O100" s="280"/>
      <c r="P100" s="280"/>
      <c r="Q100" s="280"/>
      <c r="R100" s="158"/>
    </row>
    <row r="101" spans="2:65" s="8" customFormat="1" ht="14.85" customHeight="1">
      <c r="B101" s="156"/>
      <c r="C101" s="157"/>
      <c r="D101" s="103" t="s">
        <v>392</v>
      </c>
      <c r="E101" s="157"/>
      <c r="F101" s="157"/>
      <c r="G101" s="157"/>
      <c r="H101" s="157"/>
      <c r="I101" s="157"/>
      <c r="J101" s="157"/>
      <c r="K101" s="157"/>
      <c r="L101" s="157"/>
      <c r="M101" s="157"/>
      <c r="N101" s="241">
        <f>N760</f>
        <v>0</v>
      </c>
      <c r="O101" s="280"/>
      <c r="P101" s="280"/>
      <c r="Q101" s="280"/>
      <c r="R101" s="158"/>
    </row>
    <row r="102" spans="2:65" s="8" customFormat="1" ht="19.899999999999999" customHeight="1">
      <c r="B102" s="156"/>
      <c r="C102" s="157"/>
      <c r="D102" s="103" t="s">
        <v>393</v>
      </c>
      <c r="E102" s="157"/>
      <c r="F102" s="157"/>
      <c r="G102" s="157"/>
      <c r="H102" s="157"/>
      <c r="I102" s="157"/>
      <c r="J102" s="157"/>
      <c r="K102" s="157"/>
      <c r="L102" s="157"/>
      <c r="M102" s="157"/>
      <c r="N102" s="241">
        <f>N769</f>
        <v>0</v>
      </c>
      <c r="O102" s="280"/>
      <c r="P102" s="280"/>
      <c r="Q102" s="280"/>
      <c r="R102" s="158"/>
    </row>
    <row r="103" spans="2:65" s="6" customFormat="1" ht="21.75" customHeight="1">
      <c r="B103" s="124"/>
      <c r="C103" s="125"/>
      <c r="D103" s="126" t="s">
        <v>126</v>
      </c>
      <c r="E103" s="125"/>
      <c r="F103" s="125"/>
      <c r="G103" s="125"/>
      <c r="H103" s="125"/>
      <c r="I103" s="125"/>
      <c r="J103" s="125"/>
      <c r="K103" s="125"/>
      <c r="L103" s="125"/>
      <c r="M103" s="125"/>
      <c r="N103" s="261">
        <f>N776</f>
        <v>0</v>
      </c>
      <c r="O103" s="262"/>
      <c r="P103" s="262"/>
      <c r="Q103" s="262"/>
      <c r="R103" s="127"/>
    </row>
    <row r="104" spans="2:65" s="1" customFormat="1" ht="21.75" customHeight="1">
      <c r="B104" s="37"/>
      <c r="C104" s="38"/>
      <c r="D104" s="38"/>
      <c r="E104" s="38"/>
      <c r="F104" s="38"/>
      <c r="G104" s="38"/>
      <c r="H104" s="38"/>
      <c r="I104" s="38"/>
      <c r="J104" s="38"/>
      <c r="K104" s="38"/>
      <c r="L104" s="38"/>
      <c r="M104" s="38"/>
      <c r="N104" s="38"/>
      <c r="O104" s="38"/>
      <c r="P104" s="38"/>
      <c r="Q104" s="38"/>
      <c r="R104" s="39"/>
    </row>
    <row r="105" spans="2:65" s="1" customFormat="1" ht="29.25" customHeight="1">
      <c r="B105" s="37"/>
      <c r="C105" s="123" t="s">
        <v>127</v>
      </c>
      <c r="D105" s="38"/>
      <c r="E105" s="38"/>
      <c r="F105" s="38"/>
      <c r="G105" s="38"/>
      <c r="H105" s="38"/>
      <c r="I105" s="38"/>
      <c r="J105" s="38"/>
      <c r="K105" s="38"/>
      <c r="L105" s="38"/>
      <c r="M105" s="38"/>
      <c r="N105" s="260">
        <f>ROUND(N106+N107+N108+N109+N110+N111,2)</f>
        <v>0</v>
      </c>
      <c r="O105" s="263"/>
      <c r="P105" s="263"/>
      <c r="Q105" s="263"/>
      <c r="R105" s="39"/>
      <c r="T105" s="128"/>
      <c r="U105" s="129" t="s">
        <v>44</v>
      </c>
    </row>
    <row r="106" spans="2:65" s="1" customFormat="1" ht="18" customHeight="1">
      <c r="B106" s="130"/>
      <c r="C106" s="131"/>
      <c r="D106" s="242" t="s">
        <v>128</v>
      </c>
      <c r="E106" s="264"/>
      <c r="F106" s="264"/>
      <c r="G106" s="264"/>
      <c r="H106" s="264"/>
      <c r="I106" s="131"/>
      <c r="J106" s="131"/>
      <c r="K106" s="131"/>
      <c r="L106" s="131"/>
      <c r="M106" s="131"/>
      <c r="N106" s="240">
        <f>ROUND(N88*T106,2)</f>
        <v>0</v>
      </c>
      <c r="O106" s="265"/>
      <c r="P106" s="265"/>
      <c r="Q106" s="265"/>
      <c r="R106" s="133"/>
      <c r="S106" s="131"/>
      <c r="T106" s="134"/>
      <c r="U106" s="135" t="s">
        <v>45</v>
      </c>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c r="AV106" s="136"/>
      <c r="AW106" s="136"/>
      <c r="AX106" s="136"/>
      <c r="AY106" s="137" t="s">
        <v>129</v>
      </c>
      <c r="AZ106" s="136"/>
      <c r="BA106" s="136"/>
      <c r="BB106" s="136"/>
      <c r="BC106" s="136"/>
      <c r="BD106" s="136"/>
      <c r="BE106" s="138">
        <f t="shared" ref="BE106:BE111" si="0">IF(U106="základní",N106,0)</f>
        <v>0</v>
      </c>
      <c r="BF106" s="138">
        <f t="shared" ref="BF106:BF111" si="1">IF(U106="snížená",N106,0)</f>
        <v>0</v>
      </c>
      <c r="BG106" s="138">
        <f t="shared" ref="BG106:BG111" si="2">IF(U106="zákl. přenesená",N106,0)</f>
        <v>0</v>
      </c>
      <c r="BH106" s="138">
        <f t="shared" ref="BH106:BH111" si="3">IF(U106="sníž. přenesená",N106,0)</f>
        <v>0</v>
      </c>
      <c r="BI106" s="138">
        <f t="shared" ref="BI106:BI111" si="4">IF(U106="nulová",N106,0)</f>
        <v>0</v>
      </c>
      <c r="BJ106" s="137" t="s">
        <v>85</v>
      </c>
      <c r="BK106" s="136"/>
      <c r="BL106" s="136"/>
      <c r="BM106" s="136"/>
    </row>
    <row r="107" spans="2:65" s="1" customFormat="1" ht="18" customHeight="1">
      <c r="B107" s="130"/>
      <c r="C107" s="131"/>
      <c r="D107" s="242" t="s">
        <v>130</v>
      </c>
      <c r="E107" s="264"/>
      <c r="F107" s="264"/>
      <c r="G107" s="264"/>
      <c r="H107" s="264"/>
      <c r="I107" s="131"/>
      <c r="J107" s="131"/>
      <c r="K107" s="131"/>
      <c r="L107" s="131"/>
      <c r="M107" s="131"/>
      <c r="N107" s="240">
        <f>ROUND(N88*T107,2)</f>
        <v>0</v>
      </c>
      <c r="O107" s="265"/>
      <c r="P107" s="265"/>
      <c r="Q107" s="265"/>
      <c r="R107" s="133"/>
      <c r="S107" s="131"/>
      <c r="T107" s="134"/>
      <c r="U107" s="135" t="s">
        <v>45</v>
      </c>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c r="AV107" s="136"/>
      <c r="AW107" s="136"/>
      <c r="AX107" s="136"/>
      <c r="AY107" s="137" t="s">
        <v>129</v>
      </c>
      <c r="AZ107" s="136"/>
      <c r="BA107" s="136"/>
      <c r="BB107" s="136"/>
      <c r="BC107" s="136"/>
      <c r="BD107" s="136"/>
      <c r="BE107" s="138">
        <f t="shared" si="0"/>
        <v>0</v>
      </c>
      <c r="BF107" s="138">
        <f t="shared" si="1"/>
        <v>0</v>
      </c>
      <c r="BG107" s="138">
        <f t="shared" si="2"/>
        <v>0</v>
      </c>
      <c r="BH107" s="138">
        <f t="shared" si="3"/>
        <v>0</v>
      </c>
      <c r="BI107" s="138">
        <f t="shared" si="4"/>
        <v>0</v>
      </c>
      <c r="BJ107" s="137" t="s">
        <v>85</v>
      </c>
      <c r="BK107" s="136"/>
      <c r="BL107" s="136"/>
      <c r="BM107" s="136"/>
    </row>
    <row r="108" spans="2:65" s="1" customFormat="1" ht="18" customHeight="1">
      <c r="B108" s="130"/>
      <c r="C108" s="131"/>
      <c r="D108" s="242" t="s">
        <v>131</v>
      </c>
      <c r="E108" s="264"/>
      <c r="F108" s="264"/>
      <c r="G108" s="264"/>
      <c r="H108" s="264"/>
      <c r="I108" s="131"/>
      <c r="J108" s="131"/>
      <c r="K108" s="131"/>
      <c r="L108" s="131"/>
      <c r="M108" s="131"/>
      <c r="N108" s="240">
        <f>ROUND(N88*T108,2)</f>
        <v>0</v>
      </c>
      <c r="O108" s="265"/>
      <c r="P108" s="265"/>
      <c r="Q108" s="265"/>
      <c r="R108" s="133"/>
      <c r="S108" s="131"/>
      <c r="T108" s="134"/>
      <c r="U108" s="135" t="s">
        <v>45</v>
      </c>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c r="AV108" s="136"/>
      <c r="AW108" s="136"/>
      <c r="AX108" s="136"/>
      <c r="AY108" s="137" t="s">
        <v>129</v>
      </c>
      <c r="AZ108" s="136"/>
      <c r="BA108" s="136"/>
      <c r="BB108" s="136"/>
      <c r="BC108" s="136"/>
      <c r="BD108" s="136"/>
      <c r="BE108" s="138">
        <f t="shared" si="0"/>
        <v>0</v>
      </c>
      <c r="BF108" s="138">
        <f t="shared" si="1"/>
        <v>0</v>
      </c>
      <c r="BG108" s="138">
        <f t="shared" si="2"/>
        <v>0</v>
      </c>
      <c r="BH108" s="138">
        <f t="shared" si="3"/>
        <v>0</v>
      </c>
      <c r="BI108" s="138">
        <f t="shared" si="4"/>
        <v>0</v>
      </c>
      <c r="BJ108" s="137" t="s">
        <v>85</v>
      </c>
      <c r="BK108" s="136"/>
      <c r="BL108" s="136"/>
      <c r="BM108" s="136"/>
    </row>
    <row r="109" spans="2:65" s="1" customFormat="1" ht="18" customHeight="1">
      <c r="B109" s="130"/>
      <c r="C109" s="131"/>
      <c r="D109" s="242" t="s">
        <v>132</v>
      </c>
      <c r="E109" s="264"/>
      <c r="F109" s="264"/>
      <c r="G109" s="264"/>
      <c r="H109" s="264"/>
      <c r="I109" s="131"/>
      <c r="J109" s="131"/>
      <c r="K109" s="131"/>
      <c r="L109" s="131"/>
      <c r="M109" s="131"/>
      <c r="N109" s="240">
        <f>ROUND(N88*T109,2)</f>
        <v>0</v>
      </c>
      <c r="O109" s="265"/>
      <c r="P109" s="265"/>
      <c r="Q109" s="265"/>
      <c r="R109" s="133"/>
      <c r="S109" s="131"/>
      <c r="T109" s="134"/>
      <c r="U109" s="135" t="s">
        <v>45</v>
      </c>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7" t="s">
        <v>129</v>
      </c>
      <c r="AZ109" s="136"/>
      <c r="BA109" s="136"/>
      <c r="BB109" s="136"/>
      <c r="BC109" s="136"/>
      <c r="BD109" s="136"/>
      <c r="BE109" s="138">
        <f t="shared" si="0"/>
        <v>0</v>
      </c>
      <c r="BF109" s="138">
        <f t="shared" si="1"/>
        <v>0</v>
      </c>
      <c r="BG109" s="138">
        <f t="shared" si="2"/>
        <v>0</v>
      </c>
      <c r="BH109" s="138">
        <f t="shared" si="3"/>
        <v>0</v>
      </c>
      <c r="BI109" s="138">
        <f t="shared" si="4"/>
        <v>0</v>
      </c>
      <c r="BJ109" s="137" t="s">
        <v>85</v>
      </c>
      <c r="BK109" s="136"/>
      <c r="BL109" s="136"/>
      <c r="BM109" s="136"/>
    </row>
    <row r="110" spans="2:65" s="1" customFormat="1" ht="18" customHeight="1">
      <c r="B110" s="130"/>
      <c r="C110" s="131"/>
      <c r="D110" s="242" t="s">
        <v>133</v>
      </c>
      <c r="E110" s="264"/>
      <c r="F110" s="264"/>
      <c r="G110" s="264"/>
      <c r="H110" s="264"/>
      <c r="I110" s="131"/>
      <c r="J110" s="131"/>
      <c r="K110" s="131"/>
      <c r="L110" s="131"/>
      <c r="M110" s="131"/>
      <c r="N110" s="240">
        <f>ROUND(N88*T110,2)</f>
        <v>0</v>
      </c>
      <c r="O110" s="265"/>
      <c r="P110" s="265"/>
      <c r="Q110" s="265"/>
      <c r="R110" s="133"/>
      <c r="S110" s="131"/>
      <c r="T110" s="134"/>
      <c r="U110" s="135" t="s">
        <v>45</v>
      </c>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7" t="s">
        <v>129</v>
      </c>
      <c r="AZ110" s="136"/>
      <c r="BA110" s="136"/>
      <c r="BB110" s="136"/>
      <c r="BC110" s="136"/>
      <c r="BD110" s="136"/>
      <c r="BE110" s="138">
        <f t="shared" si="0"/>
        <v>0</v>
      </c>
      <c r="BF110" s="138">
        <f t="shared" si="1"/>
        <v>0</v>
      </c>
      <c r="BG110" s="138">
        <f t="shared" si="2"/>
        <v>0</v>
      </c>
      <c r="BH110" s="138">
        <f t="shared" si="3"/>
        <v>0</v>
      </c>
      <c r="BI110" s="138">
        <f t="shared" si="4"/>
        <v>0</v>
      </c>
      <c r="BJ110" s="137" t="s">
        <v>85</v>
      </c>
      <c r="BK110" s="136"/>
      <c r="BL110" s="136"/>
      <c r="BM110" s="136"/>
    </row>
    <row r="111" spans="2:65" s="1" customFormat="1" ht="18" customHeight="1">
      <c r="B111" s="130"/>
      <c r="C111" s="131"/>
      <c r="D111" s="132" t="s">
        <v>134</v>
      </c>
      <c r="E111" s="131"/>
      <c r="F111" s="131"/>
      <c r="G111" s="131"/>
      <c r="H111" s="131"/>
      <c r="I111" s="131"/>
      <c r="J111" s="131"/>
      <c r="K111" s="131"/>
      <c r="L111" s="131"/>
      <c r="M111" s="131"/>
      <c r="N111" s="240">
        <f>ROUND(N88*T111,2)</f>
        <v>0</v>
      </c>
      <c r="O111" s="265"/>
      <c r="P111" s="265"/>
      <c r="Q111" s="265"/>
      <c r="R111" s="133"/>
      <c r="S111" s="131"/>
      <c r="T111" s="139"/>
      <c r="U111" s="140" t="s">
        <v>45</v>
      </c>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7" t="s">
        <v>135</v>
      </c>
      <c r="AZ111" s="136"/>
      <c r="BA111" s="136"/>
      <c r="BB111" s="136"/>
      <c r="BC111" s="136"/>
      <c r="BD111" s="136"/>
      <c r="BE111" s="138">
        <f t="shared" si="0"/>
        <v>0</v>
      </c>
      <c r="BF111" s="138">
        <f t="shared" si="1"/>
        <v>0</v>
      </c>
      <c r="BG111" s="138">
        <f t="shared" si="2"/>
        <v>0</v>
      </c>
      <c r="BH111" s="138">
        <f t="shared" si="3"/>
        <v>0</v>
      </c>
      <c r="BI111" s="138">
        <f t="shared" si="4"/>
        <v>0</v>
      </c>
      <c r="BJ111" s="137" t="s">
        <v>85</v>
      </c>
      <c r="BK111" s="136"/>
      <c r="BL111" s="136"/>
      <c r="BM111" s="136"/>
    </row>
    <row r="112" spans="2:65" s="1" customFormat="1" ht="13.5">
      <c r="B112" s="37"/>
      <c r="C112" s="38"/>
      <c r="D112" s="38"/>
      <c r="E112" s="38"/>
      <c r="F112" s="38"/>
      <c r="G112" s="38"/>
      <c r="H112" s="38"/>
      <c r="I112" s="38"/>
      <c r="J112" s="38"/>
      <c r="K112" s="38"/>
      <c r="L112" s="38"/>
      <c r="M112" s="38"/>
      <c r="N112" s="38"/>
      <c r="O112" s="38"/>
      <c r="P112" s="38"/>
      <c r="Q112" s="38"/>
      <c r="R112" s="39"/>
    </row>
    <row r="113" spans="2:18" s="1" customFormat="1" ht="29.25" customHeight="1">
      <c r="B113" s="37"/>
      <c r="C113" s="114" t="s">
        <v>112</v>
      </c>
      <c r="D113" s="115"/>
      <c r="E113" s="115"/>
      <c r="F113" s="115"/>
      <c r="G113" s="115"/>
      <c r="H113" s="115"/>
      <c r="I113" s="115"/>
      <c r="J113" s="115"/>
      <c r="K113" s="115"/>
      <c r="L113" s="246">
        <f>ROUND(SUM(N88+N105),2)</f>
        <v>0</v>
      </c>
      <c r="M113" s="246"/>
      <c r="N113" s="246"/>
      <c r="O113" s="246"/>
      <c r="P113" s="246"/>
      <c r="Q113" s="246"/>
      <c r="R113" s="39"/>
    </row>
    <row r="114" spans="2:18" s="1" customFormat="1" ht="6.95" customHeight="1">
      <c r="B114" s="61"/>
      <c r="C114" s="62"/>
      <c r="D114" s="62"/>
      <c r="E114" s="62"/>
      <c r="F114" s="62"/>
      <c r="G114" s="62"/>
      <c r="H114" s="62"/>
      <c r="I114" s="62"/>
      <c r="J114" s="62"/>
      <c r="K114" s="62"/>
      <c r="L114" s="62"/>
      <c r="M114" s="62"/>
      <c r="N114" s="62"/>
      <c r="O114" s="62"/>
      <c r="P114" s="62"/>
      <c r="Q114" s="62"/>
      <c r="R114" s="63"/>
    </row>
    <row r="118" spans="2:18" s="1" customFormat="1" ht="6.95" customHeight="1">
      <c r="B118" s="64"/>
      <c r="C118" s="65"/>
      <c r="D118" s="65"/>
      <c r="E118" s="65"/>
      <c r="F118" s="65"/>
      <c r="G118" s="65"/>
      <c r="H118" s="65"/>
      <c r="I118" s="65"/>
      <c r="J118" s="65"/>
      <c r="K118" s="65"/>
      <c r="L118" s="65"/>
      <c r="M118" s="65"/>
      <c r="N118" s="65"/>
      <c r="O118" s="65"/>
      <c r="P118" s="65"/>
      <c r="Q118" s="65"/>
      <c r="R118" s="66"/>
    </row>
    <row r="119" spans="2:18" s="1" customFormat="1" ht="36.950000000000003" customHeight="1">
      <c r="B119" s="37"/>
      <c r="C119" s="206" t="s">
        <v>136</v>
      </c>
      <c r="D119" s="249"/>
      <c r="E119" s="249"/>
      <c r="F119" s="249"/>
      <c r="G119" s="249"/>
      <c r="H119" s="249"/>
      <c r="I119" s="249"/>
      <c r="J119" s="249"/>
      <c r="K119" s="249"/>
      <c r="L119" s="249"/>
      <c r="M119" s="249"/>
      <c r="N119" s="249"/>
      <c r="O119" s="249"/>
      <c r="P119" s="249"/>
      <c r="Q119" s="249"/>
      <c r="R119" s="39"/>
    </row>
    <row r="120" spans="2:18" s="1" customFormat="1" ht="6.95" customHeight="1">
      <c r="B120" s="37"/>
      <c r="C120" s="38"/>
      <c r="D120" s="38"/>
      <c r="E120" s="38"/>
      <c r="F120" s="38"/>
      <c r="G120" s="38"/>
      <c r="H120" s="38"/>
      <c r="I120" s="38"/>
      <c r="J120" s="38"/>
      <c r="K120" s="38"/>
      <c r="L120" s="38"/>
      <c r="M120" s="38"/>
      <c r="N120" s="38"/>
      <c r="O120" s="38"/>
      <c r="P120" s="38"/>
      <c r="Q120" s="38"/>
      <c r="R120" s="39"/>
    </row>
    <row r="121" spans="2:18" s="1" customFormat="1" ht="30" customHeight="1">
      <c r="B121" s="37"/>
      <c r="C121" s="32" t="s">
        <v>19</v>
      </c>
      <c r="D121" s="38"/>
      <c r="E121" s="38"/>
      <c r="F121" s="277" t="str">
        <f>F6</f>
        <v>BOULDEROVÁ LEZECKÁ STĚNA, VÝSTAVIŠTĚ PRAHA – PRAHA 7_DVZ</v>
      </c>
      <c r="G121" s="278"/>
      <c r="H121" s="278"/>
      <c r="I121" s="278"/>
      <c r="J121" s="278"/>
      <c r="K121" s="278"/>
      <c r="L121" s="278"/>
      <c r="M121" s="278"/>
      <c r="N121" s="278"/>
      <c r="O121" s="278"/>
      <c r="P121" s="278"/>
      <c r="Q121" s="38"/>
      <c r="R121" s="39"/>
    </row>
    <row r="122" spans="2:18" s="1" customFormat="1" ht="36.950000000000003" customHeight="1">
      <c r="B122" s="37"/>
      <c r="C122" s="71" t="s">
        <v>153</v>
      </c>
      <c r="D122" s="38"/>
      <c r="E122" s="38"/>
      <c r="F122" s="226" t="str">
        <f>F7</f>
        <v>SO 01.3 - Sportovně technické řešení stěny a dopadové zóny</v>
      </c>
      <c r="G122" s="249"/>
      <c r="H122" s="249"/>
      <c r="I122" s="249"/>
      <c r="J122" s="249"/>
      <c r="K122" s="249"/>
      <c r="L122" s="249"/>
      <c r="M122" s="249"/>
      <c r="N122" s="249"/>
      <c r="O122" s="249"/>
      <c r="P122" s="249"/>
      <c r="Q122" s="38"/>
      <c r="R122" s="39"/>
    </row>
    <row r="123" spans="2:18" s="1" customFormat="1" ht="6.95" customHeight="1">
      <c r="B123" s="37"/>
      <c r="C123" s="38"/>
      <c r="D123" s="38"/>
      <c r="E123" s="38"/>
      <c r="F123" s="38"/>
      <c r="G123" s="38"/>
      <c r="H123" s="38"/>
      <c r="I123" s="38"/>
      <c r="J123" s="38"/>
      <c r="K123" s="38"/>
      <c r="L123" s="38"/>
      <c r="M123" s="38"/>
      <c r="N123" s="38"/>
      <c r="O123" s="38"/>
      <c r="P123" s="38"/>
      <c r="Q123" s="38"/>
      <c r="R123" s="39"/>
    </row>
    <row r="124" spans="2:18" s="1" customFormat="1" ht="18" customHeight="1">
      <c r="B124" s="37"/>
      <c r="C124" s="32" t="s">
        <v>23</v>
      </c>
      <c r="D124" s="38"/>
      <c r="E124" s="38"/>
      <c r="F124" s="30" t="str">
        <f>F9</f>
        <v>Výstaviště Praha 7</v>
      </c>
      <c r="G124" s="38"/>
      <c r="H124" s="38"/>
      <c r="I124" s="38"/>
      <c r="J124" s="38"/>
      <c r="K124" s="32" t="s">
        <v>25</v>
      </c>
      <c r="L124" s="38"/>
      <c r="M124" s="251" t="str">
        <f>IF(O9="","",O9)</f>
        <v>13. 3. 2018</v>
      </c>
      <c r="N124" s="251"/>
      <c r="O124" s="251"/>
      <c r="P124" s="251"/>
      <c r="Q124" s="38"/>
      <c r="R124" s="39"/>
    </row>
    <row r="125" spans="2:18" s="1" customFormat="1" ht="6.95" customHeight="1">
      <c r="B125" s="37"/>
      <c r="C125" s="38"/>
      <c r="D125" s="38"/>
      <c r="E125" s="38"/>
      <c r="F125" s="38"/>
      <c r="G125" s="38"/>
      <c r="H125" s="38"/>
      <c r="I125" s="38"/>
      <c r="J125" s="38"/>
      <c r="K125" s="38"/>
      <c r="L125" s="38"/>
      <c r="M125" s="38"/>
      <c r="N125" s="38"/>
      <c r="O125" s="38"/>
      <c r="P125" s="38"/>
      <c r="Q125" s="38"/>
      <c r="R125" s="39"/>
    </row>
    <row r="126" spans="2:18" s="1" customFormat="1">
      <c r="B126" s="37"/>
      <c r="C126" s="32" t="s">
        <v>27</v>
      </c>
      <c r="D126" s="38"/>
      <c r="E126" s="38"/>
      <c r="F126" s="30" t="str">
        <f>E12</f>
        <v>Výstaviště Praha, a.s.</v>
      </c>
      <c r="G126" s="38"/>
      <c r="H126" s="38"/>
      <c r="I126" s="38"/>
      <c r="J126" s="38"/>
      <c r="K126" s="32" t="s">
        <v>34</v>
      </c>
      <c r="L126" s="38"/>
      <c r="M126" s="210" t="str">
        <f>E18</f>
        <v>Výstaviště Praha, a.s. Oddělení investic a rozvoje</v>
      </c>
      <c r="N126" s="210"/>
      <c r="O126" s="210"/>
      <c r="P126" s="210"/>
      <c r="Q126" s="210"/>
      <c r="R126" s="39"/>
    </row>
    <row r="127" spans="2:18" s="1" customFormat="1" ht="14.45" customHeight="1">
      <c r="B127" s="37"/>
      <c r="C127" s="32" t="s">
        <v>32</v>
      </c>
      <c r="D127" s="38"/>
      <c r="E127" s="38"/>
      <c r="F127" s="30" t="str">
        <f>IF(E15="","",E15)</f>
        <v>Vyplň údaj</v>
      </c>
      <c r="G127" s="38"/>
      <c r="H127" s="38"/>
      <c r="I127" s="38"/>
      <c r="J127" s="38"/>
      <c r="K127" s="32" t="s">
        <v>37</v>
      </c>
      <c r="L127" s="38"/>
      <c r="M127" s="210" t="str">
        <f>E21</f>
        <v>Tereza Husáková</v>
      </c>
      <c r="N127" s="210"/>
      <c r="O127" s="210"/>
      <c r="P127" s="210"/>
      <c r="Q127" s="210"/>
      <c r="R127" s="39"/>
    </row>
    <row r="128" spans="2:18" s="1" customFormat="1" ht="10.35" customHeight="1">
      <c r="B128" s="37"/>
      <c r="C128" s="38"/>
      <c r="D128" s="38"/>
      <c r="E128" s="38"/>
      <c r="F128" s="38"/>
      <c r="G128" s="38"/>
      <c r="H128" s="38"/>
      <c r="I128" s="38"/>
      <c r="J128" s="38"/>
      <c r="K128" s="38"/>
      <c r="L128" s="38"/>
      <c r="M128" s="38"/>
      <c r="N128" s="38"/>
      <c r="O128" s="38"/>
      <c r="P128" s="38"/>
      <c r="Q128" s="38"/>
      <c r="R128" s="39"/>
    </row>
    <row r="129" spans="2:65" s="7" customFormat="1" ht="29.25" customHeight="1">
      <c r="B129" s="141"/>
      <c r="C129" s="142" t="s">
        <v>137</v>
      </c>
      <c r="D129" s="143" t="s">
        <v>138</v>
      </c>
      <c r="E129" s="143" t="s">
        <v>62</v>
      </c>
      <c r="F129" s="266" t="s">
        <v>139</v>
      </c>
      <c r="G129" s="266"/>
      <c r="H129" s="266"/>
      <c r="I129" s="266"/>
      <c r="J129" s="143" t="s">
        <v>140</v>
      </c>
      <c r="K129" s="143" t="s">
        <v>141</v>
      </c>
      <c r="L129" s="267" t="s">
        <v>142</v>
      </c>
      <c r="M129" s="267"/>
      <c r="N129" s="266" t="s">
        <v>123</v>
      </c>
      <c r="O129" s="266"/>
      <c r="P129" s="266"/>
      <c r="Q129" s="268"/>
      <c r="R129" s="144"/>
      <c r="T129" s="78" t="s">
        <v>143</v>
      </c>
      <c r="U129" s="79" t="s">
        <v>44</v>
      </c>
      <c r="V129" s="79" t="s">
        <v>144</v>
      </c>
      <c r="W129" s="79" t="s">
        <v>145</v>
      </c>
      <c r="X129" s="79" t="s">
        <v>146</v>
      </c>
      <c r="Y129" s="79" t="s">
        <v>147</v>
      </c>
      <c r="Z129" s="79" t="s">
        <v>148</v>
      </c>
      <c r="AA129" s="80" t="s">
        <v>149</v>
      </c>
    </row>
    <row r="130" spans="2:65" s="1" customFormat="1" ht="29.25" customHeight="1">
      <c r="B130" s="37"/>
      <c r="C130" s="82" t="s">
        <v>120</v>
      </c>
      <c r="D130" s="38"/>
      <c r="E130" s="38"/>
      <c r="F130" s="38"/>
      <c r="G130" s="38"/>
      <c r="H130" s="38"/>
      <c r="I130" s="38"/>
      <c r="J130" s="38"/>
      <c r="K130" s="38"/>
      <c r="L130" s="38"/>
      <c r="M130" s="38"/>
      <c r="N130" s="272">
        <f>BK130</f>
        <v>0</v>
      </c>
      <c r="O130" s="273"/>
      <c r="P130" s="273"/>
      <c r="Q130" s="273"/>
      <c r="R130" s="39"/>
      <c r="T130" s="81"/>
      <c r="U130" s="53"/>
      <c r="V130" s="53"/>
      <c r="W130" s="145">
        <f>W131+W776</f>
        <v>0</v>
      </c>
      <c r="X130" s="53"/>
      <c r="Y130" s="145">
        <f>Y131+Y776</f>
        <v>0</v>
      </c>
      <c r="Z130" s="53"/>
      <c r="AA130" s="146">
        <f>AA131+AA776</f>
        <v>0</v>
      </c>
      <c r="AT130" s="20" t="s">
        <v>79</v>
      </c>
      <c r="AU130" s="20" t="s">
        <v>125</v>
      </c>
      <c r="BK130" s="147">
        <f>BK131+BK776</f>
        <v>0</v>
      </c>
    </row>
    <row r="131" spans="2:65" s="9" customFormat="1" ht="37.35" customHeight="1">
      <c r="B131" s="159"/>
      <c r="C131" s="160"/>
      <c r="D131" s="148" t="s">
        <v>155</v>
      </c>
      <c r="E131" s="148"/>
      <c r="F131" s="148"/>
      <c r="G131" s="148"/>
      <c r="H131" s="148"/>
      <c r="I131" s="148"/>
      <c r="J131" s="148"/>
      <c r="K131" s="148"/>
      <c r="L131" s="148"/>
      <c r="M131" s="148"/>
      <c r="N131" s="261">
        <f>BK131</f>
        <v>0</v>
      </c>
      <c r="O131" s="279"/>
      <c r="P131" s="279"/>
      <c r="Q131" s="279"/>
      <c r="R131" s="161"/>
      <c r="T131" s="162"/>
      <c r="U131" s="160"/>
      <c r="V131" s="160"/>
      <c r="W131" s="163">
        <f>W132+W133+W202+W209+W769</f>
        <v>0</v>
      </c>
      <c r="X131" s="160"/>
      <c r="Y131" s="163">
        <f>Y132+Y133+Y202+Y209+Y769</f>
        <v>0</v>
      </c>
      <c r="Z131" s="160"/>
      <c r="AA131" s="164">
        <f>AA132+AA133+AA202+AA209+AA769</f>
        <v>0</v>
      </c>
      <c r="AR131" s="165" t="s">
        <v>85</v>
      </c>
      <c r="AT131" s="166" t="s">
        <v>79</v>
      </c>
      <c r="AU131" s="166" t="s">
        <v>80</v>
      </c>
      <c r="AY131" s="165" t="s">
        <v>161</v>
      </c>
      <c r="BK131" s="167">
        <f>BK132+BK133+BK202+BK209+BK769</f>
        <v>0</v>
      </c>
    </row>
    <row r="132" spans="2:65" s="9" customFormat="1" ht="19.899999999999999" customHeight="1">
      <c r="B132" s="159"/>
      <c r="C132" s="160"/>
      <c r="D132" s="168" t="s">
        <v>279</v>
      </c>
      <c r="E132" s="168"/>
      <c r="F132" s="168"/>
      <c r="G132" s="168"/>
      <c r="H132" s="168"/>
      <c r="I132" s="168"/>
      <c r="J132" s="168"/>
      <c r="K132" s="168"/>
      <c r="L132" s="168"/>
      <c r="M132" s="168"/>
      <c r="N132" s="306">
        <f>BK132</f>
        <v>0</v>
      </c>
      <c r="O132" s="241"/>
      <c r="P132" s="241"/>
      <c r="Q132" s="241"/>
      <c r="R132" s="161"/>
      <c r="T132" s="162"/>
      <c r="U132" s="160"/>
      <c r="V132" s="160"/>
      <c r="W132" s="163">
        <v>0</v>
      </c>
      <c r="X132" s="160"/>
      <c r="Y132" s="163">
        <v>0</v>
      </c>
      <c r="Z132" s="160"/>
      <c r="AA132" s="164">
        <v>0</v>
      </c>
      <c r="AR132" s="165" t="s">
        <v>85</v>
      </c>
      <c r="AT132" s="166" t="s">
        <v>79</v>
      </c>
      <c r="AU132" s="166" t="s">
        <v>85</v>
      </c>
      <c r="AY132" s="165" t="s">
        <v>161</v>
      </c>
      <c r="BK132" s="167">
        <v>0</v>
      </c>
    </row>
    <row r="133" spans="2:65" s="9" customFormat="1" ht="19.899999999999999" customHeight="1">
      <c r="B133" s="159"/>
      <c r="C133" s="160"/>
      <c r="D133" s="168" t="s">
        <v>382</v>
      </c>
      <c r="E133" s="168"/>
      <c r="F133" s="168"/>
      <c r="G133" s="168"/>
      <c r="H133" s="168"/>
      <c r="I133" s="168"/>
      <c r="J133" s="168"/>
      <c r="K133" s="168"/>
      <c r="L133" s="168"/>
      <c r="M133" s="168"/>
      <c r="N133" s="298">
        <f>BK133</f>
        <v>0</v>
      </c>
      <c r="O133" s="299"/>
      <c r="P133" s="299"/>
      <c r="Q133" s="299"/>
      <c r="R133" s="161"/>
      <c r="T133" s="162"/>
      <c r="U133" s="160"/>
      <c r="V133" s="160"/>
      <c r="W133" s="163">
        <f>SUM(W134:W201)</f>
        <v>0</v>
      </c>
      <c r="X133" s="160"/>
      <c r="Y133" s="163">
        <f>SUM(Y134:Y201)</f>
        <v>0</v>
      </c>
      <c r="Z133" s="160"/>
      <c r="AA133" s="164">
        <f>SUM(AA134:AA201)</f>
        <v>0</v>
      </c>
      <c r="AR133" s="165" t="s">
        <v>85</v>
      </c>
      <c r="AT133" s="166" t="s">
        <v>79</v>
      </c>
      <c r="AU133" s="166" t="s">
        <v>85</v>
      </c>
      <c r="AY133" s="165" t="s">
        <v>161</v>
      </c>
      <c r="BK133" s="167">
        <f>SUM(BK134:BK201)</f>
        <v>0</v>
      </c>
    </row>
    <row r="134" spans="2:65" s="1" customFormat="1" ht="38.25" customHeight="1">
      <c r="B134" s="130"/>
      <c r="C134" s="169" t="s">
        <v>85</v>
      </c>
      <c r="D134" s="169" t="s">
        <v>152</v>
      </c>
      <c r="E134" s="170" t="s">
        <v>347</v>
      </c>
      <c r="F134" s="281" t="s">
        <v>394</v>
      </c>
      <c r="G134" s="281"/>
      <c r="H134" s="281"/>
      <c r="I134" s="281"/>
      <c r="J134" s="171" t="s">
        <v>164</v>
      </c>
      <c r="K134" s="172">
        <v>320</v>
      </c>
      <c r="L134" s="270">
        <v>0</v>
      </c>
      <c r="M134" s="270"/>
      <c r="N134" s="282">
        <f>ROUND(L134*K134,2)</f>
        <v>0</v>
      </c>
      <c r="O134" s="282"/>
      <c r="P134" s="282"/>
      <c r="Q134" s="282"/>
      <c r="R134" s="133"/>
      <c r="T134" s="154" t="s">
        <v>5</v>
      </c>
      <c r="U134" s="46" t="s">
        <v>45</v>
      </c>
      <c r="V134" s="38"/>
      <c r="W134" s="173">
        <f>V134*K134</f>
        <v>0</v>
      </c>
      <c r="X134" s="173">
        <v>0</v>
      </c>
      <c r="Y134" s="173">
        <f>X134*K134</f>
        <v>0</v>
      </c>
      <c r="Z134" s="173">
        <v>0</v>
      </c>
      <c r="AA134" s="174">
        <f>Z134*K134</f>
        <v>0</v>
      </c>
      <c r="AR134" s="20" t="s">
        <v>165</v>
      </c>
      <c r="AT134" s="20" t="s">
        <v>152</v>
      </c>
      <c r="AU134" s="20" t="s">
        <v>118</v>
      </c>
      <c r="AY134" s="20" t="s">
        <v>161</v>
      </c>
      <c r="BE134" s="107">
        <f>IF(U134="základní",N134,0)</f>
        <v>0</v>
      </c>
      <c r="BF134" s="107">
        <f>IF(U134="snížená",N134,0)</f>
        <v>0</v>
      </c>
      <c r="BG134" s="107">
        <f>IF(U134="zákl. přenesená",N134,0)</f>
        <v>0</v>
      </c>
      <c r="BH134" s="107">
        <f>IF(U134="sníž. přenesená",N134,0)</f>
        <v>0</v>
      </c>
      <c r="BI134" s="107">
        <f>IF(U134="nulová",N134,0)</f>
        <v>0</v>
      </c>
      <c r="BJ134" s="20" t="s">
        <v>85</v>
      </c>
      <c r="BK134" s="107">
        <f>ROUND(L134*K134,2)</f>
        <v>0</v>
      </c>
      <c r="BL134" s="20" t="s">
        <v>165</v>
      </c>
      <c r="BM134" s="20" t="s">
        <v>395</v>
      </c>
    </row>
    <row r="135" spans="2:65" s="10" customFormat="1" ht="16.5" customHeight="1">
      <c r="B135" s="175"/>
      <c r="C135" s="176"/>
      <c r="D135" s="176"/>
      <c r="E135" s="177" t="s">
        <v>5</v>
      </c>
      <c r="F135" s="283" t="s">
        <v>396</v>
      </c>
      <c r="G135" s="284"/>
      <c r="H135" s="284"/>
      <c r="I135" s="284"/>
      <c r="J135" s="176"/>
      <c r="K135" s="178">
        <v>320</v>
      </c>
      <c r="L135" s="176"/>
      <c r="M135" s="176"/>
      <c r="N135" s="176"/>
      <c r="O135" s="176"/>
      <c r="P135" s="176"/>
      <c r="Q135" s="176"/>
      <c r="R135" s="179"/>
      <c r="T135" s="180"/>
      <c r="U135" s="176"/>
      <c r="V135" s="176"/>
      <c r="W135" s="176"/>
      <c r="X135" s="176"/>
      <c r="Y135" s="176"/>
      <c r="Z135" s="176"/>
      <c r="AA135" s="181"/>
      <c r="AT135" s="182" t="s">
        <v>168</v>
      </c>
      <c r="AU135" s="182" t="s">
        <v>118</v>
      </c>
      <c r="AV135" s="10" t="s">
        <v>118</v>
      </c>
      <c r="AW135" s="10" t="s">
        <v>36</v>
      </c>
      <c r="AX135" s="10" t="s">
        <v>85</v>
      </c>
      <c r="AY135" s="182" t="s">
        <v>161</v>
      </c>
    </row>
    <row r="136" spans="2:65" s="10" customFormat="1" ht="16.5" customHeight="1">
      <c r="B136" s="175"/>
      <c r="C136" s="176"/>
      <c r="D136" s="176"/>
      <c r="E136" s="177" t="s">
        <v>5</v>
      </c>
      <c r="F136" s="289" t="s">
        <v>5</v>
      </c>
      <c r="G136" s="290"/>
      <c r="H136" s="290"/>
      <c r="I136" s="290"/>
      <c r="J136" s="176"/>
      <c r="K136" s="178">
        <v>0</v>
      </c>
      <c r="L136" s="176"/>
      <c r="M136" s="176"/>
      <c r="N136" s="176"/>
      <c r="O136" s="176"/>
      <c r="P136" s="176"/>
      <c r="Q136" s="176"/>
      <c r="R136" s="179"/>
      <c r="T136" s="180"/>
      <c r="U136" s="176"/>
      <c r="V136" s="176"/>
      <c r="W136" s="176"/>
      <c r="X136" s="176"/>
      <c r="Y136" s="176"/>
      <c r="Z136" s="176"/>
      <c r="AA136" s="181"/>
      <c r="AT136" s="182" t="s">
        <v>168</v>
      </c>
      <c r="AU136" s="182" t="s">
        <v>118</v>
      </c>
      <c r="AV136" s="10" t="s">
        <v>118</v>
      </c>
      <c r="AW136" s="10" t="s">
        <v>36</v>
      </c>
      <c r="AX136" s="10" t="s">
        <v>80</v>
      </c>
      <c r="AY136" s="182" t="s">
        <v>161</v>
      </c>
    </row>
    <row r="137" spans="2:65" s="10" customFormat="1" ht="16.5" customHeight="1">
      <c r="B137" s="175"/>
      <c r="C137" s="176"/>
      <c r="D137" s="176"/>
      <c r="E137" s="177" t="s">
        <v>5</v>
      </c>
      <c r="F137" s="289" t="s">
        <v>5</v>
      </c>
      <c r="G137" s="290"/>
      <c r="H137" s="290"/>
      <c r="I137" s="290"/>
      <c r="J137" s="176"/>
      <c r="K137" s="178">
        <v>0</v>
      </c>
      <c r="L137" s="176"/>
      <c r="M137" s="176"/>
      <c r="N137" s="176"/>
      <c r="O137" s="176"/>
      <c r="P137" s="176"/>
      <c r="Q137" s="176"/>
      <c r="R137" s="179"/>
      <c r="T137" s="180"/>
      <c r="U137" s="176"/>
      <c r="V137" s="176"/>
      <c r="W137" s="176"/>
      <c r="X137" s="176"/>
      <c r="Y137" s="176"/>
      <c r="Z137" s="176"/>
      <c r="AA137" s="181"/>
      <c r="AT137" s="182" t="s">
        <v>168</v>
      </c>
      <c r="AU137" s="182" t="s">
        <v>118</v>
      </c>
      <c r="AV137" s="10" t="s">
        <v>118</v>
      </c>
      <c r="AW137" s="10" t="s">
        <v>36</v>
      </c>
      <c r="AX137" s="10" t="s">
        <v>80</v>
      </c>
      <c r="AY137" s="182" t="s">
        <v>161</v>
      </c>
    </row>
    <row r="138" spans="2:65" s="10" customFormat="1" ht="16.5" customHeight="1">
      <c r="B138" s="175"/>
      <c r="C138" s="176"/>
      <c r="D138" s="176"/>
      <c r="E138" s="177" t="s">
        <v>5</v>
      </c>
      <c r="F138" s="289" t="s">
        <v>5</v>
      </c>
      <c r="G138" s="290"/>
      <c r="H138" s="290"/>
      <c r="I138" s="290"/>
      <c r="J138" s="176"/>
      <c r="K138" s="178">
        <v>0</v>
      </c>
      <c r="L138" s="176"/>
      <c r="M138" s="176"/>
      <c r="N138" s="176"/>
      <c r="O138" s="176"/>
      <c r="P138" s="176"/>
      <c r="Q138" s="176"/>
      <c r="R138" s="179"/>
      <c r="T138" s="180"/>
      <c r="U138" s="176"/>
      <c r="V138" s="176"/>
      <c r="W138" s="176"/>
      <c r="X138" s="176"/>
      <c r="Y138" s="176"/>
      <c r="Z138" s="176"/>
      <c r="AA138" s="181"/>
      <c r="AT138" s="182" t="s">
        <v>168</v>
      </c>
      <c r="AU138" s="182" t="s">
        <v>118</v>
      </c>
      <c r="AV138" s="10" t="s">
        <v>118</v>
      </c>
      <c r="AW138" s="10" t="s">
        <v>36</v>
      </c>
      <c r="AX138" s="10" t="s">
        <v>80</v>
      </c>
      <c r="AY138" s="182" t="s">
        <v>161</v>
      </c>
    </row>
    <row r="139" spans="2:65" s="10" customFormat="1" ht="16.5" customHeight="1">
      <c r="B139" s="175"/>
      <c r="C139" s="176"/>
      <c r="D139" s="176"/>
      <c r="E139" s="177" t="s">
        <v>5</v>
      </c>
      <c r="F139" s="289" t="s">
        <v>5</v>
      </c>
      <c r="G139" s="290"/>
      <c r="H139" s="290"/>
      <c r="I139" s="290"/>
      <c r="J139" s="176"/>
      <c r="K139" s="178">
        <v>0</v>
      </c>
      <c r="L139" s="176"/>
      <c r="M139" s="176"/>
      <c r="N139" s="176"/>
      <c r="O139" s="176"/>
      <c r="P139" s="176"/>
      <c r="Q139" s="176"/>
      <c r="R139" s="179"/>
      <c r="T139" s="180"/>
      <c r="U139" s="176"/>
      <c r="V139" s="176"/>
      <c r="W139" s="176"/>
      <c r="X139" s="176"/>
      <c r="Y139" s="176"/>
      <c r="Z139" s="176"/>
      <c r="AA139" s="181"/>
      <c r="AT139" s="182" t="s">
        <v>168</v>
      </c>
      <c r="AU139" s="182" t="s">
        <v>118</v>
      </c>
      <c r="AV139" s="10" t="s">
        <v>118</v>
      </c>
      <c r="AW139" s="10" t="s">
        <v>36</v>
      </c>
      <c r="AX139" s="10" t="s">
        <v>80</v>
      </c>
      <c r="AY139" s="182" t="s">
        <v>161</v>
      </c>
    </row>
    <row r="140" spans="2:65" s="10" customFormat="1" ht="16.5" customHeight="1">
      <c r="B140" s="175"/>
      <c r="C140" s="176"/>
      <c r="D140" s="176"/>
      <c r="E140" s="177" t="s">
        <v>5</v>
      </c>
      <c r="F140" s="289" t="s">
        <v>5</v>
      </c>
      <c r="G140" s="290"/>
      <c r="H140" s="290"/>
      <c r="I140" s="290"/>
      <c r="J140" s="176"/>
      <c r="K140" s="178">
        <v>0</v>
      </c>
      <c r="L140" s="176"/>
      <c r="M140" s="176"/>
      <c r="N140" s="176"/>
      <c r="O140" s="176"/>
      <c r="P140" s="176"/>
      <c r="Q140" s="176"/>
      <c r="R140" s="179"/>
      <c r="T140" s="180"/>
      <c r="U140" s="176"/>
      <c r="V140" s="176"/>
      <c r="W140" s="176"/>
      <c r="X140" s="176"/>
      <c r="Y140" s="176"/>
      <c r="Z140" s="176"/>
      <c r="AA140" s="181"/>
      <c r="AT140" s="182" t="s">
        <v>168</v>
      </c>
      <c r="AU140" s="182" t="s">
        <v>118</v>
      </c>
      <c r="AV140" s="10" t="s">
        <v>118</v>
      </c>
      <c r="AW140" s="10" t="s">
        <v>36</v>
      </c>
      <c r="AX140" s="10" t="s">
        <v>80</v>
      </c>
      <c r="AY140" s="182" t="s">
        <v>161</v>
      </c>
    </row>
    <row r="141" spans="2:65" s="10" customFormat="1" ht="16.5" customHeight="1">
      <c r="B141" s="175"/>
      <c r="C141" s="176"/>
      <c r="D141" s="176"/>
      <c r="E141" s="177" t="s">
        <v>5</v>
      </c>
      <c r="F141" s="289" t="s">
        <v>5</v>
      </c>
      <c r="G141" s="290"/>
      <c r="H141" s="290"/>
      <c r="I141" s="290"/>
      <c r="J141" s="176"/>
      <c r="K141" s="178">
        <v>0</v>
      </c>
      <c r="L141" s="176"/>
      <c r="M141" s="176"/>
      <c r="N141" s="176"/>
      <c r="O141" s="176"/>
      <c r="P141" s="176"/>
      <c r="Q141" s="176"/>
      <c r="R141" s="179"/>
      <c r="T141" s="180"/>
      <c r="U141" s="176"/>
      <c r="V141" s="176"/>
      <c r="W141" s="176"/>
      <c r="X141" s="176"/>
      <c r="Y141" s="176"/>
      <c r="Z141" s="176"/>
      <c r="AA141" s="181"/>
      <c r="AT141" s="182" t="s">
        <v>168</v>
      </c>
      <c r="AU141" s="182" t="s">
        <v>118</v>
      </c>
      <c r="AV141" s="10" t="s">
        <v>118</v>
      </c>
      <c r="AW141" s="10" t="s">
        <v>36</v>
      </c>
      <c r="AX141" s="10" t="s">
        <v>80</v>
      </c>
      <c r="AY141" s="182" t="s">
        <v>161</v>
      </c>
    </row>
    <row r="142" spans="2:65" s="10" customFormat="1" ht="16.5" customHeight="1">
      <c r="B142" s="175"/>
      <c r="C142" s="176"/>
      <c r="D142" s="176"/>
      <c r="E142" s="177" t="s">
        <v>5</v>
      </c>
      <c r="F142" s="289" t="s">
        <v>5</v>
      </c>
      <c r="G142" s="290"/>
      <c r="H142" s="290"/>
      <c r="I142" s="290"/>
      <c r="J142" s="176"/>
      <c r="K142" s="178">
        <v>0</v>
      </c>
      <c r="L142" s="176"/>
      <c r="M142" s="176"/>
      <c r="N142" s="176"/>
      <c r="O142" s="176"/>
      <c r="P142" s="176"/>
      <c r="Q142" s="176"/>
      <c r="R142" s="179"/>
      <c r="T142" s="180"/>
      <c r="U142" s="176"/>
      <c r="V142" s="176"/>
      <c r="W142" s="176"/>
      <c r="X142" s="176"/>
      <c r="Y142" s="176"/>
      <c r="Z142" s="176"/>
      <c r="AA142" s="181"/>
      <c r="AT142" s="182" t="s">
        <v>168</v>
      </c>
      <c r="AU142" s="182" t="s">
        <v>118</v>
      </c>
      <c r="AV142" s="10" t="s">
        <v>118</v>
      </c>
      <c r="AW142" s="10" t="s">
        <v>36</v>
      </c>
      <c r="AX142" s="10" t="s">
        <v>80</v>
      </c>
      <c r="AY142" s="182" t="s">
        <v>161</v>
      </c>
    </row>
    <row r="143" spans="2:65" s="10" customFormat="1" ht="16.5" customHeight="1">
      <c r="B143" s="175"/>
      <c r="C143" s="176"/>
      <c r="D143" s="176"/>
      <c r="E143" s="177" t="s">
        <v>5</v>
      </c>
      <c r="F143" s="289" t="s">
        <v>5</v>
      </c>
      <c r="G143" s="290"/>
      <c r="H143" s="290"/>
      <c r="I143" s="290"/>
      <c r="J143" s="176"/>
      <c r="K143" s="178">
        <v>0</v>
      </c>
      <c r="L143" s="176"/>
      <c r="M143" s="176"/>
      <c r="N143" s="176"/>
      <c r="O143" s="176"/>
      <c r="P143" s="176"/>
      <c r="Q143" s="176"/>
      <c r="R143" s="179"/>
      <c r="T143" s="180"/>
      <c r="U143" s="176"/>
      <c r="V143" s="176"/>
      <c r="W143" s="176"/>
      <c r="X143" s="176"/>
      <c r="Y143" s="176"/>
      <c r="Z143" s="176"/>
      <c r="AA143" s="181"/>
      <c r="AT143" s="182" t="s">
        <v>168</v>
      </c>
      <c r="AU143" s="182" t="s">
        <v>118</v>
      </c>
      <c r="AV143" s="10" t="s">
        <v>118</v>
      </c>
      <c r="AW143" s="10" t="s">
        <v>36</v>
      </c>
      <c r="AX143" s="10" t="s">
        <v>80</v>
      </c>
      <c r="AY143" s="182" t="s">
        <v>161</v>
      </c>
    </row>
    <row r="144" spans="2:65" s="10" customFormat="1" ht="16.5" customHeight="1">
      <c r="B144" s="175"/>
      <c r="C144" s="176"/>
      <c r="D144" s="176"/>
      <c r="E144" s="177" t="s">
        <v>5</v>
      </c>
      <c r="F144" s="289" t="s">
        <v>5</v>
      </c>
      <c r="G144" s="290"/>
      <c r="H144" s="290"/>
      <c r="I144" s="290"/>
      <c r="J144" s="176"/>
      <c r="K144" s="178">
        <v>0</v>
      </c>
      <c r="L144" s="176"/>
      <c r="M144" s="176"/>
      <c r="N144" s="176"/>
      <c r="O144" s="176"/>
      <c r="P144" s="176"/>
      <c r="Q144" s="176"/>
      <c r="R144" s="179"/>
      <c r="T144" s="180"/>
      <c r="U144" s="176"/>
      <c r="V144" s="176"/>
      <c r="W144" s="176"/>
      <c r="X144" s="176"/>
      <c r="Y144" s="176"/>
      <c r="Z144" s="176"/>
      <c r="AA144" s="181"/>
      <c r="AT144" s="182" t="s">
        <v>168</v>
      </c>
      <c r="AU144" s="182" t="s">
        <v>118</v>
      </c>
      <c r="AV144" s="10" t="s">
        <v>118</v>
      </c>
      <c r="AW144" s="10" t="s">
        <v>36</v>
      </c>
      <c r="AX144" s="10" t="s">
        <v>80</v>
      </c>
      <c r="AY144" s="182" t="s">
        <v>161</v>
      </c>
    </row>
    <row r="145" spans="2:65" s="10" customFormat="1" ht="16.5" customHeight="1">
      <c r="B145" s="175"/>
      <c r="C145" s="176"/>
      <c r="D145" s="176"/>
      <c r="E145" s="177" t="s">
        <v>5</v>
      </c>
      <c r="F145" s="289" t="s">
        <v>5</v>
      </c>
      <c r="G145" s="290"/>
      <c r="H145" s="290"/>
      <c r="I145" s="290"/>
      <c r="J145" s="176"/>
      <c r="K145" s="178">
        <v>0</v>
      </c>
      <c r="L145" s="176"/>
      <c r="M145" s="176"/>
      <c r="N145" s="176"/>
      <c r="O145" s="176"/>
      <c r="P145" s="176"/>
      <c r="Q145" s="176"/>
      <c r="R145" s="179"/>
      <c r="T145" s="180"/>
      <c r="U145" s="176"/>
      <c r="V145" s="176"/>
      <c r="W145" s="176"/>
      <c r="X145" s="176"/>
      <c r="Y145" s="176"/>
      <c r="Z145" s="176"/>
      <c r="AA145" s="181"/>
      <c r="AT145" s="182" t="s">
        <v>168</v>
      </c>
      <c r="AU145" s="182" t="s">
        <v>118</v>
      </c>
      <c r="AV145" s="10" t="s">
        <v>118</v>
      </c>
      <c r="AW145" s="10" t="s">
        <v>36</v>
      </c>
      <c r="AX145" s="10" t="s">
        <v>80</v>
      </c>
      <c r="AY145" s="182" t="s">
        <v>161</v>
      </c>
    </row>
    <row r="146" spans="2:65" s="10" customFormat="1" ht="16.5" customHeight="1">
      <c r="B146" s="175"/>
      <c r="C146" s="176"/>
      <c r="D146" s="176"/>
      <c r="E146" s="177" t="s">
        <v>5</v>
      </c>
      <c r="F146" s="289" t="s">
        <v>5</v>
      </c>
      <c r="G146" s="290"/>
      <c r="H146" s="290"/>
      <c r="I146" s="290"/>
      <c r="J146" s="176"/>
      <c r="K146" s="178">
        <v>0</v>
      </c>
      <c r="L146" s="176"/>
      <c r="M146" s="176"/>
      <c r="N146" s="176"/>
      <c r="O146" s="176"/>
      <c r="P146" s="176"/>
      <c r="Q146" s="176"/>
      <c r="R146" s="179"/>
      <c r="T146" s="180"/>
      <c r="U146" s="176"/>
      <c r="V146" s="176"/>
      <c r="W146" s="176"/>
      <c r="X146" s="176"/>
      <c r="Y146" s="176"/>
      <c r="Z146" s="176"/>
      <c r="AA146" s="181"/>
      <c r="AT146" s="182" t="s">
        <v>168</v>
      </c>
      <c r="AU146" s="182" t="s">
        <v>118</v>
      </c>
      <c r="AV146" s="10" t="s">
        <v>118</v>
      </c>
      <c r="AW146" s="10" t="s">
        <v>36</v>
      </c>
      <c r="AX146" s="10" t="s">
        <v>80</v>
      </c>
      <c r="AY146" s="182" t="s">
        <v>161</v>
      </c>
    </row>
    <row r="147" spans="2:65" s="1" customFormat="1" ht="16.5" customHeight="1">
      <c r="B147" s="130"/>
      <c r="C147" s="199" t="s">
        <v>118</v>
      </c>
      <c r="D147" s="199" t="s">
        <v>238</v>
      </c>
      <c r="E147" s="200" t="s">
        <v>354</v>
      </c>
      <c r="F147" s="295" t="s">
        <v>397</v>
      </c>
      <c r="G147" s="295"/>
      <c r="H147" s="295"/>
      <c r="I147" s="295"/>
      <c r="J147" s="201" t="s">
        <v>164</v>
      </c>
      <c r="K147" s="202">
        <v>2537</v>
      </c>
      <c r="L147" s="296">
        <v>0</v>
      </c>
      <c r="M147" s="296"/>
      <c r="N147" s="297">
        <f>ROUND(L147*K147,2)</f>
        <v>0</v>
      </c>
      <c r="O147" s="282"/>
      <c r="P147" s="282"/>
      <c r="Q147" s="282"/>
      <c r="R147" s="133"/>
      <c r="T147" s="154" t="s">
        <v>5</v>
      </c>
      <c r="U147" s="46" t="s">
        <v>45</v>
      </c>
      <c r="V147" s="38"/>
      <c r="W147" s="173">
        <f>V147*K147</f>
        <v>0</v>
      </c>
      <c r="X147" s="173">
        <v>0</v>
      </c>
      <c r="Y147" s="173">
        <f>X147*K147</f>
        <v>0</v>
      </c>
      <c r="Z147" s="173">
        <v>0</v>
      </c>
      <c r="AA147" s="174">
        <f>Z147*K147</f>
        <v>0</v>
      </c>
      <c r="AR147" s="20" t="s">
        <v>204</v>
      </c>
      <c r="AT147" s="20" t="s">
        <v>238</v>
      </c>
      <c r="AU147" s="20" t="s">
        <v>118</v>
      </c>
      <c r="AY147" s="20" t="s">
        <v>161</v>
      </c>
      <c r="BE147" s="107">
        <f>IF(U147="základní",N147,0)</f>
        <v>0</v>
      </c>
      <c r="BF147" s="107">
        <f>IF(U147="snížená",N147,0)</f>
        <v>0</v>
      </c>
      <c r="BG147" s="107">
        <f>IF(U147="zákl. přenesená",N147,0)</f>
        <v>0</v>
      </c>
      <c r="BH147" s="107">
        <f>IF(U147="sníž. přenesená",N147,0)</f>
        <v>0</v>
      </c>
      <c r="BI147" s="107">
        <f>IF(U147="nulová",N147,0)</f>
        <v>0</v>
      </c>
      <c r="BJ147" s="20" t="s">
        <v>85</v>
      </c>
      <c r="BK147" s="107">
        <f>ROUND(L147*K147,2)</f>
        <v>0</v>
      </c>
      <c r="BL147" s="20" t="s">
        <v>165</v>
      </c>
      <c r="BM147" s="20" t="s">
        <v>398</v>
      </c>
    </row>
    <row r="148" spans="2:65" s="10" customFormat="1" ht="16.5" customHeight="1">
      <c r="B148" s="175"/>
      <c r="C148" s="176"/>
      <c r="D148" s="176"/>
      <c r="E148" s="177" t="s">
        <v>5</v>
      </c>
      <c r="F148" s="283" t="s">
        <v>399</v>
      </c>
      <c r="G148" s="284"/>
      <c r="H148" s="284"/>
      <c r="I148" s="284"/>
      <c r="J148" s="176"/>
      <c r="K148" s="178">
        <v>2537</v>
      </c>
      <c r="L148" s="176"/>
      <c r="M148" s="176"/>
      <c r="N148" s="176"/>
      <c r="O148" s="176"/>
      <c r="P148" s="176"/>
      <c r="Q148" s="176"/>
      <c r="R148" s="179"/>
      <c r="T148" s="180"/>
      <c r="U148" s="176"/>
      <c r="V148" s="176"/>
      <c r="W148" s="176"/>
      <c r="X148" s="176"/>
      <c r="Y148" s="176"/>
      <c r="Z148" s="176"/>
      <c r="AA148" s="181"/>
      <c r="AT148" s="182" t="s">
        <v>168</v>
      </c>
      <c r="AU148" s="182" t="s">
        <v>118</v>
      </c>
      <c r="AV148" s="10" t="s">
        <v>118</v>
      </c>
      <c r="AW148" s="10" t="s">
        <v>36</v>
      </c>
      <c r="AX148" s="10" t="s">
        <v>85</v>
      </c>
      <c r="AY148" s="182" t="s">
        <v>161</v>
      </c>
    </row>
    <row r="149" spans="2:65" s="1" customFormat="1" ht="16.5" customHeight="1">
      <c r="B149" s="130"/>
      <c r="C149" s="199" t="s">
        <v>178</v>
      </c>
      <c r="D149" s="199" t="s">
        <v>238</v>
      </c>
      <c r="E149" s="200" t="s">
        <v>400</v>
      </c>
      <c r="F149" s="295" t="s">
        <v>401</v>
      </c>
      <c r="G149" s="295"/>
      <c r="H149" s="295"/>
      <c r="I149" s="295"/>
      <c r="J149" s="201" t="s">
        <v>164</v>
      </c>
      <c r="K149" s="202">
        <v>507.4</v>
      </c>
      <c r="L149" s="296">
        <v>0</v>
      </c>
      <c r="M149" s="296"/>
      <c r="N149" s="297">
        <f>ROUND(L149*K149,2)</f>
        <v>0</v>
      </c>
      <c r="O149" s="282"/>
      <c r="P149" s="282"/>
      <c r="Q149" s="282"/>
      <c r="R149" s="133"/>
      <c r="T149" s="154" t="s">
        <v>5</v>
      </c>
      <c r="U149" s="46" t="s">
        <v>45</v>
      </c>
      <c r="V149" s="38"/>
      <c r="W149" s="173">
        <f>V149*K149</f>
        <v>0</v>
      </c>
      <c r="X149" s="173">
        <v>0</v>
      </c>
      <c r="Y149" s="173">
        <f>X149*K149</f>
        <v>0</v>
      </c>
      <c r="Z149" s="173">
        <v>0</v>
      </c>
      <c r="AA149" s="174">
        <f>Z149*K149</f>
        <v>0</v>
      </c>
      <c r="AR149" s="20" t="s">
        <v>204</v>
      </c>
      <c r="AT149" s="20" t="s">
        <v>238</v>
      </c>
      <c r="AU149" s="20" t="s">
        <v>118</v>
      </c>
      <c r="AY149" s="20" t="s">
        <v>161</v>
      </c>
      <c r="BE149" s="107">
        <f>IF(U149="základní",N149,0)</f>
        <v>0</v>
      </c>
      <c r="BF149" s="107">
        <f>IF(U149="snížená",N149,0)</f>
        <v>0</v>
      </c>
      <c r="BG149" s="107">
        <f>IF(U149="zákl. přenesená",N149,0)</f>
        <v>0</v>
      </c>
      <c r="BH149" s="107">
        <f>IF(U149="sníž. přenesená",N149,0)</f>
        <v>0</v>
      </c>
      <c r="BI149" s="107">
        <f>IF(U149="nulová",N149,0)</f>
        <v>0</v>
      </c>
      <c r="BJ149" s="20" t="s">
        <v>85</v>
      </c>
      <c r="BK149" s="107">
        <f>ROUND(L149*K149,2)</f>
        <v>0</v>
      </c>
      <c r="BL149" s="20" t="s">
        <v>165</v>
      </c>
      <c r="BM149" s="20" t="s">
        <v>402</v>
      </c>
    </row>
    <row r="150" spans="2:65" s="10" customFormat="1" ht="16.5" customHeight="1">
      <c r="B150" s="175"/>
      <c r="C150" s="176"/>
      <c r="D150" s="176"/>
      <c r="E150" s="177" t="s">
        <v>5</v>
      </c>
      <c r="F150" s="283" t="s">
        <v>403</v>
      </c>
      <c r="G150" s="284"/>
      <c r="H150" s="284"/>
      <c r="I150" s="284"/>
      <c r="J150" s="176"/>
      <c r="K150" s="178">
        <v>507.4</v>
      </c>
      <c r="L150" s="176"/>
      <c r="M150" s="176"/>
      <c r="N150" s="176"/>
      <c r="O150" s="176"/>
      <c r="P150" s="176"/>
      <c r="Q150" s="176"/>
      <c r="R150" s="179"/>
      <c r="T150" s="180"/>
      <c r="U150" s="176"/>
      <c r="V150" s="176"/>
      <c r="W150" s="176"/>
      <c r="X150" s="176"/>
      <c r="Y150" s="176"/>
      <c r="Z150" s="176"/>
      <c r="AA150" s="181"/>
      <c r="AT150" s="182" t="s">
        <v>168</v>
      </c>
      <c r="AU150" s="182" t="s">
        <v>118</v>
      </c>
      <c r="AV150" s="10" t="s">
        <v>118</v>
      </c>
      <c r="AW150" s="10" t="s">
        <v>36</v>
      </c>
      <c r="AX150" s="10" t="s">
        <v>85</v>
      </c>
      <c r="AY150" s="182" t="s">
        <v>161</v>
      </c>
    </row>
    <row r="151" spans="2:65" s="1" customFormat="1" ht="25.5" customHeight="1">
      <c r="B151" s="130"/>
      <c r="C151" s="199" t="s">
        <v>165</v>
      </c>
      <c r="D151" s="199" t="s">
        <v>238</v>
      </c>
      <c r="E151" s="200" t="s">
        <v>404</v>
      </c>
      <c r="F151" s="295" t="s">
        <v>405</v>
      </c>
      <c r="G151" s="295"/>
      <c r="H151" s="295"/>
      <c r="I151" s="295"/>
      <c r="J151" s="201" t="s">
        <v>164</v>
      </c>
      <c r="K151" s="202">
        <v>1030</v>
      </c>
      <c r="L151" s="296">
        <v>0</v>
      </c>
      <c r="M151" s="296"/>
      <c r="N151" s="297">
        <f>ROUND(L151*K151,2)</f>
        <v>0</v>
      </c>
      <c r="O151" s="282"/>
      <c r="P151" s="282"/>
      <c r="Q151" s="282"/>
      <c r="R151" s="133"/>
      <c r="T151" s="154" t="s">
        <v>5</v>
      </c>
      <c r="U151" s="46" t="s">
        <v>45</v>
      </c>
      <c r="V151" s="38"/>
      <c r="W151" s="173">
        <f>V151*K151</f>
        <v>0</v>
      </c>
      <c r="X151" s="173">
        <v>0</v>
      </c>
      <c r="Y151" s="173">
        <f>X151*K151</f>
        <v>0</v>
      </c>
      <c r="Z151" s="173">
        <v>0</v>
      </c>
      <c r="AA151" s="174">
        <f>Z151*K151</f>
        <v>0</v>
      </c>
      <c r="AR151" s="20" t="s">
        <v>204</v>
      </c>
      <c r="AT151" s="20" t="s">
        <v>238</v>
      </c>
      <c r="AU151" s="20" t="s">
        <v>118</v>
      </c>
      <c r="AY151" s="20" t="s">
        <v>161</v>
      </c>
      <c r="BE151" s="107">
        <f>IF(U151="základní",N151,0)</f>
        <v>0</v>
      </c>
      <c r="BF151" s="107">
        <f>IF(U151="snížená",N151,0)</f>
        <v>0</v>
      </c>
      <c r="BG151" s="107">
        <f>IF(U151="zákl. přenesená",N151,0)</f>
        <v>0</v>
      </c>
      <c r="BH151" s="107">
        <f>IF(U151="sníž. přenesená",N151,0)</f>
        <v>0</v>
      </c>
      <c r="BI151" s="107">
        <f>IF(U151="nulová",N151,0)</f>
        <v>0</v>
      </c>
      <c r="BJ151" s="20" t="s">
        <v>85</v>
      </c>
      <c r="BK151" s="107">
        <f>ROUND(L151*K151,2)</f>
        <v>0</v>
      </c>
      <c r="BL151" s="20" t="s">
        <v>165</v>
      </c>
      <c r="BM151" s="20" t="s">
        <v>406</v>
      </c>
    </row>
    <row r="152" spans="2:65" s="10" customFormat="1" ht="16.5" customHeight="1">
      <c r="B152" s="175"/>
      <c r="C152" s="176"/>
      <c r="D152" s="176"/>
      <c r="E152" s="177" t="s">
        <v>5</v>
      </c>
      <c r="F152" s="283" t="s">
        <v>407</v>
      </c>
      <c r="G152" s="284"/>
      <c r="H152" s="284"/>
      <c r="I152" s="284"/>
      <c r="J152" s="176"/>
      <c r="K152" s="178">
        <v>1030</v>
      </c>
      <c r="L152" s="176"/>
      <c r="M152" s="176"/>
      <c r="N152" s="176"/>
      <c r="O152" s="176"/>
      <c r="P152" s="176"/>
      <c r="Q152" s="176"/>
      <c r="R152" s="179"/>
      <c r="T152" s="180"/>
      <c r="U152" s="176"/>
      <c r="V152" s="176"/>
      <c r="W152" s="176"/>
      <c r="X152" s="176"/>
      <c r="Y152" s="176"/>
      <c r="Z152" s="176"/>
      <c r="AA152" s="181"/>
      <c r="AT152" s="182" t="s">
        <v>168</v>
      </c>
      <c r="AU152" s="182" t="s">
        <v>118</v>
      </c>
      <c r="AV152" s="10" t="s">
        <v>118</v>
      </c>
      <c r="AW152" s="10" t="s">
        <v>36</v>
      </c>
      <c r="AX152" s="10" t="s">
        <v>85</v>
      </c>
      <c r="AY152" s="182" t="s">
        <v>161</v>
      </c>
    </row>
    <row r="153" spans="2:65" s="1" customFormat="1" ht="16.5" customHeight="1">
      <c r="B153" s="130"/>
      <c r="C153" s="199" t="s">
        <v>190</v>
      </c>
      <c r="D153" s="199" t="s">
        <v>238</v>
      </c>
      <c r="E153" s="200" t="s">
        <v>408</v>
      </c>
      <c r="F153" s="295" t="s">
        <v>409</v>
      </c>
      <c r="G153" s="295"/>
      <c r="H153" s="295"/>
      <c r="I153" s="295"/>
      <c r="J153" s="201" t="s">
        <v>255</v>
      </c>
      <c r="K153" s="202">
        <v>600</v>
      </c>
      <c r="L153" s="296">
        <v>0</v>
      </c>
      <c r="M153" s="296"/>
      <c r="N153" s="297">
        <f>ROUND(L153*K153,2)</f>
        <v>0</v>
      </c>
      <c r="O153" s="282"/>
      <c r="P153" s="282"/>
      <c r="Q153" s="282"/>
      <c r="R153" s="133"/>
      <c r="T153" s="154" t="s">
        <v>5</v>
      </c>
      <c r="U153" s="46" t="s">
        <v>45</v>
      </c>
      <c r="V153" s="38"/>
      <c r="W153" s="173">
        <f>V153*K153</f>
        <v>0</v>
      </c>
      <c r="X153" s="173">
        <v>0</v>
      </c>
      <c r="Y153" s="173">
        <f>X153*K153</f>
        <v>0</v>
      </c>
      <c r="Z153" s="173">
        <v>0</v>
      </c>
      <c r="AA153" s="174">
        <f>Z153*K153</f>
        <v>0</v>
      </c>
      <c r="AR153" s="20" t="s">
        <v>204</v>
      </c>
      <c r="AT153" s="20" t="s">
        <v>238</v>
      </c>
      <c r="AU153" s="20" t="s">
        <v>118</v>
      </c>
      <c r="AY153" s="20" t="s">
        <v>161</v>
      </c>
      <c r="BE153" s="107">
        <f>IF(U153="základní",N153,0)</f>
        <v>0</v>
      </c>
      <c r="BF153" s="107">
        <f>IF(U153="snížená",N153,0)</f>
        <v>0</v>
      </c>
      <c r="BG153" s="107">
        <f>IF(U153="zákl. přenesená",N153,0)</f>
        <v>0</v>
      </c>
      <c r="BH153" s="107">
        <f>IF(U153="sníž. přenesená",N153,0)</f>
        <v>0</v>
      </c>
      <c r="BI153" s="107">
        <f>IF(U153="nulová",N153,0)</f>
        <v>0</v>
      </c>
      <c r="BJ153" s="20" t="s">
        <v>85</v>
      </c>
      <c r="BK153" s="107">
        <f>ROUND(L153*K153,2)</f>
        <v>0</v>
      </c>
      <c r="BL153" s="20" t="s">
        <v>165</v>
      </c>
      <c r="BM153" s="20" t="s">
        <v>410</v>
      </c>
    </row>
    <row r="154" spans="2:65" s="10" customFormat="1" ht="16.5" customHeight="1">
      <c r="B154" s="175"/>
      <c r="C154" s="176"/>
      <c r="D154" s="176"/>
      <c r="E154" s="177" t="s">
        <v>5</v>
      </c>
      <c r="F154" s="283" t="s">
        <v>411</v>
      </c>
      <c r="G154" s="284"/>
      <c r="H154" s="284"/>
      <c r="I154" s="284"/>
      <c r="J154" s="176"/>
      <c r="K154" s="178">
        <v>600</v>
      </c>
      <c r="L154" s="176"/>
      <c r="M154" s="176"/>
      <c r="N154" s="176"/>
      <c r="O154" s="176"/>
      <c r="P154" s="176"/>
      <c r="Q154" s="176"/>
      <c r="R154" s="179"/>
      <c r="T154" s="180"/>
      <c r="U154" s="176"/>
      <c r="V154" s="176"/>
      <c r="W154" s="176"/>
      <c r="X154" s="176"/>
      <c r="Y154" s="176"/>
      <c r="Z154" s="176"/>
      <c r="AA154" s="181"/>
      <c r="AT154" s="182" t="s">
        <v>168</v>
      </c>
      <c r="AU154" s="182" t="s">
        <v>118</v>
      </c>
      <c r="AV154" s="10" t="s">
        <v>118</v>
      </c>
      <c r="AW154" s="10" t="s">
        <v>36</v>
      </c>
      <c r="AX154" s="10" t="s">
        <v>85</v>
      </c>
      <c r="AY154" s="182" t="s">
        <v>161</v>
      </c>
    </row>
    <row r="155" spans="2:65" s="1" customFormat="1" ht="16.5" customHeight="1">
      <c r="B155" s="130"/>
      <c r="C155" s="199" t="s">
        <v>196</v>
      </c>
      <c r="D155" s="199" t="s">
        <v>238</v>
      </c>
      <c r="E155" s="200" t="s">
        <v>412</v>
      </c>
      <c r="F155" s="295" t="s">
        <v>413</v>
      </c>
      <c r="G155" s="295"/>
      <c r="H155" s="295"/>
      <c r="I155" s="295"/>
      <c r="J155" s="201" t="s">
        <v>414</v>
      </c>
      <c r="K155" s="202">
        <v>1</v>
      </c>
      <c r="L155" s="296">
        <v>0</v>
      </c>
      <c r="M155" s="296"/>
      <c r="N155" s="297">
        <f>ROUND(L155*K155,2)</f>
        <v>0</v>
      </c>
      <c r="O155" s="282"/>
      <c r="P155" s="282"/>
      <c r="Q155" s="282"/>
      <c r="R155" s="133"/>
      <c r="T155" s="154" t="s">
        <v>5</v>
      </c>
      <c r="U155" s="46" t="s">
        <v>45</v>
      </c>
      <c r="V155" s="38"/>
      <c r="W155" s="173">
        <f>V155*K155</f>
        <v>0</v>
      </c>
      <c r="X155" s="173">
        <v>0</v>
      </c>
      <c r="Y155" s="173">
        <f>X155*K155</f>
        <v>0</v>
      </c>
      <c r="Z155" s="173">
        <v>0</v>
      </c>
      <c r="AA155" s="174">
        <f>Z155*K155</f>
        <v>0</v>
      </c>
      <c r="AR155" s="20" t="s">
        <v>204</v>
      </c>
      <c r="AT155" s="20" t="s">
        <v>238</v>
      </c>
      <c r="AU155" s="20" t="s">
        <v>118</v>
      </c>
      <c r="AY155" s="20" t="s">
        <v>161</v>
      </c>
      <c r="BE155" s="107">
        <f>IF(U155="základní",N155,0)</f>
        <v>0</v>
      </c>
      <c r="BF155" s="107">
        <f>IF(U155="snížená",N155,0)</f>
        <v>0</v>
      </c>
      <c r="BG155" s="107">
        <f>IF(U155="zákl. přenesená",N155,0)</f>
        <v>0</v>
      </c>
      <c r="BH155" s="107">
        <f>IF(U155="sníž. přenesená",N155,0)</f>
        <v>0</v>
      </c>
      <c r="BI155" s="107">
        <f>IF(U155="nulová",N155,0)</f>
        <v>0</v>
      </c>
      <c r="BJ155" s="20" t="s">
        <v>85</v>
      </c>
      <c r="BK155" s="107">
        <f>ROUND(L155*K155,2)</f>
        <v>0</v>
      </c>
      <c r="BL155" s="20" t="s">
        <v>165</v>
      </c>
      <c r="BM155" s="20" t="s">
        <v>415</v>
      </c>
    </row>
    <row r="156" spans="2:65" s="10" customFormat="1" ht="16.5" customHeight="1">
      <c r="B156" s="175"/>
      <c r="C156" s="176"/>
      <c r="D156" s="176"/>
      <c r="E156" s="177" t="s">
        <v>5</v>
      </c>
      <c r="F156" s="283" t="s">
        <v>416</v>
      </c>
      <c r="G156" s="284"/>
      <c r="H156" s="284"/>
      <c r="I156" s="284"/>
      <c r="J156" s="176"/>
      <c r="K156" s="178">
        <v>1</v>
      </c>
      <c r="L156" s="176"/>
      <c r="M156" s="176"/>
      <c r="N156" s="176"/>
      <c r="O156" s="176"/>
      <c r="P156" s="176"/>
      <c r="Q156" s="176"/>
      <c r="R156" s="179"/>
      <c r="T156" s="180"/>
      <c r="U156" s="176"/>
      <c r="V156" s="176"/>
      <c r="W156" s="176"/>
      <c r="X156" s="176"/>
      <c r="Y156" s="176"/>
      <c r="Z156" s="176"/>
      <c r="AA156" s="181"/>
      <c r="AT156" s="182" t="s">
        <v>168</v>
      </c>
      <c r="AU156" s="182" t="s">
        <v>118</v>
      </c>
      <c r="AV156" s="10" t="s">
        <v>118</v>
      </c>
      <c r="AW156" s="10" t="s">
        <v>36</v>
      </c>
      <c r="AX156" s="10" t="s">
        <v>85</v>
      </c>
      <c r="AY156" s="182" t="s">
        <v>161</v>
      </c>
    </row>
    <row r="157" spans="2:65" s="1" customFormat="1" ht="16.5" customHeight="1">
      <c r="B157" s="130"/>
      <c r="C157" s="199" t="s">
        <v>200</v>
      </c>
      <c r="D157" s="199" t="s">
        <v>238</v>
      </c>
      <c r="E157" s="200" t="s">
        <v>417</v>
      </c>
      <c r="F157" s="295" t="s">
        <v>418</v>
      </c>
      <c r="G157" s="295"/>
      <c r="H157" s="295"/>
      <c r="I157" s="295"/>
      <c r="J157" s="201" t="s">
        <v>164</v>
      </c>
      <c r="K157" s="202">
        <v>320</v>
      </c>
      <c r="L157" s="296">
        <v>0</v>
      </c>
      <c r="M157" s="296"/>
      <c r="N157" s="297">
        <f>ROUND(L157*K157,2)</f>
        <v>0</v>
      </c>
      <c r="O157" s="282"/>
      <c r="P157" s="282"/>
      <c r="Q157" s="282"/>
      <c r="R157" s="133"/>
      <c r="T157" s="154" t="s">
        <v>5</v>
      </c>
      <c r="U157" s="46" t="s">
        <v>45</v>
      </c>
      <c r="V157" s="38"/>
      <c r="W157" s="173">
        <f>V157*K157</f>
        <v>0</v>
      </c>
      <c r="X157" s="173">
        <v>0</v>
      </c>
      <c r="Y157" s="173">
        <f>X157*K157</f>
        <v>0</v>
      </c>
      <c r="Z157" s="173">
        <v>0</v>
      </c>
      <c r="AA157" s="174">
        <f>Z157*K157</f>
        <v>0</v>
      </c>
      <c r="AR157" s="20" t="s">
        <v>204</v>
      </c>
      <c r="AT157" s="20" t="s">
        <v>238</v>
      </c>
      <c r="AU157" s="20" t="s">
        <v>118</v>
      </c>
      <c r="AY157" s="20" t="s">
        <v>161</v>
      </c>
      <c r="BE157" s="107">
        <f>IF(U157="základní",N157,0)</f>
        <v>0</v>
      </c>
      <c r="BF157" s="107">
        <f>IF(U157="snížená",N157,0)</f>
        <v>0</v>
      </c>
      <c r="BG157" s="107">
        <f>IF(U157="zákl. přenesená",N157,0)</f>
        <v>0</v>
      </c>
      <c r="BH157" s="107">
        <f>IF(U157="sníž. přenesená",N157,0)</f>
        <v>0</v>
      </c>
      <c r="BI157" s="107">
        <f>IF(U157="nulová",N157,0)</f>
        <v>0</v>
      </c>
      <c r="BJ157" s="20" t="s">
        <v>85</v>
      </c>
      <c r="BK157" s="107">
        <f>ROUND(L157*K157,2)</f>
        <v>0</v>
      </c>
      <c r="BL157" s="20" t="s">
        <v>165</v>
      </c>
      <c r="BM157" s="20" t="s">
        <v>419</v>
      </c>
    </row>
    <row r="158" spans="2:65" s="10" customFormat="1" ht="16.5" customHeight="1">
      <c r="B158" s="175"/>
      <c r="C158" s="176"/>
      <c r="D158" s="176"/>
      <c r="E158" s="177" t="s">
        <v>5</v>
      </c>
      <c r="F158" s="283" t="s">
        <v>396</v>
      </c>
      <c r="G158" s="284"/>
      <c r="H158" s="284"/>
      <c r="I158" s="284"/>
      <c r="J158" s="176"/>
      <c r="K158" s="178">
        <v>320</v>
      </c>
      <c r="L158" s="176"/>
      <c r="M158" s="176"/>
      <c r="N158" s="176"/>
      <c r="O158" s="176"/>
      <c r="P158" s="176"/>
      <c r="Q158" s="176"/>
      <c r="R158" s="179"/>
      <c r="T158" s="180"/>
      <c r="U158" s="176"/>
      <c r="V158" s="176"/>
      <c r="W158" s="176"/>
      <c r="X158" s="176"/>
      <c r="Y158" s="176"/>
      <c r="Z158" s="176"/>
      <c r="AA158" s="181"/>
      <c r="AT158" s="182" t="s">
        <v>168</v>
      </c>
      <c r="AU158" s="182" t="s">
        <v>118</v>
      </c>
      <c r="AV158" s="10" t="s">
        <v>118</v>
      </c>
      <c r="AW158" s="10" t="s">
        <v>36</v>
      </c>
      <c r="AX158" s="10" t="s">
        <v>85</v>
      </c>
      <c r="AY158" s="182" t="s">
        <v>161</v>
      </c>
    </row>
    <row r="159" spans="2:65" s="1" customFormat="1" ht="16.5" customHeight="1">
      <c r="B159" s="130"/>
      <c r="C159" s="199" t="s">
        <v>204</v>
      </c>
      <c r="D159" s="199" t="s">
        <v>238</v>
      </c>
      <c r="E159" s="200" t="s">
        <v>420</v>
      </c>
      <c r="F159" s="295" t="s">
        <v>421</v>
      </c>
      <c r="G159" s="295"/>
      <c r="H159" s="295"/>
      <c r="I159" s="295"/>
      <c r="J159" s="201" t="s">
        <v>244</v>
      </c>
      <c r="K159" s="202">
        <v>150</v>
      </c>
      <c r="L159" s="296">
        <v>0</v>
      </c>
      <c r="M159" s="296"/>
      <c r="N159" s="297">
        <f>ROUND(L159*K159,2)</f>
        <v>0</v>
      </c>
      <c r="O159" s="282"/>
      <c r="P159" s="282"/>
      <c r="Q159" s="282"/>
      <c r="R159" s="133"/>
      <c r="T159" s="154" t="s">
        <v>5</v>
      </c>
      <c r="U159" s="46" t="s">
        <v>45</v>
      </c>
      <c r="V159" s="38"/>
      <c r="W159" s="173">
        <f>V159*K159</f>
        <v>0</v>
      </c>
      <c r="X159" s="173">
        <v>0</v>
      </c>
      <c r="Y159" s="173">
        <f>X159*K159</f>
        <v>0</v>
      </c>
      <c r="Z159" s="173">
        <v>0</v>
      </c>
      <c r="AA159" s="174">
        <f>Z159*K159</f>
        <v>0</v>
      </c>
      <c r="AR159" s="20" t="s">
        <v>204</v>
      </c>
      <c r="AT159" s="20" t="s">
        <v>238</v>
      </c>
      <c r="AU159" s="20" t="s">
        <v>118</v>
      </c>
      <c r="AY159" s="20" t="s">
        <v>161</v>
      </c>
      <c r="BE159" s="107">
        <f>IF(U159="základní",N159,0)</f>
        <v>0</v>
      </c>
      <c r="BF159" s="107">
        <f>IF(U159="snížená",N159,0)</f>
        <v>0</v>
      </c>
      <c r="BG159" s="107">
        <f>IF(U159="zákl. přenesená",N159,0)</f>
        <v>0</v>
      </c>
      <c r="BH159" s="107">
        <f>IF(U159="sníž. přenesená",N159,0)</f>
        <v>0</v>
      </c>
      <c r="BI159" s="107">
        <f>IF(U159="nulová",N159,0)</f>
        <v>0</v>
      </c>
      <c r="BJ159" s="20" t="s">
        <v>85</v>
      </c>
      <c r="BK159" s="107">
        <f>ROUND(L159*K159,2)</f>
        <v>0</v>
      </c>
      <c r="BL159" s="20" t="s">
        <v>165</v>
      </c>
      <c r="BM159" s="20" t="s">
        <v>422</v>
      </c>
    </row>
    <row r="160" spans="2:65" s="10" customFormat="1" ht="16.5" customHeight="1">
      <c r="B160" s="175"/>
      <c r="C160" s="176"/>
      <c r="D160" s="176"/>
      <c r="E160" s="177" t="s">
        <v>5</v>
      </c>
      <c r="F160" s="283" t="s">
        <v>423</v>
      </c>
      <c r="G160" s="284"/>
      <c r="H160" s="284"/>
      <c r="I160" s="284"/>
      <c r="J160" s="176"/>
      <c r="K160" s="178">
        <v>150</v>
      </c>
      <c r="L160" s="176"/>
      <c r="M160" s="176"/>
      <c r="N160" s="176"/>
      <c r="O160" s="176"/>
      <c r="P160" s="176"/>
      <c r="Q160" s="176"/>
      <c r="R160" s="179"/>
      <c r="T160" s="180"/>
      <c r="U160" s="176"/>
      <c r="V160" s="176"/>
      <c r="W160" s="176"/>
      <c r="X160" s="176"/>
      <c r="Y160" s="176"/>
      <c r="Z160" s="176"/>
      <c r="AA160" s="181"/>
      <c r="AT160" s="182" t="s">
        <v>168</v>
      </c>
      <c r="AU160" s="182" t="s">
        <v>118</v>
      </c>
      <c r="AV160" s="10" t="s">
        <v>118</v>
      </c>
      <c r="AW160" s="10" t="s">
        <v>36</v>
      </c>
      <c r="AX160" s="10" t="s">
        <v>85</v>
      </c>
      <c r="AY160" s="182" t="s">
        <v>161</v>
      </c>
    </row>
    <row r="161" spans="2:65" s="1" customFormat="1" ht="16.5" customHeight="1">
      <c r="B161" s="130"/>
      <c r="C161" s="199" t="s">
        <v>209</v>
      </c>
      <c r="D161" s="199" t="s">
        <v>238</v>
      </c>
      <c r="E161" s="200" t="s">
        <v>424</v>
      </c>
      <c r="F161" s="295" t="s">
        <v>425</v>
      </c>
      <c r="G161" s="295"/>
      <c r="H161" s="295"/>
      <c r="I161" s="295"/>
      <c r="J161" s="201" t="s">
        <v>414</v>
      </c>
      <c r="K161" s="202">
        <v>1</v>
      </c>
      <c r="L161" s="296">
        <v>0</v>
      </c>
      <c r="M161" s="296"/>
      <c r="N161" s="297">
        <f>ROUND(L161*K161,2)</f>
        <v>0</v>
      </c>
      <c r="O161" s="282"/>
      <c r="P161" s="282"/>
      <c r="Q161" s="282"/>
      <c r="R161" s="133"/>
      <c r="T161" s="154" t="s">
        <v>5</v>
      </c>
      <c r="U161" s="46" t="s">
        <v>45</v>
      </c>
      <c r="V161" s="38"/>
      <c r="W161" s="173">
        <f>V161*K161</f>
        <v>0</v>
      </c>
      <c r="X161" s="173">
        <v>0</v>
      </c>
      <c r="Y161" s="173">
        <f>X161*K161</f>
        <v>0</v>
      </c>
      <c r="Z161" s="173">
        <v>0</v>
      </c>
      <c r="AA161" s="174">
        <f>Z161*K161</f>
        <v>0</v>
      </c>
      <c r="AR161" s="20" t="s">
        <v>204</v>
      </c>
      <c r="AT161" s="20" t="s">
        <v>238</v>
      </c>
      <c r="AU161" s="20" t="s">
        <v>118</v>
      </c>
      <c r="AY161" s="20" t="s">
        <v>161</v>
      </c>
      <c r="BE161" s="107">
        <f>IF(U161="základní",N161,0)</f>
        <v>0</v>
      </c>
      <c r="BF161" s="107">
        <f>IF(U161="snížená",N161,0)</f>
        <v>0</v>
      </c>
      <c r="BG161" s="107">
        <f>IF(U161="zákl. přenesená",N161,0)</f>
        <v>0</v>
      </c>
      <c r="BH161" s="107">
        <f>IF(U161="sníž. přenesená",N161,0)</f>
        <v>0</v>
      </c>
      <c r="BI161" s="107">
        <f>IF(U161="nulová",N161,0)</f>
        <v>0</v>
      </c>
      <c r="BJ161" s="20" t="s">
        <v>85</v>
      </c>
      <c r="BK161" s="107">
        <f>ROUND(L161*K161,2)</f>
        <v>0</v>
      </c>
      <c r="BL161" s="20" t="s">
        <v>165</v>
      </c>
      <c r="BM161" s="20" t="s">
        <v>426</v>
      </c>
    </row>
    <row r="162" spans="2:65" s="10" customFormat="1" ht="16.5" customHeight="1">
      <c r="B162" s="175"/>
      <c r="C162" s="176"/>
      <c r="D162" s="176"/>
      <c r="E162" s="177" t="s">
        <v>5</v>
      </c>
      <c r="F162" s="283" t="s">
        <v>416</v>
      </c>
      <c r="G162" s="284"/>
      <c r="H162" s="284"/>
      <c r="I162" s="284"/>
      <c r="J162" s="176"/>
      <c r="K162" s="178">
        <v>1</v>
      </c>
      <c r="L162" s="176"/>
      <c r="M162" s="176"/>
      <c r="N162" s="176"/>
      <c r="O162" s="176"/>
      <c r="P162" s="176"/>
      <c r="Q162" s="176"/>
      <c r="R162" s="179"/>
      <c r="T162" s="180"/>
      <c r="U162" s="176"/>
      <c r="V162" s="176"/>
      <c r="W162" s="176"/>
      <c r="X162" s="176"/>
      <c r="Y162" s="176"/>
      <c r="Z162" s="176"/>
      <c r="AA162" s="181"/>
      <c r="AT162" s="182" t="s">
        <v>168</v>
      </c>
      <c r="AU162" s="182" t="s">
        <v>118</v>
      </c>
      <c r="AV162" s="10" t="s">
        <v>118</v>
      </c>
      <c r="AW162" s="10" t="s">
        <v>36</v>
      </c>
      <c r="AX162" s="10" t="s">
        <v>85</v>
      </c>
      <c r="AY162" s="182" t="s">
        <v>161</v>
      </c>
    </row>
    <row r="163" spans="2:65" s="1" customFormat="1" ht="16.5" customHeight="1">
      <c r="B163" s="130"/>
      <c r="C163" s="169" t="s">
        <v>213</v>
      </c>
      <c r="D163" s="169" t="s">
        <v>152</v>
      </c>
      <c r="E163" s="170" t="s">
        <v>427</v>
      </c>
      <c r="F163" s="281" t="s">
        <v>428</v>
      </c>
      <c r="G163" s="281"/>
      <c r="H163" s="281"/>
      <c r="I163" s="281"/>
      <c r="J163" s="171" t="s">
        <v>429</v>
      </c>
      <c r="K163" s="172">
        <v>3000</v>
      </c>
      <c r="L163" s="270">
        <v>0</v>
      </c>
      <c r="M163" s="270"/>
      <c r="N163" s="282">
        <f>ROUND(L163*K163,2)</f>
        <v>0</v>
      </c>
      <c r="O163" s="282"/>
      <c r="P163" s="282"/>
      <c r="Q163" s="282"/>
      <c r="R163" s="133"/>
      <c r="T163" s="154" t="s">
        <v>5</v>
      </c>
      <c r="U163" s="46" t="s">
        <v>45</v>
      </c>
      <c r="V163" s="38"/>
      <c r="W163" s="173">
        <f>V163*K163</f>
        <v>0</v>
      </c>
      <c r="X163" s="173">
        <v>0</v>
      </c>
      <c r="Y163" s="173">
        <f>X163*K163</f>
        <v>0</v>
      </c>
      <c r="Z163" s="173">
        <v>0</v>
      </c>
      <c r="AA163" s="174">
        <f>Z163*K163</f>
        <v>0</v>
      </c>
      <c r="AR163" s="20" t="s">
        <v>165</v>
      </c>
      <c r="AT163" s="20" t="s">
        <v>152</v>
      </c>
      <c r="AU163" s="20" t="s">
        <v>118</v>
      </c>
      <c r="AY163" s="20" t="s">
        <v>161</v>
      </c>
      <c r="BE163" s="107">
        <f>IF(U163="základní",N163,0)</f>
        <v>0</v>
      </c>
      <c r="BF163" s="107">
        <f>IF(U163="snížená",N163,0)</f>
        <v>0</v>
      </c>
      <c r="BG163" s="107">
        <f>IF(U163="zákl. přenesená",N163,0)</f>
        <v>0</v>
      </c>
      <c r="BH163" s="107">
        <f>IF(U163="sníž. přenesená",N163,0)</f>
        <v>0</v>
      </c>
      <c r="BI163" s="107">
        <f>IF(U163="nulová",N163,0)</f>
        <v>0</v>
      </c>
      <c r="BJ163" s="20" t="s">
        <v>85</v>
      </c>
      <c r="BK163" s="107">
        <f>ROUND(L163*K163,2)</f>
        <v>0</v>
      </c>
      <c r="BL163" s="20" t="s">
        <v>165</v>
      </c>
      <c r="BM163" s="20" t="s">
        <v>430</v>
      </c>
    </row>
    <row r="164" spans="2:65" s="10" customFormat="1" ht="16.5" customHeight="1">
      <c r="B164" s="175"/>
      <c r="C164" s="176"/>
      <c r="D164" s="176"/>
      <c r="E164" s="177" t="s">
        <v>5</v>
      </c>
      <c r="F164" s="283" t="s">
        <v>431</v>
      </c>
      <c r="G164" s="284"/>
      <c r="H164" s="284"/>
      <c r="I164" s="284"/>
      <c r="J164" s="176"/>
      <c r="K164" s="178">
        <v>3000</v>
      </c>
      <c r="L164" s="176"/>
      <c r="M164" s="176"/>
      <c r="N164" s="176"/>
      <c r="O164" s="176"/>
      <c r="P164" s="176"/>
      <c r="Q164" s="176"/>
      <c r="R164" s="179"/>
      <c r="T164" s="180"/>
      <c r="U164" s="176"/>
      <c r="V164" s="176"/>
      <c r="W164" s="176"/>
      <c r="X164" s="176"/>
      <c r="Y164" s="176"/>
      <c r="Z164" s="176"/>
      <c r="AA164" s="181"/>
      <c r="AT164" s="182" t="s">
        <v>168</v>
      </c>
      <c r="AU164" s="182" t="s">
        <v>118</v>
      </c>
      <c r="AV164" s="10" t="s">
        <v>118</v>
      </c>
      <c r="AW164" s="10" t="s">
        <v>36</v>
      </c>
      <c r="AX164" s="10" t="s">
        <v>85</v>
      </c>
      <c r="AY164" s="182" t="s">
        <v>161</v>
      </c>
    </row>
    <row r="165" spans="2:65" s="10" customFormat="1" ht="16.5" customHeight="1">
      <c r="B165" s="175"/>
      <c r="C165" s="176"/>
      <c r="D165" s="176"/>
      <c r="E165" s="177" t="s">
        <v>5</v>
      </c>
      <c r="F165" s="289" t="s">
        <v>5</v>
      </c>
      <c r="G165" s="290"/>
      <c r="H165" s="290"/>
      <c r="I165" s="290"/>
      <c r="J165" s="176"/>
      <c r="K165" s="178">
        <v>0</v>
      </c>
      <c r="L165" s="176"/>
      <c r="M165" s="176"/>
      <c r="N165" s="176"/>
      <c r="O165" s="176"/>
      <c r="P165" s="176"/>
      <c r="Q165" s="176"/>
      <c r="R165" s="179"/>
      <c r="T165" s="180"/>
      <c r="U165" s="176"/>
      <c r="V165" s="176"/>
      <c r="W165" s="176"/>
      <c r="X165" s="176"/>
      <c r="Y165" s="176"/>
      <c r="Z165" s="176"/>
      <c r="AA165" s="181"/>
      <c r="AT165" s="182" t="s">
        <v>168</v>
      </c>
      <c r="AU165" s="182" t="s">
        <v>118</v>
      </c>
      <c r="AV165" s="10" t="s">
        <v>118</v>
      </c>
      <c r="AW165" s="10" t="s">
        <v>36</v>
      </c>
      <c r="AX165" s="10" t="s">
        <v>80</v>
      </c>
      <c r="AY165" s="182" t="s">
        <v>161</v>
      </c>
    </row>
    <row r="166" spans="2:65" s="10" customFormat="1" ht="16.5" customHeight="1">
      <c r="B166" s="175"/>
      <c r="C166" s="176"/>
      <c r="D166" s="176"/>
      <c r="E166" s="177" t="s">
        <v>5</v>
      </c>
      <c r="F166" s="289" t="s">
        <v>5</v>
      </c>
      <c r="G166" s="290"/>
      <c r="H166" s="290"/>
      <c r="I166" s="290"/>
      <c r="J166" s="176"/>
      <c r="K166" s="178">
        <v>0</v>
      </c>
      <c r="L166" s="176"/>
      <c r="M166" s="176"/>
      <c r="N166" s="176"/>
      <c r="O166" s="176"/>
      <c r="P166" s="176"/>
      <c r="Q166" s="176"/>
      <c r="R166" s="179"/>
      <c r="T166" s="180"/>
      <c r="U166" s="176"/>
      <c r="V166" s="176"/>
      <c r="W166" s="176"/>
      <c r="X166" s="176"/>
      <c r="Y166" s="176"/>
      <c r="Z166" s="176"/>
      <c r="AA166" s="181"/>
      <c r="AT166" s="182" t="s">
        <v>168</v>
      </c>
      <c r="AU166" s="182" t="s">
        <v>118</v>
      </c>
      <c r="AV166" s="10" t="s">
        <v>118</v>
      </c>
      <c r="AW166" s="10" t="s">
        <v>36</v>
      </c>
      <c r="AX166" s="10" t="s">
        <v>80</v>
      </c>
      <c r="AY166" s="182" t="s">
        <v>161</v>
      </c>
    </row>
    <row r="167" spans="2:65" s="10" customFormat="1" ht="16.5" customHeight="1">
      <c r="B167" s="175"/>
      <c r="C167" s="176"/>
      <c r="D167" s="176"/>
      <c r="E167" s="177" t="s">
        <v>5</v>
      </c>
      <c r="F167" s="289" t="s">
        <v>5</v>
      </c>
      <c r="G167" s="290"/>
      <c r="H167" s="290"/>
      <c r="I167" s="290"/>
      <c r="J167" s="176"/>
      <c r="K167" s="178">
        <v>0</v>
      </c>
      <c r="L167" s="176"/>
      <c r="M167" s="176"/>
      <c r="N167" s="176"/>
      <c r="O167" s="176"/>
      <c r="P167" s="176"/>
      <c r="Q167" s="176"/>
      <c r="R167" s="179"/>
      <c r="T167" s="180"/>
      <c r="U167" s="176"/>
      <c r="V167" s="176"/>
      <c r="W167" s="176"/>
      <c r="X167" s="176"/>
      <c r="Y167" s="176"/>
      <c r="Z167" s="176"/>
      <c r="AA167" s="181"/>
      <c r="AT167" s="182" t="s">
        <v>168</v>
      </c>
      <c r="AU167" s="182" t="s">
        <v>118</v>
      </c>
      <c r="AV167" s="10" t="s">
        <v>118</v>
      </c>
      <c r="AW167" s="10" t="s">
        <v>36</v>
      </c>
      <c r="AX167" s="10" t="s">
        <v>80</v>
      </c>
      <c r="AY167" s="182" t="s">
        <v>161</v>
      </c>
    </row>
    <row r="168" spans="2:65" s="10" customFormat="1" ht="16.5" customHeight="1">
      <c r="B168" s="175"/>
      <c r="C168" s="176"/>
      <c r="D168" s="176"/>
      <c r="E168" s="177" t="s">
        <v>5</v>
      </c>
      <c r="F168" s="289" t="s">
        <v>5</v>
      </c>
      <c r="G168" s="290"/>
      <c r="H168" s="290"/>
      <c r="I168" s="290"/>
      <c r="J168" s="176"/>
      <c r="K168" s="178">
        <v>0</v>
      </c>
      <c r="L168" s="176"/>
      <c r="M168" s="176"/>
      <c r="N168" s="176"/>
      <c r="O168" s="176"/>
      <c r="P168" s="176"/>
      <c r="Q168" s="176"/>
      <c r="R168" s="179"/>
      <c r="T168" s="180"/>
      <c r="U168" s="176"/>
      <c r="V168" s="176"/>
      <c r="W168" s="176"/>
      <c r="X168" s="176"/>
      <c r="Y168" s="176"/>
      <c r="Z168" s="176"/>
      <c r="AA168" s="181"/>
      <c r="AT168" s="182" t="s">
        <v>168</v>
      </c>
      <c r="AU168" s="182" t="s">
        <v>118</v>
      </c>
      <c r="AV168" s="10" t="s">
        <v>118</v>
      </c>
      <c r="AW168" s="10" t="s">
        <v>36</v>
      </c>
      <c r="AX168" s="10" t="s">
        <v>80</v>
      </c>
      <c r="AY168" s="182" t="s">
        <v>161</v>
      </c>
    </row>
    <row r="169" spans="2:65" s="10" customFormat="1" ht="16.5" customHeight="1">
      <c r="B169" s="175"/>
      <c r="C169" s="176"/>
      <c r="D169" s="176"/>
      <c r="E169" s="177" t="s">
        <v>5</v>
      </c>
      <c r="F169" s="289" t="s">
        <v>5</v>
      </c>
      <c r="G169" s="290"/>
      <c r="H169" s="290"/>
      <c r="I169" s="290"/>
      <c r="J169" s="176"/>
      <c r="K169" s="178">
        <v>0</v>
      </c>
      <c r="L169" s="176"/>
      <c r="M169" s="176"/>
      <c r="N169" s="176"/>
      <c r="O169" s="176"/>
      <c r="P169" s="176"/>
      <c r="Q169" s="176"/>
      <c r="R169" s="179"/>
      <c r="T169" s="180"/>
      <c r="U169" s="176"/>
      <c r="V169" s="176"/>
      <c r="W169" s="176"/>
      <c r="X169" s="176"/>
      <c r="Y169" s="176"/>
      <c r="Z169" s="176"/>
      <c r="AA169" s="181"/>
      <c r="AT169" s="182" t="s">
        <v>168</v>
      </c>
      <c r="AU169" s="182" t="s">
        <v>118</v>
      </c>
      <c r="AV169" s="10" t="s">
        <v>118</v>
      </c>
      <c r="AW169" s="10" t="s">
        <v>36</v>
      </c>
      <c r="AX169" s="10" t="s">
        <v>80</v>
      </c>
      <c r="AY169" s="182" t="s">
        <v>161</v>
      </c>
    </row>
    <row r="170" spans="2:65" s="10" customFormat="1" ht="16.5" customHeight="1">
      <c r="B170" s="175"/>
      <c r="C170" s="176"/>
      <c r="D170" s="176"/>
      <c r="E170" s="177" t="s">
        <v>5</v>
      </c>
      <c r="F170" s="289" t="s">
        <v>5</v>
      </c>
      <c r="G170" s="290"/>
      <c r="H170" s="290"/>
      <c r="I170" s="290"/>
      <c r="J170" s="176"/>
      <c r="K170" s="178">
        <v>0</v>
      </c>
      <c r="L170" s="176"/>
      <c r="M170" s="176"/>
      <c r="N170" s="176"/>
      <c r="O170" s="176"/>
      <c r="P170" s="176"/>
      <c r="Q170" s="176"/>
      <c r="R170" s="179"/>
      <c r="T170" s="180"/>
      <c r="U170" s="176"/>
      <c r="V170" s="176"/>
      <c r="W170" s="176"/>
      <c r="X170" s="176"/>
      <c r="Y170" s="176"/>
      <c r="Z170" s="176"/>
      <c r="AA170" s="181"/>
      <c r="AT170" s="182" t="s">
        <v>168</v>
      </c>
      <c r="AU170" s="182" t="s">
        <v>118</v>
      </c>
      <c r="AV170" s="10" t="s">
        <v>118</v>
      </c>
      <c r="AW170" s="10" t="s">
        <v>36</v>
      </c>
      <c r="AX170" s="10" t="s">
        <v>80</v>
      </c>
      <c r="AY170" s="182" t="s">
        <v>161</v>
      </c>
    </row>
    <row r="171" spans="2:65" s="10" customFormat="1" ht="16.5" customHeight="1">
      <c r="B171" s="175"/>
      <c r="C171" s="176"/>
      <c r="D171" s="176"/>
      <c r="E171" s="177" t="s">
        <v>5</v>
      </c>
      <c r="F171" s="289" t="s">
        <v>5</v>
      </c>
      <c r="G171" s="290"/>
      <c r="H171" s="290"/>
      <c r="I171" s="290"/>
      <c r="J171" s="176"/>
      <c r="K171" s="178">
        <v>0</v>
      </c>
      <c r="L171" s="176"/>
      <c r="M171" s="176"/>
      <c r="N171" s="176"/>
      <c r="O171" s="176"/>
      <c r="P171" s="176"/>
      <c r="Q171" s="176"/>
      <c r="R171" s="179"/>
      <c r="T171" s="180"/>
      <c r="U171" s="176"/>
      <c r="V171" s="176"/>
      <c r="W171" s="176"/>
      <c r="X171" s="176"/>
      <c r="Y171" s="176"/>
      <c r="Z171" s="176"/>
      <c r="AA171" s="181"/>
      <c r="AT171" s="182" t="s">
        <v>168</v>
      </c>
      <c r="AU171" s="182" t="s">
        <v>118</v>
      </c>
      <c r="AV171" s="10" t="s">
        <v>118</v>
      </c>
      <c r="AW171" s="10" t="s">
        <v>36</v>
      </c>
      <c r="AX171" s="10" t="s">
        <v>80</v>
      </c>
      <c r="AY171" s="182" t="s">
        <v>161</v>
      </c>
    </row>
    <row r="172" spans="2:65" s="10" customFormat="1" ht="16.5" customHeight="1">
      <c r="B172" s="175"/>
      <c r="C172" s="176"/>
      <c r="D172" s="176"/>
      <c r="E172" s="177" t="s">
        <v>5</v>
      </c>
      <c r="F172" s="289" t="s">
        <v>5</v>
      </c>
      <c r="G172" s="290"/>
      <c r="H172" s="290"/>
      <c r="I172" s="290"/>
      <c r="J172" s="176"/>
      <c r="K172" s="178">
        <v>0</v>
      </c>
      <c r="L172" s="176"/>
      <c r="M172" s="176"/>
      <c r="N172" s="176"/>
      <c r="O172" s="176"/>
      <c r="P172" s="176"/>
      <c r="Q172" s="176"/>
      <c r="R172" s="179"/>
      <c r="T172" s="180"/>
      <c r="U172" s="176"/>
      <c r="V172" s="176"/>
      <c r="W172" s="176"/>
      <c r="X172" s="176"/>
      <c r="Y172" s="176"/>
      <c r="Z172" s="176"/>
      <c r="AA172" s="181"/>
      <c r="AT172" s="182" t="s">
        <v>168</v>
      </c>
      <c r="AU172" s="182" t="s">
        <v>118</v>
      </c>
      <c r="AV172" s="10" t="s">
        <v>118</v>
      </c>
      <c r="AW172" s="10" t="s">
        <v>36</v>
      </c>
      <c r="AX172" s="10" t="s">
        <v>80</v>
      </c>
      <c r="AY172" s="182" t="s">
        <v>161</v>
      </c>
    </row>
    <row r="173" spans="2:65" s="10" customFormat="1" ht="16.5" customHeight="1">
      <c r="B173" s="175"/>
      <c r="C173" s="176"/>
      <c r="D173" s="176"/>
      <c r="E173" s="177" t="s">
        <v>5</v>
      </c>
      <c r="F173" s="289" t="s">
        <v>5</v>
      </c>
      <c r="G173" s="290"/>
      <c r="H173" s="290"/>
      <c r="I173" s="290"/>
      <c r="J173" s="176"/>
      <c r="K173" s="178">
        <v>0</v>
      </c>
      <c r="L173" s="176"/>
      <c r="M173" s="176"/>
      <c r="N173" s="176"/>
      <c r="O173" s="176"/>
      <c r="P173" s="176"/>
      <c r="Q173" s="176"/>
      <c r="R173" s="179"/>
      <c r="T173" s="180"/>
      <c r="U173" s="176"/>
      <c r="V173" s="176"/>
      <c r="W173" s="176"/>
      <c r="X173" s="176"/>
      <c r="Y173" s="176"/>
      <c r="Z173" s="176"/>
      <c r="AA173" s="181"/>
      <c r="AT173" s="182" t="s">
        <v>168</v>
      </c>
      <c r="AU173" s="182" t="s">
        <v>118</v>
      </c>
      <c r="AV173" s="10" t="s">
        <v>118</v>
      </c>
      <c r="AW173" s="10" t="s">
        <v>36</v>
      </c>
      <c r="AX173" s="10" t="s">
        <v>80</v>
      </c>
      <c r="AY173" s="182" t="s">
        <v>161</v>
      </c>
    </row>
    <row r="174" spans="2:65" s="10" customFormat="1" ht="16.5" customHeight="1">
      <c r="B174" s="175"/>
      <c r="C174" s="176"/>
      <c r="D174" s="176"/>
      <c r="E174" s="177" t="s">
        <v>5</v>
      </c>
      <c r="F174" s="289" t="s">
        <v>5</v>
      </c>
      <c r="G174" s="290"/>
      <c r="H174" s="290"/>
      <c r="I174" s="290"/>
      <c r="J174" s="176"/>
      <c r="K174" s="178">
        <v>0</v>
      </c>
      <c r="L174" s="176"/>
      <c r="M174" s="176"/>
      <c r="N174" s="176"/>
      <c r="O174" s="176"/>
      <c r="P174" s="176"/>
      <c r="Q174" s="176"/>
      <c r="R174" s="179"/>
      <c r="T174" s="180"/>
      <c r="U174" s="176"/>
      <c r="V174" s="176"/>
      <c r="W174" s="176"/>
      <c r="X174" s="176"/>
      <c r="Y174" s="176"/>
      <c r="Z174" s="176"/>
      <c r="AA174" s="181"/>
      <c r="AT174" s="182" t="s">
        <v>168</v>
      </c>
      <c r="AU174" s="182" t="s">
        <v>118</v>
      </c>
      <c r="AV174" s="10" t="s">
        <v>118</v>
      </c>
      <c r="AW174" s="10" t="s">
        <v>36</v>
      </c>
      <c r="AX174" s="10" t="s">
        <v>80</v>
      </c>
      <c r="AY174" s="182" t="s">
        <v>161</v>
      </c>
    </row>
    <row r="175" spans="2:65" s="10" customFormat="1" ht="16.5" customHeight="1">
      <c r="B175" s="175"/>
      <c r="C175" s="176"/>
      <c r="D175" s="176"/>
      <c r="E175" s="177" t="s">
        <v>5</v>
      </c>
      <c r="F175" s="289" t="s">
        <v>5</v>
      </c>
      <c r="G175" s="290"/>
      <c r="H175" s="290"/>
      <c r="I175" s="290"/>
      <c r="J175" s="176"/>
      <c r="K175" s="178">
        <v>0</v>
      </c>
      <c r="L175" s="176"/>
      <c r="M175" s="176"/>
      <c r="N175" s="176"/>
      <c r="O175" s="176"/>
      <c r="P175" s="176"/>
      <c r="Q175" s="176"/>
      <c r="R175" s="179"/>
      <c r="T175" s="180"/>
      <c r="U175" s="176"/>
      <c r="V175" s="176"/>
      <c r="W175" s="176"/>
      <c r="X175" s="176"/>
      <c r="Y175" s="176"/>
      <c r="Z175" s="176"/>
      <c r="AA175" s="181"/>
      <c r="AT175" s="182" t="s">
        <v>168</v>
      </c>
      <c r="AU175" s="182" t="s">
        <v>118</v>
      </c>
      <c r="AV175" s="10" t="s">
        <v>118</v>
      </c>
      <c r="AW175" s="10" t="s">
        <v>36</v>
      </c>
      <c r="AX175" s="10" t="s">
        <v>80</v>
      </c>
      <c r="AY175" s="182" t="s">
        <v>161</v>
      </c>
    </row>
    <row r="176" spans="2:65" s="1" customFormat="1" ht="16.5" customHeight="1">
      <c r="B176" s="130"/>
      <c r="C176" s="169" t="s">
        <v>220</v>
      </c>
      <c r="D176" s="169" t="s">
        <v>152</v>
      </c>
      <c r="E176" s="170" t="s">
        <v>432</v>
      </c>
      <c r="F176" s="281" t="s">
        <v>433</v>
      </c>
      <c r="G176" s="281"/>
      <c r="H176" s="281"/>
      <c r="I176" s="281"/>
      <c r="J176" s="171" t="s">
        <v>429</v>
      </c>
      <c r="K176" s="172">
        <v>500</v>
      </c>
      <c r="L176" s="270">
        <v>0</v>
      </c>
      <c r="M176" s="270"/>
      <c r="N176" s="282">
        <f>ROUND(L176*K176,2)</f>
        <v>0</v>
      </c>
      <c r="O176" s="282"/>
      <c r="P176" s="282"/>
      <c r="Q176" s="282"/>
      <c r="R176" s="133"/>
      <c r="T176" s="154" t="s">
        <v>5</v>
      </c>
      <c r="U176" s="46" t="s">
        <v>45</v>
      </c>
      <c r="V176" s="38"/>
      <c r="W176" s="173">
        <f>V176*K176</f>
        <v>0</v>
      </c>
      <c r="X176" s="173">
        <v>0</v>
      </c>
      <c r="Y176" s="173">
        <f>X176*K176</f>
        <v>0</v>
      </c>
      <c r="Z176" s="173">
        <v>0</v>
      </c>
      <c r="AA176" s="174">
        <f>Z176*K176</f>
        <v>0</v>
      </c>
      <c r="AR176" s="20" t="s">
        <v>165</v>
      </c>
      <c r="AT176" s="20" t="s">
        <v>152</v>
      </c>
      <c r="AU176" s="20" t="s">
        <v>118</v>
      </c>
      <c r="AY176" s="20" t="s">
        <v>161</v>
      </c>
      <c r="BE176" s="107">
        <f>IF(U176="základní",N176,0)</f>
        <v>0</v>
      </c>
      <c r="BF176" s="107">
        <f>IF(U176="snížená",N176,0)</f>
        <v>0</v>
      </c>
      <c r="BG176" s="107">
        <f>IF(U176="zákl. přenesená",N176,0)</f>
        <v>0</v>
      </c>
      <c r="BH176" s="107">
        <f>IF(U176="sníž. přenesená",N176,0)</f>
        <v>0</v>
      </c>
      <c r="BI176" s="107">
        <f>IF(U176="nulová",N176,0)</f>
        <v>0</v>
      </c>
      <c r="BJ176" s="20" t="s">
        <v>85</v>
      </c>
      <c r="BK176" s="107">
        <f>ROUND(L176*K176,2)</f>
        <v>0</v>
      </c>
      <c r="BL176" s="20" t="s">
        <v>165</v>
      </c>
      <c r="BM176" s="20" t="s">
        <v>434</v>
      </c>
    </row>
    <row r="177" spans="2:65" s="10" customFormat="1" ht="16.5" customHeight="1">
      <c r="B177" s="175"/>
      <c r="C177" s="176"/>
      <c r="D177" s="176"/>
      <c r="E177" s="177" t="s">
        <v>5</v>
      </c>
      <c r="F177" s="283" t="s">
        <v>435</v>
      </c>
      <c r="G177" s="284"/>
      <c r="H177" s="284"/>
      <c r="I177" s="284"/>
      <c r="J177" s="176"/>
      <c r="K177" s="178">
        <v>500</v>
      </c>
      <c r="L177" s="176"/>
      <c r="M177" s="176"/>
      <c r="N177" s="176"/>
      <c r="O177" s="176"/>
      <c r="P177" s="176"/>
      <c r="Q177" s="176"/>
      <c r="R177" s="179"/>
      <c r="T177" s="180"/>
      <c r="U177" s="176"/>
      <c r="V177" s="176"/>
      <c r="W177" s="176"/>
      <c r="X177" s="176"/>
      <c r="Y177" s="176"/>
      <c r="Z177" s="176"/>
      <c r="AA177" s="181"/>
      <c r="AT177" s="182" t="s">
        <v>168</v>
      </c>
      <c r="AU177" s="182" t="s">
        <v>118</v>
      </c>
      <c r="AV177" s="10" t="s">
        <v>118</v>
      </c>
      <c r="AW177" s="10" t="s">
        <v>36</v>
      </c>
      <c r="AX177" s="10" t="s">
        <v>85</v>
      </c>
      <c r="AY177" s="182" t="s">
        <v>161</v>
      </c>
    </row>
    <row r="178" spans="2:65" s="10" customFormat="1" ht="16.5" customHeight="1">
      <c r="B178" s="175"/>
      <c r="C178" s="176"/>
      <c r="D178" s="176"/>
      <c r="E178" s="177" t="s">
        <v>5</v>
      </c>
      <c r="F178" s="289" t="s">
        <v>5</v>
      </c>
      <c r="G178" s="290"/>
      <c r="H178" s="290"/>
      <c r="I178" s="290"/>
      <c r="J178" s="176"/>
      <c r="K178" s="178">
        <v>0</v>
      </c>
      <c r="L178" s="176"/>
      <c r="M178" s="176"/>
      <c r="N178" s="176"/>
      <c r="O178" s="176"/>
      <c r="P178" s="176"/>
      <c r="Q178" s="176"/>
      <c r="R178" s="179"/>
      <c r="T178" s="180"/>
      <c r="U178" s="176"/>
      <c r="V178" s="176"/>
      <c r="W178" s="176"/>
      <c r="X178" s="176"/>
      <c r="Y178" s="176"/>
      <c r="Z178" s="176"/>
      <c r="AA178" s="181"/>
      <c r="AT178" s="182" t="s">
        <v>168</v>
      </c>
      <c r="AU178" s="182" t="s">
        <v>118</v>
      </c>
      <c r="AV178" s="10" t="s">
        <v>118</v>
      </c>
      <c r="AW178" s="10" t="s">
        <v>36</v>
      </c>
      <c r="AX178" s="10" t="s">
        <v>80</v>
      </c>
      <c r="AY178" s="182" t="s">
        <v>161</v>
      </c>
    </row>
    <row r="179" spans="2:65" s="10" customFormat="1" ht="16.5" customHeight="1">
      <c r="B179" s="175"/>
      <c r="C179" s="176"/>
      <c r="D179" s="176"/>
      <c r="E179" s="177" t="s">
        <v>5</v>
      </c>
      <c r="F179" s="289" t="s">
        <v>5</v>
      </c>
      <c r="G179" s="290"/>
      <c r="H179" s="290"/>
      <c r="I179" s="290"/>
      <c r="J179" s="176"/>
      <c r="K179" s="178">
        <v>0</v>
      </c>
      <c r="L179" s="176"/>
      <c r="M179" s="176"/>
      <c r="N179" s="176"/>
      <c r="O179" s="176"/>
      <c r="P179" s="176"/>
      <c r="Q179" s="176"/>
      <c r="R179" s="179"/>
      <c r="T179" s="180"/>
      <c r="U179" s="176"/>
      <c r="V179" s="176"/>
      <c r="W179" s="176"/>
      <c r="X179" s="176"/>
      <c r="Y179" s="176"/>
      <c r="Z179" s="176"/>
      <c r="AA179" s="181"/>
      <c r="AT179" s="182" t="s">
        <v>168</v>
      </c>
      <c r="AU179" s="182" t="s">
        <v>118</v>
      </c>
      <c r="AV179" s="10" t="s">
        <v>118</v>
      </c>
      <c r="AW179" s="10" t="s">
        <v>36</v>
      </c>
      <c r="AX179" s="10" t="s">
        <v>80</v>
      </c>
      <c r="AY179" s="182" t="s">
        <v>161</v>
      </c>
    </row>
    <row r="180" spans="2:65" s="10" customFormat="1" ht="16.5" customHeight="1">
      <c r="B180" s="175"/>
      <c r="C180" s="176"/>
      <c r="D180" s="176"/>
      <c r="E180" s="177" t="s">
        <v>5</v>
      </c>
      <c r="F180" s="289" t="s">
        <v>5</v>
      </c>
      <c r="G180" s="290"/>
      <c r="H180" s="290"/>
      <c r="I180" s="290"/>
      <c r="J180" s="176"/>
      <c r="K180" s="178">
        <v>0</v>
      </c>
      <c r="L180" s="176"/>
      <c r="M180" s="176"/>
      <c r="N180" s="176"/>
      <c r="O180" s="176"/>
      <c r="P180" s="176"/>
      <c r="Q180" s="176"/>
      <c r="R180" s="179"/>
      <c r="T180" s="180"/>
      <c r="U180" s="176"/>
      <c r="V180" s="176"/>
      <c r="W180" s="176"/>
      <c r="X180" s="176"/>
      <c r="Y180" s="176"/>
      <c r="Z180" s="176"/>
      <c r="AA180" s="181"/>
      <c r="AT180" s="182" t="s">
        <v>168</v>
      </c>
      <c r="AU180" s="182" t="s">
        <v>118</v>
      </c>
      <c r="AV180" s="10" t="s">
        <v>118</v>
      </c>
      <c r="AW180" s="10" t="s">
        <v>36</v>
      </c>
      <c r="AX180" s="10" t="s">
        <v>80</v>
      </c>
      <c r="AY180" s="182" t="s">
        <v>161</v>
      </c>
    </row>
    <row r="181" spans="2:65" s="10" customFormat="1" ht="16.5" customHeight="1">
      <c r="B181" s="175"/>
      <c r="C181" s="176"/>
      <c r="D181" s="176"/>
      <c r="E181" s="177" t="s">
        <v>5</v>
      </c>
      <c r="F181" s="289" t="s">
        <v>5</v>
      </c>
      <c r="G181" s="290"/>
      <c r="H181" s="290"/>
      <c r="I181" s="290"/>
      <c r="J181" s="176"/>
      <c r="K181" s="178">
        <v>0</v>
      </c>
      <c r="L181" s="176"/>
      <c r="M181" s="176"/>
      <c r="N181" s="176"/>
      <c r="O181" s="176"/>
      <c r="P181" s="176"/>
      <c r="Q181" s="176"/>
      <c r="R181" s="179"/>
      <c r="T181" s="180"/>
      <c r="U181" s="176"/>
      <c r="V181" s="176"/>
      <c r="W181" s="176"/>
      <c r="X181" s="176"/>
      <c r="Y181" s="176"/>
      <c r="Z181" s="176"/>
      <c r="AA181" s="181"/>
      <c r="AT181" s="182" t="s">
        <v>168</v>
      </c>
      <c r="AU181" s="182" t="s">
        <v>118</v>
      </c>
      <c r="AV181" s="10" t="s">
        <v>118</v>
      </c>
      <c r="AW181" s="10" t="s">
        <v>36</v>
      </c>
      <c r="AX181" s="10" t="s">
        <v>80</v>
      </c>
      <c r="AY181" s="182" t="s">
        <v>161</v>
      </c>
    </row>
    <row r="182" spans="2:65" s="10" customFormat="1" ht="16.5" customHeight="1">
      <c r="B182" s="175"/>
      <c r="C182" s="176"/>
      <c r="D182" s="176"/>
      <c r="E182" s="177" t="s">
        <v>5</v>
      </c>
      <c r="F182" s="289" t="s">
        <v>5</v>
      </c>
      <c r="G182" s="290"/>
      <c r="H182" s="290"/>
      <c r="I182" s="290"/>
      <c r="J182" s="176"/>
      <c r="K182" s="178">
        <v>0</v>
      </c>
      <c r="L182" s="176"/>
      <c r="M182" s="176"/>
      <c r="N182" s="176"/>
      <c r="O182" s="176"/>
      <c r="P182" s="176"/>
      <c r="Q182" s="176"/>
      <c r="R182" s="179"/>
      <c r="T182" s="180"/>
      <c r="U182" s="176"/>
      <c r="V182" s="176"/>
      <c r="W182" s="176"/>
      <c r="X182" s="176"/>
      <c r="Y182" s="176"/>
      <c r="Z182" s="176"/>
      <c r="AA182" s="181"/>
      <c r="AT182" s="182" t="s">
        <v>168</v>
      </c>
      <c r="AU182" s="182" t="s">
        <v>118</v>
      </c>
      <c r="AV182" s="10" t="s">
        <v>118</v>
      </c>
      <c r="AW182" s="10" t="s">
        <v>36</v>
      </c>
      <c r="AX182" s="10" t="s">
        <v>80</v>
      </c>
      <c r="AY182" s="182" t="s">
        <v>161</v>
      </c>
    </row>
    <row r="183" spans="2:65" s="10" customFormat="1" ht="16.5" customHeight="1">
      <c r="B183" s="175"/>
      <c r="C183" s="176"/>
      <c r="D183" s="176"/>
      <c r="E183" s="177" t="s">
        <v>5</v>
      </c>
      <c r="F183" s="289" t="s">
        <v>5</v>
      </c>
      <c r="G183" s="290"/>
      <c r="H183" s="290"/>
      <c r="I183" s="290"/>
      <c r="J183" s="176"/>
      <c r="K183" s="178">
        <v>0</v>
      </c>
      <c r="L183" s="176"/>
      <c r="M183" s="176"/>
      <c r="N183" s="176"/>
      <c r="O183" s="176"/>
      <c r="P183" s="176"/>
      <c r="Q183" s="176"/>
      <c r="R183" s="179"/>
      <c r="T183" s="180"/>
      <c r="U183" s="176"/>
      <c r="V183" s="176"/>
      <c r="W183" s="176"/>
      <c r="X183" s="176"/>
      <c r="Y183" s="176"/>
      <c r="Z183" s="176"/>
      <c r="AA183" s="181"/>
      <c r="AT183" s="182" t="s">
        <v>168</v>
      </c>
      <c r="AU183" s="182" t="s">
        <v>118</v>
      </c>
      <c r="AV183" s="10" t="s">
        <v>118</v>
      </c>
      <c r="AW183" s="10" t="s">
        <v>36</v>
      </c>
      <c r="AX183" s="10" t="s">
        <v>80</v>
      </c>
      <c r="AY183" s="182" t="s">
        <v>161</v>
      </c>
    </row>
    <row r="184" spans="2:65" s="10" customFormat="1" ht="16.5" customHeight="1">
      <c r="B184" s="175"/>
      <c r="C184" s="176"/>
      <c r="D184" s="176"/>
      <c r="E184" s="177" t="s">
        <v>5</v>
      </c>
      <c r="F184" s="289" t="s">
        <v>5</v>
      </c>
      <c r="G184" s="290"/>
      <c r="H184" s="290"/>
      <c r="I184" s="290"/>
      <c r="J184" s="176"/>
      <c r="K184" s="178">
        <v>0</v>
      </c>
      <c r="L184" s="176"/>
      <c r="M184" s="176"/>
      <c r="N184" s="176"/>
      <c r="O184" s="176"/>
      <c r="P184" s="176"/>
      <c r="Q184" s="176"/>
      <c r="R184" s="179"/>
      <c r="T184" s="180"/>
      <c r="U184" s="176"/>
      <c r="V184" s="176"/>
      <c r="W184" s="176"/>
      <c r="X184" s="176"/>
      <c r="Y184" s="176"/>
      <c r="Z184" s="176"/>
      <c r="AA184" s="181"/>
      <c r="AT184" s="182" t="s">
        <v>168</v>
      </c>
      <c r="AU184" s="182" t="s">
        <v>118</v>
      </c>
      <c r="AV184" s="10" t="s">
        <v>118</v>
      </c>
      <c r="AW184" s="10" t="s">
        <v>36</v>
      </c>
      <c r="AX184" s="10" t="s">
        <v>80</v>
      </c>
      <c r="AY184" s="182" t="s">
        <v>161</v>
      </c>
    </row>
    <row r="185" spans="2:65" s="10" customFormat="1" ht="16.5" customHeight="1">
      <c r="B185" s="175"/>
      <c r="C185" s="176"/>
      <c r="D185" s="176"/>
      <c r="E185" s="177" t="s">
        <v>5</v>
      </c>
      <c r="F185" s="289" t="s">
        <v>5</v>
      </c>
      <c r="G185" s="290"/>
      <c r="H185" s="290"/>
      <c r="I185" s="290"/>
      <c r="J185" s="176"/>
      <c r="K185" s="178">
        <v>0</v>
      </c>
      <c r="L185" s="176"/>
      <c r="M185" s="176"/>
      <c r="N185" s="176"/>
      <c r="O185" s="176"/>
      <c r="P185" s="176"/>
      <c r="Q185" s="176"/>
      <c r="R185" s="179"/>
      <c r="T185" s="180"/>
      <c r="U185" s="176"/>
      <c r="V185" s="176"/>
      <c r="W185" s="176"/>
      <c r="X185" s="176"/>
      <c r="Y185" s="176"/>
      <c r="Z185" s="176"/>
      <c r="AA185" s="181"/>
      <c r="AT185" s="182" t="s">
        <v>168</v>
      </c>
      <c r="AU185" s="182" t="s">
        <v>118</v>
      </c>
      <c r="AV185" s="10" t="s">
        <v>118</v>
      </c>
      <c r="AW185" s="10" t="s">
        <v>36</v>
      </c>
      <c r="AX185" s="10" t="s">
        <v>80</v>
      </c>
      <c r="AY185" s="182" t="s">
        <v>161</v>
      </c>
    </row>
    <row r="186" spans="2:65" s="10" customFormat="1" ht="16.5" customHeight="1">
      <c r="B186" s="175"/>
      <c r="C186" s="176"/>
      <c r="D186" s="176"/>
      <c r="E186" s="177" t="s">
        <v>5</v>
      </c>
      <c r="F186" s="289" t="s">
        <v>5</v>
      </c>
      <c r="G186" s="290"/>
      <c r="H186" s="290"/>
      <c r="I186" s="290"/>
      <c r="J186" s="176"/>
      <c r="K186" s="178">
        <v>0</v>
      </c>
      <c r="L186" s="176"/>
      <c r="M186" s="176"/>
      <c r="N186" s="176"/>
      <c r="O186" s="176"/>
      <c r="P186" s="176"/>
      <c r="Q186" s="176"/>
      <c r="R186" s="179"/>
      <c r="T186" s="180"/>
      <c r="U186" s="176"/>
      <c r="V186" s="176"/>
      <c r="W186" s="176"/>
      <c r="X186" s="176"/>
      <c r="Y186" s="176"/>
      <c r="Z186" s="176"/>
      <c r="AA186" s="181"/>
      <c r="AT186" s="182" t="s">
        <v>168</v>
      </c>
      <c r="AU186" s="182" t="s">
        <v>118</v>
      </c>
      <c r="AV186" s="10" t="s">
        <v>118</v>
      </c>
      <c r="AW186" s="10" t="s">
        <v>36</v>
      </c>
      <c r="AX186" s="10" t="s">
        <v>80</v>
      </c>
      <c r="AY186" s="182" t="s">
        <v>161</v>
      </c>
    </row>
    <row r="187" spans="2:65" s="10" customFormat="1" ht="16.5" customHeight="1">
      <c r="B187" s="175"/>
      <c r="C187" s="176"/>
      <c r="D187" s="176"/>
      <c r="E187" s="177" t="s">
        <v>5</v>
      </c>
      <c r="F187" s="289" t="s">
        <v>5</v>
      </c>
      <c r="G187" s="290"/>
      <c r="H187" s="290"/>
      <c r="I187" s="290"/>
      <c r="J187" s="176"/>
      <c r="K187" s="178">
        <v>0</v>
      </c>
      <c r="L187" s="176"/>
      <c r="M187" s="176"/>
      <c r="N187" s="176"/>
      <c r="O187" s="176"/>
      <c r="P187" s="176"/>
      <c r="Q187" s="176"/>
      <c r="R187" s="179"/>
      <c r="T187" s="180"/>
      <c r="U187" s="176"/>
      <c r="V187" s="176"/>
      <c r="W187" s="176"/>
      <c r="X187" s="176"/>
      <c r="Y187" s="176"/>
      <c r="Z187" s="176"/>
      <c r="AA187" s="181"/>
      <c r="AT187" s="182" t="s">
        <v>168</v>
      </c>
      <c r="AU187" s="182" t="s">
        <v>118</v>
      </c>
      <c r="AV187" s="10" t="s">
        <v>118</v>
      </c>
      <c r="AW187" s="10" t="s">
        <v>36</v>
      </c>
      <c r="AX187" s="10" t="s">
        <v>80</v>
      </c>
      <c r="AY187" s="182" t="s">
        <v>161</v>
      </c>
    </row>
    <row r="188" spans="2:65" s="10" customFormat="1" ht="16.5" customHeight="1">
      <c r="B188" s="175"/>
      <c r="C188" s="176"/>
      <c r="D188" s="176"/>
      <c r="E188" s="177" t="s">
        <v>5</v>
      </c>
      <c r="F188" s="289" t="s">
        <v>5</v>
      </c>
      <c r="G188" s="290"/>
      <c r="H188" s="290"/>
      <c r="I188" s="290"/>
      <c r="J188" s="176"/>
      <c r="K188" s="178">
        <v>0</v>
      </c>
      <c r="L188" s="176"/>
      <c r="M188" s="176"/>
      <c r="N188" s="176"/>
      <c r="O188" s="176"/>
      <c r="P188" s="176"/>
      <c r="Q188" s="176"/>
      <c r="R188" s="179"/>
      <c r="T188" s="180"/>
      <c r="U188" s="176"/>
      <c r="V188" s="176"/>
      <c r="W188" s="176"/>
      <c r="X188" s="176"/>
      <c r="Y188" s="176"/>
      <c r="Z188" s="176"/>
      <c r="AA188" s="181"/>
      <c r="AT188" s="182" t="s">
        <v>168</v>
      </c>
      <c r="AU188" s="182" t="s">
        <v>118</v>
      </c>
      <c r="AV188" s="10" t="s">
        <v>118</v>
      </c>
      <c r="AW188" s="10" t="s">
        <v>36</v>
      </c>
      <c r="AX188" s="10" t="s">
        <v>80</v>
      </c>
      <c r="AY188" s="182" t="s">
        <v>161</v>
      </c>
    </row>
    <row r="189" spans="2:65" s="1" customFormat="1" ht="16.5" customHeight="1">
      <c r="B189" s="130"/>
      <c r="C189" s="169" t="s">
        <v>226</v>
      </c>
      <c r="D189" s="169" t="s">
        <v>152</v>
      </c>
      <c r="E189" s="170" t="s">
        <v>359</v>
      </c>
      <c r="F189" s="281" t="s">
        <v>436</v>
      </c>
      <c r="G189" s="281"/>
      <c r="H189" s="281"/>
      <c r="I189" s="281"/>
      <c r="J189" s="171" t="s">
        <v>429</v>
      </c>
      <c r="K189" s="172">
        <v>60</v>
      </c>
      <c r="L189" s="270">
        <v>0</v>
      </c>
      <c r="M189" s="270"/>
      <c r="N189" s="282">
        <f>ROUND(L189*K189,2)</f>
        <v>0</v>
      </c>
      <c r="O189" s="282"/>
      <c r="P189" s="282"/>
      <c r="Q189" s="282"/>
      <c r="R189" s="133"/>
      <c r="T189" s="154" t="s">
        <v>5</v>
      </c>
      <c r="U189" s="46" t="s">
        <v>45</v>
      </c>
      <c r="V189" s="38"/>
      <c r="W189" s="173">
        <f>V189*K189</f>
        <v>0</v>
      </c>
      <c r="X189" s="173">
        <v>0</v>
      </c>
      <c r="Y189" s="173">
        <f>X189*K189</f>
        <v>0</v>
      </c>
      <c r="Z189" s="173">
        <v>0</v>
      </c>
      <c r="AA189" s="174">
        <f>Z189*K189</f>
        <v>0</v>
      </c>
      <c r="AR189" s="20" t="s">
        <v>165</v>
      </c>
      <c r="AT189" s="20" t="s">
        <v>152</v>
      </c>
      <c r="AU189" s="20" t="s">
        <v>118</v>
      </c>
      <c r="AY189" s="20" t="s">
        <v>161</v>
      </c>
      <c r="BE189" s="107">
        <f>IF(U189="základní",N189,0)</f>
        <v>0</v>
      </c>
      <c r="BF189" s="107">
        <f>IF(U189="snížená",N189,0)</f>
        <v>0</v>
      </c>
      <c r="BG189" s="107">
        <f>IF(U189="zákl. přenesená",N189,0)</f>
        <v>0</v>
      </c>
      <c r="BH189" s="107">
        <f>IF(U189="sníž. přenesená",N189,0)</f>
        <v>0</v>
      </c>
      <c r="BI189" s="107">
        <f>IF(U189="nulová",N189,0)</f>
        <v>0</v>
      </c>
      <c r="BJ189" s="20" t="s">
        <v>85</v>
      </c>
      <c r="BK189" s="107">
        <f>ROUND(L189*K189,2)</f>
        <v>0</v>
      </c>
      <c r="BL189" s="20" t="s">
        <v>165</v>
      </c>
      <c r="BM189" s="20" t="s">
        <v>437</v>
      </c>
    </row>
    <row r="190" spans="2:65" s="10" customFormat="1" ht="16.5" customHeight="1">
      <c r="B190" s="175"/>
      <c r="C190" s="176"/>
      <c r="D190" s="176"/>
      <c r="E190" s="177" t="s">
        <v>5</v>
      </c>
      <c r="F190" s="283" t="s">
        <v>438</v>
      </c>
      <c r="G190" s="284"/>
      <c r="H190" s="284"/>
      <c r="I190" s="284"/>
      <c r="J190" s="176"/>
      <c r="K190" s="178">
        <v>60</v>
      </c>
      <c r="L190" s="176"/>
      <c r="M190" s="176"/>
      <c r="N190" s="176"/>
      <c r="O190" s="176"/>
      <c r="P190" s="176"/>
      <c r="Q190" s="176"/>
      <c r="R190" s="179"/>
      <c r="T190" s="180"/>
      <c r="U190" s="176"/>
      <c r="V190" s="176"/>
      <c r="W190" s="176"/>
      <c r="X190" s="176"/>
      <c r="Y190" s="176"/>
      <c r="Z190" s="176"/>
      <c r="AA190" s="181"/>
      <c r="AT190" s="182" t="s">
        <v>168</v>
      </c>
      <c r="AU190" s="182" t="s">
        <v>118</v>
      </c>
      <c r="AV190" s="10" t="s">
        <v>118</v>
      </c>
      <c r="AW190" s="10" t="s">
        <v>36</v>
      </c>
      <c r="AX190" s="10" t="s">
        <v>85</v>
      </c>
      <c r="AY190" s="182" t="s">
        <v>161</v>
      </c>
    </row>
    <row r="191" spans="2:65" s="10" customFormat="1" ht="16.5" customHeight="1">
      <c r="B191" s="175"/>
      <c r="C191" s="176"/>
      <c r="D191" s="176"/>
      <c r="E191" s="177" t="s">
        <v>5</v>
      </c>
      <c r="F191" s="289" t="s">
        <v>5</v>
      </c>
      <c r="G191" s="290"/>
      <c r="H191" s="290"/>
      <c r="I191" s="290"/>
      <c r="J191" s="176"/>
      <c r="K191" s="178">
        <v>0</v>
      </c>
      <c r="L191" s="176"/>
      <c r="M191" s="176"/>
      <c r="N191" s="176"/>
      <c r="O191" s="176"/>
      <c r="P191" s="176"/>
      <c r="Q191" s="176"/>
      <c r="R191" s="179"/>
      <c r="T191" s="180"/>
      <c r="U191" s="176"/>
      <c r="V191" s="176"/>
      <c r="W191" s="176"/>
      <c r="X191" s="176"/>
      <c r="Y191" s="176"/>
      <c r="Z191" s="176"/>
      <c r="AA191" s="181"/>
      <c r="AT191" s="182" t="s">
        <v>168</v>
      </c>
      <c r="AU191" s="182" t="s">
        <v>118</v>
      </c>
      <c r="AV191" s="10" t="s">
        <v>118</v>
      </c>
      <c r="AW191" s="10" t="s">
        <v>36</v>
      </c>
      <c r="AX191" s="10" t="s">
        <v>80</v>
      </c>
      <c r="AY191" s="182" t="s">
        <v>161</v>
      </c>
    </row>
    <row r="192" spans="2:65" s="10" customFormat="1" ht="16.5" customHeight="1">
      <c r="B192" s="175"/>
      <c r="C192" s="176"/>
      <c r="D192" s="176"/>
      <c r="E192" s="177" t="s">
        <v>5</v>
      </c>
      <c r="F192" s="289" t="s">
        <v>5</v>
      </c>
      <c r="G192" s="290"/>
      <c r="H192" s="290"/>
      <c r="I192" s="290"/>
      <c r="J192" s="176"/>
      <c r="K192" s="178">
        <v>0</v>
      </c>
      <c r="L192" s="176"/>
      <c r="M192" s="176"/>
      <c r="N192" s="176"/>
      <c r="O192" s="176"/>
      <c r="P192" s="176"/>
      <c r="Q192" s="176"/>
      <c r="R192" s="179"/>
      <c r="T192" s="180"/>
      <c r="U192" s="176"/>
      <c r="V192" s="176"/>
      <c r="W192" s="176"/>
      <c r="X192" s="176"/>
      <c r="Y192" s="176"/>
      <c r="Z192" s="176"/>
      <c r="AA192" s="181"/>
      <c r="AT192" s="182" t="s">
        <v>168</v>
      </c>
      <c r="AU192" s="182" t="s">
        <v>118</v>
      </c>
      <c r="AV192" s="10" t="s">
        <v>118</v>
      </c>
      <c r="AW192" s="10" t="s">
        <v>36</v>
      </c>
      <c r="AX192" s="10" t="s">
        <v>80</v>
      </c>
      <c r="AY192" s="182" t="s">
        <v>161</v>
      </c>
    </row>
    <row r="193" spans="2:65" s="10" customFormat="1" ht="16.5" customHeight="1">
      <c r="B193" s="175"/>
      <c r="C193" s="176"/>
      <c r="D193" s="176"/>
      <c r="E193" s="177" t="s">
        <v>5</v>
      </c>
      <c r="F193" s="289" t="s">
        <v>5</v>
      </c>
      <c r="G193" s="290"/>
      <c r="H193" s="290"/>
      <c r="I193" s="290"/>
      <c r="J193" s="176"/>
      <c r="K193" s="178">
        <v>0</v>
      </c>
      <c r="L193" s="176"/>
      <c r="M193" s="176"/>
      <c r="N193" s="176"/>
      <c r="O193" s="176"/>
      <c r="P193" s="176"/>
      <c r="Q193" s="176"/>
      <c r="R193" s="179"/>
      <c r="T193" s="180"/>
      <c r="U193" s="176"/>
      <c r="V193" s="176"/>
      <c r="W193" s="176"/>
      <c r="X193" s="176"/>
      <c r="Y193" s="176"/>
      <c r="Z193" s="176"/>
      <c r="AA193" s="181"/>
      <c r="AT193" s="182" t="s">
        <v>168</v>
      </c>
      <c r="AU193" s="182" t="s">
        <v>118</v>
      </c>
      <c r="AV193" s="10" t="s">
        <v>118</v>
      </c>
      <c r="AW193" s="10" t="s">
        <v>36</v>
      </c>
      <c r="AX193" s="10" t="s">
        <v>80</v>
      </c>
      <c r="AY193" s="182" t="s">
        <v>161</v>
      </c>
    </row>
    <row r="194" spans="2:65" s="10" customFormat="1" ht="16.5" customHeight="1">
      <c r="B194" s="175"/>
      <c r="C194" s="176"/>
      <c r="D194" s="176"/>
      <c r="E194" s="177" t="s">
        <v>5</v>
      </c>
      <c r="F194" s="289" t="s">
        <v>5</v>
      </c>
      <c r="G194" s="290"/>
      <c r="H194" s="290"/>
      <c r="I194" s="290"/>
      <c r="J194" s="176"/>
      <c r="K194" s="178">
        <v>0</v>
      </c>
      <c r="L194" s="176"/>
      <c r="M194" s="176"/>
      <c r="N194" s="176"/>
      <c r="O194" s="176"/>
      <c r="P194" s="176"/>
      <c r="Q194" s="176"/>
      <c r="R194" s="179"/>
      <c r="T194" s="180"/>
      <c r="U194" s="176"/>
      <c r="V194" s="176"/>
      <c r="W194" s="176"/>
      <c r="X194" s="176"/>
      <c r="Y194" s="176"/>
      <c r="Z194" s="176"/>
      <c r="AA194" s="181"/>
      <c r="AT194" s="182" t="s">
        <v>168</v>
      </c>
      <c r="AU194" s="182" t="s">
        <v>118</v>
      </c>
      <c r="AV194" s="10" t="s">
        <v>118</v>
      </c>
      <c r="AW194" s="10" t="s">
        <v>36</v>
      </c>
      <c r="AX194" s="10" t="s">
        <v>80</v>
      </c>
      <c r="AY194" s="182" t="s">
        <v>161</v>
      </c>
    </row>
    <row r="195" spans="2:65" s="10" customFormat="1" ht="16.5" customHeight="1">
      <c r="B195" s="175"/>
      <c r="C195" s="176"/>
      <c r="D195" s="176"/>
      <c r="E195" s="177" t="s">
        <v>5</v>
      </c>
      <c r="F195" s="289" t="s">
        <v>5</v>
      </c>
      <c r="G195" s="290"/>
      <c r="H195" s="290"/>
      <c r="I195" s="290"/>
      <c r="J195" s="176"/>
      <c r="K195" s="178">
        <v>0</v>
      </c>
      <c r="L195" s="176"/>
      <c r="M195" s="176"/>
      <c r="N195" s="176"/>
      <c r="O195" s="176"/>
      <c r="P195" s="176"/>
      <c r="Q195" s="176"/>
      <c r="R195" s="179"/>
      <c r="T195" s="180"/>
      <c r="U195" s="176"/>
      <c r="V195" s="176"/>
      <c r="W195" s="176"/>
      <c r="X195" s="176"/>
      <c r="Y195" s="176"/>
      <c r="Z195" s="176"/>
      <c r="AA195" s="181"/>
      <c r="AT195" s="182" t="s">
        <v>168</v>
      </c>
      <c r="AU195" s="182" t="s">
        <v>118</v>
      </c>
      <c r="AV195" s="10" t="s">
        <v>118</v>
      </c>
      <c r="AW195" s="10" t="s">
        <v>36</v>
      </c>
      <c r="AX195" s="10" t="s">
        <v>80</v>
      </c>
      <c r="AY195" s="182" t="s">
        <v>161</v>
      </c>
    </row>
    <row r="196" spans="2:65" s="10" customFormat="1" ht="16.5" customHeight="1">
      <c r="B196" s="175"/>
      <c r="C196" s="176"/>
      <c r="D196" s="176"/>
      <c r="E196" s="177" t="s">
        <v>5</v>
      </c>
      <c r="F196" s="289" t="s">
        <v>5</v>
      </c>
      <c r="G196" s="290"/>
      <c r="H196" s="290"/>
      <c r="I196" s="290"/>
      <c r="J196" s="176"/>
      <c r="K196" s="178">
        <v>0</v>
      </c>
      <c r="L196" s="176"/>
      <c r="M196" s="176"/>
      <c r="N196" s="176"/>
      <c r="O196" s="176"/>
      <c r="P196" s="176"/>
      <c r="Q196" s="176"/>
      <c r="R196" s="179"/>
      <c r="T196" s="180"/>
      <c r="U196" s="176"/>
      <c r="V196" s="176"/>
      <c r="W196" s="176"/>
      <c r="X196" s="176"/>
      <c r="Y196" s="176"/>
      <c r="Z196" s="176"/>
      <c r="AA196" s="181"/>
      <c r="AT196" s="182" t="s">
        <v>168</v>
      </c>
      <c r="AU196" s="182" t="s">
        <v>118</v>
      </c>
      <c r="AV196" s="10" t="s">
        <v>118</v>
      </c>
      <c r="AW196" s="10" t="s">
        <v>36</v>
      </c>
      <c r="AX196" s="10" t="s">
        <v>80</v>
      </c>
      <c r="AY196" s="182" t="s">
        <v>161</v>
      </c>
    </row>
    <row r="197" spans="2:65" s="10" customFormat="1" ht="16.5" customHeight="1">
      <c r="B197" s="175"/>
      <c r="C197" s="176"/>
      <c r="D197" s="176"/>
      <c r="E197" s="177" t="s">
        <v>5</v>
      </c>
      <c r="F197" s="289" t="s">
        <v>5</v>
      </c>
      <c r="G197" s="290"/>
      <c r="H197" s="290"/>
      <c r="I197" s="290"/>
      <c r="J197" s="176"/>
      <c r="K197" s="178">
        <v>0</v>
      </c>
      <c r="L197" s="176"/>
      <c r="M197" s="176"/>
      <c r="N197" s="176"/>
      <c r="O197" s="176"/>
      <c r="P197" s="176"/>
      <c r="Q197" s="176"/>
      <c r="R197" s="179"/>
      <c r="T197" s="180"/>
      <c r="U197" s="176"/>
      <c r="V197" s="176"/>
      <c r="W197" s="176"/>
      <c r="X197" s="176"/>
      <c r="Y197" s="176"/>
      <c r="Z197" s="176"/>
      <c r="AA197" s="181"/>
      <c r="AT197" s="182" t="s">
        <v>168</v>
      </c>
      <c r="AU197" s="182" t="s">
        <v>118</v>
      </c>
      <c r="AV197" s="10" t="s">
        <v>118</v>
      </c>
      <c r="AW197" s="10" t="s">
        <v>36</v>
      </c>
      <c r="AX197" s="10" t="s">
        <v>80</v>
      </c>
      <c r="AY197" s="182" t="s">
        <v>161</v>
      </c>
    </row>
    <row r="198" spans="2:65" s="10" customFormat="1" ht="16.5" customHeight="1">
      <c r="B198" s="175"/>
      <c r="C198" s="176"/>
      <c r="D198" s="176"/>
      <c r="E198" s="177" t="s">
        <v>5</v>
      </c>
      <c r="F198" s="289" t="s">
        <v>5</v>
      </c>
      <c r="G198" s="290"/>
      <c r="H198" s="290"/>
      <c r="I198" s="290"/>
      <c r="J198" s="176"/>
      <c r="K198" s="178">
        <v>0</v>
      </c>
      <c r="L198" s="176"/>
      <c r="M198" s="176"/>
      <c r="N198" s="176"/>
      <c r="O198" s="176"/>
      <c r="P198" s="176"/>
      <c r="Q198" s="176"/>
      <c r="R198" s="179"/>
      <c r="T198" s="180"/>
      <c r="U198" s="176"/>
      <c r="V198" s="176"/>
      <c r="W198" s="176"/>
      <c r="X198" s="176"/>
      <c r="Y198" s="176"/>
      <c r="Z198" s="176"/>
      <c r="AA198" s="181"/>
      <c r="AT198" s="182" t="s">
        <v>168</v>
      </c>
      <c r="AU198" s="182" t="s">
        <v>118</v>
      </c>
      <c r="AV198" s="10" t="s">
        <v>118</v>
      </c>
      <c r="AW198" s="10" t="s">
        <v>36</v>
      </c>
      <c r="AX198" s="10" t="s">
        <v>80</v>
      </c>
      <c r="AY198" s="182" t="s">
        <v>161</v>
      </c>
    </row>
    <row r="199" spans="2:65" s="10" customFormat="1" ht="16.5" customHeight="1">
      <c r="B199" s="175"/>
      <c r="C199" s="176"/>
      <c r="D199" s="176"/>
      <c r="E199" s="177" t="s">
        <v>5</v>
      </c>
      <c r="F199" s="289" t="s">
        <v>5</v>
      </c>
      <c r="G199" s="290"/>
      <c r="H199" s="290"/>
      <c r="I199" s="290"/>
      <c r="J199" s="176"/>
      <c r="K199" s="178">
        <v>0</v>
      </c>
      <c r="L199" s="176"/>
      <c r="M199" s="176"/>
      <c r="N199" s="176"/>
      <c r="O199" s="176"/>
      <c r="P199" s="176"/>
      <c r="Q199" s="176"/>
      <c r="R199" s="179"/>
      <c r="T199" s="180"/>
      <c r="U199" s="176"/>
      <c r="V199" s="176"/>
      <c r="W199" s="176"/>
      <c r="X199" s="176"/>
      <c r="Y199" s="176"/>
      <c r="Z199" s="176"/>
      <c r="AA199" s="181"/>
      <c r="AT199" s="182" t="s">
        <v>168</v>
      </c>
      <c r="AU199" s="182" t="s">
        <v>118</v>
      </c>
      <c r="AV199" s="10" t="s">
        <v>118</v>
      </c>
      <c r="AW199" s="10" t="s">
        <v>36</v>
      </c>
      <c r="AX199" s="10" t="s">
        <v>80</v>
      </c>
      <c r="AY199" s="182" t="s">
        <v>161</v>
      </c>
    </row>
    <row r="200" spans="2:65" s="10" customFormat="1" ht="16.5" customHeight="1">
      <c r="B200" s="175"/>
      <c r="C200" s="176"/>
      <c r="D200" s="176"/>
      <c r="E200" s="177" t="s">
        <v>5</v>
      </c>
      <c r="F200" s="289" t="s">
        <v>5</v>
      </c>
      <c r="G200" s="290"/>
      <c r="H200" s="290"/>
      <c r="I200" s="290"/>
      <c r="J200" s="176"/>
      <c r="K200" s="178">
        <v>0</v>
      </c>
      <c r="L200" s="176"/>
      <c r="M200" s="176"/>
      <c r="N200" s="176"/>
      <c r="O200" s="176"/>
      <c r="P200" s="176"/>
      <c r="Q200" s="176"/>
      <c r="R200" s="179"/>
      <c r="T200" s="180"/>
      <c r="U200" s="176"/>
      <c r="V200" s="176"/>
      <c r="W200" s="176"/>
      <c r="X200" s="176"/>
      <c r="Y200" s="176"/>
      <c r="Z200" s="176"/>
      <c r="AA200" s="181"/>
      <c r="AT200" s="182" t="s">
        <v>168</v>
      </c>
      <c r="AU200" s="182" t="s">
        <v>118</v>
      </c>
      <c r="AV200" s="10" t="s">
        <v>118</v>
      </c>
      <c r="AW200" s="10" t="s">
        <v>36</v>
      </c>
      <c r="AX200" s="10" t="s">
        <v>80</v>
      </c>
      <c r="AY200" s="182" t="s">
        <v>161</v>
      </c>
    </row>
    <row r="201" spans="2:65" s="10" customFormat="1" ht="16.5" customHeight="1">
      <c r="B201" s="175"/>
      <c r="C201" s="176"/>
      <c r="D201" s="176"/>
      <c r="E201" s="177" t="s">
        <v>5</v>
      </c>
      <c r="F201" s="289" t="s">
        <v>5</v>
      </c>
      <c r="G201" s="290"/>
      <c r="H201" s="290"/>
      <c r="I201" s="290"/>
      <c r="J201" s="176"/>
      <c r="K201" s="178">
        <v>0</v>
      </c>
      <c r="L201" s="176"/>
      <c r="M201" s="176"/>
      <c r="N201" s="176"/>
      <c r="O201" s="176"/>
      <c r="P201" s="176"/>
      <c r="Q201" s="176"/>
      <c r="R201" s="179"/>
      <c r="T201" s="180"/>
      <c r="U201" s="176"/>
      <c r="V201" s="176"/>
      <c r="W201" s="176"/>
      <c r="X201" s="176"/>
      <c r="Y201" s="176"/>
      <c r="Z201" s="176"/>
      <c r="AA201" s="181"/>
      <c r="AT201" s="182" t="s">
        <v>168</v>
      </c>
      <c r="AU201" s="182" t="s">
        <v>118</v>
      </c>
      <c r="AV201" s="10" t="s">
        <v>118</v>
      </c>
      <c r="AW201" s="10" t="s">
        <v>36</v>
      </c>
      <c r="AX201" s="10" t="s">
        <v>80</v>
      </c>
      <c r="AY201" s="182" t="s">
        <v>161</v>
      </c>
    </row>
    <row r="202" spans="2:65" s="9" customFormat="1" ht="29.85" customHeight="1">
      <c r="B202" s="159"/>
      <c r="C202" s="160"/>
      <c r="D202" s="168" t="s">
        <v>383</v>
      </c>
      <c r="E202" s="168"/>
      <c r="F202" s="168"/>
      <c r="G202" s="168"/>
      <c r="H202" s="168"/>
      <c r="I202" s="168"/>
      <c r="J202" s="168"/>
      <c r="K202" s="168"/>
      <c r="L202" s="168"/>
      <c r="M202" s="168"/>
      <c r="N202" s="298">
        <f>BK202</f>
        <v>0</v>
      </c>
      <c r="O202" s="299"/>
      <c r="P202" s="299"/>
      <c r="Q202" s="299"/>
      <c r="R202" s="161"/>
      <c r="T202" s="162"/>
      <c r="U202" s="160"/>
      <c r="V202" s="160"/>
      <c r="W202" s="163">
        <f>SUM(W203:W208)</f>
        <v>0</v>
      </c>
      <c r="X202" s="160"/>
      <c r="Y202" s="163">
        <f>SUM(Y203:Y208)</f>
        <v>0</v>
      </c>
      <c r="Z202" s="160"/>
      <c r="AA202" s="164">
        <f>SUM(AA203:AA208)</f>
        <v>0</v>
      </c>
      <c r="AR202" s="165" t="s">
        <v>85</v>
      </c>
      <c r="AT202" s="166" t="s">
        <v>79</v>
      </c>
      <c r="AU202" s="166" t="s">
        <v>85</v>
      </c>
      <c r="AY202" s="165" t="s">
        <v>161</v>
      </c>
      <c r="BK202" s="167">
        <f>SUM(BK203:BK208)</f>
        <v>0</v>
      </c>
    </row>
    <row r="203" spans="2:65" s="1" customFormat="1" ht="38.25" customHeight="1">
      <c r="B203" s="130"/>
      <c r="C203" s="169" t="s">
        <v>231</v>
      </c>
      <c r="D203" s="169" t="s">
        <v>152</v>
      </c>
      <c r="E203" s="170" t="s">
        <v>439</v>
      </c>
      <c r="F203" s="281" t="s">
        <v>440</v>
      </c>
      <c r="G203" s="281"/>
      <c r="H203" s="281"/>
      <c r="I203" s="281"/>
      <c r="J203" s="171" t="s">
        <v>164</v>
      </c>
      <c r="K203" s="172">
        <v>240</v>
      </c>
      <c r="L203" s="270">
        <v>0</v>
      </c>
      <c r="M203" s="270"/>
      <c r="N203" s="282">
        <f>ROUND(L203*K203,2)</f>
        <v>0</v>
      </c>
      <c r="O203" s="282"/>
      <c r="P203" s="282"/>
      <c r="Q203" s="282"/>
      <c r="R203" s="133"/>
      <c r="T203" s="154" t="s">
        <v>5</v>
      </c>
      <c r="U203" s="46" t="s">
        <v>45</v>
      </c>
      <c r="V203" s="38"/>
      <c r="W203" s="173">
        <f>V203*K203</f>
        <v>0</v>
      </c>
      <c r="X203" s="173">
        <v>0</v>
      </c>
      <c r="Y203" s="173">
        <f>X203*K203</f>
        <v>0</v>
      </c>
      <c r="Z203" s="173">
        <v>0</v>
      </c>
      <c r="AA203" s="174">
        <f>Z203*K203</f>
        <v>0</v>
      </c>
      <c r="AR203" s="20" t="s">
        <v>165</v>
      </c>
      <c r="AT203" s="20" t="s">
        <v>152</v>
      </c>
      <c r="AU203" s="20" t="s">
        <v>118</v>
      </c>
      <c r="AY203" s="20" t="s">
        <v>161</v>
      </c>
      <c r="BE203" s="107">
        <f>IF(U203="základní",N203,0)</f>
        <v>0</v>
      </c>
      <c r="BF203" s="107">
        <f>IF(U203="snížená",N203,0)</f>
        <v>0</v>
      </c>
      <c r="BG203" s="107">
        <f>IF(U203="zákl. přenesená",N203,0)</f>
        <v>0</v>
      </c>
      <c r="BH203" s="107">
        <f>IF(U203="sníž. přenesená",N203,0)</f>
        <v>0</v>
      </c>
      <c r="BI203" s="107">
        <f>IF(U203="nulová",N203,0)</f>
        <v>0</v>
      </c>
      <c r="BJ203" s="20" t="s">
        <v>85</v>
      </c>
      <c r="BK203" s="107">
        <f>ROUND(L203*K203,2)</f>
        <v>0</v>
      </c>
      <c r="BL203" s="20" t="s">
        <v>165</v>
      </c>
      <c r="BM203" s="20" t="s">
        <v>441</v>
      </c>
    </row>
    <row r="204" spans="2:65" s="10" customFormat="1" ht="16.5" customHeight="1">
      <c r="B204" s="175"/>
      <c r="C204" s="176"/>
      <c r="D204" s="176"/>
      <c r="E204" s="177" t="s">
        <v>5</v>
      </c>
      <c r="F204" s="283" t="s">
        <v>442</v>
      </c>
      <c r="G204" s="284"/>
      <c r="H204" s="284"/>
      <c r="I204" s="284"/>
      <c r="J204" s="176"/>
      <c r="K204" s="178">
        <v>240</v>
      </c>
      <c r="L204" s="176"/>
      <c r="M204" s="176"/>
      <c r="N204" s="176"/>
      <c r="O204" s="176"/>
      <c r="P204" s="176"/>
      <c r="Q204" s="176"/>
      <c r="R204" s="179"/>
      <c r="T204" s="180"/>
      <c r="U204" s="176"/>
      <c r="V204" s="176"/>
      <c r="W204" s="176"/>
      <c r="X204" s="176"/>
      <c r="Y204" s="176"/>
      <c r="Z204" s="176"/>
      <c r="AA204" s="181"/>
      <c r="AT204" s="182" t="s">
        <v>168</v>
      </c>
      <c r="AU204" s="182" t="s">
        <v>118</v>
      </c>
      <c r="AV204" s="10" t="s">
        <v>118</v>
      </c>
      <c r="AW204" s="10" t="s">
        <v>36</v>
      </c>
      <c r="AX204" s="10" t="s">
        <v>85</v>
      </c>
      <c r="AY204" s="182" t="s">
        <v>161</v>
      </c>
    </row>
    <row r="205" spans="2:65" s="1" customFormat="1" ht="25.5" customHeight="1">
      <c r="B205" s="130"/>
      <c r="C205" s="199" t="s">
        <v>237</v>
      </c>
      <c r="D205" s="199" t="s">
        <v>238</v>
      </c>
      <c r="E205" s="200" t="s">
        <v>443</v>
      </c>
      <c r="F205" s="295" t="s">
        <v>444</v>
      </c>
      <c r="G205" s="295"/>
      <c r="H205" s="295"/>
      <c r="I205" s="295"/>
      <c r="J205" s="201" t="s">
        <v>164</v>
      </c>
      <c r="K205" s="202">
        <v>240</v>
      </c>
      <c r="L205" s="296">
        <v>0</v>
      </c>
      <c r="M205" s="296"/>
      <c r="N205" s="297">
        <f>ROUND(L205*K205,2)</f>
        <v>0</v>
      </c>
      <c r="O205" s="282"/>
      <c r="P205" s="282"/>
      <c r="Q205" s="282"/>
      <c r="R205" s="133"/>
      <c r="T205" s="154" t="s">
        <v>5</v>
      </c>
      <c r="U205" s="46" t="s">
        <v>45</v>
      </c>
      <c r="V205" s="38"/>
      <c r="W205" s="173">
        <f>V205*K205</f>
        <v>0</v>
      </c>
      <c r="X205" s="173">
        <v>0</v>
      </c>
      <c r="Y205" s="173">
        <f>X205*K205</f>
        <v>0</v>
      </c>
      <c r="Z205" s="173">
        <v>0</v>
      </c>
      <c r="AA205" s="174">
        <f>Z205*K205</f>
        <v>0</v>
      </c>
      <c r="AR205" s="20" t="s">
        <v>204</v>
      </c>
      <c r="AT205" s="20" t="s">
        <v>238</v>
      </c>
      <c r="AU205" s="20" t="s">
        <v>118</v>
      </c>
      <c r="AY205" s="20" t="s">
        <v>161</v>
      </c>
      <c r="BE205" s="107">
        <f>IF(U205="základní",N205,0)</f>
        <v>0</v>
      </c>
      <c r="BF205" s="107">
        <f>IF(U205="snížená",N205,0)</f>
        <v>0</v>
      </c>
      <c r="BG205" s="107">
        <f>IF(U205="zákl. přenesená",N205,0)</f>
        <v>0</v>
      </c>
      <c r="BH205" s="107">
        <f>IF(U205="sníž. přenesená",N205,0)</f>
        <v>0</v>
      </c>
      <c r="BI205" s="107">
        <f>IF(U205="nulová",N205,0)</f>
        <v>0</v>
      </c>
      <c r="BJ205" s="20" t="s">
        <v>85</v>
      </c>
      <c r="BK205" s="107">
        <f>ROUND(L205*K205,2)</f>
        <v>0</v>
      </c>
      <c r="BL205" s="20" t="s">
        <v>165</v>
      </c>
      <c r="BM205" s="20" t="s">
        <v>445</v>
      </c>
    </row>
    <row r="206" spans="2:65" s="1" customFormat="1" ht="25.5" customHeight="1">
      <c r="B206" s="130"/>
      <c r="C206" s="199" t="s">
        <v>11</v>
      </c>
      <c r="D206" s="199" t="s">
        <v>238</v>
      </c>
      <c r="E206" s="200" t="s">
        <v>446</v>
      </c>
      <c r="F206" s="295" t="s">
        <v>447</v>
      </c>
      <c r="G206" s="295"/>
      <c r="H206" s="295"/>
      <c r="I206" s="295"/>
      <c r="J206" s="201" t="s">
        <v>164</v>
      </c>
      <c r="K206" s="202">
        <v>240</v>
      </c>
      <c r="L206" s="296">
        <v>0</v>
      </c>
      <c r="M206" s="296"/>
      <c r="N206" s="297">
        <f>ROUND(L206*K206,2)</f>
        <v>0</v>
      </c>
      <c r="O206" s="282"/>
      <c r="P206" s="282"/>
      <c r="Q206" s="282"/>
      <c r="R206" s="133"/>
      <c r="T206" s="154" t="s">
        <v>5</v>
      </c>
      <c r="U206" s="46" t="s">
        <v>45</v>
      </c>
      <c r="V206" s="38"/>
      <c r="W206" s="173">
        <f>V206*K206</f>
        <v>0</v>
      </c>
      <c r="X206" s="173">
        <v>0</v>
      </c>
      <c r="Y206" s="173">
        <f>X206*K206</f>
        <v>0</v>
      </c>
      <c r="Z206" s="173">
        <v>0</v>
      </c>
      <c r="AA206" s="174">
        <f>Z206*K206</f>
        <v>0</v>
      </c>
      <c r="AR206" s="20" t="s">
        <v>204</v>
      </c>
      <c r="AT206" s="20" t="s">
        <v>238</v>
      </c>
      <c r="AU206" s="20" t="s">
        <v>118</v>
      </c>
      <c r="AY206" s="20" t="s">
        <v>161</v>
      </c>
      <c r="BE206" s="107">
        <f>IF(U206="základní",N206,0)</f>
        <v>0</v>
      </c>
      <c r="BF206" s="107">
        <f>IF(U206="snížená",N206,0)</f>
        <v>0</v>
      </c>
      <c r="BG206" s="107">
        <f>IF(U206="zákl. přenesená",N206,0)</f>
        <v>0</v>
      </c>
      <c r="BH206" s="107">
        <f>IF(U206="sníž. přenesená",N206,0)</f>
        <v>0</v>
      </c>
      <c r="BI206" s="107">
        <f>IF(U206="nulová",N206,0)</f>
        <v>0</v>
      </c>
      <c r="BJ206" s="20" t="s">
        <v>85</v>
      </c>
      <c r="BK206" s="107">
        <f>ROUND(L206*K206,2)</f>
        <v>0</v>
      </c>
      <c r="BL206" s="20" t="s">
        <v>165</v>
      </c>
      <c r="BM206" s="20" t="s">
        <v>448</v>
      </c>
    </row>
    <row r="207" spans="2:65" s="1" customFormat="1" ht="16.5" customHeight="1">
      <c r="B207" s="130"/>
      <c r="C207" s="169" t="s">
        <v>252</v>
      </c>
      <c r="D207" s="169" t="s">
        <v>152</v>
      </c>
      <c r="E207" s="170" t="s">
        <v>449</v>
      </c>
      <c r="F207" s="281" t="s">
        <v>450</v>
      </c>
      <c r="G207" s="281"/>
      <c r="H207" s="281"/>
      <c r="I207" s="281"/>
      <c r="J207" s="171" t="s">
        <v>429</v>
      </c>
      <c r="K207" s="172">
        <v>500</v>
      </c>
      <c r="L207" s="270">
        <v>0</v>
      </c>
      <c r="M207" s="270"/>
      <c r="N207" s="282">
        <f>ROUND(L207*K207,2)</f>
        <v>0</v>
      </c>
      <c r="O207" s="282"/>
      <c r="P207" s="282"/>
      <c r="Q207" s="282"/>
      <c r="R207" s="133"/>
      <c r="T207" s="154" t="s">
        <v>5</v>
      </c>
      <c r="U207" s="46" t="s">
        <v>45</v>
      </c>
      <c r="V207" s="38"/>
      <c r="W207" s="173">
        <f>V207*K207</f>
        <v>0</v>
      </c>
      <c r="X207" s="173">
        <v>0</v>
      </c>
      <c r="Y207" s="173">
        <f>X207*K207</f>
        <v>0</v>
      </c>
      <c r="Z207" s="173">
        <v>0</v>
      </c>
      <c r="AA207" s="174">
        <f>Z207*K207</f>
        <v>0</v>
      </c>
      <c r="AR207" s="20" t="s">
        <v>165</v>
      </c>
      <c r="AT207" s="20" t="s">
        <v>152</v>
      </c>
      <c r="AU207" s="20" t="s">
        <v>118</v>
      </c>
      <c r="AY207" s="20" t="s">
        <v>161</v>
      </c>
      <c r="BE207" s="107">
        <f>IF(U207="základní",N207,0)</f>
        <v>0</v>
      </c>
      <c r="BF207" s="107">
        <f>IF(U207="snížená",N207,0)</f>
        <v>0</v>
      </c>
      <c r="BG207" s="107">
        <f>IF(U207="zákl. přenesená",N207,0)</f>
        <v>0</v>
      </c>
      <c r="BH207" s="107">
        <f>IF(U207="sníž. přenesená",N207,0)</f>
        <v>0</v>
      </c>
      <c r="BI207" s="107">
        <f>IF(U207="nulová",N207,0)</f>
        <v>0</v>
      </c>
      <c r="BJ207" s="20" t="s">
        <v>85</v>
      </c>
      <c r="BK207" s="107">
        <f>ROUND(L207*K207,2)</f>
        <v>0</v>
      </c>
      <c r="BL207" s="20" t="s">
        <v>165</v>
      </c>
      <c r="BM207" s="20" t="s">
        <v>451</v>
      </c>
    </row>
    <row r="208" spans="2:65" s="10" customFormat="1" ht="16.5" customHeight="1">
      <c r="B208" s="175"/>
      <c r="C208" s="176"/>
      <c r="D208" s="176"/>
      <c r="E208" s="177" t="s">
        <v>5</v>
      </c>
      <c r="F208" s="283" t="s">
        <v>435</v>
      </c>
      <c r="G208" s="284"/>
      <c r="H208" s="284"/>
      <c r="I208" s="284"/>
      <c r="J208" s="176"/>
      <c r="K208" s="178">
        <v>500</v>
      </c>
      <c r="L208" s="176"/>
      <c r="M208" s="176"/>
      <c r="N208" s="176"/>
      <c r="O208" s="176"/>
      <c r="P208" s="176"/>
      <c r="Q208" s="176"/>
      <c r="R208" s="179"/>
      <c r="T208" s="180"/>
      <c r="U208" s="176"/>
      <c r="V208" s="176"/>
      <c r="W208" s="176"/>
      <c r="X208" s="176"/>
      <c r="Y208" s="176"/>
      <c r="Z208" s="176"/>
      <c r="AA208" s="181"/>
      <c r="AT208" s="182" t="s">
        <v>168</v>
      </c>
      <c r="AU208" s="182" t="s">
        <v>118</v>
      </c>
      <c r="AV208" s="10" t="s">
        <v>118</v>
      </c>
      <c r="AW208" s="10" t="s">
        <v>36</v>
      </c>
      <c r="AX208" s="10" t="s">
        <v>85</v>
      </c>
      <c r="AY208" s="182" t="s">
        <v>161</v>
      </c>
    </row>
    <row r="209" spans="2:65" s="9" customFormat="1" ht="29.85" customHeight="1">
      <c r="B209" s="159"/>
      <c r="C209" s="160"/>
      <c r="D209" s="168" t="s">
        <v>384</v>
      </c>
      <c r="E209" s="168"/>
      <c r="F209" s="168"/>
      <c r="G209" s="168"/>
      <c r="H209" s="168"/>
      <c r="I209" s="168"/>
      <c r="J209" s="168"/>
      <c r="K209" s="168"/>
      <c r="L209" s="168"/>
      <c r="M209" s="168"/>
      <c r="N209" s="298">
        <f>BK209</f>
        <v>0</v>
      </c>
      <c r="O209" s="299"/>
      <c r="P209" s="299"/>
      <c r="Q209" s="299"/>
      <c r="R209" s="161"/>
      <c r="T209" s="162"/>
      <c r="U209" s="160"/>
      <c r="V209" s="160"/>
      <c r="W209" s="163">
        <f>W210+SUM(W211:W655)+W702+W715+W724+W731+W742+W749+W760</f>
        <v>0</v>
      </c>
      <c r="X209" s="160"/>
      <c r="Y209" s="163">
        <f>Y210+SUM(Y211:Y655)+Y702+Y715+Y724+Y731+Y742+Y749+Y760</f>
        <v>0</v>
      </c>
      <c r="Z209" s="160"/>
      <c r="AA209" s="164">
        <f>AA210+SUM(AA211:AA655)+AA702+AA715+AA724+AA731+AA742+AA749+AA760</f>
        <v>0</v>
      </c>
      <c r="AR209" s="165" t="s">
        <v>85</v>
      </c>
      <c r="AT209" s="166" t="s">
        <v>79</v>
      </c>
      <c r="AU209" s="166" t="s">
        <v>85</v>
      </c>
      <c r="AY209" s="165" t="s">
        <v>161</v>
      </c>
      <c r="BK209" s="167">
        <f>BK210+SUM(BK211:BK655)+BK702+BK715+BK724+BK731+BK742+BK749+BK760</f>
        <v>0</v>
      </c>
    </row>
    <row r="210" spans="2:65" s="1" customFormat="1" ht="16.5" customHeight="1">
      <c r="B210" s="130"/>
      <c r="C210" s="169" t="s">
        <v>257</v>
      </c>
      <c r="D210" s="169" t="s">
        <v>152</v>
      </c>
      <c r="E210" s="170" t="s">
        <v>452</v>
      </c>
      <c r="F210" s="281" t="s">
        <v>453</v>
      </c>
      <c r="G210" s="281"/>
      <c r="H210" s="281"/>
      <c r="I210" s="281"/>
      <c r="J210" s="171" t="s">
        <v>454</v>
      </c>
      <c r="K210" s="172">
        <v>1</v>
      </c>
      <c r="L210" s="270">
        <v>0</v>
      </c>
      <c r="M210" s="270"/>
      <c r="N210" s="282">
        <f t="shared" ref="N210:N273" si="5">ROUND(L210*K210,2)</f>
        <v>0</v>
      </c>
      <c r="O210" s="282"/>
      <c r="P210" s="282"/>
      <c r="Q210" s="282"/>
      <c r="R210" s="133"/>
      <c r="T210" s="154" t="s">
        <v>5</v>
      </c>
      <c r="U210" s="46" t="s">
        <v>45</v>
      </c>
      <c r="V210" s="38"/>
      <c r="W210" s="173">
        <f t="shared" ref="W210:W273" si="6">V210*K210</f>
        <v>0</v>
      </c>
      <c r="X210" s="173">
        <v>0</v>
      </c>
      <c r="Y210" s="173">
        <f t="shared" ref="Y210:Y273" si="7">X210*K210</f>
        <v>0</v>
      </c>
      <c r="Z210" s="173">
        <v>0</v>
      </c>
      <c r="AA210" s="174">
        <f t="shared" ref="AA210:AA273" si="8">Z210*K210</f>
        <v>0</v>
      </c>
      <c r="AR210" s="20" t="s">
        <v>165</v>
      </c>
      <c r="AT210" s="20" t="s">
        <v>152</v>
      </c>
      <c r="AU210" s="20" t="s">
        <v>118</v>
      </c>
      <c r="AY210" s="20" t="s">
        <v>161</v>
      </c>
      <c r="BE210" s="107">
        <f t="shared" ref="BE210:BE273" si="9">IF(U210="základní",N210,0)</f>
        <v>0</v>
      </c>
      <c r="BF210" s="107">
        <f t="shared" ref="BF210:BF273" si="10">IF(U210="snížená",N210,0)</f>
        <v>0</v>
      </c>
      <c r="BG210" s="107">
        <f t="shared" ref="BG210:BG273" si="11">IF(U210="zákl. přenesená",N210,0)</f>
        <v>0</v>
      </c>
      <c r="BH210" s="107">
        <f t="shared" ref="BH210:BH273" si="12">IF(U210="sníž. přenesená",N210,0)</f>
        <v>0</v>
      </c>
      <c r="BI210" s="107">
        <f t="shared" ref="BI210:BI273" si="13">IF(U210="nulová",N210,0)</f>
        <v>0</v>
      </c>
      <c r="BJ210" s="20" t="s">
        <v>85</v>
      </c>
      <c r="BK210" s="107">
        <f t="shared" ref="BK210:BK273" si="14">ROUND(L210*K210,2)</f>
        <v>0</v>
      </c>
      <c r="BL210" s="20" t="s">
        <v>165</v>
      </c>
      <c r="BM210" s="20" t="s">
        <v>455</v>
      </c>
    </row>
    <row r="211" spans="2:65" s="1" customFormat="1" ht="16.5" customHeight="1">
      <c r="B211" s="130"/>
      <c r="C211" s="169" t="s">
        <v>262</v>
      </c>
      <c r="D211" s="169" t="s">
        <v>152</v>
      </c>
      <c r="E211" s="170" t="s">
        <v>456</v>
      </c>
      <c r="F211" s="281" t="s">
        <v>457</v>
      </c>
      <c r="G211" s="281"/>
      <c r="H211" s="281"/>
      <c r="I211" s="281"/>
      <c r="J211" s="171" t="s">
        <v>454</v>
      </c>
      <c r="K211" s="172">
        <v>1</v>
      </c>
      <c r="L211" s="270">
        <v>0</v>
      </c>
      <c r="M211" s="270"/>
      <c r="N211" s="282">
        <f t="shared" si="5"/>
        <v>0</v>
      </c>
      <c r="O211" s="282"/>
      <c r="P211" s="282"/>
      <c r="Q211" s="282"/>
      <c r="R211" s="133"/>
      <c r="T211" s="154" t="s">
        <v>5</v>
      </c>
      <c r="U211" s="46" t="s">
        <v>45</v>
      </c>
      <c r="V211" s="38"/>
      <c r="W211" s="173">
        <f t="shared" si="6"/>
        <v>0</v>
      </c>
      <c r="X211" s="173">
        <v>0</v>
      </c>
      <c r="Y211" s="173">
        <f t="shared" si="7"/>
        <v>0</v>
      </c>
      <c r="Z211" s="173">
        <v>0</v>
      </c>
      <c r="AA211" s="174">
        <f t="shared" si="8"/>
        <v>0</v>
      </c>
      <c r="AR211" s="20" t="s">
        <v>165</v>
      </c>
      <c r="AT211" s="20" t="s">
        <v>152</v>
      </c>
      <c r="AU211" s="20" t="s">
        <v>118</v>
      </c>
      <c r="AY211" s="20" t="s">
        <v>161</v>
      </c>
      <c r="BE211" s="107">
        <f t="shared" si="9"/>
        <v>0</v>
      </c>
      <c r="BF211" s="107">
        <f t="shared" si="10"/>
        <v>0</v>
      </c>
      <c r="BG211" s="107">
        <f t="shared" si="11"/>
        <v>0</v>
      </c>
      <c r="BH211" s="107">
        <f t="shared" si="12"/>
        <v>0</v>
      </c>
      <c r="BI211" s="107">
        <f t="shared" si="13"/>
        <v>0</v>
      </c>
      <c r="BJ211" s="20" t="s">
        <v>85</v>
      </c>
      <c r="BK211" s="107">
        <f t="shared" si="14"/>
        <v>0</v>
      </c>
      <c r="BL211" s="20" t="s">
        <v>165</v>
      </c>
      <c r="BM211" s="20" t="s">
        <v>458</v>
      </c>
    </row>
    <row r="212" spans="2:65" s="1" customFormat="1" ht="16.5" customHeight="1">
      <c r="B212" s="130"/>
      <c r="C212" s="169" t="s">
        <v>266</v>
      </c>
      <c r="D212" s="169" t="s">
        <v>152</v>
      </c>
      <c r="E212" s="170" t="s">
        <v>459</v>
      </c>
      <c r="F212" s="281" t="s">
        <v>460</v>
      </c>
      <c r="G212" s="281"/>
      <c r="H212" s="281"/>
      <c r="I212" s="281"/>
      <c r="J212" s="171" t="s">
        <v>454</v>
      </c>
      <c r="K212" s="172">
        <v>2</v>
      </c>
      <c r="L212" s="270">
        <v>0</v>
      </c>
      <c r="M212" s="270"/>
      <c r="N212" s="282">
        <f t="shared" si="5"/>
        <v>0</v>
      </c>
      <c r="O212" s="282"/>
      <c r="P212" s="282"/>
      <c r="Q212" s="282"/>
      <c r="R212" s="133"/>
      <c r="T212" s="154" t="s">
        <v>5</v>
      </c>
      <c r="U212" s="46" t="s">
        <v>45</v>
      </c>
      <c r="V212" s="38"/>
      <c r="W212" s="173">
        <f t="shared" si="6"/>
        <v>0</v>
      </c>
      <c r="X212" s="173">
        <v>0</v>
      </c>
      <c r="Y212" s="173">
        <f t="shared" si="7"/>
        <v>0</v>
      </c>
      <c r="Z212" s="173">
        <v>0</v>
      </c>
      <c r="AA212" s="174">
        <f t="shared" si="8"/>
        <v>0</v>
      </c>
      <c r="AR212" s="20" t="s">
        <v>165</v>
      </c>
      <c r="AT212" s="20" t="s">
        <v>152</v>
      </c>
      <c r="AU212" s="20" t="s">
        <v>118</v>
      </c>
      <c r="AY212" s="20" t="s">
        <v>161</v>
      </c>
      <c r="BE212" s="107">
        <f t="shared" si="9"/>
        <v>0</v>
      </c>
      <c r="BF212" s="107">
        <f t="shared" si="10"/>
        <v>0</v>
      </c>
      <c r="BG212" s="107">
        <f t="shared" si="11"/>
        <v>0</v>
      </c>
      <c r="BH212" s="107">
        <f t="shared" si="12"/>
        <v>0</v>
      </c>
      <c r="BI212" s="107">
        <f t="shared" si="13"/>
        <v>0</v>
      </c>
      <c r="BJ212" s="20" t="s">
        <v>85</v>
      </c>
      <c r="BK212" s="107">
        <f t="shared" si="14"/>
        <v>0</v>
      </c>
      <c r="BL212" s="20" t="s">
        <v>165</v>
      </c>
      <c r="BM212" s="20" t="s">
        <v>461</v>
      </c>
    </row>
    <row r="213" spans="2:65" s="1" customFormat="1" ht="16.5" customHeight="1">
      <c r="B213" s="130"/>
      <c r="C213" s="169" t="s">
        <v>270</v>
      </c>
      <c r="D213" s="169" t="s">
        <v>152</v>
      </c>
      <c r="E213" s="170" t="s">
        <v>462</v>
      </c>
      <c r="F213" s="281" t="s">
        <v>463</v>
      </c>
      <c r="G213" s="281"/>
      <c r="H213" s="281"/>
      <c r="I213" s="281"/>
      <c r="J213" s="171" t="s">
        <v>454</v>
      </c>
      <c r="K213" s="172">
        <v>2</v>
      </c>
      <c r="L213" s="270">
        <v>0</v>
      </c>
      <c r="M213" s="270"/>
      <c r="N213" s="282">
        <f t="shared" si="5"/>
        <v>0</v>
      </c>
      <c r="O213" s="282"/>
      <c r="P213" s="282"/>
      <c r="Q213" s="282"/>
      <c r="R213" s="133"/>
      <c r="T213" s="154" t="s">
        <v>5</v>
      </c>
      <c r="U213" s="46" t="s">
        <v>45</v>
      </c>
      <c r="V213" s="38"/>
      <c r="W213" s="173">
        <f t="shared" si="6"/>
        <v>0</v>
      </c>
      <c r="X213" s="173">
        <v>0</v>
      </c>
      <c r="Y213" s="173">
        <f t="shared" si="7"/>
        <v>0</v>
      </c>
      <c r="Z213" s="173">
        <v>0</v>
      </c>
      <c r="AA213" s="174">
        <f t="shared" si="8"/>
        <v>0</v>
      </c>
      <c r="AR213" s="20" t="s">
        <v>165</v>
      </c>
      <c r="AT213" s="20" t="s">
        <v>152</v>
      </c>
      <c r="AU213" s="20" t="s">
        <v>118</v>
      </c>
      <c r="AY213" s="20" t="s">
        <v>161</v>
      </c>
      <c r="BE213" s="107">
        <f t="shared" si="9"/>
        <v>0</v>
      </c>
      <c r="BF213" s="107">
        <f t="shared" si="10"/>
        <v>0</v>
      </c>
      <c r="BG213" s="107">
        <f t="shared" si="11"/>
        <v>0</v>
      </c>
      <c r="BH213" s="107">
        <f t="shared" si="12"/>
        <v>0</v>
      </c>
      <c r="BI213" s="107">
        <f t="shared" si="13"/>
        <v>0</v>
      </c>
      <c r="BJ213" s="20" t="s">
        <v>85</v>
      </c>
      <c r="BK213" s="107">
        <f t="shared" si="14"/>
        <v>0</v>
      </c>
      <c r="BL213" s="20" t="s">
        <v>165</v>
      </c>
      <c r="BM213" s="20" t="s">
        <v>464</v>
      </c>
    </row>
    <row r="214" spans="2:65" s="1" customFormat="1" ht="16.5" customHeight="1">
      <c r="B214" s="130"/>
      <c r="C214" s="169" t="s">
        <v>10</v>
      </c>
      <c r="D214" s="169" t="s">
        <v>152</v>
      </c>
      <c r="E214" s="170" t="s">
        <v>465</v>
      </c>
      <c r="F214" s="281" t="s">
        <v>466</v>
      </c>
      <c r="G214" s="281"/>
      <c r="H214" s="281"/>
      <c r="I214" s="281"/>
      <c r="J214" s="171" t="s">
        <v>454</v>
      </c>
      <c r="K214" s="172">
        <v>2</v>
      </c>
      <c r="L214" s="270">
        <v>0</v>
      </c>
      <c r="M214" s="270"/>
      <c r="N214" s="282">
        <f t="shared" si="5"/>
        <v>0</v>
      </c>
      <c r="O214" s="282"/>
      <c r="P214" s="282"/>
      <c r="Q214" s="282"/>
      <c r="R214" s="133"/>
      <c r="T214" s="154" t="s">
        <v>5</v>
      </c>
      <c r="U214" s="46" t="s">
        <v>45</v>
      </c>
      <c r="V214" s="38"/>
      <c r="W214" s="173">
        <f t="shared" si="6"/>
        <v>0</v>
      </c>
      <c r="X214" s="173">
        <v>0</v>
      </c>
      <c r="Y214" s="173">
        <f t="shared" si="7"/>
        <v>0</v>
      </c>
      <c r="Z214" s="173">
        <v>0</v>
      </c>
      <c r="AA214" s="174">
        <f t="shared" si="8"/>
        <v>0</v>
      </c>
      <c r="AR214" s="20" t="s">
        <v>165</v>
      </c>
      <c r="AT214" s="20" t="s">
        <v>152</v>
      </c>
      <c r="AU214" s="20" t="s">
        <v>118</v>
      </c>
      <c r="AY214" s="20" t="s">
        <v>161</v>
      </c>
      <c r="BE214" s="107">
        <f t="shared" si="9"/>
        <v>0</v>
      </c>
      <c r="BF214" s="107">
        <f t="shared" si="10"/>
        <v>0</v>
      </c>
      <c r="BG214" s="107">
        <f t="shared" si="11"/>
        <v>0</v>
      </c>
      <c r="BH214" s="107">
        <f t="shared" si="12"/>
        <v>0</v>
      </c>
      <c r="BI214" s="107">
        <f t="shared" si="13"/>
        <v>0</v>
      </c>
      <c r="BJ214" s="20" t="s">
        <v>85</v>
      </c>
      <c r="BK214" s="107">
        <f t="shared" si="14"/>
        <v>0</v>
      </c>
      <c r="BL214" s="20" t="s">
        <v>165</v>
      </c>
      <c r="BM214" s="20" t="s">
        <v>467</v>
      </c>
    </row>
    <row r="215" spans="2:65" s="1" customFormat="1" ht="16.5" customHeight="1">
      <c r="B215" s="130"/>
      <c r="C215" s="169" t="s">
        <v>346</v>
      </c>
      <c r="D215" s="169" t="s">
        <v>152</v>
      </c>
      <c r="E215" s="170" t="s">
        <v>468</v>
      </c>
      <c r="F215" s="281" t="s">
        <v>469</v>
      </c>
      <c r="G215" s="281"/>
      <c r="H215" s="281"/>
      <c r="I215" s="281"/>
      <c r="J215" s="171" t="s">
        <v>454</v>
      </c>
      <c r="K215" s="172">
        <v>1</v>
      </c>
      <c r="L215" s="270">
        <v>0</v>
      </c>
      <c r="M215" s="270"/>
      <c r="N215" s="282">
        <f t="shared" si="5"/>
        <v>0</v>
      </c>
      <c r="O215" s="282"/>
      <c r="P215" s="282"/>
      <c r="Q215" s="282"/>
      <c r="R215" s="133"/>
      <c r="T215" s="154" t="s">
        <v>5</v>
      </c>
      <c r="U215" s="46" t="s">
        <v>45</v>
      </c>
      <c r="V215" s="38"/>
      <c r="W215" s="173">
        <f t="shared" si="6"/>
        <v>0</v>
      </c>
      <c r="X215" s="173">
        <v>0</v>
      </c>
      <c r="Y215" s="173">
        <f t="shared" si="7"/>
        <v>0</v>
      </c>
      <c r="Z215" s="173">
        <v>0</v>
      </c>
      <c r="AA215" s="174">
        <f t="shared" si="8"/>
        <v>0</v>
      </c>
      <c r="AR215" s="20" t="s">
        <v>165</v>
      </c>
      <c r="AT215" s="20" t="s">
        <v>152</v>
      </c>
      <c r="AU215" s="20" t="s">
        <v>118</v>
      </c>
      <c r="AY215" s="20" t="s">
        <v>161</v>
      </c>
      <c r="BE215" s="107">
        <f t="shared" si="9"/>
        <v>0</v>
      </c>
      <c r="BF215" s="107">
        <f t="shared" si="10"/>
        <v>0</v>
      </c>
      <c r="BG215" s="107">
        <f t="shared" si="11"/>
        <v>0</v>
      </c>
      <c r="BH215" s="107">
        <f t="shared" si="12"/>
        <v>0</v>
      </c>
      <c r="BI215" s="107">
        <f t="shared" si="13"/>
        <v>0</v>
      </c>
      <c r="BJ215" s="20" t="s">
        <v>85</v>
      </c>
      <c r="BK215" s="107">
        <f t="shared" si="14"/>
        <v>0</v>
      </c>
      <c r="BL215" s="20" t="s">
        <v>165</v>
      </c>
      <c r="BM215" s="20" t="s">
        <v>470</v>
      </c>
    </row>
    <row r="216" spans="2:65" s="1" customFormat="1" ht="16.5" customHeight="1">
      <c r="B216" s="130"/>
      <c r="C216" s="169" t="s">
        <v>353</v>
      </c>
      <c r="D216" s="169" t="s">
        <v>152</v>
      </c>
      <c r="E216" s="170" t="s">
        <v>471</v>
      </c>
      <c r="F216" s="281" t="s">
        <v>472</v>
      </c>
      <c r="G216" s="281"/>
      <c r="H216" s="281"/>
      <c r="I216" s="281"/>
      <c r="J216" s="171" t="s">
        <v>454</v>
      </c>
      <c r="K216" s="172">
        <v>1</v>
      </c>
      <c r="L216" s="270">
        <v>0</v>
      </c>
      <c r="M216" s="270"/>
      <c r="N216" s="282">
        <f t="shared" si="5"/>
        <v>0</v>
      </c>
      <c r="O216" s="282"/>
      <c r="P216" s="282"/>
      <c r="Q216" s="282"/>
      <c r="R216" s="133"/>
      <c r="T216" s="154" t="s">
        <v>5</v>
      </c>
      <c r="U216" s="46" t="s">
        <v>45</v>
      </c>
      <c r="V216" s="38"/>
      <c r="W216" s="173">
        <f t="shared" si="6"/>
        <v>0</v>
      </c>
      <c r="X216" s="173">
        <v>0</v>
      </c>
      <c r="Y216" s="173">
        <f t="shared" si="7"/>
        <v>0</v>
      </c>
      <c r="Z216" s="173">
        <v>0</v>
      </c>
      <c r="AA216" s="174">
        <f t="shared" si="8"/>
        <v>0</v>
      </c>
      <c r="AR216" s="20" t="s">
        <v>165</v>
      </c>
      <c r="AT216" s="20" t="s">
        <v>152</v>
      </c>
      <c r="AU216" s="20" t="s">
        <v>118</v>
      </c>
      <c r="AY216" s="20" t="s">
        <v>161</v>
      </c>
      <c r="BE216" s="107">
        <f t="shared" si="9"/>
        <v>0</v>
      </c>
      <c r="BF216" s="107">
        <f t="shared" si="10"/>
        <v>0</v>
      </c>
      <c r="BG216" s="107">
        <f t="shared" si="11"/>
        <v>0</v>
      </c>
      <c r="BH216" s="107">
        <f t="shared" si="12"/>
        <v>0</v>
      </c>
      <c r="BI216" s="107">
        <f t="shared" si="13"/>
        <v>0</v>
      </c>
      <c r="BJ216" s="20" t="s">
        <v>85</v>
      </c>
      <c r="BK216" s="107">
        <f t="shared" si="14"/>
        <v>0</v>
      </c>
      <c r="BL216" s="20" t="s">
        <v>165</v>
      </c>
      <c r="BM216" s="20" t="s">
        <v>473</v>
      </c>
    </row>
    <row r="217" spans="2:65" s="1" customFormat="1" ht="16.5" customHeight="1">
      <c r="B217" s="130"/>
      <c r="C217" s="169" t="s">
        <v>358</v>
      </c>
      <c r="D217" s="169" t="s">
        <v>152</v>
      </c>
      <c r="E217" s="170" t="s">
        <v>474</v>
      </c>
      <c r="F217" s="281" t="s">
        <v>475</v>
      </c>
      <c r="G217" s="281"/>
      <c r="H217" s="281"/>
      <c r="I217" s="281"/>
      <c r="J217" s="171" t="s">
        <v>454</v>
      </c>
      <c r="K217" s="172">
        <v>1</v>
      </c>
      <c r="L217" s="270">
        <v>0</v>
      </c>
      <c r="M217" s="270"/>
      <c r="N217" s="282">
        <f t="shared" si="5"/>
        <v>0</v>
      </c>
      <c r="O217" s="282"/>
      <c r="P217" s="282"/>
      <c r="Q217" s="282"/>
      <c r="R217" s="133"/>
      <c r="T217" s="154" t="s">
        <v>5</v>
      </c>
      <c r="U217" s="46" t="s">
        <v>45</v>
      </c>
      <c r="V217" s="38"/>
      <c r="W217" s="173">
        <f t="shared" si="6"/>
        <v>0</v>
      </c>
      <c r="X217" s="173">
        <v>0</v>
      </c>
      <c r="Y217" s="173">
        <f t="shared" si="7"/>
        <v>0</v>
      </c>
      <c r="Z217" s="173">
        <v>0</v>
      </c>
      <c r="AA217" s="174">
        <f t="shared" si="8"/>
        <v>0</v>
      </c>
      <c r="AR217" s="20" t="s">
        <v>165</v>
      </c>
      <c r="AT217" s="20" t="s">
        <v>152</v>
      </c>
      <c r="AU217" s="20" t="s">
        <v>118</v>
      </c>
      <c r="AY217" s="20" t="s">
        <v>161</v>
      </c>
      <c r="BE217" s="107">
        <f t="shared" si="9"/>
        <v>0</v>
      </c>
      <c r="BF217" s="107">
        <f t="shared" si="10"/>
        <v>0</v>
      </c>
      <c r="BG217" s="107">
        <f t="shared" si="11"/>
        <v>0</v>
      </c>
      <c r="BH217" s="107">
        <f t="shared" si="12"/>
        <v>0</v>
      </c>
      <c r="BI217" s="107">
        <f t="shared" si="13"/>
        <v>0</v>
      </c>
      <c r="BJ217" s="20" t="s">
        <v>85</v>
      </c>
      <c r="BK217" s="107">
        <f t="shared" si="14"/>
        <v>0</v>
      </c>
      <c r="BL217" s="20" t="s">
        <v>165</v>
      </c>
      <c r="BM217" s="20" t="s">
        <v>476</v>
      </c>
    </row>
    <row r="218" spans="2:65" s="1" customFormat="1" ht="16.5" customHeight="1">
      <c r="B218" s="130"/>
      <c r="C218" s="169" t="s">
        <v>363</v>
      </c>
      <c r="D218" s="169" t="s">
        <v>152</v>
      </c>
      <c r="E218" s="170" t="s">
        <v>477</v>
      </c>
      <c r="F218" s="281" t="s">
        <v>478</v>
      </c>
      <c r="G218" s="281"/>
      <c r="H218" s="281"/>
      <c r="I218" s="281"/>
      <c r="J218" s="171" t="s">
        <v>454</v>
      </c>
      <c r="K218" s="172">
        <v>1</v>
      </c>
      <c r="L218" s="270">
        <v>0</v>
      </c>
      <c r="M218" s="270"/>
      <c r="N218" s="282">
        <f t="shared" si="5"/>
        <v>0</v>
      </c>
      <c r="O218" s="282"/>
      <c r="P218" s="282"/>
      <c r="Q218" s="282"/>
      <c r="R218" s="133"/>
      <c r="T218" s="154" t="s">
        <v>5</v>
      </c>
      <c r="U218" s="46" t="s">
        <v>45</v>
      </c>
      <c r="V218" s="38"/>
      <c r="W218" s="173">
        <f t="shared" si="6"/>
        <v>0</v>
      </c>
      <c r="X218" s="173">
        <v>0</v>
      </c>
      <c r="Y218" s="173">
        <f t="shared" si="7"/>
        <v>0</v>
      </c>
      <c r="Z218" s="173">
        <v>0</v>
      </c>
      <c r="AA218" s="174">
        <f t="shared" si="8"/>
        <v>0</v>
      </c>
      <c r="AR218" s="20" t="s">
        <v>165</v>
      </c>
      <c r="AT218" s="20" t="s">
        <v>152</v>
      </c>
      <c r="AU218" s="20" t="s">
        <v>118</v>
      </c>
      <c r="AY218" s="20" t="s">
        <v>161</v>
      </c>
      <c r="BE218" s="107">
        <f t="shared" si="9"/>
        <v>0</v>
      </c>
      <c r="BF218" s="107">
        <f t="shared" si="10"/>
        <v>0</v>
      </c>
      <c r="BG218" s="107">
        <f t="shared" si="11"/>
        <v>0</v>
      </c>
      <c r="BH218" s="107">
        <f t="shared" si="12"/>
        <v>0</v>
      </c>
      <c r="BI218" s="107">
        <f t="shared" si="13"/>
        <v>0</v>
      </c>
      <c r="BJ218" s="20" t="s">
        <v>85</v>
      </c>
      <c r="BK218" s="107">
        <f t="shared" si="14"/>
        <v>0</v>
      </c>
      <c r="BL218" s="20" t="s">
        <v>165</v>
      </c>
      <c r="BM218" s="20" t="s">
        <v>479</v>
      </c>
    </row>
    <row r="219" spans="2:65" s="1" customFormat="1" ht="16.5" customHeight="1">
      <c r="B219" s="130"/>
      <c r="C219" s="169" t="s">
        <v>367</v>
      </c>
      <c r="D219" s="169" t="s">
        <v>152</v>
      </c>
      <c r="E219" s="170" t="s">
        <v>480</v>
      </c>
      <c r="F219" s="281" t="s">
        <v>481</v>
      </c>
      <c r="G219" s="281"/>
      <c r="H219" s="281"/>
      <c r="I219" s="281"/>
      <c r="J219" s="171" t="s">
        <v>454</v>
      </c>
      <c r="K219" s="172">
        <v>1</v>
      </c>
      <c r="L219" s="270">
        <v>0</v>
      </c>
      <c r="M219" s="270"/>
      <c r="N219" s="282">
        <f t="shared" si="5"/>
        <v>0</v>
      </c>
      <c r="O219" s="282"/>
      <c r="P219" s="282"/>
      <c r="Q219" s="282"/>
      <c r="R219" s="133"/>
      <c r="T219" s="154" t="s">
        <v>5</v>
      </c>
      <c r="U219" s="46" t="s">
        <v>45</v>
      </c>
      <c r="V219" s="38"/>
      <c r="W219" s="173">
        <f t="shared" si="6"/>
        <v>0</v>
      </c>
      <c r="X219" s="173">
        <v>0</v>
      </c>
      <c r="Y219" s="173">
        <f t="shared" si="7"/>
        <v>0</v>
      </c>
      <c r="Z219" s="173">
        <v>0</v>
      </c>
      <c r="AA219" s="174">
        <f t="shared" si="8"/>
        <v>0</v>
      </c>
      <c r="AR219" s="20" t="s">
        <v>165</v>
      </c>
      <c r="AT219" s="20" t="s">
        <v>152</v>
      </c>
      <c r="AU219" s="20" t="s">
        <v>118</v>
      </c>
      <c r="AY219" s="20" t="s">
        <v>161</v>
      </c>
      <c r="BE219" s="107">
        <f t="shared" si="9"/>
        <v>0</v>
      </c>
      <c r="BF219" s="107">
        <f t="shared" si="10"/>
        <v>0</v>
      </c>
      <c r="BG219" s="107">
        <f t="shared" si="11"/>
        <v>0</v>
      </c>
      <c r="BH219" s="107">
        <f t="shared" si="12"/>
        <v>0</v>
      </c>
      <c r="BI219" s="107">
        <f t="shared" si="13"/>
        <v>0</v>
      </c>
      <c r="BJ219" s="20" t="s">
        <v>85</v>
      </c>
      <c r="BK219" s="107">
        <f t="shared" si="14"/>
        <v>0</v>
      </c>
      <c r="BL219" s="20" t="s">
        <v>165</v>
      </c>
      <c r="BM219" s="20" t="s">
        <v>482</v>
      </c>
    </row>
    <row r="220" spans="2:65" s="1" customFormat="1" ht="16.5" customHeight="1">
      <c r="B220" s="130"/>
      <c r="C220" s="169" t="s">
        <v>372</v>
      </c>
      <c r="D220" s="169" t="s">
        <v>152</v>
      </c>
      <c r="E220" s="170" t="s">
        <v>483</v>
      </c>
      <c r="F220" s="281" t="s">
        <v>484</v>
      </c>
      <c r="G220" s="281"/>
      <c r="H220" s="281"/>
      <c r="I220" s="281"/>
      <c r="J220" s="171" t="s">
        <v>454</v>
      </c>
      <c r="K220" s="172">
        <v>1</v>
      </c>
      <c r="L220" s="270">
        <v>0</v>
      </c>
      <c r="M220" s="270"/>
      <c r="N220" s="282">
        <f t="shared" si="5"/>
        <v>0</v>
      </c>
      <c r="O220" s="282"/>
      <c r="P220" s="282"/>
      <c r="Q220" s="282"/>
      <c r="R220" s="133"/>
      <c r="T220" s="154" t="s">
        <v>5</v>
      </c>
      <c r="U220" s="46" t="s">
        <v>45</v>
      </c>
      <c r="V220" s="38"/>
      <c r="W220" s="173">
        <f t="shared" si="6"/>
        <v>0</v>
      </c>
      <c r="X220" s="173">
        <v>0</v>
      </c>
      <c r="Y220" s="173">
        <f t="shared" si="7"/>
        <v>0</v>
      </c>
      <c r="Z220" s="173">
        <v>0</v>
      </c>
      <c r="AA220" s="174">
        <f t="shared" si="8"/>
        <v>0</v>
      </c>
      <c r="AR220" s="20" t="s">
        <v>165</v>
      </c>
      <c r="AT220" s="20" t="s">
        <v>152</v>
      </c>
      <c r="AU220" s="20" t="s">
        <v>118</v>
      </c>
      <c r="AY220" s="20" t="s">
        <v>161</v>
      </c>
      <c r="BE220" s="107">
        <f t="shared" si="9"/>
        <v>0</v>
      </c>
      <c r="BF220" s="107">
        <f t="shared" si="10"/>
        <v>0</v>
      </c>
      <c r="BG220" s="107">
        <f t="shared" si="11"/>
        <v>0</v>
      </c>
      <c r="BH220" s="107">
        <f t="shared" si="12"/>
        <v>0</v>
      </c>
      <c r="BI220" s="107">
        <f t="shared" si="13"/>
        <v>0</v>
      </c>
      <c r="BJ220" s="20" t="s">
        <v>85</v>
      </c>
      <c r="BK220" s="107">
        <f t="shared" si="14"/>
        <v>0</v>
      </c>
      <c r="BL220" s="20" t="s">
        <v>165</v>
      </c>
      <c r="BM220" s="20" t="s">
        <v>485</v>
      </c>
    </row>
    <row r="221" spans="2:65" s="1" customFormat="1" ht="16.5" customHeight="1">
      <c r="B221" s="130"/>
      <c r="C221" s="169" t="s">
        <v>376</v>
      </c>
      <c r="D221" s="169" t="s">
        <v>152</v>
      </c>
      <c r="E221" s="170" t="s">
        <v>486</v>
      </c>
      <c r="F221" s="281" t="s">
        <v>487</v>
      </c>
      <c r="G221" s="281"/>
      <c r="H221" s="281"/>
      <c r="I221" s="281"/>
      <c r="J221" s="171" t="s">
        <v>454</v>
      </c>
      <c r="K221" s="172">
        <v>1</v>
      </c>
      <c r="L221" s="270">
        <v>0</v>
      </c>
      <c r="M221" s="270"/>
      <c r="N221" s="282">
        <f t="shared" si="5"/>
        <v>0</v>
      </c>
      <c r="O221" s="282"/>
      <c r="P221" s="282"/>
      <c r="Q221" s="282"/>
      <c r="R221" s="133"/>
      <c r="T221" s="154" t="s">
        <v>5</v>
      </c>
      <c r="U221" s="46" t="s">
        <v>45</v>
      </c>
      <c r="V221" s="38"/>
      <c r="W221" s="173">
        <f t="shared" si="6"/>
        <v>0</v>
      </c>
      <c r="X221" s="173">
        <v>0</v>
      </c>
      <c r="Y221" s="173">
        <f t="shared" si="7"/>
        <v>0</v>
      </c>
      <c r="Z221" s="173">
        <v>0</v>
      </c>
      <c r="AA221" s="174">
        <f t="shared" si="8"/>
        <v>0</v>
      </c>
      <c r="AR221" s="20" t="s">
        <v>165</v>
      </c>
      <c r="AT221" s="20" t="s">
        <v>152</v>
      </c>
      <c r="AU221" s="20" t="s">
        <v>118</v>
      </c>
      <c r="AY221" s="20" t="s">
        <v>161</v>
      </c>
      <c r="BE221" s="107">
        <f t="shared" si="9"/>
        <v>0</v>
      </c>
      <c r="BF221" s="107">
        <f t="shared" si="10"/>
        <v>0</v>
      </c>
      <c r="BG221" s="107">
        <f t="shared" si="11"/>
        <v>0</v>
      </c>
      <c r="BH221" s="107">
        <f t="shared" si="12"/>
        <v>0</v>
      </c>
      <c r="BI221" s="107">
        <f t="shared" si="13"/>
        <v>0</v>
      </c>
      <c r="BJ221" s="20" t="s">
        <v>85</v>
      </c>
      <c r="BK221" s="107">
        <f t="shared" si="14"/>
        <v>0</v>
      </c>
      <c r="BL221" s="20" t="s">
        <v>165</v>
      </c>
      <c r="BM221" s="20" t="s">
        <v>488</v>
      </c>
    </row>
    <row r="222" spans="2:65" s="1" customFormat="1" ht="16.5" customHeight="1">
      <c r="B222" s="130"/>
      <c r="C222" s="169" t="s">
        <v>489</v>
      </c>
      <c r="D222" s="169" t="s">
        <v>152</v>
      </c>
      <c r="E222" s="170" t="s">
        <v>490</v>
      </c>
      <c r="F222" s="281" t="s">
        <v>491</v>
      </c>
      <c r="G222" s="281"/>
      <c r="H222" s="281"/>
      <c r="I222" s="281"/>
      <c r="J222" s="171" t="s">
        <v>454</v>
      </c>
      <c r="K222" s="172">
        <v>1</v>
      </c>
      <c r="L222" s="270">
        <v>0</v>
      </c>
      <c r="M222" s="270"/>
      <c r="N222" s="282">
        <f t="shared" si="5"/>
        <v>0</v>
      </c>
      <c r="O222" s="282"/>
      <c r="P222" s="282"/>
      <c r="Q222" s="282"/>
      <c r="R222" s="133"/>
      <c r="T222" s="154" t="s">
        <v>5</v>
      </c>
      <c r="U222" s="46" t="s">
        <v>45</v>
      </c>
      <c r="V222" s="38"/>
      <c r="W222" s="173">
        <f t="shared" si="6"/>
        <v>0</v>
      </c>
      <c r="X222" s="173">
        <v>0</v>
      </c>
      <c r="Y222" s="173">
        <f t="shared" si="7"/>
        <v>0</v>
      </c>
      <c r="Z222" s="173">
        <v>0</v>
      </c>
      <c r="AA222" s="174">
        <f t="shared" si="8"/>
        <v>0</v>
      </c>
      <c r="AR222" s="20" t="s">
        <v>165</v>
      </c>
      <c r="AT222" s="20" t="s">
        <v>152</v>
      </c>
      <c r="AU222" s="20" t="s">
        <v>118</v>
      </c>
      <c r="AY222" s="20" t="s">
        <v>161</v>
      </c>
      <c r="BE222" s="107">
        <f t="shared" si="9"/>
        <v>0</v>
      </c>
      <c r="BF222" s="107">
        <f t="shared" si="10"/>
        <v>0</v>
      </c>
      <c r="BG222" s="107">
        <f t="shared" si="11"/>
        <v>0</v>
      </c>
      <c r="BH222" s="107">
        <f t="shared" si="12"/>
        <v>0</v>
      </c>
      <c r="BI222" s="107">
        <f t="shared" si="13"/>
        <v>0</v>
      </c>
      <c r="BJ222" s="20" t="s">
        <v>85</v>
      </c>
      <c r="BK222" s="107">
        <f t="shared" si="14"/>
        <v>0</v>
      </c>
      <c r="BL222" s="20" t="s">
        <v>165</v>
      </c>
      <c r="BM222" s="20" t="s">
        <v>492</v>
      </c>
    </row>
    <row r="223" spans="2:65" s="1" customFormat="1" ht="16.5" customHeight="1">
      <c r="B223" s="130"/>
      <c r="C223" s="169" t="s">
        <v>493</v>
      </c>
      <c r="D223" s="169" t="s">
        <v>152</v>
      </c>
      <c r="E223" s="170" t="s">
        <v>494</v>
      </c>
      <c r="F223" s="281" t="s">
        <v>495</v>
      </c>
      <c r="G223" s="281"/>
      <c r="H223" s="281"/>
      <c r="I223" s="281"/>
      <c r="J223" s="171" t="s">
        <v>454</v>
      </c>
      <c r="K223" s="172">
        <v>2</v>
      </c>
      <c r="L223" s="270">
        <v>0</v>
      </c>
      <c r="M223" s="270"/>
      <c r="N223" s="282">
        <f t="shared" si="5"/>
        <v>0</v>
      </c>
      <c r="O223" s="282"/>
      <c r="P223" s="282"/>
      <c r="Q223" s="282"/>
      <c r="R223" s="133"/>
      <c r="T223" s="154" t="s">
        <v>5</v>
      </c>
      <c r="U223" s="46" t="s">
        <v>45</v>
      </c>
      <c r="V223" s="38"/>
      <c r="W223" s="173">
        <f t="shared" si="6"/>
        <v>0</v>
      </c>
      <c r="X223" s="173">
        <v>0</v>
      </c>
      <c r="Y223" s="173">
        <f t="shared" si="7"/>
        <v>0</v>
      </c>
      <c r="Z223" s="173">
        <v>0</v>
      </c>
      <c r="AA223" s="174">
        <f t="shared" si="8"/>
        <v>0</v>
      </c>
      <c r="AR223" s="20" t="s">
        <v>165</v>
      </c>
      <c r="AT223" s="20" t="s">
        <v>152</v>
      </c>
      <c r="AU223" s="20" t="s">
        <v>118</v>
      </c>
      <c r="AY223" s="20" t="s">
        <v>161</v>
      </c>
      <c r="BE223" s="107">
        <f t="shared" si="9"/>
        <v>0</v>
      </c>
      <c r="BF223" s="107">
        <f t="shared" si="10"/>
        <v>0</v>
      </c>
      <c r="BG223" s="107">
        <f t="shared" si="11"/>
        <v>0</v>
      </c>
      <c r="BH223" s="107">
        <f t="shared" si="12"/>
        <v>0</v>
      </c>
      <c r="BI223" s="107">
        <f t="shared" si="13"/>
        <v>0</v>
      </c>
      <c r="BJ223" s="20" t="s">
        <v>85</v>
      </c>
      <c r="BK223" s="107">
        <f t="shared" si="14"/>
        <v>0</v>
      </c>
      <c r="BL223" s="20" t="s">
        <v>165</v>
      </c>
      <c r="BM223" s="20" t="s">
        <v>496</v>
      </c>
    </row>
    <row r="224" spans="2:65" s="1" customFormat="1" ht="16.5" customHeight="1">
      <c r="B224" s="130"/>
      <c r="C224" s="169" t="s">
        <v>497</v>
      </c>
      <c r="D224" s="169" t="s">
        <v>152</v>
      </c>
      <c r="E224" s="170" t="s">
        <v>498</v>
      </c>
      <c r="F224" s="281" t="s">
        <v>499</v>
      </c>
      <c r="G224" s="281"/>
      <c r="H224" s="281"/>
      <c r="I224" s="281"/>
      <c r="J224" s="171" t="s">
        <v>454</v>
      </c>
      <c r="K224" s="172">
        <v>2</v>
      </c>
      <c r="L224" s="270">
        <v>0</v>
      </c>
      <c r="M224" s="270"/>
      <c r="N224" s="282">
        <f t="shared" si="5"/>
        <v>0</v>
      </c>
      <c r="O224" s="282"/>
      <c r="P224" s="282"/>
      <c r="Q224" s="282"/>
      <c r="R224" s="133"/>
      <c r="T224" s="154" t="s">
        <v>5</v>
      </c>
      <c r="U224" s="46" t="s">
        <v>45</v>
      </c>
      <c r="V224" s="38"/>
      <c r="W224" s="173">
        <f t="shared" si="6"/>
        <v>0</v>
      </c>
      <c r="X224" s="173">
        <v>0</v>
      </c>
      <c r="Y224" s="173">
        <f t="shared" si="7"/>
        <v>0</v>
      </c>
      <c r="Z224" s="173">
        <v>0</v>
      </c>
      <c r="AA224" s="174">
        <f t="shared" si="8"/>
        <v>0</v>
      </c>
      <c r="AR224" s="20" t="s">
        <v>165</v>
      </c>
      <c r="AT224" s="20" t="s">
        <v>152</v>
      </c>
      <c r="AU224" s="20" t="s">
        <v>118</v>
      </c>
      <c r="AY224" s="20" t="s">
        <v>161</v>
      </c>
      <c r="BE224" s="107">
        <f t="shared" si="9"/>
        <v>0</v>
      </c>
      <c r="BF224" s="107">
        <f t="shared" si="10"/>
        <v>0</v>
      </c>
      <c r="BG224" s="107">
        <f t="shared" si="11"/>
        <v>0</v>
      </c>
      <c r="BH224" s="107">
        <f t="shared" si="12"/>
        <v>0</v>
      </c>
      <c r="BI224" s="107">
        <f t="shared" si="13"/>
        <v>0</v>
      </c>
      <c r="BJ224" s="20" t="s">
        <v>85</v>
      </c>
      <c r="BK224" s="107">
        <f t="shared" si="14"/>
        <v>0</v>
      </c>
      <c r="BL224" s="20" t="s">
        <v>165</v>
      </c>
      <c r="BM224" s="20" t="s">
        <v>500</v>
      </c>
    </row>
    <row r="225" spans="2:65" s="1" customFormat="1" ht="16.5" customHeight="1">
      <c r="B225" s="130"/>
      <c r="C225" s="169" t="s">
        <v>501</v>
      </c>
      <c r="D225" s="169" t="s">
        <v>152</v>
      </c>
      <c r="E225" s="170" t="s">
        <v>502</v>
      </c>
      <c r="F225" s="281" t="s">
        <v>503</v>
      </c>
      <c r="G225" s="281"/>
      <c r="H225" s="281"/>
      <c r="I225" s="281"/>
      <c r="J225" s="171" t="s">
        <v>454</v>
      </c>
      <c r="K225" s="172">
        <v>1</v>
      </c>
      <c r="L225" s="270">
        <v>0</v>
      </c>
      <c r="M225" s="270"/>
      <c r="N225" s="282">
        <f t="shared" si="5"/>
        <v>0</v>
      </c>
      <c r="O225" s="282"/>
      <c r="P225" s="282"/>
      <c r="Q225" s="282"/>
      <c r="R225" s="133"/>
      <c r="T225" s="154" t="s">
        <v>5</v>
      </c>
      <c r="U225" s="46" t="s">
        <v>45</v>
      </c>
      <c r="V225" s="38"/>
      <c r="W225" s="173">
        <f t="shared" si="6"/>
        <v>0</v>
      </c>
      <c r="X225" s="173">
        <v>0</v>
      </c>
      <c r="Y225" s="173">
        <f t="shared" si="7"/>
        <v>0</v>
      </c>
      <c r="Z225" s="173">
        <v>0</v>
      </c>
      <c r="AA225" s="174">
        <f t="shared" si="8"/>
        <v>0</v>
      </c>
      <c r="AR225" s="20" t="s">
        <v>165</v>
      </c>
      <c r="AT225" s="20" t="s">
        <v>152</v>
      </c>
      <c r="AU225" s="20" t="s">
        <v>118</v>
      </c>
      <c r="AY225" s="20" t="s">
        <v>161</v>
      </c>
      <c r="BE225" s="107">
        <f t="shared" si="9"/>
        <v>0</v>
      </c>
      <c r="BF225" s="107">
        <f t="shared" si="10"/>
        <v>0</v>
      </c>
      <c r="BG225" s="107">
        <f t="shared" si="11"/>
        <v>0</v>
      </c>
      <c r="BH225" s="107">
        <f t="shared" si="12"/>
        <v>0</v>
      </c>
      <c r="BI225" s="107">
        <f t="shared" si="13"/>
        <v>0</v>
      </c>
      <c r="BJ225" s="20" t="s">
        <v>85</v>
      </c>
      <c r="BK225" s="107">
        <f t="shared" si="14"/>
        <v>0</v>
      </c>
      <c r="BL225" s="20" t="s">
        <v>165</v>
      </c>
      <c r="BM225" s="20" t="s">
        <v>504</v>
      </c>
    </row>
    <row r="226" spans="2:65" s="1" customFormat="1" ht="16.5" customHeight="1">
      <c r="B226" s="130"/>
      <c r="C226" s="169" t="s">
        <v>505</v>
      </c>
      <c r="D226" s="169" t="s">
        <v>152</v>
      </c>
      <c r="E226" s="170" t="s">
        <v>506</v>
      </c>
      <c r="F226" s="281" t="s">
        <v>507</v>
      </c>
      <c r="G226" s="281"/>
      <c r="H226" s="281"/>
      <c r="I226" s="281"/>
      <c r="J226" s="171" t="s">
        <v>454</v>
      </c>
      <c r="K226" s="172">
        <v>1</v>
      </c>
      <c r="L226" s="270">
        <v>0</v>
      </c>
      <c r="M226" s="270"/>
      <c r="N226" s="282">
        <f t="shared" si="5"/>
        <v>0</v>
      </c>
      <c r="O226" s="282"/>
      <c r="P226" s="282"/>
      <c r="Q226" s="282"/>
      <c r="R226" s="133"/>
      <c r="T226" s="154" t="s">
        <v>5</v>
      </c>
      <c r="U226" s="46" t="s">
        <v>45</v>
      </c>
      <c r="V226" s="38"/>
      <c r="W226" s="173">
        <f t="shared" si="6"/>
        <v>0</v>
      </c>
      <c r="X226" s="173">
        <v>0</v>
      </c>
      <c r="Y226" s="173">
        <f t="shared" si="7"/>
        <v>0</v>
      </c>
      <c r="Z226" s="173">
        <v>0</v>
      </c>
      <c r="AA226" s="174">
        <f t="shared" si="8"/>
        <v>0</v>
      </c>
      <c r="AR226" s="20" t="s">
        <v>165</v>
      </c>
      <c r="AT226" s="20" t="s">
        <v>152</v>
      </c>
      <c r="AU226" s="20" t="s">
        <v>118</v>
      </c>
      <c r="AY226" s="20" t="s">
        <v>161</v>
      </c>
      <c r="BE226" s="107">
        <f t="shared" si="9"/>
        <v>0</v>
      </c>
      <c r="BF226" s="107">
        <f t="shared" si="10"/>
        <v>0</v>
      </c>
      <c r="BG226" s="107">
        <f t="shared" si="11"/>
        <v>0</v>
      </c>
      <c r="BH226" s="107">
        <f t="shared" si="12"/>
        <v>0</v>
      </c>
      <c r="BI226" s="107">
        <f t="shared" si="13"/>
        <v>0</v>
      </c>
      <c r="BJ226" s="20" t="s">
        <v>85</v>
      </c>
      <c r="BK226" s="107">
        <f t="shared" si="14"/>
        <v>0</v>
      </c>
      <c r="BL226" s="20" t="s">
        <v>165</v>
      </c>
      <c r="BM226" s="20" t="s">
        <v>508</v>
      </c>
    </row>
    <row r="227" spans="2:65" s="1" customFormat="1" ht="16.5" customHeight="1">
      <c r="B227" s="130"/>
      <c r="C227" s="169" t="s">
        <v>509</v>
      </c>
      <c r="D227" s="169" t="s">
        <v>152</v>
      </c>
      <c r="E227" s="170" t="s">
        <v>510</v>
      </c>
      <c r="F227" s="281" t="s">
        <v>511</v>
      </c>
      <c r="G227" s="281"/>
      <c r="H227" s="281"/>
      <c r="I227" s="281"/>
      <c r="J227" s="171" t="s">
        <v>454</v>
      </c>
      <c r="K227" s="172">
        <v>1</v>
      </c>
      <c r="L227" s="270">
        <v>0</v>
      </c>
      <c r="M227" s="270"/>
      <c r="N227" s="282">
        <f t="shared" si="5"/>
        <v>0</v>
      </c>
      <c r="O227" s="282"/>
      <c r="P227" s="282"/>
      <c r="Q227" s="282"/>
      <c r="R227" s="133"/>
      <c r="T227" s="154" t="s">
        <v>5</v>
      </c>
      <c r="U227" s="46" t="s">
        <v>45</v>
      </c>
      <c r="V227" s="38"/>
      <c r="W227" s="173">
        <f t="shared" si="6"/>
        <v>0</v>
      </c>
      <c r="X227" s="173">
        <v>0</v>
      </c>
      <c r="Y227" s="173">
        <f t="shared" si="7"/>
        <v>0</v>
      </c>
      <c r="Z227" s="173">
        <v>0</v>
      </c>
      <c r="AA227" s="174">
        <f t="shared" si="8"/>
        <v>0</v>
      </c>
      <c r="AR227" s="20" t="s">
        <v>165</v>
      </c>
      <c r="AT227" s="20" t="s">
        <v>152</v>
      </c>
      <c r="AU227" s="20" t="s">
        <v>118</v>
      </c>
      <c r="AY227" s="20" t="s">
        <v>161</v>
      </c>
      <c r="BE227" s="107">
        <f t="shared" si="9"/>
        <v>0</v>
      </c>
      <c r="BF227" s="107">
        <f t="shared" si="10"/>
        <v>0</v>
      </c>
      <c r="BG227" s="107">
        <f t="shared" si="11"/>
        <v>0</v>
      </c>
      <c r="BH227" s="107">
        <f t="shared" si="12"/>
        <v>0</v>
      </c>
      <c r="BI227" s="107">
        <f t="shared" si="13"/>
        <v>0</v>
      </c>
      <c r="BJ227" s="20" t="s">
        <v>85</v>
      </c>
      <c r="BK227" s="107">
        <f t="shared" si="14"/>
        <v>0</v>
      </c>
      <c r="BL227" s="20" t="s">
        <v>165</v>
      </c>
      <c r="BM227" s="20" t="s">
        <v>512</v>
      </c>
    </row>
    <row r="228" spans="2:65" s="1" customFormat="1" ht="16.5" customHeight="1">
      <c r="B228" s="130"/>
      <c r="C228" s="169" t="s">
        <v>513</v>
      </c>
      <c r="D228" s="169" t="s">
        <v>152</v>
      </c>
      <c r="E228" s="170" t="s">
        <v>514</v>
      </c>
      <c r="F228" s="281" t="s">
        <v>515</v>
      </c>
      <c r="G228" s="281"/>
      <c r="H228" s="281"/>
      <c r="I228" s="281"/>
      <c r="J228" s="171" t="s">
        <v>454</v>
      </c>
      <c r="K228" s="172">
        <v>1</v>
      </c>
      <c r="L228" s="270">
        <v>0</v>
      </c>
      <c r="M228" s="270"/>
      <c r="N228" s="282">
        <f t="shared" si="5"/>
        <v>0</v>
      </c>
      <c r="O228" s="282"/>
      <c r="P228" s="282"/>
      <c r="Q228" s="282"/>
      <c r="R228" s="133"/>
      <c r="T228" s="154" t="s">
        <v>5</v>
      </c>
      <c r="U228" s="46" t="s">
        <v>45</v>
      </c>
      <c r="V228" s="38"/>
      <c r="W228" s="173">
        <f t="shared" si="6"/>
        <v>0</v>
      </c>
      <c r="X228" s="173">
        <v>0</v>
      </c>
      <c r="Y228" s="173">
        <f t="shared" si="7"/>
        <v>0</v>
      </c>
      <c r="Z228" s="173">
        <v>0</v>
      </c>
      <c r="AA228" s="174">
        <f t="shared" si="8"/>
        <v>0</v>
      </c>
      <c r="AR228" s="20" t="s">
        <v>165</v>
      </c>
      <c r="AT228" s="20" t="s">
        <v>152</v>
      </c>
      <c r="AU228" s="20" t="s">
        <v>118</v>
      </c>
      <c r="AY228" s="20" t="s">
        <v>161</v>
      </c>
      <c r="BE228" s="107">
        <f t="shared" si="9"/>
        <v>0</v>
      </c>
      <c r="BF228" s="107">
        <f t="shared" si="10"/>
        <v>0</v>
      </c>
      <c r="BG228" s="107">
        <f t="shared" si="11"/>
        <v>0</v>
      </c>
      <c r="BH228" s="107">
        <f t="shared" si="12"/>
        <v>0</v>
      </c>
      <c r="BI228" s="107">
        <f t="shared" si="13"/>
        <v>0</v>
      </c>
      <c r="BJ228" s="20" t="s">
        <v>85</v>
      </c>
      <c r="BK228" s="107">
        <f t="shared" si="14"/>
        <v>0</v>
      </c>
      <c r="BL228" s="20" t="s">
        <v>165</v>
      </c>
      <c r="BM228" s="20" t="s">
        <v>516</v>
      </c>
    </row>
    <row r="229" spans="2:65" s="1" customFormat="1" ht="16.5" customHeight="1">
      <c r="B229" s="130"/>
      <c r="C229" s="169" t="s">
        <v>517</v>
      </c>
      <c r="D229" s="169" t="s">
        <v>152</v>
      </c>
      <c r="E229" s="170" t="s">
        <v>518</v>
      </c>
      <c r="F229" s="281" t="s">
        <v>519</v>
      </c>
      <c r="G229" s="281"/>
      <c r="H229" s="281"/>
      <c r="I229" s="281"/>
      <c r="J229" s="171" t="s">
        <v>454</v>
      </c>
      <c r="K229" s="172">
        <v>1</v>
      </c>
      <c r="L229" s="270">
        <v>0</v>
      </c>
      <c r="M229" s="270"/>
      <c r="N229" s="282">
        <f t="shared" si="5"/>
        <v>0</v>
      </c>
      <c r="O229" s="282"/>
      <c r="P229" s="282"/>
      <c r="Q229" s="282"/>
      <c r="R229" s="133"/>
      <c r="T229" s="154" t="s">
        <v>5</v>
      </c>
      <c r="U229" s="46" t="s">
        <v>45</v>
      </c>
      <c r="V229" s="38"/>
      <c r="W229" s="173">
        <f t="shared" si="6"/>
        <v>0</v>
      </c>
      <c r="X229" s="173">
        <v>0</v>
      </c>
      <c r="Y229" s="173">
        <f t="shared" si="7"/>
        <v>0</v>
      </c>
      <c r="Z229" s="173">
        <v>0</v>
      </c>
      <c r="AA229" s="174">
        <f t="shared" si="8"/>
        <v>0</v>
      </c>
      <c r="AR229" s="20" t="s">
        <v>165</v>
      </c>
      <c r="AT229" s="20" t="s">
        <v>152</v>
      </c>
      <c r="AU229" s="20" t="s">
        <v>118</v>
      </c>
      <c r="AY229" s="20" t="s">
        <v>161</v>
      </c>
      <c r="BE229" s="107">
        <f t="shared" si="9"/>
        <v>0</v>
      </c>
      <c r="BF229" s="107">
        <f t="shared" si="10"/>
        <v>0</v>
      </c>
      <c r="BG229" s="107">
        <f t="shared" si="11"/>
        <v>0</v>
      </c>
      <c r="BH229" s="107">
        <f t="shared" si="12"/>
        <v>0</v>
      </c>
      <c r="BI229" s="107">
        <f t="shared" si="13"/>
        <v>0</v>
      </c>
      <c r="BJ229" s="20" t="s">
        <v>85</v>
      </c>
      <c r="BK229" s="107">
        <f t="shared" si="14"/>
        <v>0</v>
      </c>
      <c r="BL229" s="20" t="s">
        <v>165</v>
      </c>
      <c r="BM229" s="20" t="s">
        <v>520</v>
      </c>
    </row>
    <row r="230" spans="2:65" s="1" customFormat="1" ht="16.5" customHeight="1">
      <c r="B230" s="130"/>
      <c r="C230" s="169" t="s">
        <v>521</v>
      </c>
      <c r="D230" s="169" t="s">
        <v>152</v>
      </c>
      <c r="E230" s="170" t="s">
        <v>522</v>
      </c>
      <c r="F230" s="281" t="s">
        <v>523</v>
      </c>
      <c r="G230" s="281"/>
      <c r="H230" s="281"/>
      <c r="I230" s="281"/>
      <c r="J230" s="171" t="s">
        <v>454</v>
      </c>
      <c r="K230" s="172">
        <v>1</v>
      </c>
      <c r="L230" s="270">
        <v>0</v>
      </c>
      <c r="M230" s="270"/>
      <c r="N230" s="282">
        <f t="shared" si="5"/>
        <v>0</v>
      </c>
      <c r="O230" s="282"/>
      <c r="P230" s="282"/>
      <c r="Q230" s="282"/>
      <c r="R230" s="133"/>
      <c r="T230" s="154" t="s">
        <v>5</v>
      </c>
      <c r="U230" s="46" t="s">
        <v>45</v>
      </c>
      <c r="V230" s="38"/>
      <c r="W230" s="173">
        <f t="shared" si="6"/>
        <v>0</v>
      </c>
      <c r="X230" s="173">
        <v>0</v>
      </c>
      <c r="Y230" s="173">
        <f t="shared" si="7"/>
        <v>0</v>
      </c>
      <c r="Z230" s="173">
        <v>0</v>
      </c>
      <c r="AA230" s="174">
        <f t="shared" si="8"/>
        <v>0</v>
      </c>
      <c r="AR230" s="20" t="s">
        <v>165</v>
      </c>
      <c r="AT230" s="20" t="s">
        <v>152</v>
      </c>
      <c r="AU230" s="20" t="s">
        <v>118</v>
      </c>
      <c r="AY230" s="20" t="s">
        <v>161</v>
      </c>
      <c r="BE230" s="107">
        <f t="shared" si="9"/>
        <v>0</v>
      </c>
      <c r="BF230" s="107">
        <f t="shared" si="10"/>
        <v>0</v>
      </c>
      <c r="BG230" s="107">
        <f t="shared" si="11"/>
        <v>0</v>
      </c>
      <c r="BH230" s="107">
        <f t="shared" si="12"/>
        <v>0</v>
      </c>
      <c r="BI230" s="107">
        <f t="shared" si="13"/>
        <v>0</v>
      </c>
      <c r="BJ230" s="20" t="s">
        <v>85</v>
      </c>
      <c r="BK230" s="107">
        <f t="shared" si="14"/>
        <v>0</v>
      </c>
      <c r="BL230" s="20" t="s">
        <v>165</v>
      </c>
      <c r="BM230" s="20" t="s">
        <v>524</v>
      </c>
    </row>
    <row r="231" spans="2:65" s="1" customFormat="1" ht="16.5" customHeight="1">
      <c r="B231" s="130"/>
      <c r="C231" s="169" t="s">
        <v>525</v>
      </c>
      <c r="D231" s="169" t="s">
        <v>152</v>
      </c>
      <c r="E231" s="170" t="s">
        <v>526</v>
      </c>
      <c r="F231" s="281" t="s">
        <v>527</v>
      </c>
      <c r="G231" s="281"/>
      <c r="H231" s="281"/>
      <c r="I231" s="281"/>
      <c r="J231" s="171" t="s">
        <v>454</v>
      </c>
      <c r="K231" s="172">
        <v>1</v>
      </c>
      <c r="L231" s="270">
        <v>0</v>
      </c>
      <c r="M231" s="270"/>
      <c r="N231" s="282">
        <f t="shared" si="5"/>
        <v>0</v>
      </c>
      <c r="O231" s="282"/>
      <c r="P231" s="282"/>
      <c r="Q231" s="282"/>
      <c r="R231" s="133"/>
      <c r="T231" s="154" t="s">
        <v>5</v>
      </c>
      <c r="U231" s="46" t="s">
        <v>45</v>
      </c>
      <c r="V231" s="38"/>
      <c r="W231" s="173">
        <f t="shared" si="6"/>
        <v>0</v>
      </c>
      <c r="X231" s="173">
        <v>0</v>
      </c>
      <c r="Y231" s="173">
        <f t="shared" si="7"/>
        <v>0</v>
      </c>
      <c r="Z231" s="173">
        <v>0</v>
      </c>
      <c r="AA231" s="174">
        <f t="shared" si="8"/>
        <v>0</v>
      </c>
      <c r="AR231" s="20" t="s">
        <v>165</v>
      </c>
      <c r="AT231" s="20" t="s">
        <v>152</v>
      </c>
      <c r="AU231" s="20" t="s">
        <v>118</v>
      </c>
      <c r="AY231" s="20" t="s">
        <v>161</v>
      </c>
      <c r="BE231" s="107">
        <f t="shared" si="9"/>
        <v>0</v>
      </c>
      <c r="BF231" s="107">
        <f t="shared" si="10"/>
        <v>0</v>
      </c>
      <c r="BG231" s="107">
        <f t="shared" si="11"/>
        <v>0</v>
      </c>
      <c r="BH231" s="107">
        <f t="shared" si="12"/>
        <v>0</v>
      </c>
      <c r="BI231" s="107">
        <f t="shared" si="13"/>
        <v>0</v>
      </c>
      <c r="BJ231" s="20" t="s">
        <v>85</v>
      </c>
      <c r="BK231" s="107">
        <f t="shared" si="14"/>
        <v>0</v>
      </c>
      <c r="BL231" s="20" t="s">
        <v>165</v>
      </c>
      <c r="BM231" s="20" t="s">
        <v>528</v>
      </c>
    </row>
    <row r="232" spans="2:65" s="1" customFormat="1" ht="16.5" customHeight="1">
      <c r="B232" s="130"/>
      <c r="C232" s="169" t="s">
        <v>529</v>
      </c>
      <c r="D232" s="169" t="s">
        <v>152</v>
      </c>
      <c r="E232" s="170" t="s">
        <v>530</v>
      </c>
      <c r="F232" s="281" t="s">
        <v>531</v>
      </c>
      <c r="G232" s="281"/>
      <c r="H232" s="281"/>
      <c r="I232" s="281"/>
      <c r="J232" s="171" t="s">
        <v>454</v>
      </c>
      <c r="K232" s="172">
        <v>2</v>
      </c>
      <c r="L232" s="270">
        <v>0</v>
      </c>
      <c r="M232" s="270"/>
      <c r="N232" s="282">
        <f t="shared" si="5"/>
        <v>0</v>
      </c>
      <c r="O232" s="282"/>
      <c r="P232" s="282"/>
      <c r="Q232" s="282"/>
      <c r="R232" s="133"/>
      <c r="T232" s="154" t="s">
        <v>5</v>
      </c>
      <c r="U232" s="46" t="s">
        <v>45</v>
      </c>
      <c r="V232" s="38"/>
      <c r="W232" s="173">
        <f t="shared" si="6"/>
        <v>0</v>
      </c>
      <c r="X232" s="173">
        <v>0</v>
      </c>
      <c r="Y232" s="173">
        <f t="shared" si="7"/>
        <v>0</v>
      </c>
      <c r="Z232" s="173">
        <v>0</v>
      </c>
      <c r="AA232" s="174">
        <f t="shared" si="8"/>
        <v>0</v>
      </c>
      <c r="AR232" s="20" t="s">
        <v>165</v>
      </c>
      <c r="AT232" s="20" t="s">
        <v>152</v>
      </c>
      <c r="AU232" s="20" t="s">
        <v>118</v>
      </c>
      <c r="AY232" s="20" t="s">
        <v>161</v>
      </c>
      <c r="BE232" s="107">
        <f t="shared" si="9"/>
        <v>0</v>
      </c>
      <c r="BF232" s="107">
        <f t="shared" si="10"/>
        <v>0</v>
      </c>
      <c r="BG232" s="107">
        <f t="shared" si="11"/>
        <v>0</v>
      </c>
      <c r="BH232" s="107">
        <f t="shared" si="12"/>
        <v>0</v>
      </c>
      <c r="BI232" s="107">
        <f t="shared" si="13"/>
        <v>0</v>
      </c>
      <c r="BJ232" s="20" t="s">
        <v>85</v>
      </c>
      <c r="BK232" s="107">
        <f t="shared" si="14"/>
        <v>0</v>
      </c>
      <c r="BL232" s="20" t="s">
        <v>165</v>
      </c>
      <c r="BM232" s="20" t="s">
        <v>532</v>
      </c>
    </row>
    <row r="233" spans="2:65" s="1" customFormat="1" ht="16.5" customHeight="1">
      <c r="B233" s="130"/>
      <c r="C233" s="169" t="s">
        <v>533</v>
      </c>
      <c r="D233" s="169" t="s">
        <v>152</v>
      </c>
      <c r="E233" s="170" t="s">
        <v>534</v>
      </c>
      <c r="F233" s="281" t="s">
        <v>535</v>
      </c>
      <c r="G233" s="281"/>
      <c r="H233" s="281"/>
      <c r="I233" s="281"/>
      <c r="J233" s="171" t="s">
        <v>454</v>
      </c>
      <c r="K233" s="172">
        <v>1</v>
      </c>
      <c r="L233" s="270">
        <v>0</v>
      </c>
      <c r="M233" s="270"/>
      <c r="N233" s="282">
        <f t="shared" si="5"/>
        <v>0</v>
      </c>
      <c r="O233" s="282"/>
      <c r="P233" s="282"/>
      <c r="Q233" s="282"/>
      <c r="R233" s="133"/>
      <c r="T233" s="154" t="s">
        <v>5</v>
      </c>
      <c r="U233" s="46" t="s">
        <v>45</v>
      </c>
      <c r="V233" s="38"/>
      <c r="W233" s="173">
        <f t="shared" si="6"/>
        <v>0</v>
      </c>
      <c r="X233" s="173">
        <v>0</v>
      </c>
      <c r="Y233" s="173">
        <f t="shared" si="7"/>
        <v>0</v>
      </c>
      <c r="Z233" s="173">
        <v>0</v>
      </c>
      <c r="AA233" s="174">
        <f t="shared" si="8"/>
        <v>0</v>
      </c>
      <c r="AR233" s="20" t="s">
        <v>165</v>
      </c>
      <c r="AT233" s="20" t="s">
        <v>152</v>
      </c>
      <c r="AU233" s="20" t="s">
        <v>118</v>
      </c>
      <c r="AY233" s="20" t="s">
        <v>161</v>
      </c>
      <c r="BE233" s="107">
        <f t="shared" si="9"/>
        <v>0</v>
      </c>
      <c r="BF233" s="107">
        <f t="shared" si="10"/>
        <v>0</v>
      </c>
      <c r="BG233" s="107">
        <f t="shared" si="11"/>
        <v>0</v>
      </c>
      <c r="BH233" s="107">
        <f t="shared" si="12"/>
        <v>0</v>
      </c>
      <c r="BI233" s="107">
        <f t="shared" si="13"/>
        <v>0</v>
      </c>
      <c r="BJ233" s="20" t="s">
        <v>85</v>
      </c>
      <c r="BK233" s="107">
        <f t="shared" si="14"/>
        <v>0</v>
      </c>
      <c r="BL233" s="20" t="s">
        <v>165</v>
      </c>
      <c r="BM233" s="20" t="s">
        <v>536</v>
      </c>
    </row>
    <row r="234" spans="2:65" s="1" customFormat="1" ht="16.5" customHeight="1">
      <c r="B234" s="130"/>
      <c r="C234" s="169" t="s">
        <v>537</v>
      </c>
      <c r="D234" s="169" t="s">
        <v>152</v>
      </c>
      <c r="E234" s="170" t="s">
        <v>538</v>
      </c>
      <c r="F234" s="281" t="s">
        <v>539</v>
      </c>
      <c r="G234" s="281"/>
      <c r="H234" s="281"/>
      <c r="I234" s="281"/>
      <c r="J234" s="171" t="s">
        <v>454</v>
      </c>
      <c r="K234" s="172">
        <v>2</v>
      </c>
      <c r="L234" s="270">
        <v>0</v>
      </c>
      <c r="M234" s="270"/>
      <c r="N234" s="282">
        <f t="shared" si="5"/>
        <v>0</v>
      </c>
      <c r="O234" s="282"/>
      <c r="P234" s="282"/>
      <c r="Q234" s="282"/>
      <c r="R234" s="133"/>
      <c r="T234" s="154" t="s">
        <v>5</v>
      </c>
      <c r="U234" s="46" t="s">
        <v>45</v>
      </c>
      <c r="V234" s="38"/>
      <c r="W234" s="173">
        <f t="shared" si="6"/>
        <v>0</v>
      </c>
      <c r="X234" s="173">
        <v>0</v>
      </c>
      <c r="Y234" s="173">
        <f t="shared" si="7"/>
        <v>0</v>
      </c>
      <c r="Z234" s="173">
        <v>0</v>
      </c>
      <c r="AA234" s="174">
        <f t="shared" si="8"/>
        <v>0</v>
      </c>
      <c r="AR234" s="20" t="s">
        <v>165</v>
      </c>
      <c r="AT234" s="20" t="s">
        <v>152</v>
      </c>
      <c r="AU234" s="20" t="s">
        <v>118</v>
      </c>
      <c r="AY234" s="20" t="s">
        <v>161</v>
      </c>
      <c r="BE234" s="107">
        <f t="shared" si="9"/>
        <v>0</v>
      </c>
      <c r="BF234" s="107">
        <f t="shared" si="10"/>
        <v>0</v>
      </c>
      <c r="BG234" s="107">
        <f t="shared" si="11"/>
        <v>0</v>
      </c>
      <c r="BH234" s="107">
        <f t="shared" si="12"/>
        <v>0</v>
      </c>
      <c r="BI234" s="107">
        <f t="shared" si="13"/>
        <v>0</v>
      </c>
      <c r="BJ234" s="20" t="s">
        <v>85</v>
      </c>
      <c r="BK234" s="107">
        <f t="shared" si="14"/>
        <v>0</v>
      </c>
      <c r="BL234" s="20" t="s">
        <v>165</v>
      </c>
      <c r="BM234" s="20" t="s">
        <v>540</v>
      </c>
    </row>
    <row r="235" spans="2:65" s="1" customFormat="1" ht="16.5" customHeight="1">
      <c r="B235" s="130"/>
      <c r="C235" s="169" t="s">
        <v>541</v>
      </c>
      <c r="D235" s="169" t="s">
        <v>152</v>
      </c>
      <c r="E235" s="170" t="s">
        <v>542</v>
      </c>
      <c r="F235" s="281" t="s">
        <v>543</v>
      </c>
      <c r="G235" s="281"/>
      <c r="H235" s="281"/>
      <c r="I235" s="281"/>
      <c r="J235" s="171" t="s">
        <v>454</v>
      </c>
      <c r="K235" s="172">
        <v>2</v>
      </c>
      <c r="L235" s="270">
        <v>0</v>
      </c>
      <c r="M235" s="270"/>
      <c r="N235" s="282">
        <f t="shared" si="5"/>
        <v>0</v>
      </c>
      <c r="O235" s="282"/>
      <c r="P235" s="282"/>
      <c r="Q235" s="282"/>
      <c r="R235" s="133"/>
      <c r="T235" s="154" t="s">
        <v>5</v>
      </c>
      <c r="U235" s="46" t="s">
        <v>45</v>
      </c>
      <c r="V235" s="38"/>
      <c r="W235" s="173">
        <f t="shared" si="6"/>
        <v>0</v>
      </c>
      <c r="X235" s="173">
        <v>0</v>
      </c>
      <c r="Y235" s="173">
        <f t="shared" si="7"/>
        <v>0</v>
      </c>
      <c r="Z235" s="173">
        <v>0</v>
      </c>
      <c r="AA235" s="174">
        <f t="shared" si="8"/>
        <v>0</v>
      </c>
      <c r="AR235" s="20" t="s">
        <v>165</v>
      </c>
      <c r="AT235" s="20" t="s">
        <v>152</v>
      </c>
      <c r="AU235" s="20" t="s">
        <v>118</v>
      </c>
      <c r="AY235" s="20" t="s">
        <v>161</v>
      </c>
      <c r="BE235" s="107">
        <f t="shared" si="9"/>
        <v>0</v>
      </c>
      <c r="BF235" s="107">
        <f t="shared" si="10"/>
        <v>0</v>
      </c>
      <c r="BG235" s="107">
        <f t="shared" si="11"/>
        <v>0</v>
      </c>
      <c r="BH235" s="107">
        <f t="shared" si="12"/>
        <v>0</v>
      </c>
      <c r="BI235" s="107">
        <f t="shared" si="13"/>
        <v>0</v>
      </c>
      <c r="BJ235" s="20" t="s">
        <v>85</v>
      </c>
      <c r="BK235" s="107">
        <f t="shared" si="14"/>
        <v>0</v>
      </c>
      <c r="BL235" s="20" t="s">
        <v>165</v>
      </c>
      <c r="BM235" s="20" t="s">
        <v>544</v>
      </c>
    </row>
    <row r="236" spans="2:65" s="1" customFormat="1" ht="16.5" customHeight="1">
      <c r="B236" s="130"/>
      <c r="C236" s="169" t="s">
        <v>545</v>
      </c>
      <c r="D236" s="169" t="s">
        <v>152</v>
      </c>
      <c r="E236" s="170" t="s">
        <v>546</v>
      </c>
      <c r="F236" s="281" t="s">
        <v>547</v>
      </c>
      <c r="G236" s="281"/>
      <c r="H236" s="281"/>
      <c r="I236" s="281"/>
      <c r="J236" s="171" t="s">
        <v>454</v>
      </c>
      <c r="K236" s="172">
        <v>2</v>
      </c>
      <c r="L236" s="270">
        <v>0</v>
      </c>
      <c r="M236" s="270"/>
      <c r="N236" s="282">
        <f t="shared" si="5"/>
        <v>0</v>
      </c>
      <c r="O236" s="282"/>
      <c r="P236" s="282"/>
      <c r="Q236" s="282"/>
      <c r="R236" s="133"/>
      <c r="T236" s="154" t="s">
        <v>5</v>
      </c>
      <c r="U236" s="46" t="s">
        <v>45</v>
      </c>
      <c r="V236" s="38"/>
      <c r="W236" s="173">
        <f t="shared" si="6"/>
        <v>0</v>
      </c>
      <c r="X236" s="173">
        <v>0</v>
      </c>
      <c r="Y236" s="173">
        <f t="shared" si="7"/>
        <v>0</v>
      </c>
      <c r="Z236" s="173">
        <v>0</v>
      </c>
      <c r="AA236" s="174">
        <f t="shared" si="8"/>
        <v>0</v>
      </c>
      <c r="AR236" s="20" t="s">
        <v>165</v>
      </c>
      <c r="AT236" s="20" t="s">
        <v>152</v>
      </c>
      <c r="AU236" s="20" t="s">
        <v>118</v>
      </c>
      <c r="AY236" s="20" t="s">
        <v>161</v>
      </c>
      <c r="BE236" s="107">
        <f t="shared" si="9"/>
        <v>0</v>
      </c>
      <c r="BF236" s="107">
        <f t="shared" si="10"/>
        <v>0</v>
      </c>
      <c r="BG236" s="107">
        <f t="shared" si="11"/>
        <v>0</v>
      </c>
      <c r="BH236" s="107">
        <f t="shared" si="12"/>
        <v>0</v>
      </c>
      <c r="BI236" s="107">
        <f t="shared" si="13"/>
        <v>0</v>
      </c>
      <c r="BJ236" s="20" t="s">
        <v>85</v>
      </c>
      <c r="BK236" s="107">
        <f t="shared" si="14"/>
        <v>0</v>
      </c>
      <c r="BL236" s="20" t="s">
        <v>165</v>
      </c>
      <c r="BM236" s="20" t="s">
        <v>548</v>
      </c>
    </row>
    <row r="237" spans="2:65" s="1" customFormat="1" ht="16.5" customHeight="1">
      <c r="B237" s="130"/>
      <c r="C237" s="169" t="s">
        <v>549</v>
      </c>
      <c r="D237" s="169" t="s">
        <v>152</v>
      </c>
      <c r="E237" s="170" t="s">
        <v>550</v>
      </c>
      <c r="F237" s="281" t="s">
        <v>551</v>
      </c>
      <c r="G237" s="281"/>
      <c r="H237" s="281"/>
      <c r="I237" s="281"/>
      <c r="J237" s="171" t="s">
        <v>454</v>
      </c>
      <c r="K237" s="172">
        <v>1</v>
      </c>
      <c r="L237" s="270">
        <v>0</v>
      </c>
      <c r="M237" s="270"/>
      <c r="N237" s="282">
        <f t="shared" si="5"/>
        <v>0</v>
      </c>
      <c r="O237" s="282"/>
      <c r="P237" s="282"/>
      <c r="Q237" s="282"/>
      <c r="R237" s="133"/>
      <c r="T237" s="154" t="s">
        <v>5</v>
      </c>
      <c r="U237" s="46" t="s">
        <v>45</v>
      </c>
      <c r="V237" s="38"/>
      <c r="W237" s="173">
        <f t="shared" si="6"/>
        <v>0</v>
      </c>
      <c r="X237" s="173">
        <v>0</v>
      </c>
      <c r="Y237" s="173">
        <f t="shared" si="7"/>
        <v>0</v>
      </c>
      <c r="Z237" s="173">
        <v>0</v>
      </c>
      <c r="AA237" s="174">
        <f t="shared" si="8"/>
        <v>0</v>
      </c>
      <c r="AR237" s="20" t="s">
        <v>165</v>
      </c>
      <c r="AT237" s="20" t="s">
        <v>152</v>
      </c>
      <c r="AU237" s="20" t="s">
        <v>118</v>
      </c>
      <c r="AY237" s="20" t="s">
        <v>161</v>
      </c>
      <c r="BE237" s="107">
        <f t="shared" si="9"/>
        <v>0</v>
      </c>
      <c r="BF237" s="107">
        <f t="shared" si="10"/>
        <v>0</v>
      </c>
      <c r="BG237" s="107">
        <f t="shared" si="11"/>
        <v>0</v>
      </c>
      <c r="BH237" s="107">
        <f t="shared" si="12"/>
        <v>0</v>
      </c>
      <c r="BI237" s="107">
        <f t="shared" si="13"/>
        <v>0</v>
      </c>
      <c r="BJ237" s="20" t="s">
        <v>85</v>
      </c>
      <c r="BK237" s="107">
        <f t="shared" si="14"/>
        <v>0</v>
      </c>
      <c r="BL237" s="20" t="s">
        <v>165</v>
      </c>
      <c r="BM237" s="20" t="s">
        <v>552</v>
      </c>
    </row>
    <row r="238" spans="2:65" s="1" customFormat="1" ht="16.5" customHeight="1">
      <c r="B238" s="130"/>
      <c r="C238" s="169" t="s">
        <v>553</v>
      </c>
      <c r="D238" s="169" t="s">
        <v>152</v>
      </c>
      <c r="E238" s="170" t="s">
        <v>554</v>
      </c>
      <c r="F238" s="281" t="s">
        <v>555</v>
      </c>
      <c r="G238" s="281"/>
      <c r="H238" s="281"/>
      <c r="I238" s="281"/>
      <c r="J238" s="171" t="s">
        <v>454</v>
      </c>
      <c r="K238" s="172">
        <v>1</v>
      </c>
      <c r="L238" s="270">
        <v>0</v>
      </c>
      <c r="M238" s="270"/>
      <c r="N238" s="282">
        <f t="shared" si="5"/>
        <v>0</v>
      </c>
      <c r="O238" s="282"/>
      <c r="P238" s="282"/>
      <c r="Q238" s="282"/>
      <c r="R238" s="133"/>
      <c r="T238" s="154" t="s">
        <v>5</v>
      </c>
      <c r="U238" s="46" t="s">
        <v>45</v>
      </c>
      <c r="V238" s="38"/>
      <c r="W238" s="173">
        <f t="shared" si="6"/>
        <v>0</v>
      </c>
      <c r="X238" s="173">
        <v>0</v>
      </c>
      <c r="Y238" s="173">
        <f t="shared" si="7"/>
        <v>0</v>
      </c>
      <c r="Z238" s="173">
        <v>0</v>
      </c>
      <c r="AA238" s="174">
        <f t="shared" si="8"/>
        <v>0</v>
      </c>
      <c r="AR238" s="20" t="s">
        <v>165</v>
      </c>
      <c r="AT238" s="20" t="s">
        <v>152</v>
      </c>
      <c r="AU238" s="20" t="s">
        <v>118</v>
      </c>
      <c r="AY238" s="20" t="s">
        <v>161</v>
      </c>
      <c r="BE238" s="107">
        <f t="shared" si="9"/>
        <v>0</v>
      </c>
      <c r="BF238" s="107">
        <f t="shared" si="10"/>
        <v>0</v>
      </c>
      <c r="BG238" s="107">
        <f t="shared" si="11"/>
        <v>0</v>
      </c>
      <c r="BH238" s="107">
        <f t="shared" si="12"/>
        <v>0</v>
      </c>
      <c r="BI238" s="107">
        <f t="shared" si="13"/>
        <v>0</v>
      </c>
      <c r="BJ238" s="20" t="s">
        <v>85</v>
      </c>
      <c r="BK238" s="107">
        <f t="shared" si="14"/>
        <v>0</v>
      </c>
      <c r="BL238" s="20" t="s">
        <v>165</v>
      </c>
      <c r="BM238" s="20" t="s">
        <v>556</v>
      </c>
    </row>
    <row r="239" spans="2:65" s="1" customFormat="1" ht="16.5" customHeight="1">
      <c r="B239" s="130"/>
      <c r="C239" s="169" t="s">
        <v>557</v>
      </c>
      <c r="D239" s="169" t="s">
        <v>152</v>
      </c>
      <c r="E239" s="170" t="s">
        <v>558</v>
      </c>
      <c r="F239" s="281" t="s">
        <v>559</v>
      </c>
      <c r="G239" s="281"/>
      <c r="H239" s="281"/>
      <c r="I239" s="281"/>
      <c r="J239" s="171" t="s">
        <v>454</v>
      </c>
      <c r="K239" s="172">
        <v>1</v>
      </c>
      <c r="L239" s="270">
        <v>0</v>
      </c>
      <c r="M239" s="270"/>
      <c r="N239" s="282">
        <f t="shared" si="5"/>
        <v>0</v>
      </c>
      <c r="O239" s="282"/>
      <c r="P239" s="282"/>
      <c r="Q239" s="282"/>
      <c r="R239" s="133"/>
      <c r="T239" s="154" t="s">
        <v>5</v>
      </c>
      <c r="U239" s="46" t="s">
        <v>45</v>
      </c>
      <c r="V239" s="38"/>
      <c r="W239" s="173">
        <f t="shared" si="6"/>
        <v>0</v>
      </c>
      <c r="X239" s="173">
        <v>0</v>
      </c>
      <c r="Y239" s="173">
        <f t="shared" si="7"/>
        <v>0</v>
      </c>
      <c r="Z239" s="173">
        <v>0</v>
      </c>
      <c r="AA239" s="174">
        <f t="shared" si="8"/>
        <v>0</v>
      </c>
      <c r="AR239" s="20" t="s">
        <v>165</v>
      </c>
      <c r="AT239" s="20" t="s">
        <v>152</v>
      </c>
      <c r="AU239" s="20" t="s">
        <v>118</v>
      </c>
      <c r="AY239" s="20" t="s">
        <v>161</v>
      </c>
      <c r="BE239" s="107">
        <f t="shared" si="9"/>
        <v>0</v>
      </c>
      <c r="BF239" s="107">
        <f t="shared" si="10"/>
        <v>0</v>
      </c>
      <c r="BG239" s="107">
        <f t="shared" si="11"/>
        <v>0</v>
      </c>
      <c r="BH239" s="107">
        <f t="shared" si="12"/>
        <v>0</v>
      </c>
      <c r="BI239" s="107">
        <f t="shared" si="13"/>
        <v>0</v>
      </c>
      <c r="BJ239" s="20" t="s">
        <v>85</v>
      </c>
      <c r="BK239" s="107">
        <f t="shared" si="14"/>
        <v>0</v>
      </c>
      <c r="BL239" s="20" t="s">
        <v>165</v>
      </c>
      <c r="BM239" s="20" t="s">
        <v>560</v>
      </c>
    </row>
    <row r="240" spans="2:65" s="1" customFormat="1" ht="16.5" customHeight="1">
      <c r="B240" s="130"/>
      <c r="C240" s="169" t="s">
        <v>561</v>
      </c>
      <c r="D240" s="169" t="s">
        <v>152</v>
      </c>
      <c r="E240" s="170" t="s">
        <v>562</v>
      </c>
      <c r="F240" s="281" t="s">
        <v>563</v>
      </c>
      <c r="G240" s="281"/>
      <c r="H240" s="281"/>
      <c r="I240" s="281"/>
      <c r="J240" s="171" t="s">
        <v>454</v>
      </c>
      <c r="K240" s="172">
        <v>1</v>
      </c>
      <c r="L240" s="270">
        <v>0</v>
      </c>
      <c r="M240" s="270"/>
      <c r="N240" s="282">
        <f t="shared" si="5"/>
        <v>0</v>
      </c>
      <c r="O240" s="282"/>
      <c r="P240" s="282"/>
      <c r="Q240" s="282"/>
      <c r="R240" s="133"/>
      <c r="T240" s="154" t="s">
        <v>5</v>
      </c>
      <c r="U240" s="46" t="s">
        <v>45</v>
      </c>
      <c r="V240" s="38"/>
      <c r="W240" s="173">
        <f t="shared" si="6"/>
        <v>0</v>
      </c>
      <c r="X240" s="173">
        <v>0</v>
      </c>
      <c r="Y240" s="173">
        <f t="shared" si="7"/>
        <v>0</v>
      </c>
      <c r="Z240" s="173">
        <v>0</v>
      </c>
      <c r="AA240" s="174">
        <f t="shared" si="8"/>
        <v>0</v>
      </c>
      <c r="AR240" s="20" t="s">
        <v>165</v>
      </c>
      <c r="AT240" s="20" t="s">
        <v>152</v>
      </c>
      <c r="AU240" s="20" t="s">
        <v>118</v>
      </c>
      <c r="AY240" s="20" t="s">
        <v>161</v>
      </c>
      <c r="BE240" s="107">
        <f t="shared" si="9"/>
        <v>0</v>
      </c>
      <c r="BF240" s="107">
        <f t="shared" si="10"/>
        <v>0</v>
      </c>
      <c r="BG240" s="107">
        <f t="shared" si="11"/>
        <v>0</v>
      </c>
      <c r="BH240" s="107">
        <f t="shared" si="12"/>
        <v>0</v>
      </c>
      <c r="BI240" s="107">
        <f t="shared" si="13"/>
        <v>0</v>
      </c>
      <c r="BJ240" s="20" t="s">
        <v>85</v>
      </c>
      <c r="BK240" s="107">
        <f t="shared" si="14"/>
        <v>0</v>
      </c>
      <c r="BL240" s="20" t="s">
        <v>165</v>
      </c>
      <c r="BM240" s="20" t="s">
        <v>564</v>
      </c>
    </row>
    <row r="241" spans="2:65" s="1" customFormat="1" ht="16.5" customHeight="1">
      <c r="B241" s="130"/>
      <c r="C241" s="169" t="s">
        <v>565</v>
      </c>
      <c r="D241" s="169" t="s">
        <v>152</v>
      </c>
      <c r="E241" s="170" t="s">
        <v>566</v>
      </c>
      <c r="F241" s="281" t="s">
        <v>567</v>
      </c>
      <c r="G241" s="281"/>
      <c r="H241" s="281"/>
      <c r="I241" s="281"/>
      <c r="J241" s="171" t="s">
        <v>454</v>
      </c>
      <c r="K241" s="172">
        <v>1</v>
      </c>
      <c r="L241" s="270">
        <v>0</v>
      </c>
      <c r="M241" s="270"/>
      <c r="N241" s="282">
        <f t="shared" si="5"/>
        <v>0</v>
      </c>
      <c r="O241" s="282"/>
      <c r="P241" s="282"/>
      <c r="Q241" s="282"/>
      <c r="R241" s="133"/>
      <c r="T241" s="154" t="s">
        <v>5</v>
      </c>
      <c r="U241" s="46" t="s">
        <v>45</v>
      </c>
      <c r="V241" s="38"/>
      <c r="W241" s="173">
        <f t="shared" si="6"/>
        <v>0</v>
      </c>
      <c r="X241" s="173">
        <v>0</v>
      </c>
      <c r="Y241" s="173">
        <f t="shared" si="7"/>
        <v>0</v>
      </c>
      <c r="Z241" s="173">
        <v>0</v>
      </c>
      <c r="AA241" s="174">
        <f t="shared" si="8"/>
        <v>0</v>
      </c>
      <c r="AR241" s="20" t="s">
        <v>165</v>
      </c>
      <c r="AT241" s="20" t="s">
        <v>152</v>
      </c>
      <c r="AU241" s="20" t="s">
        <v>118</v>
      </c>
      <c r="AY241" s="20" t="s">
        <v>161</v>
      </c>
      <c r="BE241" s="107">
        <f t="shared" si="9"/>
        <v>0</v>
      </c>
      <c r="BF241" s="107">
        <f t="shared" si="10"/>
        <v>0</v>
      </c>
      <c r="BG241" s="107">
        <f t="shared" si="11"/>
        <v>0</v>
      </c>
      <c r="BH241" s="107">
        <f t="shared" si="12"/>
        <v>0</v>
      </c>
      <c r="BI241" s="107">
        <f t="shared" si="13"/>
        <v>0</v>
      </c>
      <c r="BJ241" s="20" t="s">
        <v>85</v>
      </c>
      <c r="BK241" s="107">
        <f t="shared" si="14"/>
        <v>0</v>
      </c>
      <c r="BL241" s="20" t="s">
        <v>165</v>
      </c>
      <c r="BM241" s="20" t="s">
        <v>568</v>
      </c>
    </row>
    <row r="242" spans="2:65" s="1" customFormat="1" ht="16.5" customHeight="1">
      <c r="B242" s="130"/>
      <c r="C242" s="169" t="s">
        <v>569</v>
      </c>
      <c r="D242" s="169" t="s">
        <v>152</v>
      </c>
      <c r="E242" s="170" t="s">
        <v>570</v>
      </c>
      <c r="F242" s="281" t="s">
        <v>571</v>
      </c>
      <c r="G242" s="281"/>
      <c r="H242" s="281"/>
      <c r="I242" s="281"/>
      <c r="J242" s="171" t="s">
        <v>454</v>
      </c>
      <c r="K242" s="172">
        <v>1</v>
      </c>
      <c r="L242" s="270">
        <v>0</v>
      </c>
      <c r="M242" s="270"/>
      <c r="N242" s="282">
        <f t="shared" si="5"/>
        <v>0</v>
      </c>
      <c r="O242" s="282"/>
      <c r="P242" s="282"/>
      <c r="Q242" s="282"/>
      <c r="R242" s="133"/>
      <c r="T242" s="154" t="s">
        <v>5</v>
      </c>
      <c r="U242" s="46" t="s">
        <v>45</v>
      </c>
      <c r="V242" s="38"/>
      <c r="W242" s="173">
        <f t="shared" si="6"/>
        <v>0</v>
      </c>
      <c r="X242" s="173">
        <v>0</v>
      </c>
      <c r="Y242" s="173">
        <f t="shared" si="7"/>
        <v>0</v>
      </c>
      <c r="Z242" s="173">
        <v>0</v>
      </c>
      <c r="AA242" s="174">
        <f t="shared" si="8"/>
        <v>0</v>
      </c>
      <c r="AR242" s="20" t="s">
        <v>165</v>
      </c>
      <c r="AT242" s="20" t="s">
        <v>152</v>
      </c>
      <c r="AU242" s="20" t="s">
        <v>118</v>
      </c>
      <c r="AY242" s="20" t="s">
        <v>161</v>
      </c>
      <c r="BE242" s="107">
        <f t="shared" si="9"/>
        <v>0</v>
      </c>
      <c r="BF242" s="107">
        <f t="shared" si="10"/>
        <v>0</v>
      </c>
      <c r="BG242" s="107">
        <f t="shared" si="11"/>
        <v>0</v>
      </c>
      <c r="BH242" s="107">
        <f t="shared" si="12"/>
        <v>0</v>
      </c>
      <c r="BI242" s="107">
        <f t="shared" si="13"/>
        <v>0</v>
      </c>
      <c r="BJ242" s="20" t="s">
        <v>85</v>
      </c>
      <c r="BK242" s="107">
        <f t="shared" si="14"/>
        <v>0</v>
      </c>
      <c r="BL242" s="20" t="s">
        <v>165</v>
      </c>
      <c r="BM242" s="20" t="s">
        <v>572</v>
      </c>
    </row>
    <row r="243" spans="2:65" s="1" customFormat="1" ht="16.5" customHeight="1">
      <c r="B243" s="130"/>
      <c r="C243" s="169" t="s">
        <v>573</v>
      </c>
      <c r="D243" s="169" t="s">
        <v>152</v>
      </c>
      <c r="E243" s="170" t="s">
        <v>574</v>
      </c>
      <c r="F243" s="281" t="s">
        <v>575</v>
      </c>
      <c r="G243" s="281"/>
      <c r="H243" s="281"/>
      <c r="I243" s="281"/>
      <c r="J243" s="171" t="s">
        <v>454</v>
      </c>
      <c r="K243" s="172">
        <v>1</v>
      </c>
      <c r="L243" s="270">
        <v>0</v>
      </c>
      <c r="M243" s="270"/>
      <c r="N243" s="282">
        <f t="shared" si="5"/>
        <v>0</v>
      </c>
      <c r="O243" s="282"/>
      <c r="P243" s="282"/>
      <c r="Q243" s="282"/>
      <c r="R243" s="133"/>
      <c r="T243" s="154" t="s">
        <v>5</v>
      </c>
      <c r="U243" s="46" t="s">
        <v>45</v>
      </c>
      <c r="V243" s="38"/>
      <c r="W243" s="173">
        <f t="shared" si="6"/>
        <v>0</v>
      </c>
      <c r="X243" s="173">
        <v>0</v>
      </c>
      <c r="Y243" s="173">
        <f t="shared" si="7"/>
        <v>0</v>
      </c>
      <c r="Z243" s="173">
        <v>0</v>
      </c>
      <c r="AA243" s="174">
        <f t="shared" si="8"/>
        <v>0</v>
      </c>
      <c r="AR243" s="20" t="s">
        <v>165</v>
      </c>
      <c r="AT243" s="20" t="s">
        <v>152</v>
      </c>
      <c r="AU243" s="20" t="s">
        <v>118</v>
      </c>
      <c r="AY243" s="20" t="s">
        <v>161</v>
      </c>
      <c r="BE243" s="107">
        <f t="shared" si="9"/>
        <v>0</v>
      </c>
      <c r="BF243" s="107">
        <f t="shared" si="10"/>
        <v>0</v>
      </c>
      <c r="BG243" s="107">
        <f t="shared" si="11"/>
        <v>0</v>
      </c>
      <c r="BH243" s="107">
        <f t="shared" si="12"/>
        <v>0</v>
      </c>
      <c r="BI243" s="107">
        <f t="shared" si="13"/>
        <v>0</v>
      </c>
      <c r="BJ243" s="20" t="s">
        <v>85</v>
      </c>
      <c r="BK243" s="107">
        <f t="shared" si="14"/>
        <v>0</v>
      </c>
      <c r="BL243" s="20" t="s">
        <v>165</v>
      </c>
      <c r="BM243" s="20" t="s">
        <v>576</v>
      </c>
    </row>
    <row r="244" spans="2:65" s="1" customFormat="1" ht="16.5" customHeight="1">
      <c r="B244" s="130"/>
      <c r="C244" s="169" t="s">
        <v>577</v>
      </c>
      <c r="D244" s="169" t="s">
        <v>152</v>
      </c>
      <c r="E244" s="170" t="s">
        <v>578</v>
      </c>
      <c r="F244" s="281" t="s">
        <v>579</v>
      </c>
      <c r="G244" s="281"/>
      <c r="H244" s="281"/>
      <c r="I244" s="281"/>
      <c r="J244" s="171" t="s">
        <v>454</v>
      </c>
      <c r="K244" s="172">
        <v>1</v>
      </c>
      <c r="L244" s="270">
        <v>0</v>
      </c>
      <c r="M244" s="270"/>
      <c r="N244" s="282">
        <f t="shared" si="5"/>
        <v>0</v>
      </c>
      <c r="O244" s="282"/>
      <c r="P244" s="282"/>
      <c r="Q244" s="282"/>
      <c r="R244" s="133"/>
      <c r="T244" s="154" t="s">
        <v>5</v>
      </c>
      <c r="U244" s="46" t="s">
        <v>45</v>
      </c>
      <c r="V244" s="38"/>
      <c r="W244" s="173">
        <f t="shared" si="6"/>
        <v>0</v>
      </c>
      <c r="X244" s="173">
        <v>0</v>
      </c>
      <c r="Y244" s="173">
        <f t="shared" si="7"/>
        <v>0</v>
      </c>
      <c r="Z244" s="173">
        <v>0</v>
      </c>
      <c r="AA244" s="174">
        <f t="shared" si="8"/>
        <v>0</v>
      </c>
      <c r="AR244" s="20" t="s">
        <v>165</v>
      </c>
      <c r="AT244" s="20" t="s">
        <v>152</v>
      </c>
      <c r="AU244" s="20" t="s">
        <v>118</v>
      </c>
      <c r="AY244" s="20" t="s">
        <v>161</v>
      </c>
      <c r="BE244" s="107">
        <f t="shared" si="9"/>
        <v>0</v>
      </c>
      <c r="BF244" s="107">
        <f t="shared" si="10"/>
        <v>0</v>
      </c>
      <c r="BG244" s="107">
        <f t="shared" si="11"/>
        <v>0</v>
      </c>
      <c r="BH244" s="107">
        <f t="shared" si="12"/>
        <v>0</v>
      </c>
      <c r="BI244" s="107">
        <f t="shared" si="13"/>
        <v>0</v>
      </c>
      <c r="BJ244" s="20" t="s">
        <v>85</v>
      </c>
      <c r="BK244" s="107">
        <f t="shared" si="14"/>
        <v>0</v>
      </c>
      <c r="BL244" s="20" t="s">
        <v>165</v>
      </c>
      <c r="BM244" s="20" t="s">
        <v>580</v>
      </c>
    </row>
    <row r="245" spans="2:65" s="1" customFormat="1" ht="16.5" customHeight="1">
      <c r="B245" s="130"/>
      <c r="C245" s="169" t="s">
        <v>581</v>
      </c>
      <c r="D245" s="169" t="s">
        <v>152</v>
      </c>
      <c r="E245" s="170" t="s">
        <v>582</v>
      </c>
      <c r="F245" s="281" t="s">
        <v>583</v>
      </c>
      <c r="G245" s="281"/>
      <c r="H245" s="281"/>
      <c r="I245" s="281"/>
      <c r="J245" s="171" t="s">
        <v>454</v>
      </c>
      <c r="K245" s="172">
        <v>1</v>
      </c>
      <c r="L245" s="270">
        <v>0</v>
      </c>
      <c r="M245" s="270"/>
      <c r="N245" s="282">
        <f t="shared" si="5"/>
        <v>0</v>
      </c>
      <c r="O245" s="282"/>
      <c r="P245" s="282"/>
      <c r="Q245" s="282"/>
      <c r="R245" s="133"/>
      <c r="T245" s="154" t="s">
        <v>5</v>
      </c>
      <c r="U245" s="46" t="s">
        <v>45</v>
      </c>
      <c r="V245" s="38"/>
      <c r="W245" s="173">
        <f t="shared" si="6"/>
        <v>0</v>
      </c>
      <c r="X245" s="173">
        <v>0</v>
      </c>
      <c r="Y245" s="173">
        <f t="shared" si="7"/>
        <v>0</v>
      </c>
      <c r="Z245" s="173">
        <v>0</v>
      </c>
      <c r="AA245" s="174">
        <f t="shared" si="8"/>
        <v>0</v>
      </c>
      <c r="AR245" s="20" t="s">
        <v>165</v>
      </c>
      <c r="AT245" s="20" t="s">
        <v>152</v>
      </c>
      <c r="AU245" s="20" t="s">
        <v>118</v>
      </c>
      <c r="AY245" s="20" t="s">
        <v>161</v>
      </c>
      <c r="BE245" s="107">
        <f t="shared" si="9"/>
        <v>0</v>
      </c>
      <c r="BF245" s="107">
        <f t="shared" si="10"/>
        <v>0</v>
      </c>
      <c r="BG245" s="107">
        <f t="shared" si="11"/>
        <v>0</v>
      </c>
      <c r="BH245" s="107">
        <f t="shared" si="12"/>
        <v>0</v>
      </c>
      <c r="BI245" s="107">
        <f t="shared" si="13"/>
        <v>0</v>
      </c>
      <c r="BJ245" s="20" t="s">
        <v>85</v>
      </c>
      <c r="BK245" s="107">
        <f t="shared" si="14"/>
        <v>0</v>
      </c>
      <c r="BL245" s="20" t="s">
        <v>165</v>
      </c>
      <c r="BM245" s="20" t="s">
        <v>584</v>
      </c>
    </row>
    <row r="246" spans="2:65" s="1" customFormat="1" ht="16.5" customHeight="1">
      <c r="B246" s="130"/>
      <c r="C246" s="169" t="s">
        <v>585</v>
      </c>
      <c r="D246" s="169" t="s">
        <v>152</v>
      </c>
      <c r="E246" s="170" t="s">
        <v>586</v>
      </c>
      <c r="F246" s="281" t="s">
        <v>587</v>
      </c>
      <c r="G246" s="281"/>
      <c r="H246" s="281"/>
      <c r="I246" s="281"/>
      <c r="J246" s="171" t="s">
        <v>454</v>
      </c>
      <c r="K246" s="172">
        <v>1</v>
      </c>
      <c r="L246" s="270">
        <v>0</v>
      </c>
      <c r="M246" s="270"/>
      <c r="N246" s="282">
        <f t="shared" si="5"/>
        <v>0</v>
      </c>
      <c r="O246" s="282"/>
      <c r="P246" s="282"/>
      <c r="Q246" s="282"/>
      <c r="R246" s="133"/>
      <c r="T246" s="154" t="s">
        <v>5</v>
      </c>
      <c r="U246" s="46" t="s">
        <v>45</v>
      </c>
      <c r="V246" s="38"/>
      <c r="W246" s="173">
        <f t="shared" si="6"/>
        <v>0</v>
      </c>
      <c r="X246" s="173">
        <v>0</v>
      </c>
      <c r="Y246" s="173">
        <f t="shared" si="7"/>
        <v>0</v>
      </c>
      <c r="Z246" s="173">
        <v>0</v>
      </c>
      <c r="AA246" s="174">
        <f t="shared" si="8"/>
        <v>0</v>
      </c>
      <c r="AR246" s="20" t="s">
        <v>165</v>
      </c>
      <c r="AT246" s="20" t="s">
        <v>152</v>
      </c>
      <c r="AU246" s="20" t="s">
        <v>118</v>
      </c>
      <c r="AY246" s="20" t="s">
        <v>161</v>
      </c>
      <c r="BE246" s="107">
        <f t="shared" si="9"/>
        <v>0</v>
      </c>
      <c r="BF246" s="107">
        <f t="shared" si="10"/>
        <v>0</v>
      </c>
      <c r="BG246" s="107">
        <f t="shared" si="11"/>
        <v>0</v>
      </c>
      <c r="BH246" s="107">
        <f t="shared" si="12"/>
        <v>0</v>
      </c>
      <c r="BI246" s="107">
        <f t="shared" si="13"/>
        <v>0</v>
      </c>
      <c r="BJ246" s="20" t="s">
        <v>85</v>
      </c>
      <c r="BK246" s="107">
        <f t="shared" si="14"/>
        <v>0</v>
      </c>
      <c r="BL246" s="20" t="s">
        <v>165</v>
      </c>
      <c r="BM246" s="20" t="s">
        <v>588</v>
      </c>
    </row>
    <row r="247" spans="2:65" s="1" customFormat="1" ht="16.5" customHeight="1">
      <c r="B247" s="130"/>
      <c r="C247" s="169" t="s">
        <v>589</v>
      </c>
      <c r="D247" s="169" t="s">
        <v>152</v>
      </c>
      <c r="E247" s="170" t="s">
        <v>590</v>
      </c>
      <c r="F247" s="281" t="s">
        <v>591</v>
      </c>
      <c r="G247" s="281"/>
      <c r="H247" s="281"/>
      <c r="I247" s="281"/>
      <c r="J247" s="171" t="s">
        <v>454</v>
      </c>
      <c r="K247" s="172">
        <v>1</v>
      </c>
      <c r="L247" s="270">
        <v>0</v>
      </c>
      <c r="M247" s="270"/>
      <c r="N247" s="282">
        <f t="shared" si="5"/>
        <v>0</v>
      </c>
      <c r="O247" s="282"/>
      <c r="P247" s="282"/>
      <c r="Q247" s="282"/>
      <c r="R247" s="133"/>
      <c r="T247" s="154" t="s">
        <v>5</v>
      </c>
      <c r="U247" s="46" t="s">
        <v>45</v>
      </c>
      <c r="V247" s="38"/>
      <c r="W247" s="173">
        <f t="shared" si="6"/>
        <v>0</v>
      </c>
      <c r="X247" s="173">
        <v>0</v>
      </c>
      <c r="Y247" s="173">
        <f t="shared" si="7"/>
        <v>0</v>
      </c>
      <c r="Z247" s="173">
        <v>0</v>
      </c>
      <c r="AA247" s="174">
        <f t="shared" si="8"/>
        <v>0</v>
      </c>
      <c r="AR247" s="20" t="s">
        <v>165</v>
      </c>
      <c r="AT247" s="20" t="s">
        <v>152</v>
      </c>
      <c r="AU247" s="20" t="s">
        <v>118</v>
      </c>
      <c r="AY247" s="20" t="s">
        <v>161</v>
      </c>
      <c r="BE247" s="107">
        <f t="shared" si="9"/>
        <v>0</v>
      </c>
      <c r="BF247" s="107">
        <f t="shared" si="10"/>
        <v>0</v>
      </c>
      <c r="BG247" s="107">
        <f t="shared" si="11"/>
        <v>0</v>
      </c>
      <c r="BH247" s="107">
        <f t="shared" si="12"/>
        <v>0</v>
      </c>
      <c r="BI247" s="107">
        <f t="shared" si="13"/>
        <v>0</v>
      </c>
      <c r="BJ247" s="20" t="s">
        <v>85</v>
      </c>
      <c r="BK247" s="107">
        <f t="shared" si="14"/>
        <v>0</v>
      </c>
      <c r="BL247" s="20" t="s">
        <v>165</v>
      </c>
      <c r="BM247" s="20" t="s">
        <v>592</v>
      </c>
    </row>
    <row r="248" spans="2:65" s="1" customFormat="1" ht="16.5" customHeight="1">
      <c r="B248" s="130"/>
      <c r="C248" s="169" t="s">
        <v>593</v>
      </c>
      <c r="D248" s="169" t="s">
        <v>152</v>
      </c>
      <c r="E248" s="170" t="s">
        <v>594</v>
      </c>
      <c r="F248" s="281" t="s">
        <v>595</v>
      </c>
      <c r="G248" s="281"/>
      <c r="H248" s="281"/>
      <c r="I248" s="281"/>
      <c r="J248" s="171" t="s">
        <v>454</v>
      </c>
      <c r="K248" s="172">
        <v>1</v>
      </c>
      <c r="L248" s="270">
        <v>0</v>
      </c>
      <c r="M248" s="270"/>
      <c r="N248" s="282">
        <f t="shared" si="5"/>
        <v>0</v>
      </c>
      <c r="O248" s="282"/>
      <c r="P248" s="282"/>
      <c r="Q248" s="282"/>
      <c r="R248" s="133"/>
      <c r="T248" s="154" t="s">
        <v>5</v>
      </c>
      <c r="U248" s="46" t="s">
        <v>45</v>
      </c>
      <c r="V248" s="38"/>
      <c r="W248" s="173">
        <f t="shared" si="6"/>
        <v>0</v>
      </c>
      <c r="X248" s="173">
        <v>0</v>
      </c>
      <c r="Y248" s="173">
        <f t="shared" si="7"/>
        <v>0</v>
      </c>
      <c r="Z248" s="173">
        <v>0</v>
      </c>
      <c r="AA248" s="174">
        <f t="shared" si="8"/>
        <v>0</v>
      </c>
      <c r="AR248" s="20" t="s">
        <v>165</v>
      </c>
      <c r="AT248" s="20" t="s">
        <v>152</v>
      </c>
      <c r="AU248" s="20" t="s">
        <v>118</v>
      </c>
      <c r="AY248" s="20" t="s">
        <v>161</v>
      </c>
      <c r="BE248" s="107">
        <f t="shared" si="9"/>
        <v>0</v>
      </c>
      <c r="BF248" s="107">
        <f t="shared" si="10"/>
        <v>0</v>
      </c>
      <c r="BG248" s="107">
        <f t="shared" si="11"/>
        <v>0</v>
      </c>
      <c r="BH248" s="107">
        <f t="shared" si="12"/>
        <v>0</v>
      </c>
      <c r="BI248" s="107">
        <f t="shared" si="13"/>
        <v>0</v>
      </c>
      <c r="BJ248" s="20" t="s">
        <v>85</v>
      </c>
      <c r="BK248" s="107">
        <f t="shared" si="14"/>
        <v>0</v>
      </c>
      <c r="BL248" s="20" t="s">
        <v>165</v>
      </c>
      <c r="BM248" s="20" t="s">
        <v>596</v>
      </c>
    </row>
    <row r="249" spans="2:65" s="1" customFormat="1" ht="16.5" customHeight="1">
      <c r="B249" s="130"/>
      <c r="C249" s="169" t="s">
        <v>597</v>
      </c>
      <c r="D249" s="169" t="s">
        <v>152</v>
      </c>
      <c r="E249" s="170" t="s">
        <v>598</v>
      </c>
      <c r="F249" s="281" t="s">
        <v>599</v>
      </c>
      <c r="G249" s="281"/>
      <c r="H249" s="281"/>
      <c r="I249" s="281"/>
      <c r="J249" s="171" t="s">
        <v>454</v>
      </c>
      <c r="K249" s="172">
        <v>1</v>
      </c>
      <c r="L249" s="270">
        <v>0</v>
      </c>
      <c r="M249" s="270"/>
      <c r="N249" s="282">
        <f t="shared" si="5"/>
        <v>0</v>
      </c>
      <c r="O249" s="282"/>
      <c r="P249" s="282"/>
      <c r="Q249" s="282"/>
      <c r="R249" s="133"/>
      <c r="T249" s="154" t="s">
        <v>5</v>
      </c>
      <c r="U249" s="46" t="s">
        <v>45</v>
      </c>
      <c r="V249" s="38"/>
      <c r="W249" s="173">
        <f t="shared" si="6"/>
        <v>0</v>
      </c>
      <c r="X249" s="173">
        <v>0</v>
      </c>
      <c r="Y249" s="173">
        <f t="shared" si="7"/>
        <v>0</v>
      </c>
      <c r="Z249" s="173">
        <v>0</v>
      </c>
      <c r="AA249" s="174">
        <f t="shared" si="8"/>
        <v>0</v>
      </c>
      <c r="AR249" s="20" t="s">
        <v>165</v>
      </c>
      <c r="AT249" s="20" t="s">
        <v>152</v>
      </c>
      <c r="AU249" s="20" t="s">
        <v>118</v>
      </c>
      <c r="AY249" s="20" t="s">
        <v>161</v>
      </c>
      <c r="BE249" s="107">
        <f t="shared" si="9"/>
        <v>0</v>
      </c>
      <c r="BF249" s="107">
        <f t="shared" si="10"/>
        <v>0</v>
      </c>
      <c r="BG249" s="107">
        <f t="shared" si="11"/>
        <v>0</v>
      </c>
      <c r="BH249" s="107">
        <f t="shared" si="12"/>
        <v>0</v>
      </c>
      <c r="BI249" s="107">
        <f t="shared" si="13"/>
        <v>0</v>
      </c>
      <c r="BJ249" s="20" t="s">
        <v>85</v>
      </c>
      <c r="BK249" s="107">
        <f t="shared" si="14"/>
        <v>0</v>
      </c>
      <c r="BL249" s="20" t="s">
        <v>165</v>
      </c>
      <c r="BM249" s="20" t="s">
        <v>600</v>
      </c>
    </row>
    <row r="250" spans="2:65" s="1" customFormat="1" ht="16.5" customHeight="1">
      <c r="B250" s="130"/>
      <c r="C250" s="169" t="s">
        <v>601</v>
      </c>
      <c r="D250" s="169" t="s">
        <v>152</v>
      </c>
      <c r="E250" s="170" t="s">
        <v>602</v>
      </c>
      <c r="F250" s="281" t="s">
        <v>603</v>
      </c>
      <c r="G250" s="281"/>
      <c r="H250" s="281"/>
      <c r="I250" s="281"/>
      <c r="J250" s="171" t="s">
        <v>454</v>
      </c>
      <c r="K250" s="172">
        <v>1</v>
      </c>
      <c r="L250" s="270">
        <v>0</v>
      </c>
      <c r="M250" s="270"/>
      <c r="N250" s="282">
        <f t="shared" si="5"/>
        <v>0</v>
      </c>
      <c r="O250" s="282"/>
      <c r="P250" s="282"/>
      <c r="Q250" s="282"/>
      <c r="R250" s="133"/>
      <c r="T250" s="154" t="s">
        <v>5</v>
      </c>
      <c r="U250" s="46" t="s">
        <v>45</v>
      </c>
      <c r="V250" s="38"/>
      <c r="W250" s="173">
        <f t="shared" si="6"/>
        <v>0</v>
      </c>
      <c r="X250" s="173">
        <v>0</v>
      </c>
      <c r="Y250" s="173">
        <f t="shared" si="7"/>
        <v>0</v>
      </c>
      <c r="Z250" s="173">
        <v>0</v>
      </c>
      <c r="AA250" s="174">
        <f t="shared" si="8"/>
        <v>0</v>
      </c>
      <c r="AR250" s="20" t="s">
        <v>165</v>
      </c>
      <c r="AT250" s="20" t="s">
        <v>152</v>
      </c>
      <c r="AU250" s="20" t="s">
        <v>118</v>
      </c>
      <c r="AY250" s="20" t="s">
        <v>161</v>
      </c>
      <c r="BE250" s="107">
        <f t="shared" si="9"/>
        <v>0</v>
      </c>
      <c r="BF250" s="107">
        <f t="shared" si="10"/>
        <v>0</v>
      </c>
      <c r="BG250" s="107">
        <f t="shared" si="11"/>
        <v>0</v>
      </c>
      <c r="BH250" s="107">
        <f t="shared" si="12"/>
        <v>0</v>
      </c>
      <c r="BI250" s="107">
        <f t="shared" si="13"/>
        <v>0</v>
      </c>
      <c r="BJ250" s="20" t="s">
        <v>85</v>
      </c>
      <c r="BK250" s="107">
        <f t="shared" si="14"/>
        <v>0</v>
      </c>
      <c r="BL250" s="20" t="s">
        <v>165</v>
      </c>
      <c r="BM250" s="20" t="s">
        <v>604</v>
      </c>
    </row>
    <row r="251" spans="2:65" s="1" customFormat="1" ht="16.5" customHeight="1">
      <c r="B251" s="130"/>
      <c r="C251" s="169" t="s">
        <v>605</v>
      </c>
      <c r="D251" s="169" t="s">
        <v>152</v>
      </c>
      <c r="E251" s="170" t="s">
        <v>606</v>
      </c>
      <c r="F251" s="281" t="s">
        <v>607</v>
      </c>
      <c r="G251" s="281"/>
      <c r="H251" s="281"/>
      <c r="I251" s="281"/>
      <c r="J251" s="171" t="s">
        <v>454</v>
      </c>
      <c r="K251" s="172">
        <v>1</v>
      </c>
      <c r="L251" s="270">
        <v>0</v>
      </c>
      <c r="M251" s="270"/>
      <c r="N251" s="282">
        <f t="shared" si="5"/>
        <v>0</v>
      </c>
      <c r="O251" s="282"/>
      <c r="P251" s="282"/>
      <c r="Q251" s="282"/>
      <c r="R251" s="133"/>
      <c r="T251" s="154" t="s">
        <v>5</v>
      </c>
      <c r="U251" s="46" t="s">
        <v>45</v>
      </c>
      <c r="V251" s="38"/>
      <c r="W251" s="173">
        <f t="shared" si="6"/>
        <v>0</v>
      </c>
      <c r="X251" s="173">
        <v>0</v>
      </c>
      <c r="Y251" s="173">
        <f t="shared" si="7"/>
        <v>0</v>
      </c>
      <c r="Z251" s="173">
        <v>0</v>
      </c>
      <c r="AA251" s="174">
        <f t="shared" si="8"/>
        <v>0</v>
      </c>
      <c r="AR251" s="20" t="s">
        <v>165</v>
      </c>
      <c r="AT251" s="20" t="s">
        <v>152</v>
      </c>
      <c r="AU251" s="20" t="s">
        <v>118</v>
      </c>
      <c r="AY251" s="20" t="s">
        <v>161</v>
      </c>
      <c r="BE251" s="107">
        <f t="shared" si="9"/>
        <v>0</v>
      </c>
      <c r="BF251" s="107">
        <f t="shared" si="10"/>
        <v>0</v>
      </c>
      <c r="BG251" s="107">
        <f t="shared" si="11"/>
        <v>0</v>
      </c>
      <c r="BH251" s="107">
        <f t="shared" si="12"/>
        <v>0</v>
      </c>
      <c r="BI251" s="107">
        <f t="shared" si="13"/>
        <v>0</v>
      </c>
      <c r="BJ251" s="20" t="s">
        <v>85</v>
      </c>
      <c r="BK251" s="107">
        <f t="shared" si="14"/>
        <v>0</v>
      </c>
      <c r="BL251" s="20" t="s">
        <v>165</v>
      </c>
      <c r="BM251" s="20" t="s">
        <v>608</v>
      </c>
    </row>
    <row r="252" spans="2:65" s="1" customFormat="1" ht="16.5" customHeight="1">
      <c r="B252" s="130"/>
      <c r="C252" s="169" t="s">
        <v>609</v>
      </c>
      <c r="D252" s="169" t="s">
        <v>152</v>
      </c>
      <c r="E252" s="170" t="s">
        <v>610</v>
      </c>
      <c r="F252" s="281" t="s">
        <v>611</v>
      </c>
      <c r="G252" s="281"/>
      <c r="H252" s="281"/>
      <c r="I252" s="281"/>
      <c r="J252" s="171" t="s">
        <v>454</v>
      </c>
      <c r="K252" s="172">
        <v>1</v>
      </c>
      <c r="L252" s="270">
        <v>0</v>
      </c>
      <c r="M252" s="270"/>
      <c r="N252" s="282">
        <f t="shared" si="5"/>
        <v>0</v>
      </c>
      <c r="O252" s="282"/>
      <c r="P252" s="282"/>
      <c r="Q252" s="282"/>
      <c r="R252" s="133"/>
      <c r="T252" s="154" t="s">
        <v>5</v>
      </c>
      <c r="U252" s="46" t="s">
        <v>45</v>
      </c>
      <c r="V252" s="38"/>
      <c r="W252" s="173">
        <f t="shared" si="6"/>
        <v>0</v>
      </c>
      <c r="X252" s="173">
        <v>0</v>
      </c>
      <c r="Y252" s="173">
        <f t="shared" si="7"/>
        <v>0</v>
      </c>
      <c r="Z252" s="173">
        <v>0</v>
      </c>
      <c r="AA252" s="174">
        <f t="shared" si="8"/>
        <v>0</v>
      </c>
      <c r="AR252" s="20" t="s">
        <v>165</v>
      </c>
      <c r="AT252" s="20" t="s">
        <v>152</v>
      </c>
      <c r="AU252" s="20" t="s">
        <v>118</v>
      </c>
      <c r="AY252" s="20" t="s">
        <v>161</v>
      </c>
      <c r="BE252" s="107">
        <f t="shared" si="9"/>
        <v>0</v>
      </c>
      <c r="BF252" s="107">
        <f t="shared" si="10"/>
        <v>0</v>
      </c>
      <c r="BG252" s="107">
        <f t="shared" si="11"/>
        <v>0</v>
      </c>
      <c r="BH252" s="107">
        <f t="shared" si="12"/>
        <v>0</v>
      </c>
      <c r="BI252" s="107">
        <f t="shared" si="13"/>
        <v>0</v>
      </c>
      <c r="BJ252" s="20" t="s">
        <v>85</v>
      </c>
      <c r="BK252" s="107">
        <f t="shared" si="14"/>
        <v>0</v>
      </c>
      <c r="BL252" s="20" t="s">
        <v>165</v>
      </c>
      <c r="BM252" s="20" t="s">
        <v>612</v>
      </c>
    </row>
    <row r="253" spans="2:65" s="1" customFormat="1" ht="16.5" customHeight="1">
      <c r="B253" s="130"/>
      <c r="C253" s="169" t="s">
        <v>613</v>
      </c>
      <c r="D253" s="169" t="s">
        <v>152</v>
      </c>
      <c r="E253" s="170" t="s">
        <v>614</v>
      </c>
      <c r="F253" s="281" t="s">
        <v>615</v>
      </c>
      <c r="G253" s="281"/>
      <c r="H253" s="281"/>
      <c r="I253" s="281"/>
      <c r="J253" s="171" t="s">
        <v>454</v>
      </c>
      <c r="K253" s="172">
        <v>1</v>
      </c>
      <c r="L253" s="270">
        <v>0</v>
      </c>
      <c r="M253" s="270"/>
      <c r="N253" s="282">
        <f t="shared" si="5"/>
        <v>0</v>
      </c>
      <c r="O253" s="282"/>
      <c r="P253" s="282"/>
      <c r="Q253" s="282"/>
      <c r="R253" s="133"/>
      <c r="T253" s="154" t="s">
        <v>5</v>
      </c>
      <c r="U253" s="46" t="s">
        <v>45</v>
      </c>
      <c r="V253" s="38"/>
      <c r="W253" s="173">
        <f t="shared" si="6"/>
        <v>0</v>
      </c>
      <c r="X253" s="173">
        <v>0</v>
      </c>
      <c r="Y253" s="173">
        <f t="shared" si="7"/>
        <v>0</v>
      </c>
      <c r="Z253" s="173">
        <v>0</v>
      </c>
      <c r="AA253" s="174">
        <f t="shared" si="8"/>
        <v>0</v>
      </c>
      <c r="AR253" s="20" t="s">
        <v>165</v>
      </c>
      <c r="AT253" s="20" t="s">
        <v>152</v>
      </c>
      <c r="AU253" s="20" t="s">
        <v>118</v>
      </c>
      <c r="AY253" s="20" t="s">
        <v>161</v>
      </c>
      <c r="BE253" s="107">
        <f t="shared" si="9"/>
        <v>0</v>
      </c>
      <c r="BF253" s="107">
        <f t="shared" si="10"/>
        <v>0</v>
      </c>
      <c r="BG253" s="107">
        <f t="shared" si="11"/>
        <v>0</v>
      </c>
      <c r="BH253" s="107">
        <f t="shared" si="12"/>
        <v>0</v>
      </c>
      <c r="BI253" s="107">
        <f t="shared" si="13"/>
        <v>0</v>
      </c>
      <c r="BJ253" s="20" t="s">
        <v>85</v>
      </c>
      <c r="BK253" s="107">
        <f t="shared" si="14"/>
        <v>0</v>
      </c>
      <c r="BL253" s="20" t="s">
        <v>165</v>
      </c>
      <c r="BM253" s="20" t="s">
        <v>616</v>
      </c>
    </row>
    <row r="254" spans="2:65" s="1" customFormat="1" ht="16.5" customHeight="1">
      <c r="B254" s="130"/>
      <c r="C254" s="169" t="s">
        <v>617</v>
      </c>
      <c r="D254" s="169" t="s">
        <v>152</v>
      </c>
      <c r="E254" s="170" t="s">
        <v>618</v>
      </c>
      <c r="F254" s="281" t="s">
        <v>619</v>
      </c>
      <c r="G254" s="281"/>
      <c r="H254" s="281"/>
      <c r="I254" s="281"/>
      <c r="J254" s="171" t="s">
        <v>454</v>
      </c>
      <c r="K254" s="172">
        <v>1</v>
      </c>
      <c r="L254" s="270">
        <v>0</v>
      </c>
      <c r="M254" s="270"/>
      <c r="N254" s="282">
        <f t="shared" si="5"/>
        <v>0</v>
      </c>
      <c r="O254" s="282"/>
      <c r="P254" s="282"/>
      <c r="Q254" s="282"/>
      <c r="R254" s="133"/>
      <c r="T254" s="154" t="s">
        <v>5</v>
      </c>
      <c r="U254" s="46" t="s">
        <v>45</v>
      </c>
      <c r="V254" s="38"/>
      <c r="W254" s="173">
        <f t="shared" si="6"/>
        <v>0</v>
      </c>
      <c r="X254" s="173">
        <v>0</v>
      </c>
      <c r="Y254" s="173">
        <f t="shared" si="7"/>
        <v>0</v>
      </c>
      <c r="Z254" s="173">
        <v>0</v>
      </c>
      <c r="AA254" s="174">
        <f t="shared" si="8"/>
        <v>0</v>
      </c>
      <c r="AR254" s="20" t="s">
        <v>165</v>
      </c>
      <c r="AT254" s="20" t="s">
        <v>152</v>
      </c>
      <c r="AU254" s="20" t="s">
        <v>118</v>
      </c>
      <c r="AY254" s="20" t="s">
        <v>161</v>
      </c>
      <c r="BE254" s="107">
        <f t="shared" si="9"/>
        <v>0</v>
      </c>
      <c r="BF254" s="107">
        <f t="shared" si="10"/>
        <v>0</v>
      </c>
      <c r="BG254" s="107">
        <f t="shared" si="11"/>
        <v>0</v>
      </c>
      <c r="BH254" s="107">
        <f t="shared" si="12"/>
        <v>0</v>
      </c>
      <c r="BI254" s="107">
        <f t="shared" si="13"/>
        <v>0</v>
      </c>
      <c r="BJ254" s="20" t="s">
        <v>85</v>
      </c>
      <c r="BK254" s="107">
        <f t="shared" si="14"/>
        <v>0</v>
      </c>
      <c r="BL254" s="20" t="s">
        <v>165</v>
      </c>
      <c r="BM254" s="20" t="s">
        <v>620</v>
      </c>
    </row>
    <row r="255" spans="2:65" s="1" customFormat="1" ht="16.5" customHeight="1">
      <c r="B255" s="130"/>
      <c r="C255" s="169" t="s">
        <v>621</v>
      </c>
      <c r="D255" s="169" t="s">
        <v>152</v>
      </c>
      <c r="E255" s="170" t="s">
        <v>622</v>
      </c>
      <c r="F255" s="281" t="s">
        <v>623</v>
      </c>
      <c r="G255" s="281"/>
      <c r="H255" s="281"/>
      <c r="I255" s="281"/>
      <c r="J255" s="171" t="s">
        <v>454</v>
      </c>
      <c r="K255" s="172">
        <v>1</v>
      </c>
      <c r="L255" s="270">
        <v>0</v>
      </c>
      <c r="M255" s="270"/>
      <c r="N255" s="282">
        <f t="shared" si="5"/>
        <v>0</v>
      </c>
      <c r="O255" s="282"/>
      <c r="P255" s="282"/>
      <c r="Q255" s="282"/>
      <c r="R255" s="133"/>
      <c r="T255" s="154" t="s">
        <v>5</v>
      </c>
      <c r="U255" s="46" t="s">
        <v>45</v>
      </c>
      <c r="V255" s="38"/>
      <c r="W255" s="173">
        <f t="shared" si="6"/>
        <v>0</v>
      </c>
      <c r="X255" s="173">
        <v>0</v>
      </c>
      <c r="Y255" s="173">
        <f t="shared" si="7"/>
        <v>0</v>
      </c>
      <c r="Z255" s="173">
        <v>0</v>
      </c>
      <c r="AA255" s="174">
        <f t="shared" si="8"/>
        <v>0</v>
      </c>
      <c r="AR255" s="20" t="s">
        <v>165</v>
      </c>
      <c r="AT255" s="20" t="s">
        <v>152</v>
      </c>
      <c r="AU255" s="20" t="s">
        <v>118</v>
      </c>
      <c r="AY255" s="20" t="s">
        <v>161</v>
      </c>
      <c r="BE255" s="107">
        <f t="shared" si="9"/>
        <v>0</v>
      </c>
      <c r="BF255" s="107">
        <f t="shared" si="10"/>
        <v>0</v>
      </c>
      <c r="BG255" s="107">
        <f t="shared" si="11"/>
        <v>0</v>
      </c>
      <c r="BH255" s="107">
        <f t="shared" si="12"/>
        <v>0</v>
      </c>
      <c r="BI255" s="107">
        <f t="shared" si="13"/>
        <v>0</v>
      </c>
      <c r="BJ255" s="20" t="s">
        <v>85</v>
      </c>
      <c r="BK255" s="107">
        <f t="shared" si="14"/>
        <v>0</v>
      </c>
      <c r="BL255" s="20" t="s">
        <v>165</v>
      </c>
      <c r="BM255" s="20" t="s">
        <v>624</v>
      </c>
    </row>
    <row r="256" spans="2:65" s="1" customFormat="1" ht="16.5" customHeight="1">
      <c r="B256" s="130"/>
      <c r="C256" s="169" t="s">
        <v>625</v>
      </c>
      <c r="D256" s="169" t="s">
        <v>152</v>
      </c>
      <c r="E256" s="170" t="s">
        <v>626</v>
      </c>
      <c r="F256" s="281" t="s">
        <v>627</v>
      </c>
      <c r="G256" s="281"/>
      <c r="H256" s="281"/>
      <c r="I256" s="281"/>
      <c r="J256" s="171" t="s">
        <v>454</v>
      </c>
      <c r="K256" s="172">
        <v>1</v>
      </c>
      <c r="L256" s="270">
        <v>0</v>
      </c>
      <c r="M256" s="270"/>
      <c r="N256" s="282">
        <f t="shared" si="5"/>
        <v>0</v>
      </c>
      <c r="O256" s="282"/>
      <c r="P256" s="282"/>
      <c r="Q256" s="282"/>
      <c r="R256" s="133"/>
      <c r="T256" s="154" t="s">
        <v>5</v>
      </c>
      <c r="U256" s="46" t="s">
        <v>45</v>
      </c>
      <c r="V256" s="38"/>
      <c r="W256" s="173">
        <f t="shared" si="6"/>
        <v>0</v>
      </c>
      <c r="X256" s="173">
        <v>0</v>
      </c>
      <c r="Y256" s="173">
        <f t="shared" si="7"/>
        <v>0</v>
      </c>
      <c r="Z256" s="173">
        <v>0</v>
      </c>
      <c r="AA256" s="174">
        <f t="shared" si="8"/>
        <v>0</v>
      </c>
      <c r="AR256" s="20" t="s">
        <v>165</v>
      </c>
      <c r="AT256" s="20" t="s">
        <v>152</v>
      </c>
      <c r="AU256" s="20" t="s">
        <v>118</v>
      </c>
      <c r="AY256" s="20" t="s">
        <v>161</v>
      </c>
      <c r="BE256" s="107">
        <f t="shared" si="9"/>
        <v>0</v>
      </c>
      <c r="BF256" s="107">
        <f t="shared" si="10"/>
        <v>0</v>
      </c>
      <c r="BG256" s="107">
        <f t="shared" si="11"/>
        <v>0</v>
      </c>
      <c r="BH256" s="107">
        <f t="shared" si="12"/>
        <v>0</v>
      </c>
      <c r="BI256" s="107">
        <f t="shared" si="13"/>
        <v>0</v>
      </c>
      <c r="BJ256" s="20" t="s">
        <v>85</v>
      </c>
      <c r="BK256" s="107">
        <f t="shared" si="14"/>
        <v>0</v>
      </c>
      <c r="BL256" s="20" t="s">
        <v>165</v>
      </c>
      <c r="BM256" s="20" t="s">
        <v>628</v>
      </c>
    </row>
    <row r="257" spans="2:65" s="1" customFormat="1" ht="16.5" customHeight="1">
      <c r="B257" s="130"/>
      <c r="C257" s="169" t="s">
        <v>629</v>
      </c>
      <c r="D257" s="169" t="s">
        <v>152</v>
      </c>
      <c r="E257" s="170" t="s">
        <v>630</v>
      </c>
      <c r="F257" s="281" t="s">
        <v>631</v>
      </c>
      <c r="G257" s="281"/>
      <c r="H257" s="281"/>
      <c r="I257" s="281"/>
      <c r="J257" s="171" t="s">
        <v>454</v>
      </c>
      <c r="K257" s="172">
        <v>1</v>
      </c>
      <c r="L257" s="270">
        <v>0</v>
      </c>
      <c r="M257" s="270"/>
      <c r="N257" s="282">
        <f t="shared" si="5"/>
        <v>0</v>
      </c>
      <c r="O257" s="282"/>
      <c r="P257" s="282"/>
      <c r="Q257" s="282"/>
      <c r="R257" s="133"/>
      <c r="T257" s="154" t="s">
        <v>5</v>
      </c>
      <c r="U257" s="46" t="s">
        <v>45</v>
      </c>
      <c r="V257" s="38"/>
      <c r="W257" s="173">
        <f t="shared" si="6"/>
        <v>0</v>
      </c>
      <c r="X257" s="173">
        <v>0</v>
      </c>
      <c r="Y257" s="173">
        <f t="shared" si="7"/>
        <v>0</v>
      </c>
      <c r="Z257" s="173">
        <v>0</v>
      </c>
      <c r="AA257" s="174">
        <f t="shared" si="8"/>
        <v>0</v>
      </c>
      <c r="AR257" s="20" t="s">
        <v>165</v>
      </c>
      <c r="AT257" s="20" t="s">
        <v>152</v>
      </c>
      <c r="AU257" s="20" t="s">
        <v>118</v>
      </c>
      <c r="AY257" s="20" t="s">
        <v>161</v>
      </c>
      <c r="BE257" s="107">
        <f t="shared" si="9"/>
        <v>0</v>
      </c>
      <c r="BF257" s="107">
        <f t="shared" si="10"/>
        <v>0</v>
      </c>
      <c r="BG257" s="107">
        <f t="shared" si="11"/>
        <v>0</v>
      </c>
      <c r="BH257" s="107">
        <f t="shared" si="12"/>
        <v>0</v>
      </c>
      <c r="BI257" s="107">
        <f t="shared" si="13"/>
        <v>0</v>
      </c>
      <c r="BJ257" s="20" t="s">
        <v>85</v>
      </c>
      <c r="BK257" s="107">
        <f t="shared" si="14"/>
        <v>0</v>
      </c>
      <c r="BL257" s="20" t="s">
        <v>165</v>
      </c>
      <c r="BM257" s="20" t="s">
        <v>632</v>
      </c>
    </row>
    <row r="258" spans="2:65" s="1" customFormat="1" ht="16.5" customHeight="1">
      <c r="B258" s="130"/>
      <c r="C258" s="169" t="s">
        <v>633</v>
      </c>
      <c r="D258" s="169" t="s">
        <v>152</v>
      </c>
      <c r="E258" s="170" t="s">
        <v>634</v>
      </c>
      <c r="F258" s="281" t="s">
        <v>635</v>
      </c>
      <c r="G258" s="281"/>
      <c r="H258" s="281"/>
      <c r="I258" s="281"/>
      <c r="J258" s="171" t="s">
        <v>454</v>
      </c>
      <c r="K258" s="172">
        <v>1</v>
      </c>
      <c r="L258" s="270">
        <v>0</v>
      </c>
      <c r="M258" s="270"/>
      <c r="N258" s="282">
        <f t="shared" si="5"/>
        <v>0</v>
      </c>
      <c r="O258" s="282"/>
      <c r="P258" s="282"/>
      <c r="Q258" s="282"/>
      <c r="R258" s="133"/>
      <c r="T258" s="154" t="s">
        <v>5</v>
      </c>
      <c r="U258" s="46" t="s">
        <v>45</v>
      </c>
      <c r="V258" s="38"/>
      <c r="W258" s="173">
        <f t="shared" si="6"/>
        <v>0</v>
      </c>
      <c r="X258" s="173">
        <v>0</v>
      </c>
      <c r="Y258" s="173">
        <f t="shared" si="7"/>
        <v>0</v>
      </c>
      <c r="Z258" s="173">
        <v>0</v>
      </c>
      <c r="AA258" s="174">
        <f t="shared" si="8"/>
        <v>0</v>
      </c>
      <c r="AR258" s="20" t="s">
        <v>165</v>
      </c>
      <c r="AT258" s="20" t="s">
        <v>152</v>
      </c>
      <c r="AU258" s="20" t="s">
        <v>118</v>
      </c>
      <c r="AY258" s="20" t="s">
        <v>161</v>
      </c>
      <c r="BE258" s="107">
        <f t="shared" si="9"/>
        <v>0</v>
      </c>
      <c r="BF258" s="107">
        <f t="shared" si="10"/>
        <v>0</v>
      </c>
      <c r="BG258" s="107">
        <f t="shared" si="11"/>
        <v>0</v>
      </c>
      <c r="BH258" s="107">
        <f t="shared" si="12"/>
        <v>0</v>
      </c>
      <c r="BI258" s="107">
        <f t="shared" si="13"/>
        <v>0</v>
      </c>
      <c r="BJ258" s="20" t="s">
        <v>85</v>
      </c>
      <c r="BK258" s="107">
        <f t="shared" si="14"/>
        <v>0</v>
      </c>
      <c r="BL258" s="20" t="s">
        <v>165</v>
      </c>
      <c r="BM258" s="20" t="s">
        <v>636</v>
      </c>
    </row>
    <row r="259" spans="2:65" s="1" customFormat="1" ht="16.5" customHeight="1">
      <c r="B259" s="130"/>
      <c r="C259" s="169" t="s">
        <v>637</v>
      </c>
      <c r="D259" s="169" t="s">
        <v>152</v>
      </c>
      <c r="E259" s="170" t="s">
        <v>638</v>
      </c>
      <c r="F259" s="281" t="s">
        <v>639</v>
      </c>
      <c r="G259" s="281"/>
      <c r="H259" s="281"/>
      <c r="I259" s="281"/>
      <c r="J259" s="171" t="s">
        <v>454</v>
      </c>
      <c r="K259" s="172">
        <v>1</v>
      </c>
      <c r="L259" s="270">
        <v>0</v>
      </c>
      <c r="M259" s="270"/>
      <c r="N259" s="282">
        <f t="shared" si="5"/>
        <v>0</v>
      </c>
      <c r="O259" s="282"/>
      <c r="P259" s="282"/>
      <c r="Q259" s="282"/>
      <c r="R259" s="133"/>
      <c r="T259" s="154" t="s">
        <v>5</v>
      </c>
      <c r="U259" s="46" t="s">
        <v>45</v>
      </c>
      <c r="V259" s="38"/>
      <c r="W259" s="173">
        <f t="shared" si="6"/>
        <v>0</v>
      </c>
      <c r="X259" s="173">
        <v>0</v>
      </c>
      <c r="Y259" s="173">
        <f t="shared" si="7"/>
        <v>0</v>
      </c>
      <c r="Z259" s="173">
        <v>0</v>
      </c>
      <c r="AA259" s="174">
        <f t="shared" si="8"/>
        <v>0</v>
      </c>
      <c r="AR259" s="20" t="s">
        <v>165</v>
      </c>
      <c r="AT259" s="20" t="s">
        <v>152</v>
      </c>
      <c r="AU259" s="20" t="s">
        <v>118</v>
      </c>
      <c r="AY259" s="20" t="s">
        <v>161</v>
      </c>
      <c r="BE259" s="107">
        <f t="shared" si="9"/>
        <v>0</v>
      </c>
      <c r="BF259" s="107">
        <f t="shared" si="10"/>
        <v>0</v>
      </c>
      <c r="BG259" s="107">
        <f t="shared" si="11"/>
        <v>0</v>
      </c>
      <c r="BH259" s="107">
        <f t="shared" si="12"/>
        <v>0</v>
      </c>
      <c r="BI259" s="107">
        <f t="shared" si="13"/>
        <v>0</v>
      </c>
      <c r="BJ259" s="20" t="s">
        <v>85</v>
      </c>
      <c r="BK259" s="107">
        <f t="shared" si="14"/>
        <v>0</v>
      </c>
      <c r="BL259" s="20" t="s">
        <v>165</v>
      </c>
      <c r="BM259" s="20" t="s">
        <v>640</v>
      </c>
    </row>
    <row r="260" spans="2:65" s="1" customFormat="1" ht="16.5" customHeight="1">
      <c r="B260" s="130"/>
      <c r="C260" s="169" t="s">
        <v>641</v>
      </c>
      <c r="D260" s="169" t="s">
        <v>152</v>
      </c>
      <c r="E260" s="170" t="s">
        <v>642</v>
      </c>
      <c r="F260" s="281" t="s">
        <v>643</v>
      </c>
      <c r="G260" s="281"/>
      <c r="H260" s="281"/>
      <c r="I260" s="281"/>
      <c r="J260" s="171" t="s">
        <v>454</v>
      </c>
      <c r="K260" s="172">
        <v>1</v>
      </c>
      <c r="L260" s="270">
        <v>0</v>
      </c>
      <c r="M260" s="270"/>
      <c r="N260" s="282">
        <f t="shared" si="5"/>
        <v>0</v>
      </c>
      <c r="O260" s="282"/>
      <c r="P260" s="282"/>
      <c r="Q260" s="282"/>
      <c r="R260" s="133"/>
      <c r="T260" s="154" t="s">
        <v>5</v>
      </c>
      <c r="U260" s="46" t="s">
        <v>45</v>
      </c>
      <c r="V260" s="38"/>
      <c r="W260" s="173">
        <f t="shared" si="6"/>
        <v>0</v>
      </c>
      <c r="X260" s="173">
        <v>0</v>
      </c>
      <c r="Y260" s="173">
        <f t="shared" si="7"/>
        <v>0</v>
      </c>
      <c r="Z260" s="173">
        <v>0</v>
      </c>
      <c r="AA260" s="174">
        <f t="shared" si="8"/>
        <v>0</v>
      </c>
      <c r="AR260" s="20" t="s">
        <v>165</v>
      </c>
      <c r="AT260" s="20" t="s">
        <v>152</v>
      </c>
      <c r="AU260" s="20" t="s">
        <v>118</v>
      </c>
      <c r="AY260" s="20" t="s">
        <v>161</v>
      </c>
      <c r="BE260" s="107">
        <f t="shared" si="9"/>
        <v>0</v>
      </c>
      <c r="BF260" s="107">
        <f t="shared" si="10"/>
        <v>0</v>
      </c>
      <c r="BG260" s="107">
        <f t="shared" si="11"/>
        <v>0</v>
      </c>
      <c r="BH260" s="107">
        <f t="shared" si="12"/>
        <v>0</v>
      </c>
      <c r="BI260" s="107">
        <f t="shared" si="13"/>
        <v>0</v>
      </c>
      <c r="BJ260" s="20" t="s">
        <v>85</v>
      </c>
      <c r="BK260" s="107">
        <f t="shared" si="14"/>
        <v>0</v>
      </c>
      <c r="BL260" s="20" t="s">
        <v>165</v>
      </c>
      <c r="BM260" s="20" t="s">
        <v>644</v>
      </c>
    </row>
    <row r="261" spans="2:65" s="1" customFormat="1" ht="16.5" customHeight="1">
      <c r="B261" s="130"/>
      <c r="C261" s="169" t="s">
        <v>645</v>
      </c>
      <c r="D261" s="169" t="s">
        <v>152</v>
      </c>
      <c r="E261" s="170" t="s">
        <v>646</v>
      </c>
      <c r="F261" s="281" t="s">
        <v>647</v>
      </c>
      <c r="G261" s="281"/>
      <c r="H261" s="281"/>
      <c r="I261" s="281"/>
      <c r="J261" s="171" t="s">
        <v>454</v>
      </c>
      <c r="K261" s="172">
        <v>1</v>
      </c>
      <c r="L261" s="270">
        <v>0</v>
      </c>
      <c r="M261" s="270"/>
      <c r="N261" s="282">
        <f t="shared" si="5"/>
        <v>0</v>
      </c>
      <c r="O261" s="282"/>
      <c r="P261" s="282"/>
      <c r="Q261" s="282"/>
      <c r="R261" s="133"/>
      <c r="T261" s="154" t="s">
        <v>5</v>
      </c>
      <c r="U261" s="46" t="s">
        <v>45</v>
      </c>
      <c r="V261" s="38"/>
      <c r="W261" s="173">
        <f t="shared" si="6"/>
        <v>0</v>
      </c>
      <c r="X261" s="173">
        <v>0</v>
      </c>
      <c r="Y261" s="173">
        <f t="shared" si="7"/>
        <v>0</v>
      </c>
      <c r="Z261" s="173">
        <v>0</v>
      </c>
      <c r="AA261" s="174">
        <f t="shared" si="8"/>
        <v>0</v>
      </c>
      <c r="AR261" s="20" t="s">
        <v>165</v>
      </c>
      <c r="AT261" s="20" t="s">
        <v>152</v>
      </c>
      <c r="AU261" s="20" t="s">
        <v>118</v>
      </c>
      <c r="AY261" s="20" t="s">
        <v>161</v>
      </c>
      <c r="BE261" s="107">
        <f t="shared" si="9"/>
        <v>0</v>
      </c>
      <c r="BF261" s="107">
        <f t="shared" si="10"/>
        <v>0</v>
      </c>
      <c r="BG261" s="107">
        <f t="shared" si="11"/>
        <v>0</v>
      </c>
      <c r="BH261" s="107">
        <f t="shared" si="12"/>
        <v>0</v>
      </c>
      <c r="BI261" s="107">
        <f t="shared" si="13"/>
        <v>0</v>
      </c>
      <c r="BJ261" s="20" t="s">
        <v>85</v>
      </c>
      <c r="BK261" s="107">
        <f t="shared" si="14"/>
        <v>0</v>
      </c>
      <c r="BL261" s="20" t="s">
        <v>165</v>
      </c>
      <c r="BM261" s="20" t="s">
        <v>648</v>
      </c>
    </row>
    <row r="262" spans="2:65" s="1" customFormat="1" ht="16.5" customHeight="1">
      <c r="B262" s="130"/>
      <c r="C262" s="169" t="s">
        <v>649</v>
      </c>
      <c r="D262" s="169" t="s">
        <v>152</v>
      </c>
      <c r="E262" s="170" t="s">
        <v>650</v>
      </c>
      <c r="F262" s="281" t="s">
        <v>651</v>
      </c>
      <c r="G262" s="281"/>
      <c r="H262" s="281"/>
      <c r="I262" s="281"/>
      <c r="J262" s="171" t="s">
        <v>454</v>
      </c>
      <c r="K262" s="172">
        <v>1</v>
      </c>
      <c r="L262" s="270">
        <v>0</v>
      </c>
      <c r="M262" s="270"/>
      <c r="N262" s="282">
        <f t="shared" si="5"/>
        <v>0</v>
      </c>
      <c r="O262" s="282"/>
      <c r="P262" s="282"/>
      <c r="Q262" s="282"/>
      <c r="R262" s="133"/>
      <c r="T262" s="154" t="s">
        <v>5</v>
      </c>
      <c r="U262" s="46" t="s">
        <v>45</v>
      </c>
      <c r="V262" s="38"/>
      <c r="W262" s="173">
        <f t="shared" si="6"/>
        <v>0</v>
      </c>
      <c r="X262" s="173">
        <v>0</v>
      </c>
      <c r="Y262" s="173">
        <f t="shared" si="7"/>
        <v>0</v>
      </c>
      <c r="Z262" s="173">
        <v>0</v>
      </c>
      <c r="AA262" s="174">
        <f t="shared" si="8"/>
        <v>0</v>
      </c>
      <c r="AR262" s="20" t="s">
        <v>165</v>
      </c>
      <c r="AT262" s="20" t="s">
        <v>152</v>
      </c>
      <c r="AU262" s="20" t="s">
        <v>118</v>
      </c>
      <c r="AY262" s="20" t="s">
        <v>161</v>
      </c>
      <c r="BE262" s="107">
        <f t="shared" si="9"/>
        <v>0</v>
      </c>
      <c r="BF262" s="107">
        <f t="shared" si="10"/>
        <v>0</v>
      </c>
      <c r="BG262" s="107">
        <f t="shared" si="11"/>
        <v>0</v>
      </c>
      <c r="BH262" s="107">
        <f t="shared" si="12"/>
        <v>0</v>
      </c>
      <c r="BI262" s="107">
        <f t="shared" si="13"/>
        <v>0</v>
      </c>
      <c r="BJ262" s="20" t="s">
        <v>85</v>
      </c>
      <c r="BK262" s="107">
        <f t="shared" si="14"/>
        <v>0</v>
      </c>
      <c r="BL262" s="20" t="s">
        <v>165</v>
      </c>
      <c r="BM262" s="20" t="s">
        <v>652</v>
      </c>
    </row>
    <row r="263" spans="2:65" s="1" customFormat="1" ht="16.5" customHeight="1">
      <c r="B263" s="130"/>
      <c r="C263" s="169" t="s">
        <v>653</v>
      </c>
      <c r="D263" s="169" t="s">
        <v>152</v>
      </c>
      <c r="E263" s="170" t="s">
        <v>654</v>
      </c>
      <c r="F263" s="281" t="s">
        <v>655</v>
      </c>
      <c r="G263" s="281"/>
      <c r="H263" s="281"/>
      <c r="I263" s="281"/>
      <c r="J263" s="171" t="s">
        <v>454</v>
      </c>
      <c r="K263" s="172">
        <v>1</v>
      </c>
      <c r="L263" s="270">
        <v>0</v>
      </c>
      <c r="M263" s="270"/>
      <c r="N263" s="282">
        <f t="shared" si="5"/>
        <v>0</v>
      </c>
      <c r="O263" s="282"/>
      <c r="P263" s="282"/>
      <c r="Q263" s="282"/>
      <c r="R263" s="133"/>
      <c r="T263" s="154" t="s">
        <v>5</v>
      </c>
      <c r="U263" s="46" t="s">
        <v>45</v>
      </c>
      <c r="V263" s="38"/>
      <c r="W263" s="173">
        <f t="shared" si="6"/>
        <v>0</v>
      </c>
      <c r="X263" s="173">
        <v>0</v>
      </c>
      <c r="Y263" s="173">
        <f t="shared" si="7"/>
        <v>0</v>
      </c>
      <c r="Z263" s="173">
        <v>0</v>
      </c>
      <c r="AA263" s="174">
        <f t="shared" si="8"/>
        <v>0</v>
      </c>
      <c r="AR263" s="20" t="s">
        <v>165</v>
      </c>
      <c r="AT263" s="20" t="s">
        <v>152</v>
      </c>
      <c r="AU263" s="20" t="s">
        <v>118</v>
      </c>
      <c r="AY263" s="20" t="s">
        <v>161</v>
      </c>
      <c r="BE263" s="107">
        <f t="shared" si="9"/>
        <v>0</v>
      </c>
      <c r="BF263" s="107">
        <f t="shared" si="10"/>
        <v>0</v>
      </c>
      <c r="BG263" s="107">
        <f t="shared" si="11"/>
        <v>0</v>
      </c>
      <c r="BH263" s="107">
        <f t="shared" si="12"/>
        <v>0</v>
      </c>
      <c r="BI263" s="107">
        <f t="shared" si="13"/>
        <v>0</v>
      </c>
      <c r="BJ263" s="20" t="s">
        <v>85</v>
      </c>
      <c r="BK263" s="107">
        <f t="shared" si="14"/>
        <v>0</v>
      </c>
      <c r="BL263" s="20" t="s">
        <v>165</v>
      </c>
      <c r="BM263" s="20" t="s">
        <v>656</v>
      </c>
    </row>
    <row r="264" spans="2:65" s="1" customFormat="1" ht="16.5" customHeight="1">
      <c r="B264" s="130"/>
      <c r="C264" s="169" t="s">
        <v>657</v>
      </c>
      <c r="D264" s="169" t="s">
        <v>152</v>
      </c>
      <c r="E264" s="170" t="s">
        <v>658</v>
      </c>
      <c r="F264" s="281" t="s">
        <v>659</v>
      </c>
      <c r="G264" s="281"/>
      <c r="H264" s="281"/>
      <c r="I264" s="281"/>
      <c r="J264" s="171" t="s">
        <v>454</v>
      </c>
      <c r="K264" s="172">
        <v>1</v>
      </c>
      <c r="L264" s="270">
        <v>0</v>
      </c>
      <c r="M264" s="270"/>
      <c r="N264" s="282">
        <f t="shared" si="5"/>
        <v>0</v>
      </c>
      <c r="O264" s="282"/>
      <c r="P264" s="282"/>
      <c r="Q264" s="282"/>
      <c r="R264" s="133"/>
      <c r="T264" s="154" t="s">
        <v>5</v>
      </c>
      <c r="U264" s="46" t="s">
        <v>45</v>
      </c>
      <c r="V264" s="38"/>
      <c r="W264" s="173">
        <f t="shared" si="6"/>
        <v>0</v>
      </c>
      <c r="X264" s="173">
        <v>0</v>
      </c>
      <c r="Y264" s="173">
        <f t="shared" si="7"/>
        <v>0</v>
      </c>
      <c r="Z264" s="173">
        <v>0</v>
      </c>
      <c r="AA264" s="174">
        <f t="shared" si="8"/>
        <v>0</v>
      </c>
      <c r="AR264" s="20" t="s">
        <v>165</v>
      </c>
      <c r="AT264" s="20" t="s">
        <v>152</v>
      </c>
      <c r="AU264" s="20" t="s">
        <v>118</v>
      </c>
      <c r="AY264" s="20" t="s">
        <v>161</v>
      </c>
      <c r="BE264" s="107">
        <f t="shared" si="9"/>
        <v>0</v>
      </c>
      <c r="BF264" s="107">
        <f t="shared" si="10"/>
        <v>0</v>
      </c>
      <c r="BG264" s="107">
        <f t="shared" si="11"/>
        <v>0</v>
      </c>
      <c r="BH264" s="107">
        <f t="shared" si="12"/>
        <v>0</v>
      </c>
      <c r="BI264" s="107">
        <f t="shared" si="13"/>
        <v>0</v>
      </c>
      <c r="BJ264" s="20" t="s">
        <v>85</v>
      </c>
      <c r="BK264" s="107">
        <f t="shared" si="14"/>
        <v>0</v>
      </c>
      <c r="BL264" s="20" t="s">
        <v>165</v>
      </c>
      <c r="BM264" s="20" t="s">
        <v>660</v>
      </c>
    </row>
    <row r="265" spans="2:65" s="1" customFormat="1" ht="16.5" customHeight="1">
      <c r="B265" s="130"/>
      <c r="C265" s="169" t="s">
        <v>661</v>
      </c>
      <c r="D265" s="169" t="s">
        <v>152</v>
      </c>
      <c r="E265" s="170" t="s">
        <v>662</v>
      </c>
      <c r="F265" s="281" t="s">
        <v>663</v>
      </c>
      <c r="G265" s="281"/>
      <c r="H265" s="281"/>
      <c r="I265" s="281"/>
      <c r="J265" s="171" t="s">
        <v>454</v>
      </c>
      <c r="K265" s="172">
        <v>1</v>
      </c>
      <c r="L265" s="270">
        <v>0</v>
      </c>
      <c r="M265" s="270"/>
      <c r="N265" s="282">
        <f t="shared" si="5"/>
        <v>0</v>
      </c>
      <c r="O265" s="282"/>
      <c r="P265" s="282"/>
      <c r="Q265" s="282"/>
      <c r="R265" s="133"/>
      <c r="T265" s="154" t="s">
        <v>5</v>
      </c>
      <c r="U265" s="46" t="s">
        <v>45</v>
      </c>
      <c r="V265" s="38"/>
      <c r="W265" s="173">
        <f t="shared" si="6"/>
        <v>0</v>
      </c>
      <c r="X265" s="173">
        <v>0</v>
      </c>
      <c r="Y265" s="173">
        <f t="shared" si="7"/>
        <v>0</v>
      </c>
      <c r="Z265" s="173">
        <v>0</v>
      </c>
      <c r="AA265" s="174">
        <f t="shared" si="8"/>
        <v>0</v>
      </c>
      <c r="AR265" s="20" t="s">
        <v>165</v>
      </c>
      <c r="AT265" s="20" t="s">
        <v>152</v>
      </c>
      <c r="AU265" s="20" t="s">
        <v>118</v>
      </c>
      <c r="AY265" s="20" t="s">
        <v>161</v>
      </c>
      <c r="BE265" s="107">
        <f t="shared" si="9"/>
        <v>0</v>
      </c>
      <c r="BF265" s="107">
        <f t="shared" si="10"/>
        <v>0</v>
      </c>
      <c r="BG265" s="107">
        <f t="shared" si="11"/>
        <v>0</v>
      </c>
      <c r="BH265" s="107">
        <f t="shared" si="12"/>
        <v>0</v>
      </c>
      <c r="BI265" s="107">
        <f t="shared" si="13"/>
        <v>0</v>
      </c>
      <c r="BJ265" s="20" t="s">
        <v>85</v>
      </c>
      <c r="BK265" s="107">
        <f t="shared" si="14"/>
        <v>0</v>
      </c>
      <c r="BL265" s="20" t="s">
        <v>165</v>
      </c>
      <c r="BM265" s="20" t="s">
        <v>664</v>
      </c>
    </row>
    <row r="266" spans="2:65" s="1" customFormat="1" ht="16.5" customHeight="1">
      <c r="B266" s="130"/>
      <c r="C266" s="169" t="s">
        <v>665</v>
      </c>
      <c r="D266" s="169" t="s">
        <v>152</v>
      </c>
      <c r="E266" s="170" t="s">
        <v>666</v>
      </c>
      <c r="F266" s="281" t="s">
        <v>667</v>
      </c>
      <c r="G266" s="281"/>
      <c r="H266" s="281"/>
      <c r="I266" s="281"/>
      <c r="J266" s="171" t="s">
        <v>454</v>
      </c>
      <c r="K266" s="172">
        <v>2</v>
      </c>
      <c r="L266" s="270">
        <v>0</v>
      </c>
      <c r="M266" s="270"/>
      <c r="N266" s="282">
        <f t="shared" si="5"/>
        <v>0</v>
      </c>
      <c r="O266" s="282"/>
      <c r="P266" s="282"/>
      <c r="Q266" s="282"/>
      <c r="R266" s="133"/>
      <c r="T266" s="154" t="s">
        <v>5</v>
      </c>
      <c r="U266" s="46" t="s">
        <v>45</v>
      </c>
      <c r="V266" s="38"/>
      <c r="W266" s="173">
        <f t="shared" si="6"/>
        <v>0</v>
      </c>
      <c r="X266" s="173">
        <v>0</v>
      </c>
      <c r="Y266" s="173">
        <f t="shared" si="7"/>
        <v>0</v>
      </c>
      <c r="Z266" s="173">
        <v>0</v>
      </c>
      <c r="AA266" s="174">
        <f t="shared" si="8"/>
        <v>0</v>
      </c>
      <c r="AR266" s="20" t="s">
        <v>165</v>
      </c>
      <c r="AT266" s="20" t="s">
        <v>152</v>
      </c>
      <c r="AU266" s="20" t="s">
        <v>118</v>
      </c>
      <c r="AY266" s="20" t="s">
        <v>161</v>
      </c>
      <c r="BE266" s="107">
        <f t="shared" si="9"/>
        <v>0</v>
      </c>
      <c r="BF266" s="107">
        <f t="shared" si="10"/>
        <v>0</v>
      </c>
      <c r="BG266" s="107">
        <f t="shared" si="11"/>
        <v>0</v>
      </c>
      <c r="BH266" s="107">
        <f t="shared" si="12"/>
        <v>0</v>
      </c>
      <c r="BI266" s="107">
        <f t="shared" si="13"/>
        <v>0</v>
      </c>
      <c r="BJ266" s="20" t="s">
        <v>85</v>
      </c>
      <c r="BK266" s="107">
        <f t="shared" si="14"/>
        <v>0</v>
      </c>
      <c r="BL266" s="20" t="s">
        <v>165</v>
      </c>
      <c r="BM266" s="20" t="s">
        <v>668</v>
      </c>
    </row>
    <row r="267" spans="2:65" s="1" customFormat="1" ht="16.5" customHeight="1">
      <c r="B267" s="130"/>
      <c r="C267" s="169" t="s">
        <v>669</v>
      </c>
      <c r="D267" s="169" t="s">
        <v>152</v>
      </c>
      <c r="E267" s="170" t="s">
        <v>670</v>
      </c>
      <c r="F267" s="281" t="s">
        <v>671</v>
      </c>
      <c r="G267" s="281"/>
      <c r="H267" s="281"/>
      <c r="I267" s="281"/>
      <c r="J267" s="171" t="s">
        <v>454</v>
      </c>
      <c r="K267" s="172">
        <v>1</v>
      </c>
      <c r="L267" s="270">
        <v>0</v>
      </c>
      <c r="M267" s="270"/>
      <c r="N267" s="282">
        <f t="shared" si="5"/>
        <v>0</v>
      </c>
      <c r="O267" s="282"/>
      <c r="P267" s="282"/>
      <c r="Q267" s="282"/>
      <c r="R267" s="133"/>
      <c r="T267" s="154" t="s">
        <v>5</v>
      </c>
      <c r="U267" s="46" t="s">
        <v>45</v>
      </c>
      <c r="V267" s="38"/>
      <c r="W267" s="173">
        <f t="shared" si="6"/>
        <v>0</v>
      </c>
      <c r="X267" s="173">
        <v>0</v>
      </c>
      <c r="Y267" s="173">
        <f t="shared" si="7"/>
        <v>0</v>
      </c>
      <c r="Z267" s="173">
        <v>0</v>
      </c>
      <c r="AA267" s="174">
        <f t="shared" si="8"/>
        <v>0</v>
      </c>
      <c r="AR267" s="20" t="s">
        <v>165</v>
      </c>
      <c r="AT267" s="20" t="s">
        <v>152</v>
      </c>
      <c r="AU267" s="20" t="s">
        <v>118</v>
      </c>
      <c r="AY267" s="20" t="s">
        <v>161</v>
      </c>
      <c r="BE267" s="107">
        <f t="shared" si="9"/>
        <v>0</v>
      </c>
      <c r="BF267" s="107">
        <f t="shared" si="10"/>
        <v>0</v>
      </c>
      <c r="BG267" s="107">
        <f t="shared" si="11"/>
        <v>0</v>
      </c>
      <c r="BH267" s="107">
        <f t="shared" si="12"/>
        <v>0</v>
      </c>
      <c r="BI267" s="107">
        <f t="shared" si="13"/>
        <v>0</v>
      </c>
      <c r="BJ267" s="20" t="s">
        <v>85</v>
      </c>
      <c r="BK267" s="107">
        <f t="shared" si="14"/>
        <v>0</v>
      </c>
      <c r="BL267" s="20" t="s">
        <v>165</v>
      </c>
      <c r="BM267" s="20" t="s">
        <v>672</v>
      </c>
    </row>
    <row r="268" spans="2:65" s="1" customFormat="1" ht="16.5" customHeight="1">
      <c r="B268" s="130"/>
      <c r="C268" s="169" t="s">
        <v>673</v>
      </c>
      <c r="D268" s="169" t="s">
        <v>152</v>
      </c>
      <c r="E268" s="170" t="s">
        <v>674</v>
      </c>
      <c r="F268" s="281" t="s">
        <v>675</v>
      </c>
      <c r="G268" s="281"/>
      <c r="H268" s="281"/>
      <c r="I268" s="281"/>
      <c r="J268" s="171" t="s">
        <v>454</v>
      </c>
      <c r="K268" s="172">
        <v>2</v>
      </c>
      <c r="L268" s="270">
        <v>0</v>
      </c>
      <c r="M268" s="270"/>
      <c r="N268" s="282">
        <f t="shared" si="5"/>
        <v>0</v>
      </c>
      <c r="O268" s="282"/>
      <c r="P268" s="282"/>
      <c r="Q268" s="282"/>
      <c r="R268" s="133"/>
      <c r="T268" s="154" t="s">
        <v>5</v>
      </c>
      <c r="U268" s="46" t="s">
        <v>45</v>
      </c>
      <c r="V268" s="38"/>
      <c r="W268" s="173">
        <f t="shared" si="6"/>
        <v>0</v>
      </c>
      <c r="X268" s="173">
        <v>0</v>
      </c>
      <c r="Y268" s="173">
        <f t="shared" si="7"/>
        <v>0</v>
      </c>
      <c r="Z268" s="173">
        <v>0</v>
      </c>
      <c r="AA268" s="174">
        <f t="shared" si="8"/>
        <v>0</v>
      </c>
      <c r="AR268" s="20" t="s">
        <v>165</v>
      </c>
      <c r="AT268" s="20" t="s">
        <v>152</v>
      </c>
      <c r="AU268" s="20" t="s">
        <v>118</v>
      </c>
      <c r="AY268" s="20" t="s">
        <v>161</v>
      </c>
      <c r="BE268" s="107">
        <f t="shared" si="9"/>
        <v>0</v>
      </c>
      <c r="BF268" s="107">
        <f t="shared" si="10"/>
        <v>0</v>
      </c>
      <c r="BG268" s="107">
        <f t="shared" si="11"/>
        <v>0</v>
      </c>
      <c r="BH268" s="107">
        <f t="shared" si="12"/>
        <v>0</v>
      </c>
      <c r="BI268" s="107">
        <f t="shared" si="13"/>
        <v>0</v>
      </c>
      <c r="BJ268" s="20" t="s">
        <v>85</v>
      </c>
      <c r="BK268" s="107">
        <f t="shared" si="14"/>
        <v>0</v>
      </c>
      <c r="BL268" s="20" t="s">
        <v>165</v>
      </c>
      <c r="BM268" s="20" t="s">
        <v>676</v>
      </c>
    </row>
    <row r="269" spans="2:65" s="1" customFormat="1" ht="16.5" customHeight="1">
      <c r="B269" s="130"/>
      <c r="C269" s="169" t="s">
        <v>677</v>
      </c>
      <c r="D269" s="169" t="s">
        <v>152</v>
      </c>
      <c r="E269" s="170" t="s">
        <v>678</v>
      </c>
      <c r="F269" s="281" t="s">
        <v>679</v>
      </c>
      <c r="G269" s="281"/>
      <c r="H269" s="281"/>
      <c r="I269" s="281"/>
      <c r="J269" s="171" t="s">
        <v>454</v>
      </c>
      <c r="K269" s="172">
        <v>1</v>
      </c>
      <c r="L269" s="270">
        <v>0</v>
      </c>
      <c r="M269" s="270"/>
      <c r="N269" s="282">
        <f t="shared" si="5"/>
        <v>0</v>
      </c>
      <c r="O269" s="282"/>
      <c r="P269" s="282"/>
      <c r="Q269" s="282"/>
      <c r="R269" s="133"/>
      <c r="T269" s="154" t="s">
        <v>5</v>
      </c>
      <c r="U269" s="46" t="s">
        <v>45</v>
      </c>
      <c r="V269" s="38"/>
      <c r="W269" s="173">
        <f t="shared" si="6"/>
        <v>0</v>
      </c>
      <c r="X269" s="173">
        <v>0</v>
      </c>
      <c r="Y269" s="173">
        <f t="shared" si="7"/>
        <v>0</v>
      </c>
      <c r="Z269" s="173">
        <v>0</v>
      </c>
      <c r="AA269" s="174">
        <f t="shared" si="8"/>
        <v>0</v>
      </c>
      <c r="AR269" s="20" t="s">
        <v>165</v>
      </c>
      <c r="AT269" s="20" t="s">
        <v>152</v>
      </c>
      <c r="AU269" s="20" t="s">
        <v>118</v>
      </c>
      <c r="AY269" s="20" t="s">
        <v>161</v>
      </c>
      <c r="BE269" s="107">
        <f t="shared" si="9"/>
        <v>0</v>
      </c>
      <c r="BF269" s="107">
        <f t="shared" si="10"/>
        <v>0</v>
      </c>
      <c r="BG269" s="107">
        <f t="shared" si="11"/>
        <v>0</v>
      </c>
      <c r="BH269" s="107">
        <f t="shared" si="12"/>
        <v>0</v>
      </c>
      <c r="BI269" s="107">
        <f t="shared" si="13"/>
        <v>0</v>
      </c>
      <c r="BJ269" s="20" t="s">
        <v>85</v>
      </c>
      <c r="BK269" s="107">
        <f t="shared" si="14"/>
        <v>0</v>
      </c>
      <c r="BL269" s="20" t="s">
        <v>165</v>
      </c>
      <c r="BM269" s="20" t="s">
        <v>680</v>
      </c>
    </row>
    <row r="270" spans="2:65" s="1" customFormat="1" ht="16.5" customHeight="1">
      <c r="B270" s="130"/>
      <c r="C270" s="169" t="s">
        <v>681</v>
      </c>
      <c r="D270" s="169" t="s">
        <v>152</v>
      </c>
      <c r="E270" s="170" t="s">
        <v>682</v>
      </c>
      <c r="F270" s="281" t="s">
        <v>683</v>
      </c>
      <c r="G270" s="281"/>
      <c r="H270" s="281"/>
      <c r="I270" s="281"/>
      <c r="J270" s="171" t="s">
        <v>454</v>
      </c>
      <c r="K270" s="172">
        <v>1</v>
      </c>
      <c r="L270" s="270">
        <v>0</v>
      </c>
      <c r="M270" s="270"/>
      <c r="N270" s="282">
        <f t="shared" si="5"/>
        <v>0</v>
      </c>
      <c r="O270" s="282"/>
      <c r="P270" s="282"/>
      <c r="Q270" s="282"/>
      <c r="R270" s="133"/>
      <c r="T270" s="154" t="s">
        <v>5</v>
      </c>
      <c r="U270" s="46" t="s">
        <v>45</v>
      </c>
      <c r="V270" s="38"/>
      <c r="W270" s="173">
        <f t="shared" si="6"/>
        <v>0</v>
      </c>
      <c r="X270" s="173">
        <v>0</v>
      </c>
      <c r="Y270" s="173">
        <f t="shared" si="7"/>
        <v>0</v>
      </c>
      <c r="Z270" s="173">
        <v>0</v>
      </c>
      <c r="AA270" s="174">
        <f t="shared" si="8"/>
        <v>0</v>
      </c>
      <c r="AR270" s="20" t="s">
        <v>165</v>
      </c>
      <c r="AT270" s="20" t="s">
        <v>152</v>
      </c>
      <c r="AU270" s="20" t="s">
        <v>118</v>
      </c>
      <c r="AY270" s="20" t="s">
        <v>161</v>
      </c>
      <c r="BE270" s="107">
        <f t="shared" si="9"/>
        <v>0</v>
      </c>
      <c r="BF270" s="107">
        <f t="shared" si="10"/>
        <v>0</v>
      </c>
      <c r="BG270" s="107">
        <f t="shared" si="11"/>
        <v>0</v>
      </c>
      <c r="BH270" s="107">
        <f t="shared" si="12"/>
        <v>0</v>
      </c>
      <c r="BI270" s="107">
        <f t="shared" si="13"/>
        <v>0</v>
      </c>
      <c r="BJ270" s="20" t="s">
        <v>85</v>
      </c>
      <c r="BK270" s="107">
        <f t="shared" si="14"/>
        <v>0</v>
      </c>
      <c r="BL270" s="20" t="s">
        <v>165</v>
      </c>
      <c r="BM270" s="20" t="s">
        <v>684</v>
      </c>
    </row>
    <row r="271" spans="2:65" s="1" customFormat="1" ht="16.5" customHeight="1">
      <c r="B271" s="130"/>
      <c r="C271" s="169" t="s">
        <v>685</v>
      </c>
      <c r="D271" s="169" t="s">
        <v>152</v>
      </c>
      <c r="E271" s="170" t="s">
        <v>686</v>
      </c>
      <c r="F271" s="281" t="s">
        <v>687</v>
      </c>
      <c r="G271" s="281"/>
      <c r="H271" s="281"/>
      <c r="I271" s="281"/>
      <c r="J271" s="171" t="s">
        <v>454</v>
      </c>
      <c r="K271" s="172">
        <v>1</v>
      </c>
      <c r="L271" s="270">
        <v>0</v>
      </c>
      <c r="M271" s="270"/>
      <c r="N271" s="282">
        <f t="shared" si="5"/>
        <v>0</v>
      </c>
      <c r="O271" s="282"/>
      <c r="P271" s="282"/>
      <c r="Q271" s="282"/>
      <c r="R271" s="133"/>
      <c r="T271" s="154" t="s">
        <v>5</v>
      </c>
      <c r="U271" s="46" t="s">
        <v>45</v>
      </c>
      <c r="V271" s="38"/>
      <c r="W271" s="173">
        <f t="shared" si="6"/>
        <v>0</v>
      </c>
      <c r="X271" s="173">
        <v>0</v>
      </c>
      <c r="Y271" s="173">
        <f t="shared" si="7"/>
        <v>0</v>
      </c>
      <c r="Z271" s="173">
        <v>0</v>
      </c>
      <c r="AA271" s="174">
        <f t="shared" si="8"/>
        <v>0</v>
      </c>
      <c r="AR271" s="20" t="s">
        <v>165</v>
      </c>
      <c r="AT271" s="20" t="s">
        <v>152</v>
      </c>
      <c r="AU271" s="20" t="s">
        <v>118</v>
      </c>
      <c r="AY271" s="20" t="s">
        <v>161</v>
      </c>
      <c r="BE271" s="107">
        <f t="shared" si="9"/>
        <v>0</v>
      </c>
      <c r="BF271" s="107">
        <f t="shared" si="10"/>
        <v>0</v>
      </c>
      <c r="BG271" s="107">
        <f t="shared" si="11"/>
        <v>0</v>
      </c>
      <c r="BH271" s="107">
        <f t="shared" si="12"/>
        <v>0</v>
      </c>
      <c r="BI271" s="107">
        <f t="shared" si="13"/>
        <v>0</v>
      </c>
      <c r="BJ271" s="20" t="s">
        <v>85</v>
      </c>
      <c r="BK271" s="107">
        <f t="shared" si="14"/>
        <v>0</v>
      </c>
      <c r="BL271" s="20" t="s">
        <v>165</v>
      </c>
      <c r="BM271" s="20" t="s">
        <v>688</v>
      </c>
    </row>
    <row r="272" spans="2:65" s="1" customFormat="1" ht="16.5" customHeight="1">
      <c r="B272" s="130"/>
      <c r="C272" s="169" t="s">
        <v>246</v>
      </c>
      <c r="D272" s="169" t="s">
        <v>152</v>
      </c>
      <c r="E272" s="170" t="s">
        <v>689</v>
      </c>
      <c r="F272" s="281" t="s">
        <v>690</v>
      </c>
      <c r="G272" s="281"/>
      <c r="H272" s="281"/>
      <c r="I272" s="281"/>
      <c r="J272" s="171" t="s">
        <v>454</v>
      </c>
      <c r="K272" s="172">
        <v>1</v>
      </c>
      <c r="L272" s="270">
        <v>0</v>
      </c>
      <c r="M272" s="270"/>
      <c r="N272" s="282">
        <f t="shared" si="5"/>
        <v>0</v>
      </c>
      <c r="O272" s="282"/>
      <c r="P272" s="282"/>
      <c r="Q272" s="282"/>
      <c r="R272" s="133"/>
      <c r="T272" s="154" t="s">
        <v>5</v>
      </c>
      <c r="U272" s="46" t="s">
        <v>45</v>
      </c>
      <c r="V272" s="38"/>
      <c r="W272" s="173">
        <f t="shared" si="6"/>
        <v>0</v>
      </c>
      <c r="X272" s="173">
        <v>0</v>
      </c>
      <c r="Y272" s="173">
        <f t="shared" si="7"/>
        <v>0</v>
      </c>
      <c r="Z272" s="173">
        <v>0</v>
      </c>
      <c r="AA272" s="174">
        <f t="shared" si="8"/>
        <v>0</v>
      </c>
      <c r="AR272" s="20" t="s">
        <v>165</v>
      </c>
      <c r="AT272" s="20" t="s">
        <v>152</v>
      </c>
      <c r="AU272" s="20" t="s">
        <v>118</v>
      </c>
      <c r="AY272" s="20" t="s">
        <v>161</v>
      </c>
      <c r="BE272" s="107">
        <f t="shared" si="9"/>
        <v>0</v>
      </c>
      <c r="BF272" s="107">
        <f t="shared" si="10"/>
        <v>0</v>
      </c>
      <c r="BG272" s="107">
        <f t="shared" si="11"/>
        <v>0</v>
      </c>
      <c r="BH272" s="107">
        <f t="shared" si="12"/>
        <v>0</v>
      </c>
      <c r="BI272" s="107">
        <f t="shared" si="13"/>
        <v>0</v>
      </c>
      <c r="BJ272" s="20" t="s">
        <v>85</v>
      </c>
      <c r="BK272" s="107">
        <f t="shared" si="14"/>
        <v>0</v>
      </c>
      <c r="BL272" s="20" t="s">
        <v>165</v>
      </c>
      <c r="BM272" s="20" t="s">
        <v>691</v>
      </c>
    </row>
    <row r="273" spans="2:65" s="1" customFormat="1" ht="16.5" customHeight="1">
      <c r="B273" s="130"/>
      <c r="C273" s="169" t="s">
        <v>692</v>
      </c>
      <c r="D273" s="169" t="s">
        <v>152</v>
      </c>
      <c r="E273" s="170" t="s">
        <v>693</v>
      </c>
      <c r="F273" s="281" t="s">
        <v>694</v>
      </c>
      <c r="G273" s="281"/>
      <c r="H273" s="281"/>
      <c r="I273" s="281"/>
      <c r="J273" s="171" t="s">
        <v>454</v>
      </c>
      <c r="K273" s="172">
        <v>1</v>
      </c>
      <c r="L273" s="270">
        <v>0</v>
      </c>
      <c r="M273" s="270"/>
      <c r="N273" s="282">
        <f t="shared" si="5"/>
        <v>0</v>
      </c>
      <c r="O273" s="282"/>
      <c r="P273" s="282"/>
      <c r="Q273" s="282"/>
      <c r="R273" s="133"/>
      <c r="T273" s="154" t="s">
        <v>5</v>
      </c>
      <c r="U273" s="46" t="s">
        <v>45</v>
      </c>
      <c r="V273" s="38"/>
      <c r="W273" s="173">
        <f t="shared" si="6"/>
        <v>0</v>
      </c>
      <c r="X273" s="173">
        <v>0</v>
      </c>
      <c r="Y273" s="173">
        <f t="shared" si="7"/>
        <v>0</v>
      </c>
      <c r="Z273" s="173">
        <v>0</v>
      </c>
      <c r="AA273" s="174">
        <f t="shared" si="8"/>
        <v>0</v>
      </c>
      <c r="AR273" s="20" t="s">
        <v>165</v>
      </c>
      <c r="AT273" s="20" t="s">
        <v>152</v>
      </c>
      <c r="AU273" s="20" t="s">
        <v>118</v>
      </c>
      <c r="AY273" s="20" t="s">
        <v>161</v>
      </c>
      <c r="BE273" s="107">
        <f t="shared" si="9"/>
        <v>0</v>
      </c>
      <c r="BF273" s="107">
        <f t="shared" si="10"/>
        <v>0</v>
      </c>
      <c r="BG273" s="107">
        <f t="shared" si="11"/>
        <v>0</v>
      </c>
      <c r="BH273" s="107">
        <f t="shared" si="12"/>
        <v>0</v>
      </c>
      <c r="BI273" s="107">
        <f t="shared" si="13"/>
        <v>0</v>
      </c>
      <c r="BJ273" s="20" t="s">
        <v>85</v>
      </c>
      <c r="BK273" s="107">
        <f t="shared" si="14"/>
        <v>0</v>
      </c>
      <c r="BL273" s="20" t="s">
        <v>165</v>
      </c>
      <c r="BM273" s="20" t="s">
        <v>695</v>
      </c>
    </row>
    <row r="274" spans="2:65" s="1" customFormat="1" ht="16.5" customHeight="1">
      <c r="B274" s="130"/>
      <c r="C274" s="169" t="s">
        <v>696</v>
      </c>
      <c r="D274" s="169" t="s">
        <v>152</v>
      </c>
      <c r="E274" s="170" t="s">
        <v>697</v>
      </c>
      <c r="F274" s="281" t="s">
        <v>698</v>
      </c>
      <c r="G274" s="281"/>
      <c r="H274" s="281"/>
      <c r="I274" s="281"/>
      <c r="J274" s="171" t="s">
        <v>454</v>
      </c>
      <c r="K274" s="172">
        <v>1</v>
      </c>
      <c r="L274" s="270">
        <v>0</v>
      </c>
      <c r="M274" s="270"/>
      <c r="N274" s="282">
        <f t="shared" ref="N274:N337" si="15">ROUND(L274*K274,2)</f>
        <v>0</v>
      </c>
      <c r="O274" s="282"/>
      <c r="P274" s="282"/>
      <c r="Q274" s="282"/>
      <c r="R274" s="133"/>
      <c r="T274" s="154" t="s">
        <v>5</v>
      </c>
      <c r="U274" s="46" t="s">
        <v>45</v>
      </c>
      <c r="V274" s="38"/>
      <c r="W274" s="173">
        <f t="shared" ref="W274:W337" si="16">V274*K274</f>
        <v>0</v>
      </c>
      <c r="X274" s="173">
        <v>0</v>
      </c>
      <c r="Y274" s="173">
        <f t="shared" ref="Y274:Y337" si="17">X274*K274</f>
        <v>0</v>
      </c>
      <c r="Z274" s="173">
        <v>0</v>
      </c>
      <c r="AA274" s="174">
        <f t="shared" ref="AA274:AA337" si="18">Z274*K274</f>
        <v>0</v>
      </c>
      <c r="AR274" s="20" t="s">
        <v>165</v>
      </c>
      <c r="AT274" s="20" t="s">
        <v>152</v>
      </c>
      <c r="AU274" s="20" t="s">
        <v>118</v>
      </c>
      <c r="AY274" s="20" t="s">
        <v>161</v>
      </c>
      <c r="BE274" s="107">
        <f t="shared" ref="BE274:BE337" si="19">IF(U274="základní",N274,0)</f>
        <v>0</v>
      </c>
      <c r="BF274" s="107">
        <f t="shared" ref="BF274:BF337" si="20">IF(U274="snížená",N274,0)</f>
        <v>0</v>
      </c>
      <c r="BG274" s="107">
        <f t="shared" ref="BG274:BG337" si="21">IF(U274="zákl. přenesená",N274,0)</f>
        <v>0</v>
      </c>
      <c r="BH274" s="107">
        <f t="shared" ref="BH274:BH337" si="22">IF(U274="sníž. přenesená",N274,0)</f>
        <v>0</v>
      </c>
      <c r="BI274" s="107">
        <f t="shared" ref="BI274:BI337" si="23">IF(U274="nulová",N274,0)</f>
        <v>0</v>
      </c>
      <c r="BJ274" s="20" t="s">
        <v>85</v>
      </c>
      <c r="BK274" s="107">
        <f t="shared" ref="BK274:BK337" si="24">ROUND(L274*K274,2)</f>
        <v>0</v>
      </c>
      <c r="BL274" s="20" t="s">
        <v>165</v>
      </c>
      <c r="BM274" s="20" t="s">
        <v>699</v>
      </c>
    </row>
    <row r="275" spans="2:65" s="1" customFormat="1" ht="16.5" customHeight="1">
      <c r="B275" s="130"/>
      <c r="C275" s="169" t="s">
        <v>700</v>
      </c>
      <c r="D275" s="169" t="s">
        <v>152</v>
      </c>
      <c r="E275" s="170" t="s">
        <v>701</v>
      </c>
      <c r="F275" s="281" t="s">
        <v>702</v>
      </c>
      <c r="G275" s="281"/>
      <c r="H275" s="281"/>
      <c r="I275" s="281"/>
      <c r="J275" s="171" t="s">
        <v>454</v>
      </c>
      <c r="K275" s="172">
        <v>1</v>
      </c>
      <c r="L275" s="270">
        <v>0</v>
      </c>
      <c r="M275" s="270"/>
      <c r="N275" s="282">
        <f t="shared" si="15"/>
        <v>0</v>
      </c>
      <c r="O275" s="282"/>
      <c r="P275" s="282"/>
      <c r="Q275" s="282"/>
      <c r="R275" s="133"/>
      <c r="T275" s="154" t="s">
        <v>5</v>
      </c>
      <c r="U275" s="46" t="s">
        <v>45</v>
      </c>
      <c r="V275" s="38"/>
      <c r="W275" s="173">
        <f t="shared" si="16"/>
        <v>0</v>
      </c>
      <c r="X275" s="173">
        <v>0</v>
      </c>
      <c r="Y275" s="173">
        <f t="shared" si="17"/>
        <v>0</v>
      </c>
      <c r="Z275" s="173">
        <v>0</v>
      </c>
      <c r="AA275" s="174">
        <f t="shared" si="18"/>
        <v>0</v>
      </c>
      <c r="AR275" s="20" t="s">
        <v>165</v>
      </c>
      <c r="AT275" s="20" t="s">
        <v>152</v>
      </c>
      <c r="AU275" s="20" t="s">
        <v>118</v>
      </c>
      <c r="AY275" s="20" t="s">
        <v>161</v>
      </c>
      <c r="BE275" s="107">
        <f t="shared" si="19"/>
        <v>0</v>
      </c>
      <c r="BF275" s="107">
        <f t="shared" si="20"/>
        <v>0</v>
      </c>
      <c r="BG275" s="107">
        <f t="shared" si="21"/>
        <v>0</v>
      </c>
      <c r="BH275" s="107">
        <f t="shared" si="22"/>
        <v>0</v>
      </c>
      <c r="BI275" s="107">
        <f t="shared" si="23"/>
        <v>0</v>
      </c>
      <c r="BJ275" s="20" t="s">
        <v>85</v>
      </c>
      <c r="BK275" s="107">
        <f t="shared" si="24"/>
        <v>0</v>
      </c>
      <c r="BL275" s="20" t="s">
        <v>165</v>
      </c>
      <c r="BM275" s="20" t="s">
        <v>703</v>
      </c>
    </row>
    <row r="276" spans="2:65" s="1" customFormat="1" ht="16.5" customHeight="1">
      <c r="B276" s="130"/>
      <c r="C276" s="169" t="s">
        <v>704</v>
      </c>
      <c r="D276" s="169" t="s">
        <v>152</v>
      </c>
      <c r="E276" s="170" t="s">
        <v>705</v>
      </c>
      <c r="F276" s="281" t="s">
        <v>706</v>
      </c>
      <c r="G276" s="281"/>
      <c r="H276" s="281"/>
      <c r="I276" s="281"/>
      <c r="J276" s="171" t="s">
        <v>454</v>
      </c>
      <c r="K276" s="172">
        <v>1</v>
      </c>
      <c r="L276" s="270">
        <v>0</v>
      </c>
      <c r="M276" s="270"/>
      <c r="N276" s="282">
        <f t="shared" si="15"/>
        <v>0</v>
      </c>
      <c r="O276" s="282"/>
      <c r="P276" s="282"/>
      <c r="Q276" s="282"/>
      <c r="R276" s="133"/>
      <c r="T276" s="154" t="s">
        <v>5</v>
      </c>
      <c r="U276" s="46" t="s">
        <v>45</v>
      </c>
      <c r="V276" s="38"/>
      <c r="W276" s="173">
        <f t="shared" si="16"/>
        <v>0</v>
      </c>
      <c r="X276" s="173">
        <v>0</v>
      </c>
      <c r="Y276" s="173">
        <f t="shared" si="17"/>
        <v>0</v>
      </c>
      <c r="Z276" s="173">
        <v>0</v>
      </c>
      <c r="AA276" s="174">
        <f t="shared" si="18"/>
        <v>0</v>
      </c>
      <c r="AR276" s="20" t="s">
        <v>165</v>
      </c>
      <c r="AT276" s="20" t="s">
        <v>152</v>
      </c>
      <c r="AU276" s="20" t="s">
        <v>118</v>
      </c>
      <c r="AY276" s="20" t="s">
        <v>161</v>
      </c>
      <c r="BE276" s="107">
        <f t="shared" si="19"/>
        <v>0</v>
      </c>
      <c r="BF276" s="107">
        <f t="shared" si="20"/>
        <v>0</v>
      </c>
      <c r="BG276" s="107">
        <f t="shared" si="21"/>
        <v>0</v>
      </c>
      <c r="BH276" s="107">
        <f t="shared" si="22"/>
        <v>0</v>
      </c>
      <c r="BI276" s="107">
        <f t="shared" si="23"/>
        <v>0</v>
      </c>
      <c r="BJ276" s="20" t="s">
        <v>85</v>
      </c>
      <c r="BK276" s="107">
        <f t="shared" si="24"/>
        <v>0</v>
      </c>
      <c r="BL276" s="20" t="s">
        <v>165</v>
      </c>
      <c r="BM276" s="20" t="s">
        <v>707</v>
      </c>
    </row>
    <row r="277" spans="2:65" s="1" customFormat="1" ht="16.5" customHeight="1">
      <c r="B277" s="130"/>
      <c r="C277" s="169" t="s">
        <v>708</v>
      </c>
      <c r="D277" s="169" t="s">
        <v>152</v>
      </c>
      <c r="E277" s="170" t="s">
        <v>709</v>
      </c>
      <c r="F277" s="281" t="s">
        <v>710</v>
      </c>
      <c r="G277" s="281"/>
      <c r="H277" s="281"/>
      <c r="I277" s="281"/>
      <c r="J277" s="171" t="s">
        <v>454</v>
      </c>
      <c r="K277" s="172">
        <v>1</v>
      </c>
      <c r="L277" s="270">
        <v>0</v>
      </c>
      <c r="M277" s="270"/>
      <c r="N277" s="282">
        <f t="shared" si="15"/>
        <v>0</v>
      </c>
      <c r="O277" s="282"/>
      <c r="P277" s="282"/>
      <c r="Q277" s="282"/>
      <c r="R277" s="133"/>
      <c r="T277" s="154" t="s">
        <v>5</v>
      </c>
      <c r="U277" s="46" t="s">
        <v>45</v>
      </c>
      <c r="V277" s="38"/>
      <c r="W277" s="173">
        <f t="shared" si="16"/>
        <v>0</v>
      </c>
      <c r="X277" s="173">
        <v>0</v>
      </c>
      <c r="Y277" s="173">
        <f t="shared" si="17"/>
        <v>0</v>
      </c>
      <c r="Z277" s="173">
        <v>0</v>
      </c>
      <c r="AA277" s="174">
        <f t="shared" si="18"/>
        <v>0</v>
      </c>
      <c r="AR277" s="20" t="s">
        <v>165</v>
      </c>
      <c r="AT277" s="20" t="s">
        <v>152</v>
      </c>
      <c r="AU277" s="20" t="s">
        <v>118</v>
      </c>
      <c r="AY277" s="20" t="s">
        <v>161</v>
      </c>
      <c r="BE277" s="107">
        <f t="shared" si="19"/>
        <v>0</v>
      </c>
      <c r="BF277" s="107">
        <f t="shared" si="20"/>
        <v>0</v>
      </c>
      <c r="BG277" s="107">
        <f t="shared" si="21"/>
        <v>0</v>
      </c>
      <c r="BH277" s="107">
        <f t="shared" si="22"/>
        <v>0</v>
      </c>
      <c r="BI277" s="107">
        <f t="shared" si="23"/>
        <v>0</v>
      </c>
      <c r="BJ277" s="20" t="s">
        <v>85</v>
      </c>
      <c r="BK277" s="107">
        <f t="shared" si="24"/>
        <v>0</v>
      </c>
      <c r="BL277" s="20" t="s">
        <v>165</v>
      </c>
      <c r="BM277" s="20" t="s">
        <v>711</v>
      </c>
    </row>
    <row r="278" spans="2:65" s="1" customFormat="1" ht="16.5" customHeight="1">
      <c r="B278" s="130"/>
      <c r="C278" s="169" t="s">
        <v>712</v>
      </c>
      <c r="D278" s="169" t="s">
        <v>152</v>
      </c>
      <c r="E278" s="170" t="s">
        <v>713</v>
      </c>
      <c r="F278" s="281" t="s">
        <v>714</v>
      </c>
      <c r="G278" s="281"/>
      <c r="H278" s="281"/>
      <c r="I278" s="281"/>
      <c r="J278" s="171" t="s">
        <v>454</v>
      </c>
      <c r="K278" s="172">
        <v>1</v>
      </c>
      <c r="L278" s="270">
        <v>0</v>
      </c>
      <c r="M278" s="270"/>
      <c r="N278" s="282">
        <f t="shared" si="15"/>
        <v>0</v>
      </c>
      <c r="O278" s="282"/>
      <c r="P278" s="282"/>
      <c r="Q278" s="282"/>
      <c r="R278" s="133"/>
      <c r="T278" s="154" t="s">
        <v>5</v>
      </c>
      <c r="U278" s="46" t="s">
        <v>45</v>
      </c>
      <c r="V278" s="38"/>
      <c r="W278" s="173">
        <f t="shared" si="16"/>
        <v>0</v>
      </c>
      <c r="X278" s="173">
        <v>0</v>
      </c>
      <c r="Y278" s="173">
        <f t="shared" si="17"/>
        <v>0</v>
      </c>
      <c r="Z278" s="173">
        <v>0</v>
      </c>
      <c r="AA278" s="174">
        <f t="shared" si="18"/>
        <v>0</v>
      </c>
      <c r="AR278" s="20" t="s">
        <v>165</v>
      </c>
      <c r="AT278" s="20" t="s">
        <v>152</v>
      </c>
      <c r="AU278" s="20" t="s">
        <v>118</v>
      </c>
      <c r="AY278" s="20" t="s">
        <v>161</v>
      </c>
      <c r="BE278" s="107">
        <f t="shared" si="19"/>
        <v>0</v>
      </c>
      <c r="BF278" s="107">
        <f t="shared" si="20"/>
        <v>0</v>
      </c>
      <c r="BG278" s="107">
        <f t="shared" si="21"/>
        <v>0</v>
      </c>
      <c r="BH278" s="107">
        <f t="shared" si="22"/>
        <v>0</v>
      </c>
      <c r="BI278" s="107">
        <f t="shared" si="23"/>
        <v>0</v>
      </c>
      <c r="BJ278" s="20" t="s">
        <v>85</v>
      </c>
      <c r="BK278" s="107">
        <f t="shared" si="24"/>
        <v>0</v>
      </c>
      <c r="BL278" s="20" t="s">
        <v>165</v>
      </c>
      <c r="BM278" s="20" t="s">
        <v>715</v>
      </c>
    </row>
    <row r="279" spans="2:65" s="1" customFormat="1" ht="16.5" customHeight="1">
      <c r="B279" s="130"/>
      <c r="C279" s="169" t="s">
        <v>716</v>
      </c>
      <c r="D279" s="169" t="s">
        <v>152</v>
      </c>
      <c r="E279" s="170" t="s">
        <v>717</v>
      </c>
      <c r="F279" s="281" t="s">
        <v>718</v>
      </c>
      <c r="G279" s="281"/>
      <c r="H279" s="281"/>
      <c r="I279" s="281"/>
      <c r="J279" s="171" t="s">
        <v>454</v>
      </c>
      <c r="K279" s="172">
        <v>1</v>
      </c>
      <c r="L279" s="270">
        <v>0</v>
      </c>
      <c r="M279" s="270"/>
      <c r="N279" s="282">
        <f t="shared" si="15"/>
        <v>0</v>
      </c>
      <c r="O279" s="282"/>
      <c r="P279" s="282"/>
      <c r="Q279" s="282"/>
      <c r="R279" s="133"/>
      <c r="T279" s="154" t="s">
        <v>5</v>
      </c>
      <c r="U279" s="46" t="s">
        <v>45</v>
      </c>
      <c r="V279" s="38"/>
      <c r="W279" s="173">
        <f t="shared" si="16"/>
        <v>0</v>
      </c>
      <c r="X279" s="173">
        <v>0</v>
      </c>
      <c r="Y279" s="173">
        <f t="shared" si="17"/>
        <v>0</v>
      </c>
      <c r="Z279" s="173">
        <v>0</v>
      </c>
      <c r="AA279" s="174">
        <f t="shared" si="18"/>
        <v>0</v>
      </c>
      <c r="AR279" s="20" t="s">
        <v>165</v>
      </c>
      <c r="AT279" s="20" t="s">
        <v>152</v>
      </c>
      <c r="AU279" s="20" t="s">
        <v>118</v>
      </c>
      <c r="AY279" s="20" t="s">
        <v>161</v>
      </c>
      <c r="BE279" s="107">
        <f t="shared" si="19"/>
        <v>0</v>
      </c>
      <c r="BF279" s="107">
        <f t="shared" si="20"/>
        <v>0</v>
      </c>
      <c r="BG279" s="107">
        <f t="shared" si="21"/>
        <v>0</v>
      </c>
      <c r="BH279" s="107">
        <f t="shared" si="22"/>
        <v>0</v>
      </c>
      <c r="BI279" s="107">
        <f t="shared" si="23"/>
        <v>0</v>
      </c>
      <c r="BJ279" s="20" t="s">
        <v>85</v>
      </c>
      <c r="BK279" s="107">
        <f t="shared" si="24"/>
        <v>0</v>
      </c>
      <c r="BL279" s="20" t="s">
        <v>165</v>
      </c>
      <c r="BM279" s="20" t="s">
        <v>719</v>
      </c>
    </row>
    <row r="280" spans="2:65" s="1" customFormat="1" ht="16.5" customHeight="1">
      <c r="B280" s="130"/>
      <c r="C280" s="169" t="s">
        <v>720</v>
      </c>
      <c r="D280" s="169" t="s">
        <v>152</v>
      </c>
      <c r="E280" s="170" t="s">
        <v>721</v>
      </c>
      <c r="F280" s="281" t="s">
        <v>722</v>
      </c>
      <c r="G280" s="281"/>
      <c r="H280" s="281"/>
      <c r="I280" s="281"/>
      <c r="J280" s="171" t="s">
        <v>454</v>
      </c>
      <c r="K280" s="172">
        <v>1</v>
      </c>
      <c r="L280" s="270">
        <v>0</v>
      </c>
      <c r="M280" s="270"/>
      <c r="N280" s="282">
        <f t="shared" si="15"/>
        <v>0</v>
      </c>
      <c r="O280" s="282"/>
      <c r="P280" s="282"/>
      <c r="Q280" s="282"/>
      <c r="R280" s="133"/>
      <c r="T280" s="154" t="s">
        <v>5</v>
      </c>
      <c r="U280" s="46" t="s">
        <v>45</v>
      </c>
      <c r="V280" s="38"/>
      <c r="W280" s="173">
        <f t="shared" si="16"/>
        <v>0</v>
      </c>
      <c r="X280" s="173">
        <v>0</v>
      </c>
      <c r="Y280" s="173">
        <f t="shared" si="17"/>
        <v>0</v>
      </c>
      <c r="Z280" s="173">
        <v>0</v>
      </c>
      <c r="AA280" s="174">
        <f t="shared" si="18"/>
        <v>0</v>
      </c>
      <c r="AR280" s="20" t="s">
        <v>165</v>
      </c>
      <c r="AT280" s="20" t="s">
        <v>152</v>
      </c>
      <c r="AU280" s="20" t="s">
        <v>118</v>
      </c>
      <c r="AY280" s="20" t="s">
        <v>161</v>
      </c>
      <c r="BE280" s="107">
        <f t="shared" si="19"/>
        <v>0</v>
      </c>
      <c r="BF280" s="107">
        <f t="shared" si="20"/>
        <v>0</v>
      </c>
      <c r="BG280" s="107">
        <f t="shared" si="21"/>
        <v>0</v>
      </c>
      <c r="BH280" s="107">
        <f t="shared" si="22"/>
        <v>0</v>
      </c>
      <c r="BI280" s="107">
        <f t="shared" si="23"/>
        <v>0</v>
      </c>
      <c r="BJ280" s="20" t="s">
        <v>85</v>
      </c>
      <c r="BK280" s="107">
        <f t="shared" si="24"/>
        <v>0</v>
      </c>
      <c r="BL280" s="20" t="s">
        <v>165</v>
      </c>
      <c r="BM280" s="20" t="s">
        <v>723</v>
      </c>
    </row>
    <row r="281" spans="2:65" s="1" customFormat="1" ht="16.5" customHeight="1">
      <c r="B281" s="130"/>
      <c r="C281" s="169" t="s">
        <v>724</v>
      </c>
      <c r="D281" s="169" t="s">
        <v>152</v>
      </c>
      <c r="E281" s="170" t="s">
        <v>725</v>
      </c>
      <c r="F281" s="281" t="s">
        <v>726</v>
      </c>
      <c r="G281" s="281"/>
      <c r="H281" s="281"/>
      <c r="I281" s="281"/>
      <c r="J281" s="171" t="s">
        <v>454</v>
      </c>
      <c r="K281" s="172">
        <v>1</v>
      </c>
      <c r="L281" s="270">
        <v>0</v>
      </c>
      <c r="M281" s="270"/>
      <c r="N281" s="282">
        <f t="shared" si="15"/>
        <v>0</v>
      </c>
      <c r="O281" s="282"/>
      <c r="P281" s="282"/>
      <c r="Q281" s="282"/>
      <c r="R281" s="133"/>
      <c r="T281" s="154" t="s">
        <v>5</v>
      </c>
      <c r="U281" s="46" t="s">
        <v>45</v>
      </c>
      <c r="V281" s="38"/>
      <c r="W281" s="173">
        <f t="shared" si="16"/>
        <v>0</v>
      </c>
      <c r="X281" s="173">
        <v>0</v>
      </c>
      <c r="Y281" s="173">
        <f t="shared" si="17"/>
        <v>0</v>
      </c>
      <c r="Z281" s="173">
        <v>0</v>
      </c>
      <c r="AA281" s="174">
        <f t="shared" si="18"/>
        <v>0</v>
      </c>
      <c r="AR281" s="20" t="s">
        <v>165</v>
      </c>
      <c r="AT281" s="20" t="s">
        <v>152</v>
      </c>
      <c r="AU281" s="20" t="s">
        <v>118</v>
      </c>
      <c r="AY281" s="20" t="s">
        <v>161</v>
      </c>
      <c r="BE281" s="107">
        <f t="shared" si="19"/>
        <v>0</v>
      </c>
      <c r="BF281" s="107">
        <f t="shared" si="20"/>
        <v>0</v>
      </c>
      <c r="BG281" s="107">
        <f t="shared" si="21"/>
        <v>0</v>
      </c>
      <c r="BH281" s="107">
        <f t="shared" si="22"/>
        <v>0</v>
      </c>
      <c r="BI281" s="107">
        <f t="shared" si="23"/>
        <v>0</v>
      </c>
      <c r="BJ281" s="20" t="s">
        <v>85</v>
      </c>
      <c r="BK281" s="107">
        <f t="shared" si="24"/>
        <v>0</v>
      </c>
      <c r="BL281" s="20" t="s">
        <v>165</v>
      </c>
      <c r="BM281" s="20" t="s">
        <v>727</v>
      </c>
    </row>
    <row r="282" spans="2:65" s="1" customFormat="1" ht="16.5" customHeight="1">
      <c r="B282" s="130"/>
      <c r="C282" s="169" t="s">
        <v>728</v>
      </c>
      <c r="D282" s="169" t="s">
        <v>152</v>
      </c>
      <c r="E282" s="170" t="s">
        <v>729</v>
      </c>
      <c r="F282" s="281" t="s">
        <v>730</v>
      </c>
      <c r="G282" s="281"/>
      <c r="H282" s="281"/>
      <c r="I282" s="281"/>
      <c r="J282" s="171" t="s">
        <v>454</v>
      </c>
      <c r="K282" s="172">
        <v>1</v>
      </c>
      <c r="L282" s="270">
        <v>0</v>
      </c>
      <c r="M282" s="270"/>
      <c r="N282" s="282">
        <f t="shared" si="15"/>
        <v>0</v>
      </c>
      <c r="O282" s="282"/>
      <c r="P282" s="282"/>
      <c r="Q282" s="282"/>
      <c r="R282" s="133"/>
      <c r="T282" s="154" t="s">
        <v>5</v>
      </c>
      <c r="U282" s="46" t="s">
        <v>45</v>
      </c>
      <c r="V282" s="38"/>
      <c r="W282" s="173">
        <f t="shared" si="16"/>
        <v>0</v>
      </c>
      <c r="X282" s="173">
        <v>0</v>
      </c>
      <c r="Y282" s="173">
        <f t="shared" si="17"/>
        <v>0</v>
      </c>
      <c r="Z282" s="173">
        <v>0</v>
      </c>
      <c r="AA282" s="174">
        <f t="shared" si="18"/>
        <v>0</v>
      </c>
      <c r="AR282" s="20" t="s">
        <v>165</v>
      </c>
      <c r="AT282" s="20" t="s">
        <v>152</v>
      </c>
      <c r="AU282" s="20" t="s">
        <v>118</v>
      </c>
      <c r="AY282" s="20" t="s">
        <v>161</v>
      </c>
      <c r="BE282" s="107">
        <f t="shared" si="19"/>
        <v>0</v>
      </c>
      <c r="BF282" s="107">
        <f t="shared" si="20"/>
        <v>0</v>
      </c>
      <c r="BG282" s="107">
        <f t="shared" si="21"/>
        <v>0</v>
      </c>
      <c r="BH282" s="107">
        <f t="shared" si="22"/>
        <v>0</v>
      </c>
      <c r="BI282" s="107">
        <f t="shared" si="23"/>
        <v>0</v>
      </c>
      <c r="BJ282" s="20" t="s">
        <v>85</v>
      </c>
      <c r="BK282" s="107">
        <f t="shared" si="24"/>
        <v>0</v>
      </c>
      <c r="BL282" s="20" t="s">
        <v>165</v>
      </c>
      <c r="BM282" s="20" t="s">
        <v>731</v>
      </c>
    </row>
    <row r="283" spans="2:65" s="1" customFormat="1" ht="16.5" customHeight="1">
      <c r="B283" s="130"/>
      <c r="C283" s="169" t="s">
        <v>732</v>
      </c>
      <c r="D283" s="169" t="s">
        <v>152</v>
      </c>
      <c r="E283" s="170" t="s">
        <v>733</v>
      </c>
      <c r="F283" s="281" t="s">
        <v>734</v>
      </c>
      <c r="G283" s="281"/>
      <c r="H283" s="281"/>
      <c r="I283" s="281"/>
      <c r="J283" s="171" t="s">
        <v>454</v>
      </c>
      <c r="K283" s="172">
        <v>1</v>
      </c>
      <c r="L283" s="270">
        <v>0</v>
      </c>
      <c r="M283" s="270"/>
      <c r="N283" s="282">
        <f t="shared" si="15"/>
        <v>0</v>
      </c>
      <c r="O283" s="282"/>
      <c r="P283" s="282"/>
      <c r="Q283" s="282"/>
      <c r="R283" s="133"/>
      <c r="T283" s="154" t="s">
        <v>5</v>
      </c>
      <c r="U283" s="46" t="s">
        <v>45</v>
      </c>
      <c r="V283" s="38"/>
      <c r="W283" s="173">
        <f t="shared" si="16"/>
        <v>0</v>
      </c>
      <c r="X283" s="173">
        <v>0</v>
      </c>
      <c r="Y283" s="173">
        <f t="shared" si="17"/>
        <v>0</v>
      </c>
      <c r="Z283" s="173">
        <v>0</v>
      </c>
      <c r="AA283" s="174">
        <f t="shared" si="18"/>
        <v>0</v>
      </c>
      <c r="AR283" s="20" t="s">
        <v>165</v>
      </c>
      <c r="AT283" s="20" t="s">
        <v>152</v>
      </c>
      <c r="AU283" s="20" t="s">
        <v>118</v>
      </c>
      <c r="AY283" s="20" t="s">
        <v>161</v>
      </c>
      <c r="BE283" s="107">
        <f t="shared" si="19"/>
        <v>0</v>
      </c>
      <c r="BF283" s="107">
        <f t="shared" si="20"/>
        <v>0</v>
      </c>
      <c r="BG283" s="107">
        <f t="shared" si="21"/>
        <v>0</v>
      </c>
      <c r="BH283" s="107">
        <f t="shared" si="22"/>
        <v>0</v>
      </c>
      <c r="BI283" s="107">
        <f t="shared" si="23"/>
        <v>0</v>
      </c>
      <c r="BJ283" s="20" t="s">
        <v>85</v>
      </c>
      <c r="BK283" s="107">
        <f t="shared" si="24"/>
        <v>0</v>
      </c>
      <c r="BL283" s="20" t="s">
        <v>165</v>
      </c>
      <c r="BM283" s="20" t="s">
        <v>735</v>
      </c>
    </row>
    <row r="284" spans="2:65" s="1" customFormat="1" ht="16.5" customHeight="1">
      <c r="B284" s="130"/>
      <c r="C284" s="169" t="s">
        <v>736</v>
      </c>
      <c r="D284" s="169" t="s">
        <v>152</v>
      </c>
      <c r="E284" s="170" t="s">
        <v>737</v>
      </c>
      <c r="F284" s="281" t="s">
        <v>738</v>
      </c>
      <c r="G284" s="281"/>
      <c r="H284" s="281"/>
      <c r="I284" s="281"/>
      <c r="J284" s="171" t="s">
        <v>454</v>
      </c>
      <c r="K284" s="172">
        <v>1</v>
      </c>
      <c r="L284" s="270">
        <v>0</v>
      </c>
      <c r="M284" s="270"/>
      <c r="N284" s="282">
        <f t="shared" si="15"/>
        <v>0</v>
      </c>
      <c r="O284" s="282"/>
      <c r="P284" s="282"/>
      <c r="Q284" s="282"/>
      <c r="R284" s="133"/>
      <c r="T284" s="154" t="s">
        <v>5</v>
      </c>
      <c r="U284" s="46" t="s">
        <v>45</v>
      </c>
      <c r="V284" s="38"/>
      <c r="W284" s="173">
        <f t="shared" si="16"/>
        <v>0</v>
      </c>
      <c r="X284" s="173">
        <v>0</v>
      </c>
      <c r="Y284" s="173">
        <f t="shared" si="17"/>
        <v>0</v>
      </c>
      <c r="Z284" s="173">
        <v>0</v>
      </c>
      <c r="AA284" s="174">
        <f t="shared" si="18"/>
        <v>0</v>
      </c>
      <c r="AR284" s="20" t="s">
        <v>165</v>
      </c>
      <c r="AT284" s="20" t="s">
        <v>152</v>
      </c>
      <c r="AU284" s="20" t="s">
        <v>118</v>
      </c>
      <c r="AY284" s="20" t="s">
        <v>161</v>
      </c>
      <c r="BE284" s="107">
        <f t="shared" si="19"/>
        <v>0</v>
      </c>
      <c r="BF284" s="107">
        <f t="shared" si="20"/>
        <v>0</v>
      </c>
      <c r="BG284" s="107">
        <f t="shared" si="21"/>
        <v>0</v>
      </c>
      <c r="BH284" s="107">
        <f t="shared" si="22"/>
        <v>0</v>
      </c>
      <c r="BI284" s="107">
        <f t="shared" si="23"/>
        <v>0</v>
      </c>
      <c r="BJ284" s="20" t="s">
        <v>85</v>
      </c>
      <c r="BK284" s="107">
        <f t="shared" si="24"/>
        <v>0</v>
      </c>
      <c r="BL284" s="20" t="s">
        <v>165</v>
      </c>
      <c r="BM284" s="20" t="s">
        <v>739</v>
      </c>
    </row>
    <row r="285" spans="2:65" s="1" customFormat="1" ht="16.5" customHeight="1">
      <c r="B285" s="130"/>
      <c r="C285" s="169" t="s">
        <v>740</v>
      </c>
      <c r="D285" s="169" t="s">
        <v>152</v>
      </c>
      <c r="E285" s="170" t="s">
        <v>741</v>
      </c>
      <c r="F285" s="281" t="s">
        <v>742</v>
      </c>
      <c r="G285" s="281"/>
      <c r="H285" s="281"/>
      <c r="I285" s="281"/>
      <c r="J285" s="171" t="s">
        <v>454</v>
      </c>
      <c r="K285" s="172">
        <v>1</v>
      </c>
      <c r="L285" s="270">
        <v>0</v>
      </c>
      <c r="M285" s="270"/>
      <c r="N285" s="282">
        <f t="shared" si="15"/>
        <v>0</v>
      </c>
      <c r="O285" s="282"/>
      <c r="P285" s="282"/>
      <c r="Q285" s="282"/>
      <c r="R285" s="133"/>
      <c r="T285" s="154" t="s">
        <v>5</v>
      </c>
      <c r="U285" s="46" t="s">
        <v>45</v>
      </c>
      <c r="V285" s="38"/>
      <c r="W285" s="173">
        <f t="shared" si="16"/>
        <v>0</v>
      </c>
      <c r="X285" s="173">
        <v>0</v>
      </c>
      <c r="Y285" s="173">
        <f t="shared" si="17"/>
        <v>0</v>
      </c>
      <c r="Z285" s="173">
        <v>0</v>
      </c>
      <c r="AA285" s="174">
        <f t="shared" si="18"/>
        <v>0</v>
      </c>
      <c r="AR285" s="20" t="s">
        <v>165</v>
      </c>
      <c r="AT285" s="20" t="s">
        <v>152</v>
      </c>
      <c r="AU285" s="20" t="s">
        <v>118</v>
      </c>
      <c r="AY285" s="20" t="s">
        <v>161</v>
      </c>
      <c r="BE285" s="107">
        <f t="shared" si="19"/>
        <v>0</v>
      </c>
      <c r="BF285" s="107">
        <f t="shared" si="20"/>
        <v>0</v>
      </c>
      <c r="BG285" s="107">
        <f t="shared" si="21"/>
        <v>0</v>
      </c>
      <c r="BH285" s="107">
        <f t="shared" si="22"/>
        <v>0</v>
      </c>
      <c r="BI285" s="107">
        <f t="shared" si="23"/>
        <v>0</v>
      </c>
      <c r="BJ285" s="20" t="s">
        <v>85</v>
      </c>
      <c r="BK285" s="107">
        <f t="shared" si="24"/>
        <v>0</v>
      </c>
      <c r="BL285" s="20" t="s">
        <v>165</v>
      </c>
      <c r="BM285" s="20" t="s">
        <v>743</v>
      </c>
    </row>
    <row r="286" spans="2:65" s="1" customFormat="1" ht="16.5" customHeight="1">
      <c r="B286" s="130"/>
      <c r="C286" s="169" t="s">
        <v>744</v>
      </c>
      <c r="D286" s="169" t="s">
        <v>152</v>
      </c>
      <c r="E286" s="170" t="s">
        <v>745</v>
      </c>
      <c r="F286" s="281" t="s">
        <v>746</v>
      </c>
      <c r="G286" s="281"/>
      <c r="H286" s="281"/>
      <c r="I286" s="281"/>
      <c r="J286" s="171" t="s">
        <v>454</v>
      </c>
      <c r="K286" s="172">
        <v>1</v>
      </c>
      <c r="L286" s="270">
        <v>0</v>
      </c>
      <c r="M286" s="270"/>
      <c r="N286" s="282">
        <f t="shared" si="15"/>
        <v>0</v>
      </c>
      <c r="O286" s="282"/>
      <c r="P286" s="282"/>
      <c r="Q286" s="282"/>
      <c r="R286" s="133"/>
      <c r="T286" s="154" t="s">
        <v>5</v>
      </c>
      <c r="U286" s="46" t="s">
        <v>45</v>
      </c>
      <c r="V286" s="38"/>
      <c r="W286" s="173">
        <f t="shared" si="16"/>
        <v>0</v>
      </c>
      <c r="X286" s="173">
        <v>0</v>
      </c>
      <c r="Y286" s="173">
        <f t="shared" si="17"/>
        <v>0</v>
      </c>
      <c r="Z286" s="173">
        <v>0</v>
      </c>
      <c r="AA286" s="174">
        <f t="shared" si="18"/>
        <v>0</v>
      </c>
      <c r="AR286" s="20" t="s">
        <v>165</v>
      </c>
      <c r="AT286" s="20" t="s">
        <v>152</v>
      </c>
      <c r="AU286" s="20" t="s">
        <v>118</v>
      </c>
      <c r="AY286" s="20" t="s">
        <v>161</v>
      </c>
      <c r="BE286" s="107">
        <f t="shared" si="19"/>
        <v>0</v>
      </c>
      <c r="BF286" s="107">
        <f t="shared" si="20"/>
        <v>0</v>
      </c>
      <c r="BG286" s="107">
        <f t="shared" si="21"/>
        <v>0</v>
      </c>
      <c r="BH286" s="107">
        <f t="shared" si="22"/>
        <v>0</v>
      </c>
      <c r="BI286" s="107">
        <f t="shared" si="23"/>
        <v>0</v>
      </c>
      <c r="BJ286" s="20" t="s">
        <v>85</v>
      </c>
      <c r="BK286" s="107">
        <f t="shared" si="24"/>
        <v>0</v>
      </c>
      <c r="BL286" s="20" t="s">
        <v>165</v>
      </c>
      <c r="BM286" s="20" t="s">
        <v>747</v>
      </c>
    </row>
    <row r="287" spans="2:65" s="1" customFormat="1" ht="16.5" customHeight="1">
      <c r="B287" s="130"/>
      <c r="C287" s="169" t="s">
        <v>748</v>
      </c>
      <c r="D287" s="169" t="s">
        <v>152</v>
      </c>
      <c r="E287" s="170" t="s">
        <v>749</v>
      </c>
      <c r="F287" s="281" t="s">
        <v>750</v>
      </c>
      <c r="G287" s="281"/>
      <c r="H287" s="281"/>
      <c r="I287" s="281"/>
      <c r="J287" s="171" t="s">
        <v>454</v>
      </c>
      <c r="K287" s="172">
        <v>1</v>
      </c>
      <c r="L287" s="270">
        <v>0</v>
      </c>
      <c r="M287" s="270"/>
      <c r="N287" s="282">
        <f t="shared" si="15"/>
        <v>0</v>
      </c>
      <c r="O287" s="282"/>
      <c r="P287" s="282"/>
      <c r="Q287" s="282"/>
      <c r="R287" s="133"/>
      <c r="T287" s="154" t="s">
        <v>5</v>
      </c>
      <c r="U287" s="46" t="s">
        <v>45</v>
      </c>
      <c r="V287" s="38"/>
      <c r="W287" s="173">
        <f t="shared" si="16"/>
        <v>0</v>
      </c>
      <c r="X287" s="173">
        <v>0</v>
      </c>
      <c r="Y287" s="173">
        <f t="shared" si="17"/>
        <v>0</v>
      </c>
      <c r="Z287" s="173">
        <v>0</v>
      </c>
      <c r="AA287" s="174">
        <f t="shared" si="18"/>
        <v>0</v>
      </c>
      <c r="AR287" s="20" t="s">
        <v>165</v>
      </c>
      <c r="AT287" s="20" t="s">
        <v>152</v>
      </c>
      <c r="AU287" s="20" t="s">
        <v>118</v>
      </c>
      <c r="AY287" s="20" t="s">
        <v>161</v>
      </c>
      <c r="BE287" s="107">
        <f t="shared" si="19"/>
        <v>0</v>
      </c>
      <c r="BF287" s="107">
        <f t="shared" si="20"/>
        <v>0</v>
      </c>
      <c r="BG287" s="107">
        <f t="shared" si="21"/>
        <v>0</v>
      </c>
      <c r="BH287" s="107">
        <f t="shared" si="22"/>
        <v>0</v>
      </c>
      <c r="BI287" s="107">
        <f t="shared" si="23"/>
        <v>0</v>
      </c>
      <c r="BJ287" s="20" t="s">
        <v>85</v>
      </c>
      <c r="BK287" s="107">
        <f t="shared" si="24"/>
        <v>0</v>
      </c>
      <c r="BL287" s="20" t="s">
        <v>165</v>
      </c>
      <c r="BM287" s="20" t="s">
        <v>751</v>
      </c>
    </row>
    <row r="288" spans="2:65" s="1" customFormat="1" ht="16.5" customHeight="1">
      <c r="B288" s="130"/>
      <c r="C288" s="169" t="s">
        <v>752</v>
      </c>
      <c r="D288" s="169" t="s">
        <v>152</v>
      </c>
      <c r="E288" s="170" t="s">
        <v>753</v>
      </c>
      <c r="F288" s="281" t="s">
        <v>754</v>
      </c>
      <c r="G288" s="281"/>
      <c r="H288" s="281"/>
      <c r="I288" s="281"/>
      <c r="J288" s="171" t="s">
        <v>454</v>
      </c>
      <c r="K288" s="172">
        <v>1</v>
      </c>
      <c r="L288" s="270">
        <v>0</v>
      </c>
      <c r="M288" s="270"/>
      <c r="N288" s="282">
        <f t="shared" si="15"/>
        <v>0</v>
      </c>
      <c r="O288" s="282"/>
      <c r="P288" s="282"/>
      <c r="Q288" s="282"/>
      <c r="R288" s="133"/>
      <c r="T288" s="154" t="s">
        <v>5</v>
      </c>
      <c r="U288" s="46" t="s">
        <v>45</v>
      </c>
      <c r="V288" s="38"/>
      <c r="W288" s="173">
        <f t="shared" si="16"/>
        <v>0</v>
      </c>
      <c r="X288" s="173">
        <v>0</v>
      </c>
      <c r="Y288" s="173">
        <f t="shared" si="17"/>
        <v>0</v>
      </c>
      <c r="Z288" s="173">
        <v>0</v>
      </c>
      <c r="AA288" s="174">
        <f t="shared" si="18"/>
        <v>0</v>
      </c>
      <c r="AR288" s="20" t="s">
        <v>165</v>
      </c>
      <c r="AT288" s="20" t="s">
        <v>152</v>
      </c>
      <c r="AU288" s="20" t="s">
        <v>118</v>
      </c>
      <c r="AY288" s="20" t="s">
        <v>161</v>
      </c>
      <c r="BE288" s="107">
        <f t="shared" si="19"/>
        <v>0</v>
      </c>
      <c r="BF288" s="107">
        <f t="shared" si="20"/>
        <v>0</v>
      </c>
      <c r="BG288" s="107">
        <f t="shared" si="21"/>
        <v>0</v>
      </c>
      <c r="BH288" s="107">
        <f t="shared" si="22"/>
        <v>0</v>
      </c>
      <c r="BI288" s="107">
        <f t="shared" si="23"/>
        <v>0</v>
      </c>
      <c r="BJ288" s="20" t="s">
        <v>85</v>
      </c>
      <c r="BK288" s="107">
        <f t="shared" si="24"/>
        <v>0</v>
      </c>
      <c r="BL288" s="20" t="s">
        <v>165</v>
      </c>
      <c r="BM288" s="20" t="s">
        <v>755</v>
      </c>
    </row>
    <row r="289" spans="2:65" s="1" customFormat="1" ht="16.5" customHeight="1">
      <c r="B289" s="130"/>
      <c r="C289" s="169" t="s">
        <v>756</v>
      </c>
      <c r="D289" s="169" t="s">
        <v>152</v>
      </c>
      <c r="E289" s="170" t="s">
        <v>757</v>
      </c>
      <c r="F289" s="281" t="s">
        <v>758</v>
      </c>
      <c r="G289" s="281"/>
      <c r="H289" s="281"/>
      <c r="I289" s="281"/>
      <c r="J289" s="171" t="s">
        <v>454</v>
      </c>
      <c r="K289" s="172">
        <v>3</v>
      </c>
      <c r="L289" s="270">
        <v>0</v>
      </c>
      <c r="M289" s="270"/>
      <c r="N289" s="282">
        <f t="shared" si="15"/>
        <v>0</v>
      </c>
      <c r="O289" s="282"/>
      <c r="P289" s="282"/>
      <c r="Q289" s="282"/>
      <c r="R289" s="133"/>
      <c r="T289" s="154" t="s">
        <v>5</v>
      </c>
      <c r="U289" s="46" t="s">
        <v>45</v>
      </c>
      <c r="V289" s="38"/>
      <c r="W289" s="173">
        <f t="shared" si="16"/>
        <v>0</v>
      </c>
      <c r="X289" s="173">
        <v>0</v>
      </c>
      <c r="Y289" s="173">
        <f t="shared" si="17"/>
        <v>0</v>
      </c>
      <c r="Z289" s="173">
        <v>0</v>
      </c>
      <c r="AA289" s="174">
        <f t="shared" si="18"/>
        <v>0</v>
      </c>
      <c r="AR289" s="20" t="s">
        <v>165</v>
      </c>
      <c r="AT289" s="20" t="s">
        <v>152</v>
      </c>
      <c r="AU289" s="20" t="s">
        <v>118</v>
      </c>
      <c r="AY289" s="20" t="s">
        <v>161</v>
      </c>
      <c r="BE289" s="107">
        <f t="shared" si="19"/>
        <v>0</v>
      </c>
      <c r="BF289" s="107">
        <f t="shared" si="20"/>
        <v>0</v>
      </c>
      <c r="BG289" s="107">
        <f t="shared" si="21"/>
        <v>0</v>
      </c>
      <c r="BH289" s="107">
        <f t="shared" si="22"/>
        <v>0</v>
      </c>
      <c r="BI289" s="107">
        <f t="shared" si="23"/>
        <v>0</v>
      </c>
      <c r="BJ289" s="20" t="s">
        <v>85</v>
      </c>
      <c r="BK289" s="107">
        <f t="shared" si="24"/>
        <v>0</v>
      </c>
      <c r="BL289" s="20" t="s">
        <v>165</v>
      </c>
      <c r="BM289" s="20" t="s">
        <v>759</v>
      </c>
    </row>
    <row r="290" spans="2:65" s="1" customFormat="1" ht="16.5" customHeight="1">
      <c r="B290" s="130"/>
      <c r="C290" s="169" t="s">
        <v>760</v>
      </c>
      <c r="D290" s="169" t="s">
        <v>152</v>
      </c>
      <c r="E290" s="170" t="s">
        <v>761</v>
      </c>
      <c r="F290" s="281" t="s">
        <v>762</v>
      </c>
      <c r="G290" s="281"/>
      <c r="H290" s="281"/>
      <c r="I290" s="281"/>
      <c r="J290" s="171" t="s">
        <v>454</v>
      </c>
      <c r="K290" s="172">
        <v>1</v>
      </c>
      <c r="L290" s="270">
        <v>0</v>
      </c>
      <c r="M290" s="270"/>
      <c r="N290" s="282">
        <f t="shared" si="15"/>
        <v>0</v>
      </c>
      <c r="O290" s="282"/>
      <c r="P290" s="282"/>
      <c r="Q290" s="282"/>
      <c r="R290" s="133"/>
      <c r="T290" s="154" t="s">
        <v>5</v>
      </c>
      <c r="U290" s="46" t="s">
        <v>45</v>
      </c>
      <c r="V290" s="38"/>
      <c r="W290" s="173">
        <f t="shared" si="16"/>
        <v>0</v>
      </c>
      <c r="X290" s="173">
        <v>0</v>
      </c>
      <c r="Y290" s="173">
        <f t="shared" si="17"/>
        <v>0</v>
      </c>
      <c r="Z290" s="173">
        <v>0</v>
      </c>
      <c r="AA290" s="174">
        <f t="shared" si="18"/>
        <v>0</v>
      </c>
      <c r="AR290" s="20" t="s">
        <v>165</v>
      </c>
      <c r="AT290" s="20" t="s">
        <v>152</v>
      </c>
      <c r="AU290" s="20" t="s">
        <v>118</v>
      </c>
      <c r="AY290" s="20" t="s">
        <v>161</v>
      </c>
      <c r="BE290" s="107">
        <f t="shared" si="19"/>
        <v>0</v>
      </c>
      <c r="BF290" s="107">
        <f t="shared" si="20"/>
        <v>0</v>
      </c>
      <c r="BG290" s="107">
        <f t="shared" si="21"/>
        <v>0</v>
      </c>
      <c r="BH290" s="107">
        <f t="shared" si="22"/>
        <v>0</v>
      </c>
      <c r="BI290" s="107">
        <f t="shared" si="23"/>
        <v>0</v>
      </c>
      <c r="BJ290" s="20" t="s">
        <v>85</v>
      </c>
      <c r="BK290" s="107">
        <f t="shared" si="24"/>
        <v>0</v>
      </c>
      <c r="BL290" s="20" t="s">
        <v>165</v>
      </c>
      <c r="BM290" s="20" t="s">
        <v>763</v>
      </c>
    </row>
    <row r="291" spans="2:65" s="1" customFormat="1" ht="16.5" customHeight="1">
      <c r="B291" s="130"/>
      <c r="C291" s="169" t="s">
        <v>764</v>
      </c>
      <c r="D291" s="169" t="s">
        <v>152</v>
      </c>
      <c r="E291" s="170" t="s">
        <v>765</v>
      </c>
      <c r="F291" s="281" t="s">
        <v>766</v>
      </c>
      <c r="G291" s="281"/>
      <c r="H291" s="281"/>
      <c r="I291" s="281"/>
      <c r="J291" s="171" t="s">
        <v>454</v>
      </c>
      <c r="K291" s="172">
        <v>1</v>
      </c>
      <c r="L291" s="270">
        <v>0</v>
      </c>
      <c r="M291" s="270"/>
      <c r="N291" s="282">
        <f t="shared" si="15"/>
        <v>0</v>
      </c>
      <c r="O291" s="282"/>
      <c r="P291" s="282"/>
      <c r="Q291" s="282"/>
      <c r="R291" s="133"/>
      <c r="T291" s="154" t="s">
        <v>5</v>
      </c>
      <c r="U291" s="46" t="s">
        <v>45</v>
      </c>
      <c r="V291" s="38"/>
      <c r="W291" s="173">
        <f t="shared" si="16"/>
        <v>0</v>
      </c>
      <c r="X291" s="173">
        <v>0</v>
      </c>
      <c r="Y291" s="173">
        <f t="shared" si="17"/>
        <v>0</v>
      </c>
      <c r="Z291" s="173">
        <v>0</v>
      </c>
      <c r="AA291" s="174">
        <f t="shared" si="18"/>
        <v>0</v>
      </c>
      <c r="AR291" s="20" t="s">
        <v>165</v>
      </c>
      <c r="AT291" s="20" t="s">
        <v>152</v>
      </c>
      <c r="AU291" s="20" t="s">
        <v>118</v>
      </c>
      <c r="AY291" s="20" t="s">
        <v>161</v>
      </c>
      <c r="BE291" s="107">
        <f t="shared" si="19"/>
        <v>0</v>
      </c>
      <c r="BF291" s="107">
        <f t="shared" si="20"/>
        <v>0</v>
      </c>
      <c r="BG291" s="107">
        <f t="shared" si="21"/>
        <v>0</v>
      </c>
      <c r="BH291" s="107">
        <f t="shared" si="22"/>
        <v>0</v>
      </c>
      <c r="BI291" s="107">
        <f t="shared" si="23"/>
        <v>0</v>
      </c>
      <c r="BJ291" s="20" t="s">
        <v>85</v>
      </c>
      <c r="BK291" s="107">
        <f t="shared" si="24"/>
        <v>0</v>
      </c>
      <c r="BL291" s="20" t="s">
        <v>165</v>
      </c>
      <c r="BM291" s="20" t="s">
        <v>767</v>
      </c>
    </row>
    <row r="292" spans="2:65" s="1" customFormat="1" ht="16.5" customHeight="1">
      <c r="B292" s="130"/>
      <c r="C292" s="169" t="s">
        <v>768</v>
      </c>
      <c r="D292" s="169" t="s">
        <v>152</v>
      </c>
      <c r="E292" s="170" t="s">
        <v>769</v>
      </c>
      <c r="F292" s="281" t="s">
        <v>770</v>
      </c>
      <c r="G292" s="281"/>
      <c r="H292" s="281"/>
      <c r="I292" s="281"/>
      <c r="J292" s="171" t="s">
        <v>454</v>
      </c>
      <c r="K292" s="172">
        <v>1</v>
      </c>
      <c r="L292" s="270">
        <v>0</v>
      </c>
      <c r="M292" s="270"/>
      <c r="N292" s="282">
        <f t="shared" si="15"/>
        <v>0</v>
      </c>
      <c r="O292" s="282"/>
      <c r="P292" s="282"/>
      <c r="Q292" s="282"/>
      <c r="R292" s="133"/>
      <c r="T292" s="154" t="s">
        <v>5</v>
      </c>
      <c r="U292" s="46" t="s">
        <v>45</v>
      </c>
      <c r="V292" s="38"/>
      <c r="W292" s="173">
        <f t="shared" si="16"/>
        <v>0</v>
      </c>
      <c r="X292" s="173">
        <v>0</v>
      </c>
      <c r="Y292" s="173">
        <f t="shared" si="17"/>
        <v>0</v>
      </c>
      <c r="Z292" s="173">
        <v>0</v>
      </c>
      <c r="AA292" s="174">
        <f t="shared" si="18"/>
        <v>0</v>
      </c>
      <c r="AR292" s="20" t="s">
        <v>165</v>
      </c>
      <c r="AT292" s="20" t="s">
        <v>152</v>
      </c>
      <c r="AU292" s="20" t="s">
        <v>118</v>
      </c>
      <c r="AY292" s="20" t="s">
        <v>161</v>
      </c>
      <c r="BE292" s="107">
        <f t="shared" si="19"/>
        <v>0</v>
      </c>
      <c r="BF292" s="107">
        <f t="shared" si="20"/>
        <v>0</v>
      </c>
      <c r="BG292" s="107">
        <f t="shared" si="21"/>
        <v>0</v>
      </c>
      <c r="BH292" s="107">
        <f t="shared" si="22"/>
        <v>0</v>
      </c>
      <c r="BI292" s="107">
        <f t="shared" si="23"/>
        <v>0</v>
      </c>
      <c r="BJ292" s="20" t="s">
        <v>85</v>
      </c>
      <c r="BK292" s="107">
        <f t="shared" si="24"/>
        <v>0</v>
      </c>
      <c r="BL292" s="20" t="s">
        <v>165</v>
      </c>
      <c r="BM292" s="20" t="s">
        <v>771</v>
      </c>
    </row>
    <row r="293" spans="2:65" s="1" customFormat="1" ht="16.5" customHeight="1">
      <c r="B293" s="130"/>
      <c r="C293" s="169" t="s">
        <v>772</v>
      </c>
      <c r="D293" s="169" t="s">
        <v>152</v>
      </c>
      <c r="E293" s="170" t="s">
        <v>773</v>
      </c>
      <c r="F293" s="281" t="s">
        <v>774</v>
      </c>
      <c r="G293" s="281"/>
      <c r="H293" s="281"/>
      <c r="I293" s="281"/>
      <c r="J293" s="171" t="s">
        <v>454</v>
      </c>
      <c r="K293" s="172">
        <v>1</v>
      </c>
      <c r="L293" s="270">
        <v>0</v>
      </c>
      <c r="M293" s="270"/>
      <c r="N293" s="282">
        <f t="shared" si="15"/>
        <v>0</v>
      </c>
      <c r="O293" s="282"/>
      <c r="P293" s="282"/>
      <c r="Q293" s="282"/>
      <c r="R293" s="133"/>
      <c r="T293" s="154" t="s">
        <v>5</v>
      </c>
      <c r="U293" s="46" t="s">
        <v>45</v>
      </c>
      <c r="V293" s="38"/>
      <c r="W293" s="173">
        <f t="shared" si="16"/>
        <v>0</v>
      </c>
      <c r="X293" s="173">
        <v>0</v>
      </c>
      <c r="Y293" s="173">
        <f t="shared" si="17"/>
        <v>0</v>
      </c>
      <c r="Z293" s="173">
        <v>0</v>
      </c>
      <c r="AA293" s="174">
        <f t="shared" si="18"/>
        <v>0</v>
      </c>
      <c r="AR293" s="20" t="s">
        <v>165</v>
      </c>
      <c r="AT293" s="20" t="s">
        <v>152</v>
      </c>
      <c r="AU293" s="20" t="s">
        <v>118</v>
      </c>
      <c r="AY293" s="20" t="s">
        <v>161</v>
      </c>
      <c r="BE293" s="107">
        <f t="shared" si="19"/>
        <v>0</v>
      </c>
      <c r="BF293" s="107">
        <f t="shared" si="20"/>
        <v>0</v>
      </c>
      <c r="BG293" s="107">
        <f t="shared" si="21"/>
        <v>0</v>
      </c>
      <c r="BH293" s="107">
        <f t="shared" si="22"/>
        <v>0</v>
      </c>
      <c r="BI293" s="107">
        <f t="shared" si="23"/>
        <v>0</v>
      </c>
      <c r="BJ293" s="20" t="s">
        <v>85</v>
      </c>
      <c r="BK293" s="107">
        <f t="shared" si="24"/>
        <v>0</v>
      </c>
      <c r="BL293" s="20" t="s">
        <v>165</v>
      </c>
      <c r="BM293" s="20" t="s">
        <v>775</v>
      </c>
    </row>
    <row r="294" spans="2:65" s="1" customFormat="1" ht="16.5" customHeight="1">
      <c r="B294" s="130"/>
      <c r="C294" s="169" t="s">
        <v>776</v>
      </c>
      <c r="D294" s="169" t="s">
        <v>152</v>
      </c>
      <c r="E294" s="170" t="s">
        <v>777</v>
      </c>
      <c r="F294" s="281" t="s">
        <v>778</v>
      </c>
      <c r="G294" s="281"/>
      <c r="H294" s="281"/>
      <c r="I294" s="281"/>
      <c r="J294" s="171" t="s">
        <v>454</v>
      </c>
      <c r="K294" s="172">
        <v>1</v>
      </c>
      <c r="L294" s="270">
        <v>0</v>
      </c>
      <c r="M294" s="270"/>
      <c r="N294" s="282">
        <f t="shared" si="15"/>
        <v>0</v>
      </c>
      <c r="O294" s="282"/>
      <c r="P294" s="282"/>
      <c r="Q294" s="282"/>
      <c r="R294" s="133"/>
      <c r="T294" s="154" t="s">
        <v>5</v>
      </c>
      <c r="U294" s="46" t="s">
        <v>45</v>
      </c>
      <c r="V294" s="38"/>
      <c r="W294" s="173">
        <f t="shared" si="16"/>
        <v>0</v>
      </c>
      <c r="X294" s="173">
        <v>0</v>
      </c>
      <c r="Y294" s="173">
        <f t="shared" si="17"/>
        <v>0</v>
      </c>
      <c r="Z294" s="173">
        <v>0</v>
      </c>
      <c r="AA294" s="174">
        <f t="shared" si="18"/>
        <v>0</v>
      </c>
      <c r="AR294" s="20" t="s">
        <v>165</v>
      </c>
      <c r="AT294" s="20" t="s">
        <v>152</v>
      </c>
      <c r="AU294" s="20" t="s">
        <v>118</v>
      </c>
      <c r="AY294" s="20" t="s">
        <v>161</v>
      </c>
      <c r="BE294" s="107">
        <f t="shared" si="19"/>
        <v>0</v>
      </c>
      <c r="BF294" s="107">
        <f t="shared" si="20"/>
        <v>0</v>
      </c>
      <c r="BG294" s="107">
        <f t="shared" si="21"/>
        <v>0</v>
      </c>
      <c r="BH294" s="107">
        <f t="shared" si="22"/>
        <v>0</v>
      </c>
      <c r="BI294" s="107">
        <f t="shared" si="23"/>
        <v>0</v>
      </c>
      <c r="BJ294" s="20" t="s">
        <v>85</v>
      </c>
      <c r="BK294" s="107">
        <f t="shared" si="24"/>
        <v>0</v>
      </c>
      <c r="BL294" s="20" t="s">
        <v>165</v>
      </c>
      <c r="BM294" s="20" t="s">
        <v>779</v>
      </c>
    </row>
    <row r="295" spans="2:65" s="1" customFormat="1" ht="16.5" customHeight="1">
      <c r="B295" s="130"/>
      <c r="C295" s="169" t="s">
        <v>780</v>
      </c>
      <c r="D295" s="169" t="s">
        <v>152</v>
      </c>
      <c r="E295" s="170" t="s">
        <v>781</v>
      </c>
      <c r="F295" s="281" t="s">
        <v>782</v>
      </c>
      <c r="G295" s="281"/>
      <c r="H295" s="281"/>
      <c r="I295" s="281"/>
      <c r="J295" s="171" t="s">
        <v>454</v>
      </c>
      <c r="K295" s="172">
        <v>1</v>
      </c>
      <c r="L295" s="270">
        <v>0</v>
      </c>
      <c r="M295" s="270"/>
      <c r="N295" s="282">
        <f t="shared" si="15"/>
        <v>0</v>
      </c>
      <c r="O295" s="282"/>
      <c r="P295" s="282"/>
      <c r="Q295" s="282"/>
      <c r="R295" s="133"/>
      <c r="T295" s="154" t="s">
        <v>5</v>
      </c>
      <c r="U295" s="46" t="s">
        <v>45</v>
      </c>
      <c r="V295" s="38"/>
      <c r="W295" s="173">
        <f t="shared" si="16"/>
        <v>0</v>
      </c>
      <c r="X295" s="173">
        <v>0</v>
      </c>
      <c r="Y295" s="173">
        <f t="shared" si="17"/>
        <v>0</v>
      </c>
      <c r="Z295" s="173">
        <v>0</v>
      </c>
      <c r="AA295" s="174">
        <f t="shared" si="18"/>
        <v>0</v>
      </c>
      <c r="AR295" s="20" t="s">
        <v>165</v>
      </c>
      <c r="AT295" s="20" t="s">
        <v>152</v>
      </c>
      <c r="AU295" s="20" t="s">
        <v>118</v>
      </c>
      <c r="AY295" s="20" t="s">
        <v>161</v>
      </c>
      <c r="BE295" s="107">
        <f t="shared" si="19"/>
        <v>0</v>
      </c>
      <c r="BF295" s="107">
        <f t="shared" si="20"/>
        <v>0</v>
      </c>
      <c r="BG295" s="107">
        <f t="shared" si="21"/>
        <v>0</v>
      </c>
      <c r="BH295" s="107">
        <f t="shared" si="22"/>
        <v>0</v>
      </c>
      <c r="BI295" s="107">
        <f t="shared" si="23"/>
        <v>0</v>
      </c>
      <c r="BJ295" s="20" t="s">
        <v>85</v>
      </c>
      <c r="BK295" s="107">
        <f t="shared" si="24"/>
        <v>0</v>
      </c>
      <c r="BL295" s="20" t="s">
        <v>165</v>
      </c>
      <c r="BM295" s="20" t="s">
        <v>783</v>
      </c>
    </row>
    <row r="296" spans="2:65" s="1" customFormat="1" ht="16.5" customHeight="1">
      <c r="B296" s="130"/>
      <c r="C296" s="169" t="s">
        <v>784</v>
      </c>
      <c r="D296" s="169" t="s">
        <v>152</v>
      </c>
      <c r="E296" s="170" t="s">
        <v>785</v>
      </c>
      <c r="F296" s="281" t="s">
        <v>786</v>
      </c>
      <c r="G296" s="281"/>
      <c r="H296" s="281"/>
      <c r="I296" s="281"/>
      <c r="J296" s="171" t="s">
        <v>454</v>
      </c>
      <c r="K296" s="172">
        <v>1</v>
      </c>
      <c r="L296" s="270">
        <v>0</v>
      </c>
      <c r="M296" s="270"/>
      <c r="N296" s="282">
        <f t="shared" si="15"/>
        <v>0</v>
      </c>
      <c r="O296" s="282"/>
      <c r="P296" s="282"/>
      <c r="Q296" s="282"/>
      <c r="R296" s="133"/>
      <c r="T296" s="154" t="s">
        <v>5</v>
      </c>
      <c r="U296" s="46" t="s">
        <v>45</v>
      </c>
      <c r="V296" s="38"/>
      <c r="W296" s="173">
        <f t="shared" si="16"/>
        <v>0</v>
      </c>
      <c r="X296" s="173">
        <v>0</v>
      </c>
      <c r="Y296" s="173">
        <f t="shared" si="17"/>
        <v>0</v>
      </c>
      <c r="Z296" s="173">
        <v>0</v>
      </c>
      <c r="AA296" s="174">
        <f t="shared" si="18"/>
        <v>0</v>
      </c>
      <c r="AR296" s="20" t="s">
        <v>165</v>
      </c>
      <c r="AT296" s="20" t="s">
        <v>152</v>
      </c>
      <c r="AU296" s="20" t="s">
        <v>118</v>
      </c>
      <c r="AY296" s="20" t="s">
        <v>161</v>
      </c>
      <c r="BE296" s="107">
        <f t="shared" si="19"/>
        <v>0</v>
      </c>
      <c r="BF296" s="107">
        <f t="shared" si="20"/>
        <v>0</v>
      </c>
      <c r="BG296" s="107">
        <f t="shared" si="21"/>
        <v>0</v>
      </c>
      <c r="BH296" s="107">
        <f t="shared" si="22"/>
        <v>0</v>
      </c>
      <c r="BI296" s="107">
        <f t="shared" si="23"/>
        <v>0</v>
      </c>
      <c r="BJ296" s="20" t="s">
        <v>85</v>
      </c>
      <c r="BK296" s="107">
        <f t="shared" si="24"/>
        <v>0</v>
      </c>
      <c r="BL296" s="20" t="s">
        <v>165</v>
      </c>
      <c r="BM296" s="20" t="s">
        <v>787</v>
      </c>
    </row>
    <row r="297" spans="2:65" s="1" customFormat="1" ht="16.5" customHeight="1">
      <c r="B297" s="130"/>
      <c r="C297" s="169" t="s">
        <v>788</v>
      </c>
      <c r="D297" s="169" t="s">
        <v>152</v>
      </c>
      <c r="E297" s="170" t="s">
        <v>789</v>
      </c>
      <c r="F297" s="281" t="s">
        <v>790</v>
      </c>
      <c r="G297" s="281"/>
      <c r="H297" s="281"/>
      <c r="I297" s="281"/>
      <c r="J297" s="171" t="s">
        <v>454</v>
      </c>
      <c r="K297" s="172">
        <v>1</v>
      </c>
      <c r="L297" s="270">
        <v>0</v>
      </c>
      <c r="M297" s="270"/>
      <c r="N297" s="282">
        <f t="shared" si="15"/>
        <v>0</v>
      </c>
      <c r="O297" s="282"/>
      <c r="P297" s="282"/>
      <c r="Q297" s="282"/>
      <c r="R297" s="133"/>
      <c r="T297" s="154" t="s">
        <v>5</v>
      </c>
      <c r="U297" s="46" t="s">
        <v>45</v>
      </c>
      <c r="V297" s="38"/>
      <c r="W297" s="173">
        <f t="shared" si="16"/>
        <v>0</v>
      </c>
      <c r="X297" s="173">
        <v>0</v>
      </c>
      <c r="Y297" s="173">
        <f t="shared" si="17"/>
        <v>0</v>
      </c>
      <c r="Z297" s="173">
        <v>0</v>
      </c>
      <c r="AA297" s="174">
        <f t="shared" si="18"/>
        <v>0</v>
      </c>
      <c r="AR297" s="20" t="s">
        <v>165</v>
      </c>
      <c r="AT297" s="20" t="s">
        <v>152</v>
      </c>
      <c r="AU297" s="20" t="s">
        <v>118</v>
      </c>
      <c r="AY297" s="20" t="s">
        <v>161</v>
      </c>
      <c r="BE297" s="107">
        <f t="shared" si="19"/>
        <v>0</v>
      </c>
      <c r="BF297" s="107">
        <f t="shared" si="20"/>
        <v>0</v>
      </c>
      <c r="BG297" s="107">
        <f t="shared" si="21"/>
        <v>0</v>
      </c>
      <c r="BH297" s="107">
        <f t="shared" si="22"/>
        <v>0</v>
      </c>
      <c r="BI297" s="107">
        <f t="shared" si="23"/>
        <v>0</v>
      </c>
      <c r="BJ297" s="20" t="s">
        <v>85</v>
      </c>
      <c r="BK297" s="107">
        <f t="shared" si="24"/>
        <v>0</v>
      </c>
      <c r="BL297" s="20" t="s">
        <v>165</v>
      </c>
      <c r="BM297" s="20" t="s">
        <v>791</v>
      </c>
    </row>
    <row r="298" spans="2:65" s="1" customFormat="1" ht="16.5" customHeight="1">
      <c r="B298" s="130"/>
      <c r="C298" s="169" t="s">
        <v>792</v>
      </c>
      <c r="D298" s="169" t="s">
        <v>152</v>
      </c>
      <c r="E298" s="170" t="s">
        <v>793</v>
      </c>
      <c r="F298" s="281" t="s">
        <v>794</v>
      </c>
      <c r="G298" s="281"/>
      <c r="H298" s="281"/>
      <c r="I298" s="281"/>
      <c r="J298" s="171" t="s">
        <v>454</v>
      </c>
      <c r="K298" s="172">
        <v>1</v>
      </c>
      <c r="L298" s="270">
        <v>0</v>
      </c>
      <c r="M298" s="270"/>
      <c r="N298" s="282">
        <f t="shared" si="15"/>
        <v>0</v>
      </c>
      <c r="O298" s="282"/>
      <c r="P298" s="282"/>
      <c r="Q298" s="282"/>
      <c r="R298" s="133"/>
      <c r="T298" s="154" t="s">
        <v>5</v>
      </c>
      <c r="U298" s="46" t="s">
        <v>45</v>
      </c>
      <c r="V298" s="38"/>
      <c r="W298" s="173">
        <f t="shared" si="16"/>
        <v>0</v>
      </c>
      <c r="X298" s="173">
        <v>0</v>
      </c>
      <c r="Y298" s="173">
        <f t="shared" si="17"/>
        <v>0</v>
      </c>
      <c r="Z298" s="173">
        <v>0</v>
      </c>
      <c r="AA298" s="174">
        <f t="shared" si="18"/>
        <v>0</v>
      </c>
      <c r="AR298" s="20" t="s">
        <v>165</v>
      </c>
      <c r="AT298" s="20" t="s">
        <v>152</v>
      </c>
      <c r="AU298" s="20" t="s">
        <v>118</v>
      </c>
      <c r="AY298" s="20" t="s">
        <v>161</v>
      </c>
      <c r="BE298" s="107">
        <f t="shared" si="19"/>
        <v>0</v>
      </c>
      <c r="BF298" s="107">
        <f t="shared" si="20"/>
        <v>0</v>
      </c>
      <c r="BG298" s="107">
        <f t="shared" si="21"/>
        <v>0</v>
      </c>
      <c r="BH298" s="107">
        <f t="shared" si="22"/>
        <v>0</v>
      </c>
      <c r="BI298" s="107">
        <f t="shared" si="23"/>
        <v>0</v>
      </c>
      <c r="BJ298" s="20" t="s">
        <v>85</v>
      </c>
      <c r="BK298" s="107">
        <f t="shared" si="24"/>
        <v>0</v>
      </c>
      <c r="BL298" s="20" t="s">
        <v>165</v>
      </c>
      <c r="BM298" s="20" t="s">
        <v>795</v>
      </c>
    </row>
    <row r="299" spans="2:65" s="1" customFormat="1" ht="16.5" customHeight="1">
      <c r="B299" s="130"/>
      <c r="C299" s="169" t="s">
        <v>796</v>
      </c>
      <c r="D299" s="169" t="s">
        <v>152</v>
      </c>
      <c r="E299" s="170" t="s">
        <v>797</v>
      </c>
      <c r="F299" s="281" t="s">
        <v>798</v>
      </c>
      <c r="G299" s="281"/>
      <c r="H299" s="281"/>
      <c r="I299" s="281"/>
      <c r="J299" s="171" t="s">
        <v>454</v>
      </c>
      <c r="K299" s="172">
        <v>1</v>
      </c>
      <c r="L299" s="270">
        <v>0</v>
      </c>
      <c r="M299" s="270"/>
      <c r="N299" s="282">
        <f t="shared" si="15"/>
        <v>0</v>
      </c>
      <c r="O299" s="282"/>
      <c r="P299" s="282"/>
      <c r="Q299" s="282"/>
      <c r="R299" s="133"/>
      <c r="T299" s="154" t="s">
        <v>5</v>
      </c>
      <c r="U299" s="46" t="s">
        <v>45</v>
      </c>
      <c r="V299" s="38"/>
      <c r="W299" s="173">
        <f t="shared" si="16"/>
        <v>0</v>
      </c>
      <c r="X299" s="173">
        <v>0</v>
      </c>
      <c r="Y299" s="173">
        <f t="shared" si="17"/>
        <v>0</v>
      </c>
      <c r="Z299" s="173">
        <v>0</v>
      </c>
      <c r="AA299" s="174">
        <f t="shared" si="18"/>
        <v>0</v>
      </c>
      <c r="AR299" s="20" t="s">
        <v>165</v>
      </c>
      <c r="AT299" s="20" t="s">
        <v>152</v>
      </c>
      <c r="AU299" s="20" t="s">
        <v>118</v>
      </c>
      <c r="AY299" s="20" t="s">
        <v>161</v>
      </c>
      <c r="BE299" s="107">
        <f t="shared" si="19"/>
        <v>0</v>
      </c>
      <c r="BF299" s="107">
        <f t="shared" si="20"/>
        <v>0</v>
      </c>
      <c r="BG299" s="107">
        <f t="shared" si="21"/>
        <v>0</v>
      </c>
      <c r="BH299" s="107">
        <f t="shared" si="22"/>
        <v>0</v>
      </c>
      <c r="BI299" s="107">
        <f t="shared" si="23"/>
        <v>0</v>
      </c>
      <c r="BJ299" s="20" t="s">
        <v>85</v>
      </c>
      <c r="BK299" s="107">
        <f t="shared" si="24"/>
        <v>0</v>
      </c>
      <c r="BL299" s="20" t="s">
        <v>165</v>
      </c>
      <c r="BM299" s="20" t="s">
        <v>799</v>
      </c>
    </row>
    <row r="300" spans="2:65" s="1" customFormat="1" ht="16.5" customHeight="1">
      <c r="B300" s="130"/>
      <c r="C300" s="169" t="s">
        <v>800</v>
      </c>
      <c r="D300" s="169" t="s">
        <v>152</v>
      </c>
      <c r="E300" s="170" t="s">
        <v>801</v>
      </c>
      <c r="F300" s="281" t="s">
        <v>802</v>
      </c>
      <c r="G300" s="281"/>
      <c r="H300" s="281"/>
      <c r="I300" s="281"/>
      <c r="J300" s="171" t="s">
        <v>454</v>
      </c>
      <c r="K300" s="172">
        <v>1</v>
      </c>
      <c r="L300" s="270">
        <v>0</v>
      </c>
      <c r="M300" s="270"/>
      <c r="N300" s="282">
        <f t="shared" si="15"/>
        <v>0</v>
      </c>
      <c r="O300" s="282"/>
      <c r="P300" s="282"/>
      <c r="Q300" s="282"/>
      <c r="R300" s="133"/>
      <c r="T300" s="154" t="s">
        <v>5</v>
      </c>
      <c r="U300" s="46" t="s">
        <v>45</v>
      </c>
      <c r="V300" s="38"/>
      <c r="W300" s="173">
        <f t="shared" si="16"/>
        <v>0</v>
      </c>
      <c r="X300" s="173">
        <v>0</v>
      </c>
      <c r="Y300" s="173">
        <f t="shared" si="17"/>
        <v>0</v>
      </c>
      <c r="Z300" s="173">
        <v>0</v>
      </c>
      <c r="AA300" s="174">
        <f t="shared" si="18"/>
        <v>0</v>
      </c>
      <c r="AR300" s="20" t="s">
        <v>165</v>
      </c>
      <c r="AT300" s="20" t="s">
        <v>152</v>
      </c>
      <c r="AU300" s="20" t="s">
        <v>118</v>
      </c>
      <c r="AY300" s="20" t="s">
        <v>161</v>
      </c>
      <c r="BE300" s="107">
        <f t="shared" si="19"/>
        <v>0</v>
      </c>
      <c r="BF300" s="107">
        <f t="shared" si="20"/>
        <v>0</v>
      </c>
      <c r="BG300" s="107">
        <f t="shared" si="21"/>
        <v>0</v>
      </c>
      <c r="BH300" s="107">
        <f t="shared" si="22"/>
        <v>0</v>
      </c>
      <c r="BI300" s="107">
        <f t="shared" si="23"/>
        <v>0</v>
      </c>
      <c r="BJ300" s="20" t="s">
        <v>85</v>
      </c>
      <c r="BK300" s="107">
        <f t="shared" si="24"/>
        <v>0</v>
      </c>
      <c r="BL300" s="20" t="s">
        <v>165</v>
      </c>
      <c r="BM300" s="20" t="s">
        <v>803</v>
      </c>
    </row>
    <row r="301" spans="2:65" s="1" customFormat="1" ht="16.5" customHeight="1">
      <c r="B301" s="130"/>
      <c r="C301" s="169" t="s">
        <v>804</v>
      </c>
      <c r="D301" s="169" t="s">
        <v>152</v>
      </c>
      <c r="E301" s="170" t="s">
        <v>805</v>
      </c>
      <c r="F301" s="281" t="s">
        <v>806</v>
      </c>
      <c r="G301" s="281"/>
      <c r="H301" s="281"/>
      <c r="I301" s="281"/>
      <c r="J301" s="171" t="s">
        <v>454</v>
      </c>
      <c r="K301" s="172">
        <v>1</v>
      </c>
      <c r="L301" s="270">
        <v>0</v>
      </c>
      <c r="M301" s="270"/>
      <c r="N301" s="282">
        <f t="shared" si="15"/>
        <v>0</v>
      </c>
      <c r="O301" s="282"/>
      <c r="P301" s="282"/>
      <c r="Q301" s="282"/>
      <c r="R301" s="133"/>
      <c r="T301" s="154" t="s">
        <v>5</v>
      </c>
      <c r="U301" s="46" t="s">
        <v>45</v>
      </c>
      <c r="V301" s="38"/>
      <c r="W301" s="173">
        <f t="shared" si="16"/>
        <v>0</v>
      </c>
      <c r="X301" s="173">
        <v>0</v>
      </c>
      <c r="Y301" s="173">
        <f t="shared" si="17"/>
        <v>0</v>
      </c>
      <c r="Z301" s="173">
        <v>0</v>
      </c>
      <c r="AA301" s="174">
        <f t="shared" si="18"/>
        <v>0</v>
      </c>
      <c r="AR301" s="20" t="s">
        <v>165</v>
      </c>
      <c r="AT301" s="20" t="s">
        <v>152</v>
      </c>
      <c r="AU301" s="20" t="s">
        <v>118</v>
      </c>
      <c r="AY301" s="20" t="s">
        <v>161</v>
      </c>
      <c r="BE301" s="107">
        <f t="shared" si="19"/>
        <v>0</v>
      </c>
      <c r="BF301" s="107">
        <f t="shared" si="20"/>
        <v>0</v>
      </c>
      <c r="BG301" s="107">
        <f t="shared" si="21"/>
        <v>0</v>
      </c>
      <c r="BH301" s="107">
        <f t="shared" si="22"/>
        <v>0</v>
      </c>
      <c r="BI301" s="107">
        <f t="shared" si="23"/>
        <v>0</v>
      </c>
      <c r="BJ301" s="20" t="s">
        <v>85</v>
      </c>
      <c r="BK301" s="107">
        <f t="shared" si="24"/>
        <v>0</v>
      </c>
      <c r="BL301" s="20" t="s">
        <v>165</v>
      </c>
      <c r="BM301" s="20" t="s">
        <v>807</v>
      </c>
    </row>
    <row r="302" spans="2:65" s="1" customFormat="1" ht="16.5" customHeight="1">
      <c r="B302" s="130"/>
      <c r="C302" s="169" t="s">
        <v>808</v>
      </c>
      <c r="D302" s="169" t="s">
        <v>152</v>
      </c>
      <c r="E302" s="170" t="s">
        <v>809</v>
      </c>
      <c r="F302" s="281" t="s">
        <v>810</v>
      </c>
      <c r="G302" s="281"/>
      <c r="H302" s="281"/>
      <c r="I302" s="281"/>
      <c r="J302" s="171" t="s">
        <v>454</v>
      </c>
      <c r="K302" s="172">
        <v>1</v>
      </c>
      <c r="L302" s="270">
        <v>0</v>
      </c>
      <c r="M302" s="270"/>
      <c r="N302" s="282">
        <f t="shared" si="15"/>
        <v>0</v>
      </c>
      <c r="O302" s="282"/>
      <c r="P302" s="282"/>
      <c r="Q302" s="282"/>
      <c r="R302" s="133"/>
      <c r="T302" s="154" t="s">
        <v>5</v>
      </c>
      <c r="U302" s="46" t="s">
        <v>45</v>
      </c>
      <c r="V302" s="38"/>
      <c r="W302" s="173">
        <f t="shared" si="16"/>
        <v>0</v>
      </c>
      <c r="X302" s="173">
        <v>0</v>
      </c>
      <c r="Y302" s="173">
        <f t="shared" si="17"/>
        <v>0</v>
      </c>
      <c r="Z302" s="173">
        <v>0</v>
      </c>
      <c r="AA302" s="174">
        <f t="shared" si="18"/>
        <v>0</v>
      </c>
      <c r="AR302" s="20" t="s">
        <v>165</v>
      </c>
      <c r="AT302" s="20" t="s">
        <v>152</v>
      </c>
      <c r="AU302" s="20" t="s">
        <v>118</v>
      </c>
      <c r="AY302" s="20" t="s">
        <v>161</v>
      </c>
      <c r="BE302" s="107">
        <f t="shared" si="19"/>
        <v>0</v>
      </c>
      <c r="BF302" s="107">
        <f t="shared" si="20"/>
        <v>0</v>
      </c>
      <c r="BG302" s="107">
        <f t="shared" si="21"/>
        <v>0</v>
      </c>
      <c r="BH302" s="107">
        <f t="shared" si="22"/>
        <v>0</v>
      </c>
      <c r="BI302" s="107">
        <f t="shared" si="23"/>
        <v>0</v>
      </c>
      <c r="BJ302" s="20" t="s">
        <v>85</v>
      </c>
      <c r="BK302" s="107">
        <f t="shared" si="24"/>
        <v>0</v>
      </c>
      <c r="BL302" s="20" t="s">
        <v>165</v>
      </c>
      <c r="BM302" s="20" t="s">
        <v>811</v>
      </c>
    </row>
    <row r="303" spans="2:65" s="1" customFormat="1" ht="16.5" customHeight="1">
      <c r="B303" s="130"/>
      <c r="C303" s="169" t="s">
        <v>812</v>
      </c>
      <c r="D303" s="169" t="s">
        <v>152</v>
      </c>
      <c r="E303" s="170" t="s">
        <v>813</v>
      </c>
      <c r="F303" s="281" t="s">
        <v>814</v>
      </c>
      <c r="G303" s="281"/>
      <c r="H303" s="281"/>
      <c r="I303" s="281"/>
      <c r="J303" s="171" t="s">
        <v>454</v>
      </c>
      <c r="K303" s="172">
        <v>1</v>
      </c>
      <c r="L303" s="270">
        <v>0</v>
      </c>
      <c r="M303" s="270"/>
      <c r="N303" s="282">
        <f t="shared" si="15"/>
        <v>0</v>
      </c>
      <c r="O303" s="282"/>
      <c r="P303" s="282"/>
      <c r="Q303" s="282"/>
      <c r="R303" s="133"/>
      <c r="T303" s="154" t="s">
        <v>5</v>
      </c>
      <c r="U303" s="46" t="s">
        <v>45</v>
      </c>
      <c r="V303" s="38"/>
      <c r="W303" s="173">
        <f t="shared" si="16"/>
        <v>0</v>
      </c>
      <c r="X303" s="173">
        <v>0</v>
      </c>
      <c r="Y303" s="173">
        <f t="shared" si="17"/>
        <v>0</v>
      </c>
      <c r="Z303" s="173">
        <v>0</v>
      </c>
      <c r="AA303" s="174">
        <f t="shared" si="18"/>
        <v>0</v>
      </c>
      <c r="AR303" s="20" t="s">
        <v>165</v>
      </c>
      <c r="AT303" s="20" t="s">
        <v>152</v>
      </c>
      <c r="AU303" s="20" t="s">
        <v>118</v>
      </c>
      <c r="AY303" s="20" t="s">
        <v>161</v>
      </c>
      <c r="BE303" s="107">
        <f t="shared" si="19"/>
        <v>0</v>
      </c>
      <c r="BF303" s="107">
        <f t="shared" si="20"/>
        <v>0</v>
      </c>
      <c r="BG303" s="107">
        <f t="shared" si="21"/>
        <v>0</v>
      </c>
      <c r="BH303" s="107">
        <f t="shared" si="22"/>
        <v>0</v>
      </c>
      <c r="BI303" s="107">
        <f t="shared" si="23"/>
        <v>0</v>
      </c>
      <c r="BJ303" s="20" t="s">
        <v>85</v>
      </c>
      <c r="BK303" s="107">
        <f t="shared" si="24"/>
        <v>0</v>
      </c>
      <c r="BL303" s="20" t="s">
        <v>165</v>
      </c>
      <c r="BM303" s="20" t="s">
        <v>815</v>
      </c>
    </row>
    <row r="304" spans="2:65" s="1" customFormat="1" ht="16.5" customHeight="1">
      <c r="B304" s="130"/>
      <c r="C304" s="169" t="s">
        <v>816</v>
      </c>
      <c r="D304" s="169" t="s">
        <v>152</v>
      </c>
      <c r="E304" s="170" t="s">
        <v>817</v>
      </c>
      <c r="F304" s="281" t="s">
        <v>818</v>
      </c>
      <c r="G304" s="281"/>
      <c r="H304" s="281"/>
      <c r="I304" s="281"/>
      <c r="J304" s="171" t="s">
        <v>454</v>
      </c>
      <c r="K304" s="172">
        <v>3</v>
      </c>
      <c r="L304" s="270">
        <v>0</v>
      </c>
      <c r="M304" s="270"/>
      <c r="N304" s="282">
        <f t="shared" si="15"/>
        <v>0</v>
      </c>
      <c r="O304" s="282"/>
      <c r="P304" s="282"/>
      <c r="Q304" s="282"/>
      <c r="R304" s="133"/>
      <c r="T304" s="154" t="s">
        <v>5</v>
      </c>
      <c r="U304" s="46" t="s">
        <v>45</v>
      </c>
      <c r="V304" s="38"/>
      <c r="W304" s="173">
        <f t="shared" si="16"/>
        <v>0</v>
      </c>
      <c r="X304" s="173">
        <v>0</v>
      </c>
      <c r="Y304" s="173">
        <f t="shared" si="17"/>
        <v>0</v>
      </c>
      <c r="Z304" s="173">
        <v>0</v>
      </c>
      <c r="AA304" s="174">
        <f t="shared" si="18"/>
        <v>0</v>
      </c>
      <c r="AR304" s="20" t="s">
        <v>165</v>
      </c>
      <c r="AT304" s="20" t="s">
        <v>152</v>
      </c>
      <c r="AU304" s="20" t="s">
        <v>118</v>
      </c>
      <c r="AY304" s="20" t="s">
        <v>161</v>
      </c>
      <c r="BE304" s="107">
        <f t="shared" si="19"/>
        <v>0</v>
      </c>
      <c r="BF304" s="107">
        <f t="shared" si="20"/>
        <v>0</v>
      </c>
      <c r="BG304" s="107">
        <f t="shared" si="21"/>
        <v>0</v>
      </c>
      <c r="BH304" s="107">
        <f t="shared" si="22"/>
        <v>0</v>
      </c>
      <c r="BI304" s="107">
        <f t="shared" si="23"/>
        <v>0</v>
      </c>
      <c r="BJ304" s="20" t="s">
        <v>85</v>
      </c>
      <c r="BK304" s="107">
        <f t="shared" si="24"/>
        <v>0</v>
      </c>
      <c r="BL304" s="20" t="s">
        <v>165</v>
      </c>
      <c r="BM304" s="20" t="s">
        <v>819</v>
      </c>
    </row>
    <row r="305" spans="2:65" s="1" customFormat="1" ht="16.5" customHeight="1">
      <c r="B305" s="130"/>
      <c r="C305" s="169" t="s">
        <v>820</v>
      </c>
      <c r="D305" s="169" t="s">
        <v>152</v>
      </c>
      <c r="E305" s="170" t="s">
        <v>821</v>
      </c>
      <c r="F305" s="281" t="s">
        <v>822</v>
      </c>
      <c r="G305" s="281"/>
      <c r="H305" s="281"/>
      <c r="I305" s="281"/>
      <c r="J305" s="171" t="s">
        <v>454</v>
      </c>
      <c r="K305" s="172">
        <v>3</v>
      </c>
      <c r="L305" s="270">
        <v>0</v>
      </c>
      <c r="M305" s="270"/>
      <c r="N305" s="282">
        <f t="shared" si="15"/>
        <v>0</v>
      </c>
      <c r="O305" s="282"/>
      <c r="P305" s="282"/>
      <c r="Q305" s="282"/>
      <c r="R305" s="133"/>
      <c r="T305" s="154" t="s">
        <v>5</v>
      </c>
      <c r="U305" s="46" t="s">
        <v>45</v>
      </c>
      <c r="V305" s="38"/>
      <c r="W305" s="173">
        <f t="shared" si="16"/>
        <v>0</v>
      </c>
      <c r="X305" s="173">
        <v>0</v>
      </c>
      <c r="Y305" s="173">
        <f t="shared" si="17"/>
        <v>0</v>
      </c>
      <c r="Z305" s="173">
        <v>0</v>
      </c>
      <c r="AA305" s="174">
        <f t="shared" si="18"/>
        <v>0</v>
      </c>
      <c r="AR305" s="20" t="s">
        <v>165</v>
      </c>
      <c r="AT305" s="20" t="s">
        <v>152</v>
      </c>
      <c r="AU305" s="20" t="s">
        <v>118</v>
      </c>
      <c r="AY305" s="20" t="s">
        <v>161</v>
      </c>
      <c r="BE305" s="107">
        <f t="shared" si="19"/>
        <v>0</v>
      </c>
      <c r="BF305" s="107">
        <f t="shared" si="20"/>
        <v>0</v>
      </c>
      <c r="BG305" s="107">
        <f t="shared" si="21"/>
        <v>0</v>
      </c>
      <c r="BH305" s="107">
        <f t="shared" si="22"/>
        <v>0</v>
      </c>
      <c r="BI305" s="107">
        <f t="shared" si="23"/>
        <v>0</v>
      </c>
      <c r="BJ305" s="20" t="s">
        <v>85</v>
      </c>
      <c r="BK305" s="107">
        <f t="shared" si="24"/>
        <v>0</v>
      </c>
      <c r="BL305" s="20" t="s">
        <v>165</v>
      </c>
      <c r="BM305" s="20" t="s">
        <v>823</v>
      </c>
    </row>
    <row r="306" spans="2:65" s="1" customFormat="1" ht="16.5" customHeight="1">
      <c r="B306" s="130"/>
      <c r="C306" s="169" t="s">
        <v>824</v>
      </c>
      <c r="D306" s="169" t="s">
        <v>152</v>
      </c>
      <c r="E306" s="170" t="s">
        <v>825</v>
      </c>
      <c r="F306" s="281" t="s">
        <v>826</v>
      </c>
      <c r="G306" s="281"/>
      <c r="H306" s="281"/>
      <c r="I306" s="281"/>
      <c r="J306" s="171" t="s">
        <v>454</v>
      </c>
      <c r="K306" s="172">
        <v>1</v>
      </c>
      <c r="L306" s="270">
        <v>0</v>
      </c>
      <c r="M306" s="270"/>
      <c r="N306" s="282">
        <f t="shared" si="15"/>
        <v>0</v>
      </c>
      <c r="O306" s="282"/>
      <c r="P306" s="282"/>
      <c r="Q306" s="282"/>
      <c r="R306" s="133"/>
      <c r="T306" s="154" t="s">
        <v>5</v>
      </c>
      <c r="U306" s="46" t="s">
        <v>45</v>
      </c>
      <c r="V306" s="38"/>
      <c r="W306" s="173">
        <f t="shared" si="16"/>
        <v>0</v>
      </c>
      <c r="X306" s="173">
        <v>0</v>
      </c>
      <c r="Y306" s="173">
        <f t="shared" si="17"/>
        <v>0</v>
      </c>
      <c r="Z306" s="173">
        <v>0</v>
      </c>
      <c r="AA306" s="174">
        <f t="shared" si="18"/>
        <v>0</v>
      </c>
      <c r="AR306" s="20" t="s">
        <v>165</v>
      </c>
      <c r="AT306" s="20" t="s">
        <v>152</v>
      </c>
      <c r="AU306" s="20" t="s">
        <v>118</v>
      </c>
      <c r="AY306" s="20" t="s">
        <v>161</v>
      </c>
      <c r="BE306" s="107">
        <f t="shared" si="19"/>
        <v>0</v>
      </c>
      <c r="BF306" s="107">
        <f t="shared" si="20"/>
        <v>0</v>
      </c>
      <c r="BG306" s="107">
        <f t="shared" si="21"/>
        <v>0</v>
      </c>
      <c r="BH306" s="107">
        <f t="shared" si="22"/>
        <v>0</v>
      </c>
      <c r="BI306" s="107">
        <f t="shared" si="23"/>
        <v>0</v>
      </c>
      <c r="BJ306" s="20" t="s">
        <v>85</v>
      </c>
      <c r="BK306" s="107">
        <f t="shared" si="24"/>
        <v>0</v>
      </c>
      <c r="BL306" s="20" t="s">
        <v>165</v>
      </c>
      <c r="BM306" s="20" t="s">
        <v>827</v>
      </c>
    </row>
    <row r="307" spans="2:65" s="1" customFormat="1" ht="16.5" customHeight="1">
      <c r="B307" s="130"/>
      <c r="C307" s="169" t="s">
        <v>828</v>
      </c>
      <c r="D307" s="169" t="s">
        <v>152</v>
      </c>
      <c r="E307" s="170" t="s">
        <v>829</v>
      </c>
      <c r="F307" s="281" t="s">
        <v>830</v>
      </c>
      <c r="G307" s="281"/>
      <c r="H307" s="281"/>
      <c r="I307" s="281"/>
      <c r="J307" s="171" t="s">
        <v>454</v>
      </c>
      <c r="K307" s="172">
        <v>1</v>
      </c>
      <c r="L307" s="270">
        <v>0</v>
      </c>
      <c r="M307" s="270"/>
      <c r="N307" s="282">
        <f t="shared" si="15"/>
        <v>0</v>
      </c>
      <c r="O307" s="282"/>
      <c r="P307" s="282"/>
      <c r="Q307" s="282"/>
      <c r="R307" s="133"/>
      <c r="T307" s="154" t="s">
        <v>5</v>
      </c>
      <c r="U307" s="46" t="s">
        <v>45</v>
      </c>
      <c r="V307" s="38"/>
      <c r="W307" s="173">
        <f t="shared" si="16"/>
        <v>0</v>
      </c>
      <c r="X307" s="173">
        <v>0</v>
      </c>
      <c r="Y307" s="173">
        <f t="shared" si="17"/>
        <v>0</v>
      </c>
      <c r="Z307" s="173">
        <v>0</v>
      </c>
      <c r="AA307" s="174">
        <f t="shared" si="18"/>
        <v>0</v>
      </c>
      <c r="AR307" s="20" t="s">
        <v>165</v>
      </c>
      <c r="AT307" s="20" t="s">
        <v>152</v>
      </c>
      <c r="AU307" s="20" t="s">
        <v>118</v>
      </c>
      <c r="AY307" s="20" t="s">
        <v>161</v>
      </c>
      <c r="BE307" s="107">
        <f t="shared" si="19"/>
        <v>0</v>
      </c>
      <c r="BF307" s="107">
        <f t="shared" si="20"/>
        <v>0</v>
      </c>
      <c r="BG307" s="107">
        <f t="shared" si="21"/>
        <v>0</v>
      </c>
      <c r="BH307" s="107">
        <f t="shared" si="22"/>
        <v>0</v>
      </c>
      <c r="BI307" s="107">
        <f t="shared" si="23"/>
        <v>0</v>
      </c>
      <c r="BJ307" s="20" t="s">
        <v>85</v>
      </c>
      <c r="BK307" s="107">
        <f t="shared" si="24"/>
        <v>0</v>
      </c>
      <c r="BL307" s="20" t="s">
        <v>165</v>
      </c>
      <c r="BM307" s="20" t="s">
        <v>831</v>
      </c>
    </row>
    <row r="308" spans="2:65" s="1" customFormat="1" ht="16.5" customHeight="1">
      <c r="B308" s="130"/>
      <c r="C308" s="169" t="s">
        <v>832</v>
      </c>
      <c r="D308" s="169" t="s">
        <v>152</v>
      </c>
      <c r="E308" s="170" t="s">
        <v>833</v>
      </c>
      <c r="F308" s="281" t="s">
        <v>834</v>
      </c>
      <c r="G308" s="281"/>
      <c r="H308" s="281"/>
      <c r="I308" s="281"/>
      <c r="J308" s="171" t="s">
        <v>454</v>
      </c>
      <c r="K308" s="172">
        <v>1</v>
      </c>
      <c r="L308" s="270">
        <v>0</v>
      </c>
      <c r="M308" s="270"/>
      <c r="N308" s="282">
        <f t="shared" si="15"/>
        <v>0</v>
      </c>
      <c r="O308" s="282"/>
      <c r="P308" s="282"/>
      <c r="Q308" s="282"/>
      <c r="R308" s="133"/>
      <c r="T308" s="154" t="s">
        <v>5</v>
      </c>
      <c r="U308" s="46" t="s">
        <v>45</v>
      </c>
      <c r="V308" s="38"/>
      <c r="W308" s="173">
        <f t="shared" si="16"/>
        <v>0</v>
      </c>
      <c r="X308" s="173">
        <v>0</v>
      </c>
      <c r="Y308" s="173">
        <f t="shared" si="17"/>
        <v>0</v>
      </c>
      <c r="Z308" s="173">
        <v>0</v>
      </c>
      <c r="AA308" s="174">
        <f t="shared" si="18"/>
        <v>0</v>
      </c>
      <c r="AR308" s="20" t="s">
        <v>165</v>
      </c>
      <c r="AT308" s="20" t="s">
        <v>152</v>
      </c>
      <c r="AU308" s="20" t="s">
        <v>118</v>
      </c>
      <c r="AY308" s="20" t="s">
        <v>161</v>
      </c>
      <c r="BE308" s="107">
        <f t="shared" si="19"/>
        <v>0</v>
      </c>
      <c r="BF308" s="107">
        <f t="shared" si="20"/>
        <v>0</v>
      </c>
      <c r="BG308" s="107">
        <f t="shared" si="21"/>
        <v>0</v>
      </c>
      <c r="BH308" s="107">
        <f t="shared" si="22"/>
        <v>0</v>
      </c>
      <c r="BI308" s="107">
        <f t="shared" si="23"/>
        <v>0</v>
      </c>
      <c r="BJ308" s="20" t="s">
        <v>85</v>
      </c>
      <c r="BK308" s="107">
        <f t="shared" si="24"/>
        <v>0</v>
      </c>
      <c r="BL308" s="20" t="s">
        <v>165</v>
      </c>
      <c r="BM308" s="20" t="s">
        <v>835</v>
      </c>
    </row>
    <row r="309" spans="2:65" s="1" customFormat="1" ht="16.5" customHeight="1">
      <c r="B309" s="130"/>
      <c r="C309" s="169" t="s">
        <v>836</v>
      </c>
      <c r="D309" s="169" t="s">
        <v>152</v>
      </c>
      <c r="E309" s="170" t="s">
        <v>837</v>
      </c>
      <c r="F309" s="281" t="s">
        <v>838</v>
      </c>
      <c r="G309" s="281"/>
      <c r="H309" s="281"/>
      <c r="I309" s="281"/>
      <c r="J309" s="171" t="s">
        <v>454</v>
      </c>
      <c r="K309" s="172">
        <v>1</v>
      </c>
      <c r="L309" s="270">
        <v>0</v>
      </c>
      <c r="M309" s="270"/>
      <c r="N309" s="282">
        <f t="shared" si="15"/>
        <v>0</v>
      </c>
      <c r="O309" s="282"/>
      <c r="P309" s="282"/>
      <c r="Q309" s="282"/>
      <c r="R309" s="133"/>
      <c r="T309" s="154" t="s">
        <v>5</v>
      </c>
      <c r="U309" s="46" t="s">
        <v>45</v>
      </c>
      <c r="V309" s="38"/>
      <c r="W309" s="173">
        <f t="shared" si="16"/>
        <v>0</v>
      </c>
      <c r="X309" s="173">
        <v>0</v>
      </c>
      <c r="Y309" s="173">
        <f t="shared" si="17"/>
        <v>0</v>
      </c>
      <c r="Z309" s="173">
        <v>0</v>
      </c>
      <c r="AA309" s="174">
        <f t="shared" si="18"/>
        <v>0</v>
      </c>
      <c r="AR309" s="20" t="s">
        <v>165</v>
      </c>
      <c r="AT309" s="20" t="s">
        <v>152</v>
      </c>
      <c r="AU309" s="20" t="s">
        <v>118</v>
      </c>
      <c r="AY309" s="20" t="s">
        <v>161</v>
      </c>
      <c r="BE309" s="107">
        <f t="shared" si="19"/>
        <v>0</v>
      </c>
      <c r="BF309" s="107">
        <f t="shared" si="20"/>
        <v>0</v>
      </c>
      <c r="BG309" s="107">
        <f t="shared" si="21"/>
        <v>0</v>
      </c>
      <c r="BH309" s="107">
        <f t="shared" si="22"/>
        <v>0</v>
      </c>
      <c r="BI309" s="107">
        <f t="shared" si="23"/>
        <v>0</v>
      </c>
      <c r="BJ309" s="20" t="s">
        <v>85</v>
      </c>
      <c r="BK309" s="107">
        <f t="shared" si="24"/>
        <v>0</v>
      </c>
      <c r="BL309" s="20" t="s">
        <v>165</v>
      </c>
      <c r="BM309" s="20" t="s">
        <v>839</v>
      </c>
    </row>
    <row r="310" spans="2:65" s="1" customFormat="1" ht="16.5" customHeight="1">
      <c r="B310" s="130"/>
      <c r="C310" s="169" t="s">
        <v>840</v>
      </c>
      <c r="D310" s="169" t="s">
        <v>152</v>
      </c>
      <c r="E310" s="170" t="s">
        <v>841</v>
      </c>
      <c r="F310" s="281" t="s">
        <v>842</v>
      </c>
      <c r="G310" s="281"/>
      <c r="H310" s="281"/>
      <c r="I310" s="281"/>
      <c r="J310" s="171" t="s">
        <v>454</v>
      </c>
      <c r="K310" s="172">
        <v>1</v>
      </c>
      <c r="L310" s="270">
        <v>0</v>
      </c>
      <c r="M310" s="270"/>
      <c r="N310" s="282">
        <f t="shared" si="15"/>
        <v>0</v>
      </c>
      <c r="O310" s="282"/>
      <c r="P310" s="282"/>
      <c r="Q310" s="282"/>
      <c r="R310" s="133"/>
      <c r="T310" s="154" t="s">
        <v>5</v>
      </c>
      <c r="U310" s="46" t="s">
        <v>45</v>
      </c>
      <c r="V310" s="38"/>
      <c r="W310" s="173">
        <f t="shared" si="16"/>
        <v>0</v>
      </c>
      <c r="X310" s="173">
        <v>0</v>
      </c>
      <c r="Y310" s="173">
        <f t="shared" si="17"/>
        <v>0</v>
      </c>
      <c r="Z310" s="173">
        <v>0</v>
      </c>
      <c r="AA310" s="174">
        <f t="shared" si="18"/>
        <v>0</v>
      </c>
      <c r="AR310" s="20" t="s">
        <v>165</v>
      </c>
      <c r="AT310" s="20" t="s">
        <v>152</v>
      </c>
      <c r="AU310" s="20" t="s">
        <v>118</v>
      </c>
      <c r="AY310" s="20" t="s">
        <v>161</v>
      </c>
      <c r="BE310" s="107">
        <f t="shared" si="19"/>
        <v>0</v>
      </c>
      <c r="BF310" s="107">
        <f t="shared" si="20"/>
        <v>0</v>
      </c>
      <c r="BG310" s="107">
        <f t="shared" si="21"/>
        <v>0</v>
      </c>
      <c r="BH310" s="107">
        <f t="shared" si="22"/>
        <v>0</v>
      </c>
      <c r="BI310" s="107">
        <f t="shared" si="23"/>
        <v>0</v>
      </c>
      <c r="BJ310" s="20" t="s">
        <v>85</v>
      </c>
      <c r="BK310" s="107">
        <f t="shared" si="24"/>
        <v>0</v>
      </c>
      <c r="BL310" s="20" t="s">
        <v>165</v>
      </c>
      <c r="BM310" s="20" t="s">
        <v>843</v>
      </c>
    </row>
    <row r="311" spans="2:65" s="1" customFormat="1" ht="16.5" customHeight="1">
      <c r="B311" s="130"/>
      <c r="C311" s="169" t="s">
        <v>844</v>
      </c>
      <c r="D311" s="169" t="s">
        <v>152</v>
      </c>
      <c r="E311" s="170" t="s">
        <v>845</v>
      </c>
      <c r="F311" s="281" t="s">
        <v>846</v>
      </c>
      <c r="G311" s="281"/>
      <c r="H311" s="281"/>
      <c r="I311" s="281"/>
      <c r="J311" s="171" t="s">
        <v>454</v>
      </c>
      <c r="K311" s="172">
        <v>1</v>
      </c>
      <c r="L311" s="270">
        <v>0</v>
      </c>
      <c r="M311" s="270"/>
      <c r="N311" s="282">
        <f t="shared" si="15"/>
        <v>0</v>
      </c>
      <c r="O311" s="282"/>
      <c r="P311" s="282"/>
      <c r="Q311" s="282"/>
      <c r="R311" s="133"/>
      <c r="T311" s="154" t="s">
        <v>5</v>
      </c>
      <c r="U311" s="46" t="s">
        <v>45</v>
      </c>
      <c r="V311" s="38"/>
      <c r="W311" s="173">
        <f t="shared" si="16"/>
        <v>0</v>
      </c>
      <c r="X311" s="173">
        <v>0</v>
      </c>
      <c r="Y311" s="173">
        <f t="shared" si="17"/>
        <v>0</v>
      </c>
      <c r="Z311" s="173">
        <v>0</v>
      </c>
      <c r="AA311" s="174">
        <f t="shared" si="18"/>
        <v>0</v>
      </c>
      <c r="AR311" s="20" t="s">
        <v>165</v>
      </c>
      <c r="AT311" s="20" t="s">
        <v>152</v>
      </c>
      <c r="AU311" s="20" t="s">
        <v>118</v>
      </c>
      <c r="AY311" s="20" t="s">
        <v>161</v>
      </c>
      <c r="BE311" s="107">
        <f t="shared" si="19"/>
        <v>0</v>
      </c>
      <c r="BF311" s="107">
        <f t="shared" si="20"/>
        <v>0</v>
      </c>
      <c r="BG311" s="107">
        <f t="shared" si="21"/>
        <v>0</v>
      </c>
      <c r="BH311" s="107">
        <f t="shared" si="22"/>
        <v>0</v>
      </c>
      <c r="BI311" s="107">
        <f t="shared" si="23"/>
        <v>0</v>
      </c>
      <c r="BJ311" s="20" t="s">
        <v>85</v>
      </c>
      <c r="BK311" s="107">
        <f t="shared" si="24"/>
        <v>0</v>
      </c>
      <c r="BL311" s="20" t="s">
        <v>165</v>
      </c>
      <c r="BM311" s="20" t="s">
        <v>847</v>
      </c>
    </row>
    <row r="312" spans="2:65" s="1" customFormat="1" ht="16.5" customHeight="1">
      <c r="B312" s="130"/>
      <c r="C312" s="169" t="s">
        <v>848</v>
      </c>
      <c r="D312" s="169" t="s">
        <v>152</v>
      </c>
      <c r="E312" s="170" t="s">
        <v>849</v>
      </c>
      <c r="F312" s="281" t="s">
        <v>850</v>
      </c>
      <c r="G312" s="281"/>
      <c r="H312" s="281"/>
      <c r="I312" s="281"/>
      <c r="J312" s="171" t="s">
        <v>454</v>
      </c>
      <c r="K312" s="172">
        <v>1</v>
      </c>
      <c r="L312" s="270">
        <v>0</v>
      </c>
      <c r="M312" s="270"/>
      <c r="N312" s="282">
        <f t="shared" si="15"/>
        <v>0</v>
      </c>
      <c r="O312" s="282"/>
      <c r="P312" s="282"/>
      <c r="Q312" s="282"/>
      <c r="R312" s="133"/>
      <c r="T312" s="154" t="s">
        <v>5</v>
      </c>
      <c r="U312" s="46" t="s">
        <v>45</v>
      </c>
      <c r="V312" s="38"/>
      <c r="W312" s="173">
        <f t="shared" si="16"/>
        <v>0</v>
      </c>
      <c r="X312" s="173">
        <v>0</v>
      </c>
      <c r="Y312" s="173">
        <f t="shared" si="17"/>
        <v>0</v>
      </c>
      <c r="Z312" s="173">
        <v>0</v>
      </c>
      <c r="AA312" s="174">
        <f t="shared" si="18"/>
        <v>0</v>
      </c>
      <c r="AR312" s="20" t="s">
        <v>165</v>
      </c>
      <c r="AT312" s="20" t="s">
        <v>152</v>
      </c>
      <c r="AU312" s="20" t="s">
        <v>118</v>
      </c>
      <c r="AY312" s="20" t="s">
        <v>161</v>
      </c>
      <c r="BE312" s="107">
        <f t="shared" si="19"/>
        <v>0</v>
      </c>
      <c r="BF312" s="107">
        <f t="shared" si="20"/>
        <v>0</v>
      </c>
      <c r="BG312" s="107">
        <f t="shared" si="21"/>
        <v>0</v>
      </c>
      <c r="BH312" s="107">
        <f t="shared" si="22"/>
        <v>0</v>
      </c>
      <c r="BI312" s="107">
        <f t="shared" si="23"/>
        <v>0</v>
      </c>
      <c r="BJ312" s="20" t="s">
        <v>85</v>
      </c>
      <c r="BK312" s="107">
        <f t="shared" si="24"/>
        <v>0</v>
      </c>
      <c r="BL312" s="20" t="s">
        <v>165</v>
      </c>
      <c r="BM312" s="20" t="s">
        <v>851</v>
      </c>
    </row>
    <row r="313" spans="2:65" s="1" customFormat="1" ht="16.5" customHeight="1">
      <c r="B313" s="130"/>
      <c r="C313" s="169" t="s">
        <v>852</v>
      </c>
      <c r="D313" s="169" t="s">
        <v>152</v>
      </c>
      <c r="E313" s="170" t="s">
        <v>853</v>
      </c>
      <c r="F313" s="281" t="s">
        <v>854</v>
      </c>
      <c r="G313" s="281"/>
      <c r="H313" s="281"/>
      <c r="I313" s="281"/>
      <c r="J313" s="171" t="s">
        <v>454</v>
      </c>
      <c r="K313" s="172">
        <v>1</v>
      </c>
      <c r="L313" s="270">
        <v>0</v>
      </c>
      <c r="M313" s="270"/>
      <c r="N313" s="282">
        <f t="shared" si="15"/>
        <v>0</v>
      </c>
      <c r="O313" s="282"/>
      <c r="P313" s="282"/>
      <c r="Q313" s="282"/>
      <c r="R313" s="133"/>
      <c r="T313" s="154" t="s">
        <v>5</v>
      </c>
      <c r="U313" s="46" t="s">
        <v>45</v>
      </c>
      <c r="V313" s="38"/>
      <c r="W313" s="173">
        <f t="shared" si="16"/>
        <v>0</v>
      </c>
      <c r="X313" s="173">
        <v>0</v>
      </c>
      <c r="Y313" s="173">
        <f t="shared" si="17"/>
        <v>0</v>
      </c>
      <c r="Z313" s="173">
        <v>0</v>
      </c>
      <c r="AA313" s="174">
        <f t="shared" si="18"/>
        <v>0</v>
      </c>
      <c r="AR313" s="20" t="s">
        <v>165</v>
      </c>
      <c r="AT313" s="20" t="s">
        <v>152</v>
      </c>
      <c r="AU313" s="20" t="s">
        <v>118</v>
      </c>
      <c r="AY313" s="20" t="s">
        <v>161</v>
      </c>
      <c r="BE313" s="107">
        <f t="shared" si="19"/>
        <v>0</v>
      </c>
      <c r="BF313" s="107">
        <f t="shared" si="20"/>
        <v>0</v>
      </c>
      <c r="BG313" s="107">
        <f t="shared" si="21"/>
        <v>0</v>
      </c>
      <c r="BH313" s="107">
        <f t="shared" si="22"/>
        <v>0</v>
      </c>
      <c r="BI313" s="107">
        <f t="shared" si="23"/>
        <v>0</v>
      </c>
      <c r="BJ313" s="20" t="s">
        <v>85</v>
      </c>
      <c r="BK313" s="107">
        <f t="shared" si="24"/>
        <v>0</v>
      </c>
      <c r="BL313" s="20" t="s">
        <v>165</v>
      </c>
      <c r="BM313" s="20" t="s">
        <v>855</v>
      </c>
    </row>
    <row r="314" spans="2:65" s="1" customFormat="1" ht="16.5" customHeight="1">
      <c r="B314" s="130"/>
      <c r="C314" s="169" t="s">
        <v>856</v>
      </c>
      <c r="D314" s="169" t="s">
        <v>152</v>
      </c>
      <c r="E314" s="170" t="s">
        <v>857</v>
      </c>
      <c r="F314" s="281" t="s">
        <v>858</v>
      </c>
      <c r="G314" s="281"/>
      <c r="H314" s="281"/>
      <c r="I314" s="281"/>
      <c r="J314" s="171" t="s">
        <v>454</v>
      </c>
      <c r="K314" s="172">
        <v>1</v>
      </c>
      <c r="L314" s="270">
        <v>0</v>
      </c>
      <c r="M314" s="270"/>
      <c r="N314" s="282">
        <f t="shared" si="15"/>
        <v>0</v>
      </c>
      <c r="O314" s="282"/>
      <c r="P314" s="282"/>
      <c r="Q314" s="282"/>
      <c r="R314" s="133"/>
      <c r="T314" s="154" t="s">
        <v>5</v>
      </c>
      <c r="U314" s="46" t="s">
        <v>45</v>
      </c>
      <c r="V314" s="38"/>
      <c r="W314" s="173">
        <f t="shared" si="16"/>
        <v>0</v>
      </c>
      <c r="X314" s="173">
        <v>0</v>
      </c>
      <c r="Y314" s="173">
        <f t="shared" si="17"/>
        <v>0</v>
      </c>
      <c r="Z314" s="173">
        <v>0</v>
      </c>
      <c r="AA314" s="174">
        <f t="shared" si="18"/>
        <v>0</v>
      </c>
      <c r="AR314" s="20" t="s">
        <v>165</v>
      </c>
      <c r="AT314" s="20" t="s">
        <v>152</v>
      </c>
      <c r="AU314" s="20" t="s">
        <v>118</v>
      </c>
      <c r="AY314" s="20" t="s">
        <v>161</v>
      </c>
      <c r="BE314" s="107">
        <f t="shared" si="19"/>
        <v>0</v>
      </c>
      <c r="BF314" s="107">
        <f t="shared" si="20"/>
        <v>0</v>
      </c>
      <c r="BG314" s="107">
        <f t="shared" si="21"/>
        <v>0</v>
      </c>
      <c r="BH314" s="107">
        <f t="shared" si="22"/>
        <v>0</v>
      </c>
      <c r="BI314" s="107">
        <f t="shared" si="23"/>
        <v>0</v>
      </c>
      <c r="BJ314" s="20" t="s">
        <v>85</v>
      </c>
      <c r="BK314" s="107">
        <f t="shared" si="24"/>
        <v>0</v>
      </c>
      <c r="BL314" s="20" t="s">
        <v>165</v>
      </c>
      <c r="BM314" s="20" t="s">
        <v>859</v>
      </c>
    </row>
    <row r="315" spans="2:65" s="1" customFormat="1" ht="16.5" customHeight="1">
      <c r="B315" s="130"/>
      <c r="C315" s="169" t="s">
        <v>860</v>
      </c>
      <c r="D315" s="169" t="s">
        <v>152</v>
      </c>
      <c r="E315" s="170" t="s">
        <v>861</v>
      </c>
      <c r="F315" s="281" t="s">
        <v>862</v>
      </c>
      <c r="G315" s="281"/>
      <c r="H315" s="281"/>
      <c r="I315" s="281"/>
      <c r="J315" s="171" t="s">
        <v>454</v>
      </c>
      <c r="K315" s="172">
        <v>1</v>
      </c>
      <c r="L315" s="270">
        <v>0</v>
      </c>
      <c r="M315" s="270"/>
      <c r="N315" s="282">
        <f t="shared" si="15"/>
        <v>0</v>
      </c>
      <c r="O315" s="282"/>
      <c r="P315" s="282"/>
      <c r="Q315" s="282"/>
      <c r="R315" s="133"/>
      <c r="T315" s="154" t="s">
        <v>5</v>
      </c>
      <c r="U315" s="46" t="s">
        <v>45</v>
      </c>
      <c r="V315" s="38"/>
      <c r="W315" s="173">
        <f t="shared" si="16"/>
        <v>0</v>
      </c>
      <c r="X315" s="173">
        <v>0</v>
      </c>
      <c r="Y315" s="173">
        <f t="shared" si="17"/>
        <v>0</v>
      </c>
      <c r="Z315" s="173">
        <v>0</v>
      </c>
      <c r="AA315" s="174">
        <f t="shared" si="18"/>
        <v>0</v>
      </c>
      <c r="AR315" s="20" t="s">
        <v>165</v>
      </c>
      <c r="AT315" s="20" t="s">
        <v>152</v>
      </c>
      <c r="AU315" s="20" t="s">
        <v>118</v>
      </c>
      <c r="AY315" s="20" t="s">
        <v>161</v>
      </c>
      <c r="BE315" s="107">
        <f t="shared" si="19"/>
        <v>0</v>
      </c>
      <c r="BF315" s="107">
        <f t="shared" si="20"/>
        <v>0</v>
      </c>
      <c r="BG315" s="107">
        <f t="shared" si="21"/>
        <v>0</v>
      </c>
      <c r="BH315" s="107">
        <f t="shared" si="22"/>
        <v>0</v>
      </c>
      <c r="BI315" s="107">
        <f t="shared" si="23"/>
        <v>0</v>
      </c>
      <c r="BJ315" s="20" t="s">
        <v>85</v>
      </c>
      <c r="BK315" s="107">
        <f t="shared" si="24"/>
        <v>0</v>
      </c>
      <c r="BL315" s="20" t="s">
        <v>165</v>
      </c>
      <c r="BM315" s="20" t="s">
        <v>863</v>
      </c>
    </row>
    <row r="316" spans="2:65" s="1" customFormat="1" ht="16.5" customHeight="1">
      <c r="B316" s="130"/>
      <c r="C316" s="169" t="s">
        <v>864</v>
      </c>
      <c r="D316" s="169" t="s">
        <v>152</v>
      </c>
      <c r="E316" s="170" t="s">
        <v>865</v>
      </c>
      <c r="F316" s="281" t="s">
        <v>866</v>
      </c>
      <c r="G316" s="281"/>
      <c r="H316" s="281"/>
      <c r="I316" s="281"/>
      <c r="J316" s="171" t="s">
        <v>454</v>
      </c>
      <c r="K316" s="172">
        <v>1</v>
      </c>
      <c r="L316" s="270">
        <v>0</v>
      </c>
      <c r="M316" s="270"/>
      <c r="N316" s="282">
        <f t="shared" si="15"/>
        <v>0</v>
      </c>
      <c r="O316" s="282"/>
      <c r="P316" s="282"/>
      <c r="Q316" s="282"/>
      <c r="R316" s="133"/>
      <c r="T316" s="154" t="s">
        <v>5</v>
      </c>
      <c r="U316" s="46" t="s">
        <v>45</v>
      </c>
      <c r="V316" s="38"/>
      <c r="W316" s="173">
        <f t="shared" si="16"/>
        <v>0</v>
      </c>
      <c r="X316" s="173">
        <v>0</v>
      </c>
      <c r="Y316" s="173">
        <f t="shared" si="17"/>
        <v>0</v>
      </c>
      <c r="Z316" s="173">
        <v>0</v>
      </c>
      <c r="AA316" s="174">
        <f t="shared" si="18"/>
        <v>0</v>
      </c>
      <c r="AR316" s="20" t="s">
        <v>165</v>
      </c>
      <c r="AT316" s="20" t="s">
        <v>152</v>
      </c>
      <c r="AU316" s="20" t="s">
        <v>118</v>
      </c>
      <c r="AY316" s="20" t="s">
        <v>161</v>
      </c>
      <c r="BE316" s="107">
        <f t="shared" si="19"/>
        <v>0</v>
      </c>
      <c r="BF316" s="107">
        <f t="shared" si="20"/>
        <v>0</v>
      </c>
      <c r="BG316" s="107">
        <f t="shared" si="21"/>
        <v>0</v>
      </c>
      <c r="BH316" s="107">
        <f t="shared" si="22"/>
        <v>0</v>
      </c>
      <c r="BI316" s="107">
        <f t="shared" si="23"/>
        <v>0</v>
      </c>
      <c r="BJ316" s="20" t="s">
        <v>85</v>
      </c>
      <c r="BK316" s="107">
        <f t="shared" si="24"/>
        <v>0</v>
      </c>
      <c r="BL316" s="20" t="s">
        <v>165</v>
      </c>
      <c r="BM316" s="20" t="s">
        <v>867</v>
      </c>
    </row>
    <row r="317" spans="2:65" s="1" customFormat="1" ht="16.5" customHeight="1">
      <c r="B317" s="130"/>
      <c r="C317" s="169" t="s">
        <v>868</v>
      </c>
      <c r="D317" s="169" t="s">
        <v>152</v>
      </c>
      <c r="E317" s="170" t="s">
        <v>869</v>
      </c>
      <c r="F317" s="281" t="s">
        <v>870</v>
      </c>
      <c r="G317" s="281"/>
      <c r="H317" s="281"/>
      <c r="I317" s="281"/>
      <c r="J317" s="171" t="s">
        <v>454</v>
      </c>
      <c r="K317" s="172">
        <v>1</v>
      </c>
      <c r="L317" s="270">
        <v>0</v>
      </c>
      <c r="M317" s="270"/>
      <c r="N317" s="282">
        <f t="shared" si="15"/>
        <v>0</v>
      </c>
      <c r="O317" s="282"/>
      <c r="P317" s="282"/>
      <c r="Q317" s="282"/>
      <c r="R317" s="133"/>
      <c r="T317" s="154" t="s">
        <v>5</v>
      </c>
      <c r="U317" s="46" t="s">
        <v>45</v>
      </c>
      <c r="V317" s="38"/>
      <c r="W317" s="173">
        <f t="shared" si="16"/>
        <v>0</v>
      </c>
      <c r="X317" s="173">
        <v>0</v>
      </c>
      <c r="Y317" s="173">
        <f t="shared" si="17"/>
        <v>0</v>
      </c>
      <c r="Z317" s="173">
        <v>0</v>
      </c>
      <c r="AA317" s="174">
        <f t="shared" si="18"/>
        <v>0</v>
      </c>
      <c r="AR317" s="20" t="s">
        <v>165</v>
      </c>
      <c r="AT317" s="20" t="s">
        <v>152</v>
      </c>
      <c r="AU317" s="20" t="s">
        <v>118</v>
      </c>
      <c r="AY317" s="20" t="s">
        <v>161</v>
      </c>
      <c r="BE317" s="107">
        <f t="shared" si="19"/>
        <v>0</v>
      </c>
      <c r="BF317" s="107">
        <f t="shared" si="20"/>
        <v>0</v>
      </c>
      <c r="BG317" s="107">
        <f t="shared" si="21"/>
        <v>0</v>
      </c>
      <c r="BH317" s="107">
        <f t="shared" si="22"/>
        <v>0</v>
      </c>
      <c r="BI317" s="107">
        <f t="shared" si="23"/>
        <v>0</v>
      </c>
      <c r="BJ317" s="20" t="s">
        <v>85</v>
      </c>
      <c r="BK317" s="107">
        <f t="shared" si="24"/>
        <v>0</v>
      </c>
      <c r="BL317" s="20" t="s">
        <v>165</v>
      </c>
      <c r="BM317" s="20" t="s">
        <v>871</v>
      </c>
    </row>
    <row r="318" spans="2:65" s="1" customFormat="1" ht="16.5" customHeight="1">
      <c r="B318" s="130"/>
      <c r="C318" s="169" t="s">
        <v>872</v>
      </c>
      <c r="D318" s="169" t="s">
        <v>152</v>
      </c>
      <c r="E318" s="170" t="s">
        <v>873</v>
      </c>
      <c r="F318" s="281" t="s">
        <v>874</v>
      </c>
      <c r="G318" s="281"/>
      <c r="H318" s="281"/>
      <c r="I318" s="281"/>
      <c r="J318" s="171" t="s">
        <v>454</v>
      </c>
      <c r="K318" s="172">
        <v>1</v>
      </c>
      <c r="L318" s="270">
        <v>0</v>
      </c>
      <c r="M318" s="270"/>
      <c r="N318" s="282">
        <f t="shared" si="15"/>
        <v>0</v>
      </c>
      <c r="O318" s="282"/>
      <c r="P318" s="282"/>
      <c r="Q318" s="282"/>
      <c r="R318" s="133"/>
      <c r="T318" s="154" t="s">
        <v>5</v>
      </c>
      <c r="U318" s="46" t="s">
        <v>45</v>
      </c>
      <c r="V318" s="38"/>
      <c r="W318" s="173">
        <f t="shared" si="16"/>
        <v>0</v>
      </c>
      <c r="X318" s="173">
        <v>0</v>
      </c>
      <c r="Y318" s="173">
        <f t="shared" si="17"/>
        <v>0</v>
      </c>
      <c r="Z318" s="173">
        <v>0</v>
      </c>
      <c r="AA318" s="174">
        <f t="shared" si="18"/>
        <v>0</v>
      </c>
      <c r="AR318" s="20" t="s">
        <v>165</v>
      </c>
      <c r="AT318" s="20" t="s">
        <v>152</v>
      </c>
      <c r="AU318" s="20" t="s">
        <v>118</v>
      </c>
      <c r="AY318" s="20" t="s">
        <v>161</v>
      </c>
      <c r="BE318" s="107">
        <f t="shared" si="19"/>
        <v>0</v>
      </c>
      <c r="BF318" s="107">
        <f t="shared" si="20"/>
        <v>0</v>
      </c>
      <c r="BG318" s="107">
        <f t="shared" si="21"/>
        <v>0</v>
      </c>
      <c r="BH318" s="107">
        <f t="shared" si="22"/>
        <v>0</v>
      </c>
      <c r="BI318" s="107">
        <f t="shared" si="23"/>
        <v>0</v>
      </c>
      <c r="BJ318" s="20" t="s">
        <v>85</v>
      </c>
      <c r="BK318" s="107">
        <f t="shared" si="24"/>
        <v>0</v>
      </c>
      <c r="BL318" s="20" t="s">
        <v>165</v>
      </c>
      <c r="BM318" s="20" t="s">
        <v>875</v>
      </c>
    </row>
    <row r="319" spans="2:65" s="1" customFormat="1" ht="16.5" customHeight="1">
      <c r="B319" s="130"/>
      <c r="C319" s="169" t="s">
        <v>876</v>
      </c>
      <c r="D319" s="169" t="s">
        <v>152</v>
      </c>
      <c r="E319" s="170" t="s">
        <v>877</v>
      </c>
      <c r="F319" s="281" t="s">
        <v>878</v>
      </c>
      <c r="G319" s="281"/>
      <c r="H319" s="281"/>
      <c r="I319" s="281"/>
      <c r="J319" s="171" t="s">
        <v>454</v>
      </c>
      <c r="K319" s="172">
        <v>2</v>
      </c>
      <c r="L319" s="270">
        <v>0</v>
      </c>
      <c r="M319" s="270"/>
      <c r="N319" s="282">
        <f t="shared" si="15"/>
        <v>0</v>
      </c>
      <c r="O319" s="282"/>
      <c r="P319" s="282"/>
      <c r="Q319" s="282"/>
      <c r="R319" s="133"/>
      <c r="T319" s="154" t="s">
        <v>5</v>
      </c>
      <c r="U319" s="46" t="s">
        <v>45</v>
      </c>
      <c r="V319" s="38"/>
      <c r="W319" s="173">
        <f t="shared" si="16"/>
        <v>0</v>
      </c>
      <c r="X319" s="173">
        <v>0</v>
      </c>
      <c r="Y319" s="173">
        <f t="shared" si="17"/>
        <v>0</v>
      </c>
      <c r="Z319" s="173">
        <v>0</v>
      </c>
      <c r="AA319" s="174">
        <f t="shared" si="18"/>
        <v>0</v>
      </c>
      <c r="AR319" s="20" t="s">
        <v>165</v>
      </c>
      <c r="AT319" s="20" t="s">
        <v>152</v>
      </c>
      <c r="AU319" s="20" t="s">
        <v>118</v>
      </c>
      <c r="AY319" s="20" t="s">
        <v>161</v>
      </c>
      <c r="BE319" s="107">
        <f t="shared" si="19"/>
        <v>0</v>
      </c>
      <c r="BF319" s="107">
        <f t="shared" si="20"/>
        <v>0</v>
      </c>
      <c r="BG319" s="107">
        <f t="shared" si="21"/>
        <v>0</v>
      </c>
      <c r="BH319" s="107">
        <f t="shared" si="22"/>
        <v>0</v>
      </c>
      <c r="BI319" s="107">
        <f t="shared" si="23"/>
        <v>0</v>
      </c>
      <c r="BJ319" s="20" t="s">
        <v>85</v>
      </c>
      <c r="BK319" s="107">
        <f t="shared" si="24"/>
        <v>0</v>
      </c>
      <c r="BL319" s="20" t="s">
        <v>165</v>
      </c>
      <c r="BM319" s="20" t="s">
        <v>879</v>
      </c>
    </row>
    <row r="320" spans="2:65" s="1" customFormat="1" ht="16.5" customHeight="1">
      <c r="B320" s="130"/>
      <c r="C320" s="169" t="s">
        <v>880</v>
      </c>
      <c r="D320" s="169" t="s">
        <v>152</v>
      </c>
      <c r="E320" s="170" t="s">
        <v>881</v>
      </c>
      <c r="F320" s="281" t="s">
        <v>882</v>
      </c>
      <c r="G320" s="281"/>
      <c r="H320" s="281"/>
      <c r="I320" s="281"/>
      <c r="J320" s="171" t="s">
        <v>454</v>
      </c>
      <c r="K320" s="172">
        <v>1</v>
      </c>
      <c r="L320" s="270">
        <v>0</v>
      </c>
      <c r="M320" s="270"/>
      <c r="N320" s="282">
        <f t="shared" si="15"/>
        <v>0</v>
      </c>
      <c r="O320" s="282"/>
      <c r="P320" s="282"/>
      <c r="Q320" s="282"/>
      <c r="R320" s="133"/>
      <c r="T320" s="154" t="s">
        <v>5</v>
      </c>
      <c r="U320" s="46" t="s">
        <v>45</v>
      </c>
      <c r="V320" s="38"/>
      <c r="W320" s="173">
        <f t="shared" si="16"/>
        <v>0</v>
      </c>
      <c r="X320" s="173">
        <v>0</v>
      </c>
      <c r="Y320" s="173">
        <f t="shared" si="17"/>
        <v>0</v>
      </c>
      <c r="Z320" s="173">
        <v>0</v>
      </c>
      <c r="AA320" s="174">
        <f t="shared" si="18"/>
        <v>0</v>
      </c>
      <c r="AR320" s="20" t="s">
        <v>165</v>
      </c>
      <c r="AT320" s="20" t="s">
        <v>152</v>
      </c>
      <c r="AU320" s="20" t="s">
        <v>118</v>
      </c>
      <c r="AY320" s="20" t="s">
        <v>161</v>
      </c>
      <c r="BE320" s="107">
        <f t="shared" si="19"/>
        <v>0</v>
      </c>
      <c r="BF320" s="107">
        <f t="shared" si="20"/>
        <v>0</v>
      </c>
      <c r="BG320" s="107">
        <f t="shared" si="21"/>
        <v>0</v>
      </c>
      <c r="BH320" s="107">
        <f t="shared" si="22"/>
        <v>0</v>
      </c>
      <c r="BI320" s="107">
        <f t="shared" si="23"/>
        <v>0</v>
      </c>
      <c r="BJ320" s="20" t="s">
        <v>85</v>
      </c>
      <c r="BK320" s="107">
        <f t="shared" si="24"/>
        <v>0</v>
      </c>
      <c r="BL320" s="20" t="s">
        <v>165</v>
      </c>
      <c r="BM320" s="20" t="s">
        <v>883</v>
      </c>
    </row>
    <row r="321" spans="2:65" s="1" customFormat="1" ht="16.5" customHeight="1">
      <c r="B321" s="130"/>
      <c r="C321" s="169" t="s">
        <v>884</v>
      </c>
      <c r="D321" s="169" t="s">
        <v>152</v>
      </c>
      <c r="E321" s="170" t="s">
        <v>885</v>
      </c>
      <c r="F321" s="281" t="s">
        <v>886</v>
      </c>
      <c r="G321" s="281"/>
      <c r="H321" s="281"/>
      <c r="I321" s="281"/>
      <c r="J321" s="171" t="s">
        <v>454</v>
      </c>
      <c r="K321" s="172">
        <v>1</v>
      </c>
      <c r="L321" s="270">
        <v>0</v>
      </c>
      <c r="M321" s="270"/>
      <c r="N321" s="282">
        <f t="shared" si="15"/>
        <v>0</v>
      </c>
      <c r="O321" s="282"/>
      <c r="P321" s="282"/>
      <c r="Q321" s="282"/>
      <c r="R321" s="133"/>
      <c r="T321" s="154" t="s">
        <v>5</v>
      </c>
      <c r="U321" s="46" t="s">
        <v>45</v>
      </c>
      <c r="V321" s="38"/>
      <c r="W321" s="173">
        <f t="shared" si="16"/>
        <v>0</v>
      </c>
      <c r="X321" s="173">
        <v>0</v>
      </c>
      <c r="Y321" s="173">
        <f t="shared" si="17"/>
        <v>0</v>
      </c>
      <c r="Z321" s="173">
        <v>0</v>
      </c>
      <c r="AA321" s="174">
        <f t="shared" si="18"/>
        <v>0</v>
      </c>
      <c r="AR321" s="20" t="s">
        <v>165</v>
      </c>
      <c r="AT321" s="20" t="s">
        <v>152</v>
      </c>
      <c r="AU321" s="20" t="s">
        <v>118</v>
      </c>
      <c r="AY321" s="20" t="s">
        <v>161</v>
      </c>
      <c r="BE321" s="107">
        <f t="shared" si="19"/>
        <v>0</v>
      </c>
      <c r="BF321" s="107">
        <f t="shared" si="20"/>
        <v>0</v>
      </c>
      <c r="BG321" s="107">
        <f t="shared" si="21"/>
        <v>0</v>
      </c>
      <c r="BH321" s="107">
        <f t="shared" si="22"/>
        <v>0</v>
      </c>
      <c r="BI321" s="107">
        <f t="shared" si="23"/>
        <v>0</v>
      </c>
      <c r="BJ321" s="20" t="s">
        <v>85</v>
      </c>
      <c r="BK321" s="107">
        <f t="shared" si="24"/>
        <v>0</v>
      </c>
      <c r="BL321" s="20" t="s">
        <v>165</v>
      </c>
      <c r="BM321" s="20" t="s">
        <v>887</v>
      </c>
    </row>
    <row r="322" spans="2:65" s="1" customFormat="1" ht="16.5" customHeight="1">
      <c r="B322" s="130"/>
      <c r="C322" s="169" t="s">
        <v>888</v>
      </c>
      <c r="D322" s="169" t="s">
        <v>152</v>
      </c>
      <c r="E322" s="170" t="s">
        <v>889</v>
      </c>
      <c r="F322" s="281" t="s">
        <v>890</v>
      </c>
      <c r="G322" s="281"/>
      <c r="H322" s="281"/>
      <c r="I322" s="281"/>
      <c r="J322" s="171" t="s">
        <v>454</v>
      </c>
      <c r="K322" s="172">
        <v>1</v>
      </c>
      <c r="L322" s="270">
        <v>0</v>
      </c>
      <c r="M322" s="270"/>
      <c r="N322" s="282">
        <f t="shared" si="15"/>
        <v>0</v>
      </c>
      <c r="O322" s="282"/>
      <c r="P322" s="282"/>
      <c r="Q322" s="282"/>
      <c r="R322" s="133"/>
      <c r="T322" s="154" t="s">
        <v>5</v>
      </c>
      <c r="U322" s="46" t="s">
        <v>45</v>
      </c>
      <c r="V322" s="38"/>
      <c r="W322" s="173">
        <f t="shared" si="16"/>
        <v>0</v>
      </c>
      <c r="X322" s="173">
        <v>0</v>
      </c>
      <c r="Y322" s="173">
        <f t="shared" si="17"/>
        <v>0</v>
      </c>
      <c r="Z322" s="173">
        <v>0</v>
      </c>
      <c r="AA322" s="174">
        <f t="shared" si="18"/>
        <v>0</v>
      </c>
      <c r="AR322" s="20" t="s">
        <v>165</v>
      </c>
      <c r="AT322" s="20" t="s">
        <v>152</v>
      </c>
      <c r="AU322" s="20" t="s">
        <v>118</v>
      </c>
      <c r="AY322" s="20" t="s">
        <v>161</v>
      </c>
      <c r="BE322" s="107">
        <f t="shared" si="19"/>
        <v>0</v>
      </c>
      <c r="BF322" s="107">
        <f t="shared" si="20"/>
        <v>0</v>
      </c>
      <c r="BG322" s="107">
        <f t="shared" si="21"/>
        <v>0</v>
      </c>
      <c r="BH322" s="107">
        <f t="shared" si="22"/>
        <v>0</v>
      </c>
      <c r="BI322" s="107">
        <f t="shared" si="23"/>
        <v>0</v>
      </c>
      <c r="BJ322" s="20" t="s">
        <v>85</v>
      </c>
      <c r="BK322" s="107">
        <f t="shared" si="24"/>
        <v>0</v>
      </c>
      <c r="BL322" s="20" t="s">
        <v>165</v>
      </c>
      <c r="BM322" s="20" t="s">
        <v>891</v>
      </c>
    </row>
    <row r="323" spans="2:65" s="1" customFormat="1" ht="16.5" customHeight="1">
      <c r="B323" s="130"/>
      <c r="C323" s="169" t="s">
        <v>892</v>
      </c>
      <c r="D323" s="169" t="s">
        <v>152</v>
      </c>
      <c r="E323" s="170" t="s">
        <v>893</v>
      </c>
      <c r="F323" s="281" t="s">
        <v>894</v>
      </c>
      <c r="G323" s="281"/>
      <c r="H323" s="281"/>
      <c r="I323" s="281"/>
      <c r="J323" s="171" t="s">
        <v>454</v>
      </c>
      <c r="K323" s="172">
        <v>10</v>
      </c>
      <c r="L323" s="270">
        <v>0</v>
      </c>
      <c r="M323" s="270"/>
      <c r="N323" s="282">
        <f t="shared" si="15"/>
        <v>0</v>
      </c>
      <c r="O323" s="282"/>
      <c r="P323" s="282"/>
      <c r="Q323" s="282"/>
      <c r="R323" s="133"/>
      <c r="T323" s="154" t="s">
        <v>5</v>
      </c>
      <c r="U323" s="46" t="s">
        <v>45</v>
      </c>
      <c r="V323" s="38"/>
      <c r="W323" s="173">
        <f t="shared" si="16"/>
        <v>0</v>
      </c>
      <c r="X323" s="173">
        <v>0</v>
      </c>
      <c r="Y323" s="173">
        <f t="shared" si="17"/>
        <v>0</v>
      </c>
      <c r="Z323" s="173">
        <v>0</v>
      </c>
      <c r="AA323" s="174">
        <f t="shared" si="18"/>
        <v>0</v>
      </c>
      <c r="AR323" s="20" t="s">
        <v>165</v>
      </c>
      <c r="AT323" s="20" t="s">
        <v>152</v>
      </c>
      <c r="AU323" s="20" t="s">
        <v>118</v>
      </c>
      <c r="AY323" s="20" t="s">
        <v>161</v>
      </c>
      <c r="BE323" s="107">
        <f t="shared" si="19"/>
        <v>0</v>
      </c>
      <c r="BF323" s="107">
        <f t="shared" si="20"/>
        <v>0</v>
      </c>
      <c r="BG323" s="107">
        <f t="shared" si="21"/>
        <v>0</v>
      </c>
      <c r="BH323" s="107">
        <f t="shared" si="22"/>
        <v>0</v>
      </c>
      <c r="BI323" s="107">
        <f t="shared" si="23"/>
        <v>0</v>
      </c>
      <c r="BJ323" s="20" t="s">
        <v>85</v>
      </c>
      <c r="BK323" s="107">
        <f t="shared" si="24"/>
        <v>0</v>
      </c>
      <c r="BL323" s="20" t="s">
        <v>165</v>
      </c>
      <c r="BM323" s="20" t="s">
        <v>895</v>
      </c>
    </row>
    <row r="324" spans="2:65" s="1" customFormat="1" ht="16.5" customHeight="1">
      <c r="B324" s="130"/>
      <c r="C324" s="169" t="s">
        <v>896</v>
      </c>
      <c r="D324" s="169" t="s">
        <v>152</v>
      </c>
      <c r="E324" s="170" t="s">
        <v>897</v>
      </c>
      <c r="F324" s="281" t="s">
        <v>898</v>
      </c>
      <c r="G324" s="281"/>
      <c r="H324" s="281"/>
      <c r="I324" s="281"/>
      <c r="J324" s="171" t="s">
        <v>454</v>
      </c>
      <c r="K324" s="172">
        <v>1</v>
      </c>
      <c r="L324" s="270">
        <v>0</v>
      </c>
      <c r="M324" s="270"/>
      <c r="N324" s="282">
        <f t="shared" si="15"/>
        <v>0</v>
      </c>
      <c r="O324" s="282"/>
      <c r="P324" s="282"/>
      <c r="Q324" s="282"/>
      <c r="R324" s="133"/>
      <c r="T324" s="154" t="s">
        <v>5</v>
      </c>
      <c r="U324" s="46" t="s">
        <v>45</v>
      </c>
      <c r="V324" s="38"/>
      <c r="W324" s="173">
        <f t="shared" si="16"/>
        <v>0</v>
      </c>
      <c r="X324" s="173">
        <v>0</v>
      </c>
      <c r="Y324" s="173">
        <f t="shared" si="17"/>
        <v>0</v>
      </c>
      <c r="Z324" s="173">
        <v>0</v>
      </c>
      <c r="AA324" s="174">
        <f t="shared" si="18"/>
        <v>0</v>
      </c>
      <c r="AR324" s="20" t="s">
        <v>165</v>
      </c>
      <c r="AT324" s="20" t="s">
        <v>152</v>
      </c>
      <c r="AU324" s="20" t="s">
        <v>118</v>
      </c>
      <c r="AY324" s="20" t="s">
        <v>161</v>
      </c>
      <c r="BE324" s="107">
        <f t="shared" si="19"/>
        <v>0</v>
      </c>
      <c r="BF324" s="107">
        <f t="shared" si="20"/>
        <v>0</v>
      </c>
      <c r="BG324" s="107">
        <f t="shared" si="21"/>
        <v>0</v>
      </c>
      <c r="BH324" s="107">
        <f t="shared" si="22"/>
        <v>0</v>
      </c>
      <c r="BI324" s="107">
        <f t="shared" si="23"/>
        <v>0</v>
      </c>
      <c r="BJ324" s="20" t="s">
        <v>85</v>
      </c>
      <c r="BK324" s="107">
        <f t="shared" si="24"/>
        <v>0</v>
      </c>
      <c r="BL324" s="20" t="s">
        <v>165</v>
      </c>
      <c r="BM324" s="20" t="s">
        <v>899</v>
      </c>
    </row>
    <row r="325" spans="2:65" s="1" customFormat="1" ht="16.5" customHeight="1">
      <c r="B325" s="130"/>
      <c r="C325" s="169" t="s">
        <v>900</v>
      </c>
      <c r="D325" s="169" t="s">
        <v>152</v>
      </c>
      <c r="E325" s="170" t="s">
        <v>901</v>
      </c>
      <c r="F325" s="281" t="s">
        <v>902</v>
      </c>
      <c r="G325" s="281"/>
      <c r="H325" s="281"/>
      <c r="I325" s="281"/>
      <c r="J325" s="171" t="s">
        <v>454</v>
      </c>
      <c r="K325" s="172">
        <v>1</v>
      </c>
      <c r="L325" s="270">
        <v>0</v>
      </c>
      <c r="M325" s="270"/>
      <c r="N325" s="282">
        <f t="shared" si="15"/>
        <v>0</v>
      </c>
      <c r="O325" s="282"/>
      <c r="P325" s="282"/>
      <c r="Q325" s="282"/>
      <c r="R325" s="133"/>
      <c r="T325" s="154" t="s">
        <v>5</v>
      </c>
      <c r="U325" s="46" t="s">
        <v>45</v>
      </c>
      <c r="V325" s="38"/>
      <c r="W325" s="173">
        <f t="shared" si="16"/>
        <v>0</v>
      </c>
      <c r="X325" s="173">
        <v>0</v>
      </c>
      <c r="Y325" s="173">
        <f t="shared" si="17"/>
        <v>0</v>
      </c>
      <c r="Z325" s="173">
        <v>0</v>
      </c>
      <c r="AA325" s="174">
        <f t="shared" si="18"/>
        <v>0</v>
      </c>
      <c r="AR325" s="20" t="s">
        <v>165</v>
      </c>
      <c r="AT325" s="20" t="s">
        <v>152</v>
      </c>
      <c r="AU325" s="20" t="s">
        <v>118</v>
      </c>
      <c r="AY325" s="20" t="s">
        <v>161</v>
      </c>
      <c r="BE325" s="107">
        <f t="shared" si="19"/>
        <v>0</v>
      </c>
      <c r="BF325" s="107">
        <f t="shared" si="20"/>
        <v>0</v>
      </c>
      <c r="BG325" s="107">
        <f t="shared" si="21"/>
        <v>0</v>
      </c>
      <c r="BH325" s="107">
        <f t="shared" si="22"/>
        <v>0</v>
      </c>
      <c r="BI325" s="107">
        <f t="shared" si="23"/>
        <v>0</v>
      </c>
      <c r="BJ325" s="20" t="s">
        <v>85</v>
      </c>
      <c r="BK325" s="107">
        <f t="shared" si="24"/>
        <v>0</v>
      </c>
      <c r="BL325" s="20" t="s">
        <v>165</v>
      </c>
      <c r="BM325" s="20" t="s">
        <v>903</v>
      </c>
    </row>
    <row r="326" spans="2:65" s="1" customFormat="1" ht="16.5" customHeight="1">
      <c r="B326" s="130"/>
      <c r="C326" s="169" t="s">
        <v>904</v>
      </c>
      <c r="D326" s="169" t="s">
        <v>152</v>
      </c>
      <c r="E326" s="170" t="s">
        <v>905</v>
      </c>
      <c r="F326" s="281" t="s">
        <v>906</v>
      </c>
      <c r="G326" s="281"/>
      <c r="H326" s="281"/>
      <c r="I326" s="281"/>
      <c r="J326" s="171" t="s">
        <v>454</v>
      </c>
      <c r="K326" s="172">
        <v>3</v>
      </c>
      <c r="L326" s="270">
        <v>0</v>
      </c>
      <c r="M326" s="270"/>
      <c r="N326" s="282">
        <f t="shared" si="15"/>
        <v>0</v>
      </c>
      <c r="O326" s="282"/>
      <c r="P326" s="282"/>
      <c r="Q326" s="282"/>
      <c r="R326" s="133"/>
      <c r="T326" s="154" t="s">
        <v>5</v>
      </c>
      <c r="U326" s="46" t="s">
        <v>45</v>
      </c>
      <c r="V326" s="38"/>
      <c r="W326" s="173">
        <f t="shared" si="16"/>
        <v>0</v>
      </c>
      <c r="X326" s="173">
        <v>0</v>
      </c>
      <c r="Y326" s="173">
        <f t="shared" si="17"/>
        <v>0</v>
      </c>
      <c r="Z326" s="173">
        <v>0</v>
      </c>
      <c r="AA326" s="174">
        <f t="shared" si="18"/>
        <v>0</v>
      </c>
      <c r="AR326" s="20" t="s">
        <v>165</v>
      </c>
      <c r="AT326" s="20" t="s">
        <v>152</v>
      </c>
      <c r="AU326" s="20" t="s">
        <v>118</v>
      </c>
      <c r="AY326" s="20" t="s">
        <v>161</v>
      </c>
      <c r="BE326" s="107">
        <f t="shared" si="19"/>
        <v>0</v>
      </c>
      <c r="BF326" s="107">
        <f t="shared" si="20"/>
        <v>0</v>
      </c>
      <c r="BG326" s="107">
        <f t="shared" si="21"/>
        <v>0</v>
      </c>
      <c r="BH326" s="107">
        <f t="shared" si="22"/>
        <v>0</v>
      </c>
      <c r="BI326" s="107">
        <f t="shared" si="23"/>
        <v>0</v>
      </c>
      <c r="BJ326" s="20" t="s">
        <v>85</v>
      </c>
      <c r="BK326" s="107">
        <f t="shared" si="24"/>
        <v>0</v>
      </c>
      <c r="BL326" s="20" t="s">
        <v>165</v>
      </c>
      <c r="BM326" s="20" t="s">
        <v>907</v>
      </c>
    </row>
    <row r="327" spans="2:65" s="1" customFormat="1" ht="16.5" customHeight="1">
      <c r="B327" s="130"/>
      <c r="C327" s="169" t="s">
        <v>908</v>
      </c>
      <c r="D327" s="169" t="s">
        <v>152</v>
      </c>
      <c r="E327" s="170" t="s">
        <v>909</v>
      </c>
      <c r="F327" s="281" t="s">
        <v>910</v>
      </c>
      <c r="G327" s="281"/>
      <c r="H327" s="281"/>
      <c r="I327" s="281"/>
      <c r="J327" s="171" t="s">
        <v>454</v>
      </c>
      <c r="K327" s="172">
        <v>1</v>
      </c>
      <c r="L327" s="270">
        <v>0</v>
      </c>
      <c r="M327" s="270"/>
      <c r="N327" s="282">
        <f t="shared" si="15"/>
        <v>0</v>
      </c>
      <c r="O327" s="282"/>
      <c r="P327" s="282"/>
      <c r="Q327" s="282"/>
      <c r="R327" s="133"/>
      <c r="T327" s="154" t="s">
        <v>5</v>
      </c>
      <c r="U327" s="46" t="s">
        <v>45</v>
      </c>
      <c r="V327" s="38"/>
      <c r="W327" s="173">
        <f t="shared" si="16"/>
        <v>0</v>
      </c>
      <c r="X327" s="173">
        <v>0</v>
      </c>
      <c r="Y327" s="173">
        <f t="shared" si="17"/>
        <v>0</v>
      </c>
      <c r="Z327" s="173">
        <v>0</v>
      </c>
      <c r="AA327" s="174">
        <f t="shared" si="18"/>
        <v>0</v>
      </c>
      <c r="AR327" s="20" t="s">
        <v>165</v>
      </c>
      <c r="AT327" s="20" t="s">
        <v>152</v>
      </c>
      <c r="AU327" s="20" t="s">
        <v>118</v>
      </c>
      <c r="AY327" s="20" t="s">
        <v>161</v>
      </c>
      <c r="BE327" s="107">
        <f t="shared" si="19"/>
        <v>0</v>
      </c>
      <c r="BF327" s="107">
        <f t="shared" si="20"/>
        <v>0</v>
      </c>
      <c r="BG327" s="107">
        <f t="shared" si="21"/>
        <v>0</v>
      </c>
      <c r="BH327" s="107">
        <f t="shared" si="22"/>
        <v>0</v>
      </c>
      <c r="BI327" s="107">
        <f t="shared" si="23"/>
        <v>0</v>
      </c>
      <c r="BJ327" s="20" t="s">
        <v>85</v>
      </c>
      <c r="BK327" s="107">
        <f t="shared" si="24"/>
        <v>0</v>
      </c>
      <c r="BL327" s="20" t="s">
        <v>165</v>
      </c>
      <c r="BM327" s="20" t="s">
        <v>911</v>
      </c>
    </row>
    <row r="328" spans="2:65" s="1" customFormat="1" ht="16.5" customHeight="1">
      <c r="B328" s="130"/>
      <c r="C328" s="169" t="s">
        <v>912</v>
      </c>
      <c r="D328" s="169" t="s">
        <v>152</v>
      </c>
      <c r="E328" s="170" t="s">
        <v>913</v>
      </c>
      <c r="F328" s="281" t="s">
        <v>914</v>
      </c>
      <c r="G328" s="281"/>
      <c r="H328" s="281"/>
      <c r="I328" s="281"/>
      <c r="J328" s="171" t="s">
        <v>454</v>
      </c>
      <c r="K328" s="172">
        <v>1</v>
      </c>
      <c r="L328" s="270">
        <v>0</v>
      </c>
      <c r="M328" s="270"/>
      <c r="N328" s="282">
        <f t="shared" si="15"/>
        <v>0</v>
      </c>
      <c r="O328" s="282"/>
      <c r="P328" s="282"/>
      <c r="Q328" s="282"/>
      <c r="R328" s="133"/>
      <c r="T328" s="154" t="s">
        <v>5</v>
      </c>
      <c r="U328" s="46" t="s">
        <v>45</v>
      </c>
      <c r="V328" s="38"/>
      <c r="W328" s="173">
        <f t="shared" si="16"/>
        <v>0</v>
      </c>
      <c r="X328" s="173">
        <v>0</v>
      </c>
      <c r="Y328" s="173">
        <f t="shared" si="17"/>
        <v>0</v>
      </c>
      <c r="Z328" s="173">
        <v>0</v>
      </c>
      <c r="AA328" s="174">
        <f t="shared" si="18"/>
        <v>0</v>
      </c>
      <c r="AR328" s="20" t="s">
        <v>165</v>
      </c>
      <c r="AT328" s="20" t="s">
        <v>152</v>
      </c>
      <c r="AU328" s="20" t="s">
        <v>118</v>
      </c>
      <c r="AY328" s="20" t="s">
        <v>161</v>
      </c>
      <c r="BE328" s="107">
        <f t="shared" si="19"/>
        <v>0</v>
      </c>
      <c r="BF328" s="107">
        <f t="shared" si="20"/>
        <v>0</v>
      </c>
      <c r="BG328" s="107">
        <f t="shared" si="21"/>
        <v>0</v>
      </c>
      <c r="BH328" s="107">
        <f t="shared" si="22"/>
        <v>0</v>
      </c>
      <c r="BI328" s="107">
        <f t="shared" si="23"/>
        <v>0</v>
      </c>
      <c r="BJ328" s="20" t="s">
        <v>85</v>
      </c>
      <c r="BK328" s="107">
        <f t="shared" si="24"/>
        <v>0</v>
      </c>
      <c r="BL328" s="20" t="s">
        <v>165</v>
      </c>
      <c r="BM328" s="20" t="s">
        <v>915</v>
      </c>
    </row>
    <row r="329" spans="2:65" s="1" customFormat="1" ht="16.5" customHeight="1">
      <c r="B329" s="130"/>
      <c r="C329" s="169" t="s">
        <v>916</v>
      </c>
      <c r="D329" s="169" t="s">
        <v>152</v>
      </c>
      <c r="E329" s="170" t="s">
        <v>917</v>
      </c>
      <c r="F329" s="281" t="s">
        <v>918</v>
      </c>
      <c r="G329" s="281"/>
      <c r="H329" s="281"/>
      <c r="I329" s="281"/>
      <c r="J329" s="171" t="s">
        <v>454</v>
      </c>
      <c r="K329" s="172">
        <v>1</v>
      </c>
      <c r="L329" s="270">
        <v>0</v>
      </c>
      <c r="M329" s="270"/>
      <c r="N329" s="282">
        <f t="shared" si="15"/>
        <v>0</v>
      </c>
      <c r="O329" s="282"/>
      <c r="P329" s="282"/>
      <c r="Q329" s="282"/>
      <c r="R329" s="133"/>
      <c r="T329" s="154" t="s">
        <v>5</v>
      </c>
      <c r="U329" s="46" t="s">
        <v>45</v>
      </c>
      <c r="V329" s="38"/>
      <c r="W329" s="173">
        <f t="shared" si="16"/>
        <v>0</v>
      </c>
      <c r="X329" s="173">
        <v>0</v>
      </c>
      <c r="Y329" s="173">
        <f t="shared" si="17"/>
        <v>0</v>
      </c>
      <c r="Z329" s="173">
        <v>0</v>
      </c>
      <c r="AA329" s="174">
        <f t="shared" si="18"/>
        <v>0</v>
      </c>
      <c r="AR329" s="20" t="s">
        <v>165</v>
      </c>
      <c r="AT329" s="20" t="s">
        <v>152</v>
      </c>
      <c r="AU329" s="20" t="s">
        <v>118</v>
      </c>
      <c r="AY329" s="20" t="s">
        <v>161</v>
      </c>
      <c r="BE329" s="107">
        <f t="shared" si="19"/>
        <v>0</v>
      </c>
      <c r="BF329" s="107">
        <f t="shared" si="20"/>
        <v>0</v>
      </c>
      <c r="BG329" s="107">
        <f t="shared" si="21"/>
        <v>0</v>
      </c>
      <c r="BH329" s="107">
        <f t="shared" si="22"/>
        <v>0</v>
      </c>
      <c r="BI329" s="107">
        <f t="shared" si="23"/>
        <v>0</v>
      </c>
      <c r="BJ329" s="20" t="s">
        <v>85</v>
      </c>
      <c r="BK329" s="107">
        <f t="shared" si="24"/>
        <v>0</v>
      </c>
      <c r="BL329" s="20" t="s">
        <v>165</v>
      </c>
      <c r="BM329" s="20" t="s">
        <v>919</v>
      </c>
    </row>
    <row r="330" spans="2:65" s="1" customFormat="1" ht="16.5" customHeight="1">
      <c r="B330" s="130"/>
      <c r="C330" s="169" t="s">
        <v>920</v>
      </c>
      <c r="D330" s="169" t="s">
        <v>152</v>
      </c>
      <c r="E330" s="170" t="s">
        <v>921</v>
      </c>
      <c r="F330" s="281" t="s">
        <v>922</v>
      </c>
      <c r="G330" s="281"/>
      <c r="H330" s="281"/>
      <c r="I330" s="281"/>
      <c r="J330" s="171" t="s">
        <v>454</v>
      </c>
      <c r="K330" s="172">
        <v>1</v>
      </c>
      <c r="L330" s="270">
        <v>0</v>
      </c>
      <c r="M330" s="270"/>
      <c r="N330" s="282">
        <f t="shared" si="15"/>
        <v>0</v>
      </c>
      <c r="O330" s="282"/>
      <c r="P330" s="282"/>
      <c r="Q330" s="282"/>
      <c r="R330" s="133"/>
      <c r="T330" s="154" t="s">
        <v>5</v>
      </c>
      <c r="U330" s="46" t="s">
        <v>45</v>
      </c>
      <c r="V330" s="38"/>
      <c r="W330" s="173">
        <f t="shared" si="16"/>
        <v>0</v>
      </c>
      <c r="X330" s="173">
        <v>0</v>
      </c>
      <c r="Y330" s="173">
        <f t="shared" si="17"/>
        <v>0</v>
      </c>
      <c r="Z330" s="173">
        <v>0</v>
      </c>
      <c r="AA330" s="174">
        <f t="shared" si="18"/>
        <v>0</v>
      </c>
      <c r="AR330" s="20" t="s">
        <v>165</v>
      </c>
      <c r="AT330" s="20" t="s">
        <v>152</v>
      </c>
      <c r="AU330" s="20" t="s">
        <v>118</v>
      </c>
      <c r="AY330" s="20" t="s">
        <v>161</v>
      </c>
      <c r="BE330" s="107">
        <f t="shared" si="19"/>
        <v>0</v>
      </c>
      <c r="BF330" s="107">
        <f t="shared" si="20"/>
        <v>0</v>
      </c>
      <c r="BG330" s="107">
        <f t="shared" si="21"/>
        <v>0</v>
      </c>
      <c r="BH330" s="107">
        <f t="shared" si="22"/>
        <v>0</v>
      </c>
      <c r="BI330" s="107">
        <f t="shared" si="23"/>
        <v>0</v>
      </c>
      <c r="BJ330" s="20" t="s">
        <v>85</v>
      </c>
      <c r="BK330" s="107">
        <f t="shared" si="24"/>
        <v>0</v>
      </c>
      <c r="BL330" s="20" t="s">
        <v>165</v>
      </c>
      <c r="BM330" s="20" t="s">
        <v>923</v>
      </c>
    </row>
    <row r="331" spans="2:65" s="1" customFormat="1" ht="16.5" customHeight="1">
      <c r="B331" s="130"/>
      <c r="C331" s="169" t="s">
        <v>924</v>
      </c>
      <c r="D331" s="169" t="s">
        <v>152</v>
      </c>
      <c r="E331" s="170" t="s">
        <v>925</v>
      </c>
      <c r="F331" s="281" t="s">
        <v>926</v>
      </c>
      <c r="G331" s="281"/>
      <c r="H331" s="281"/>
      <c r="I331" s="281"/>
      <c r="J331" s="171" t="s">
        <v>454</v>
      </c>
      <c r="K331" s="172">
        <v>1</v>
      </c>
      <c r="L331" s="270">
        <v>0</v>
      </c>
      <c r="M331" s="270"/>
      <c r="N331" s="282">
        <f t="shared" si="15"/>
        <v>0</v>
      </c>
      <c r="O331" s="282"/>
      <c r="P331" s="282"/>
      <c r="Q331" s="282"/>
      <c r="R331" s="133"/>
      <c r="T331" s="154" t="s">
        <v>5</v>
      </c>
      <c r="U331" s="46" t="s">
        <v>45</v>
      </c>
      <c r="V331" s="38"/>
      <c r="W331" s="173">
        <f t="shared" si="16"/>
        <v>0</v>
      </c>
      <c r="X331" s="173">
        <v>0</v>
      </c>
      <c r="Y331" s="173">
        <f t="shared" si="17"/>
        <v>0</v>
      </c>
      <c r="Z331" s="173">
        <v>0</v>
      </c>
      <c r="AA331" s="174">
        <f t="shared" si="18"/>
        <v>0</v>
      </c>
      <c r="AR331" s="20" t="s">
        <v>165</v>
      </c>
      <c r="AT331" s="20" t="s">
        <v>152</v>
      </c>
      <c r="AU331" s="20" t="s">
        <v>118</v>
      </c>
      <c r="AY331" s="20" t="s">
        <v>161</v>
      </c>
      <c r="BE331" s="107">
        <f t="shared" si="19"/>
        <v>0</v>
      </c>
      <c r="BF331" s="107">
        <f t="shared" si="20"/>
        <v>0</v>
      </c>
      <c r="BG331" s="107">
        <f t="shared" si="21"/>
        <v>0</v>
      </c>
      <c r="BH331" s="107">
        <f t="shared" si="22"/>
        <v>0</v>
      </c>
      <c r="BI331" s="107">
        <f t="shared" si="23"/>
        <v>0</v>
      </c>
      <c r="BJ331" s="20" t="s">
        <v>85</v>
      </c>
      <c r="BK331" s="107">
        <f t="shared" si="24"/>
        <v>0</v>
      </c>
      <c r="BL331" s="20" t="s">
        <v>165</v>
      </c>
      <c r="BM331" s="20" t="s">
        <v>927</v>
      </c>
    </row>
    <row r="332" spans="2:65" s="1" customFormat="1" ht="16.5" customHeight="1">
      <c r="B332" s="130"/>
      <c r="C332" s="169" t="s">
        <v>928</v>
      </c>
      <c r="D332" s="169" t="s">
        <v>152</v>
      </c>
      <c r="E332" s="170" t="s">
        <v>929</v>
      </c>
      <c r="F332" s="281" t="s">
        <v>930</v>
      </c>
      <c r="G332" s="281"/>
      <c r="H332" s="281"/>
      <c r="I332" s="281"/>
      <c r="J332" s="171" t="s">
        <v>454</v>
      </c>
      <c r="K332" s="172">
        <v>1</v>
      </c>
      <c r="L332" s="270">
        <v>0</v>
      </c>
      <c r="M332" s="270"/>
      <c r="N332" s="282">
        <f t="shared" si="15"/>
        <v>0</v>
      </c>
      <c r="O332" s="282"/>
      <c r="P332" s="282"/>
      <c r="Q332" s="282"/>
      <c r="R332" s="133"/>
      <c r="T332" s="154" t="s">
        <v>5</v>
      </c>
      <c r="U332" s="46" t="s">
        <v>45</v>
      </c>
      <c r="V332" s="38"/>
      <c r="W332" s="173">
        <f t="shared" si="16"/>
        <v>0</v>
      </c>
      <c r="X332" s="173">
        <v>0</v>
      </c>
      <c r="Y332" s="173">
        <f t="shared" si="17"/>
        <v>0</v>
      </c>
      <c r="Z332" s="173">
        <v>0</v>
      </c>
      <c r="AA332" s="174">
        <f t="shared" si="18"/>
        <v>0</v>
      </c>
      <c r="AR332" s="20" t="s">
        <v>165</v>
      </c>
      <c r="AT332" s="20" t="s">
        <v>152</v>
      </c>
      <c r="AU332" s="20" t="s">
        <v>118</v>
      </c>
      <c r="AY332" s="20" t="s">
        <v>161</v>
      </c>
      <c r="BE332" s="107">
        <f t="shared" si="19"/>
        <v>0</v>
      </c>
      <c r="BF332" s="107">
        <f t="shared" si="20"/>
        <v>0</v>
      </c>
      <c r="BG332" s="107">
        <f t="shared" si="21"/>
        <v>0</v>
      </c>
      <c r="BH332" s="107">
        <f t="shared" si="22"/>
        <v>0</v>
      </c>
      <c r="BI332" s="107">
        <f t="shared" si="23"/>
        <v>0</v>
      </c>
      <c r="BJ332" s="20" t="s">
        <v>85</v>
      </c>
      <c r="BK332" s="107">
        <f t="shared" si="24"/>
        <v>0</v>
      </c>
      <c r="BL332" s="20" t="s">
        <v>165</v>
      </c>
      <c r="BM332" s="20" t="s">
        <v>931</v>
      </c>
    </row>
    <row r="333" spans="2:65" s="1" customFormat="1" ht="16.5" customHeight="1">
      <c r="B333" s="130"/>
      <c r="C333" s="169" t="s">
        <v>932</v>
      </c>
      <c r="D333" s="169" t="s">
        <v>152</v>
      </c>
      <c r="E333" s="170" t="s">
        <v>933</v>
      </c>
      <c r="F333" s="281" t="s">
        <v>934</v>
      </c>
      <c r="G333" s="281"/>
      <c r="H333" s="281"/>
      <c r="I333" s="281"/>
      <c r="J333" s="171" t="s">
        <v>454</v>
      </c>
      <c r="K333" s="172">
        <v>1</v>
      </c>
      <c r="L333" s="270">
        <v>0</v>
      </c>
      <c r="M333" s="270"/>
      <c r="N333" s="282">
        <f t="shared" si="15"/>
        <v>0</v>
      </c>
      <c r="O333" s="282"/>
      <c r="P333" s="282"/>
      <c r="Q333" s="282"/>
      <c r="R333" s="133"/>
      <c r="T333" s="154" t="s">
        <v>5</v>
      </c>
      <c r="U333" s="46" t="s">
        <v>45</v>
      </c>
      <c r="V333" s="38"/>
      <c r="W333" s="173">
        <f t="shared" si="16"/>
        <v>0</v>
      </c>
      <c r="X333" s="173">
        <v>0</v>
      </c>
      <c r="Y333" s="173">
        <f t="shared" si="17"/>
        <v>0</v>
      </c>
      <c r="Z333" s="173">
        <v>0</v>
      </c>
      <c r="AA333" s="174">
        <f t="shared" si="18"/>
        <v>0</v>
      </c>
      <c r="AR333" s="20" t="s">
        <v>165</v>
      </c>
      <c r="AT333" s="20" t="s">
        <v>152</v>
      </c>
      <c r="AU333" s="20" t="s">
        <v>118</v>
      </c>
      <c r="AY333" s="20" t="s">
        <v>161</v>
      </c>
      <c r="BE333" s="107">
        <f t="shared" si="19"/>
        <v>0</v>
      </c>
      <c r="BF333" s="107">
        <f t="shared" si="20"/>
        <v>0</v>
      </c>
      <c r="BG333" s="107">
        <f t="shared" si="21"/>
        <v>0</v>
      </c>
      <c r="BH333" s="107">
        <f t="shared" si="22"/>
        <v>0</v>
      </c>
      <c r="BI333" s="107">
        <f t="shared" si="23"/>
        <v>0</v>
      </c>
      <c r="BJ333" s="20" t="s">
        <v>85</v>
      </c>
      <c r="BK333" s="107">
        <f t="shared" si="24"/>
        <v>0</v>
      </c>
      <c r="BL333" s="20" t="s">
        <v>165</v>
      </c>
      <c r="BM333" s="20" t="s">
        <v>935</v>
      </c>
    </row>
    <row r="334" spans="2:65" s="1" customFormat="1" ht="16.5" customHeight="1">
      <c r="B334" s="130"/>
      <c r="C334" s="169" t="s">
        <v>936</v>
      </c>
      <c r="D334" s="169" t="s">
        <v>152</v>
      </c>
      <c r="E334" s="170" t="s">
        <v>937</v>
      </c>
      <c r="F334" s="281" t="s">
        <v>938</v>
      </c>
      <c r="G334" s="281"/>
      <c r="H334" s="281"/>
      <c r="I334" s="281"/>
      <c r="J334" s="171" t="s">
        <v>454</v>
      </c>
      <c r="K334" s="172">
        <v>1</v>
      </c>
      <c r="L334" s="270">
        <v>0</v>
      </c>
      <c r="M334" s="270"/>
      <c r="N334" s="282">
        <f t="shared" si="15"/>
        <v>0</v>
      </c>
      <c r="O334" s="282"/>
      <c r="P334" s="282"/>
      <c r="Q334" s="282"/>
      <c r="R334" s="133"/>
      <c r="T334" s="154" t="s">
        <v>5</v>
      </c>
      <c r="U334" s="46" t="s">
        <v>45</v>
      </c>
      <c r="V334" s="38"/>
      <c r="W334" s="173">
        <f t="shared" si="16"/>
        <v>0</v>
      </c>
      <c r="X334" s="173">
        <v>0</v>
      </c>
      <c r="Y334" s="173">
        <f t="shared" si="17"/>
        <v>0</v>
      </c>
      <c r="Z334" s="173">
        <v>0</v>
      </c>
      <c r="AA334" s="174">
        <f t="shared" si="18"/>
        <v>0</v>
      </c>
      <c r="AR334" s="20" t="s">
        <v>165</v>
      </c>
      <c r="AT334" s="20" t="s">
        <v>152</v>
      </c>
      <c r="AU334" s="20" t="s">
        <v>118</v>
      </c>
      <c r="AY334" s="20" t="s">
        <v>161</v>
      </c>
      <c r="BE334" s="107">
        <f t="shared" si="19"/>
        <v>0</v>
      </c>
      <c r="BF334" s="107">
        <f t="shared" si="20"/>
        <v>0</v>
      </c>
      <c r="BG334" s="107">
        <f t="shared" si="21"/>
        <v>0</v>
      </c>
      <c r="BH334" s="107">
        <f t="shared" si="22"/>
        <v>0</v>
      </c>
      <c r="BI334" s="107">
        <f t="shared" si="23"/>
        <v>0</v>
      </c>
      <c r="BJ334" s="20" t="s">
        <v>85</v>
      </c>
      <c r="BK334" s="107">
        <f t="shared" si="24"/>
        <v>0</v>
      </c>
      <c r="BL334" s="20" t="s">
        <v>165</v>
      </c>
      <c r="BM334" s="20" t="s">
        <v>939</v>
      </c>
    </row>
    <row r="335" spans="2:65" s="1" customFormat="1" ht="16.5" customHeight="1">
      <c r="B335" s="130"/>
      <c r="C335" s="169" t="s">
        <v>940</v>
      </c>
      <c r="D335" s="169" t="s">
        <v>152</v>
      </c>
      <c r="E335" s="170" t="s">
        <v>941</v>
      </c>
      <c r="F335" s="281" t="s">
        <v>942</v>
      </c>
      <c r="G335" s="281"/>
      <c r="H335" s="281"/>
      <c r="I335" s="281"/>
      <c r="J335" s="171" t="s">
        <v>454</v>
      </c>
      <c r="K335" s="172">
        <v>1</v>
      </c>
      <c r="L335" s="270">
        <v>0</v>
      </c>
      <c r="M335" s="270"/>
      <c r="N335" s="282">
        <f t="shared" si="15"/>
        <v>0</v>
      </c>
      <c r="O335" s="282"/>
      <c r="P335" s="282"/>
      <c r="Q335" s="282"/>
      <c r="R335" s="133"/>
      <c r="T335" s="154" t="s">
        <v>5</v>
      </c>
      <c r="U335" s="46" t="s">
        <v>45</v>
      </c>
      <c r="V335" s="38"/>
      <c r="W335" s="173">
        <f t="shared" si="16"/>
        <v>0</v>
      </c>
      <c r="X335" s="173">
        <v>0</v>
      </c>
      <c r="Y335" s="173">
        <f t="shared" si="17"/>
        <v>0</v>
      </c>
      <c r="Z335" s="173">
        <v>0</v>
      </c>
      <c r="AA335" s="174">
        <f t="shared" si="18"/>
        <v>0</v>
      </c>
      <c r="AR335" s="20" t="s">
        <v>165</v>
      </c>
      <c r="AT335" s="20" t="s">
        <v>152</v>
      </c>
      <c r="AU335" s="20" t="s">
        <v>118</v>
      </c>
      <c r="AY335" s="20" t="s">
        <v>161</v>
      </c>
      <c r="BE335" s="107">
        <f t="shared" si="19"/>
        <v>0</v>
      </c>
      <c r="BF335" s="107">
        <f t="shared" si="20"/>
        <v>0</v>
      </c>
      <c r="BG335" s="107">
        <f t="shared" si="21"/>
        <v>0</v>
      </c>
      <c r="BH335" s="107">
        <f t="shared" si="22"/>
        <v>0</v>
      </c>
      <c r="BI335" s="107">
        <f t="shared" si="23"/>
        <v>0</v>
      </c>
      <c r="BJ335" s="20" t="s">
        <v>85</v>
      </c>
      <c r="BK335" s="107">
        <f t="shared" si="24"/>
        <v>0</v>
      </c>
      <c r="BL335" s="20" t="s">
        <v>165</v>
      </c>
      <c r="BM335" s="20" t="s">
        <v>943</v>
      </c>
    </row>
    <row r="336" spans="2:65" s="1" customFormat="1" ht="16.5" customHeight="1">
      <c r="B336" s="130"/>
      <c r="C336" s="169" t="s">
        <v>944</v>
      </c>
      <c r="D336" s="169" t="s">
        <v>152</v>
      </c>
      <c r="E336" s="170" t="s">
        <v>945</v>
      </c>
      <c r="F336" s="281" t="s">
        <v>946</v>
      </c>
      <c r="G336" s="281"/>
      <c r="H336" s="281"/>
      <c r="I336" s="281"/>
      <c r="J336" s="171" t="s">
        <v>454</v>
      </c>
      <c r="K336" s="172">
        <v>1</v>
      </c>
      <c r="L336" s="270">
        <v>0</v>
      </c>
      <c r="M336" s="270"/>
      <c r="N336" s="282">
        <f t="shared" si="15"/>
        <v>0</v>
      </c>
      <c r="O336" s="282"/>
      <c r="P336" s="282"/>
      <c r="Q336" s="282"/>
      <c r="R336" s="133"/>
      <c r="T336" s="154" t="s">
        <v>5</v>
      </c>
      <c r="U336" s="46" t="s">
        <v>45</v>
      </c>
      <c r="V336" s="38"/>
      <c r="W336" s="173">
        <f t="shared" si="16"/>
        <v>0</v>
      </c>
      <c r="X336" s="173">
        <v>0</v>
      </c>
      <c r="Y336" s="173">
        <f t="shared" si="17"/>
        <v>0</v>
      </c>
      <c r="Z336" s="173">
        <v>0</v>
      </c>
      <c r="AA336" s="174">
        <f t="shared" si="18"/>
        <v>0</v>
      </c>
      <c r="AR336" s="20" t="s">
        <v>165</v>
      </c>
      <c r="AT336" s="20" t="s">
        <v>152</v>
      </c>
      <c r="AU336" s="20" t="s">
        <v>118</v>
      </c>
      <c r="AY336" s="20" t="s">
        <v>161</v>
      </c>
      <c r="BE336" s="107">
        <f t="shared" si="19"/>
        <v>0</v>
      </c>
      <c r="BF336" s="107">
        <f t="shared" si="20"/>
        <v>0</v>
      </c>
      <c r="BG336" s="107">
        <f t="shared" si="21"/>
        <v>0</v>
      </c>
      <c r="BH336" s="107">
        <f t="shared" si="22"/>
        <v>0</v>
      </c>
      <c r="BI336" s="107">
        <f t="shared" si="23"/>
        <v>0</v>
      </c>
      <c r="BJ336" s="20" t="s">
        <v>85</v>
      </c>
      <c r="BK336" s="107">
        <f t="shared" si="24"/>
        <v>0</v>
      </c>
      <c r="BL336" s="20" t="s">
        <v>165</v>
      </c>
      <c r="BM336" s="20" t="s">
        <v>947</v>
      </c>
    </row>
    <row r="337" spans="2:65" s="1" customFormat="1" ht="16.5" customHeight="1">
      <c r="B337" s="130"/>
      <c r="C337" s="169" t="s">
        <v>948</v>
      </c>
      <c r="D337" s="169" t="s">
        <v>152</v>
      </c>
      <c r="E337" s="170" t="s">
        <v>949</v>
      </c>
      <c r="F337" s="281" t="s">
        <v>950</v>
      </c>
      <c r="G337" s="281"/>
      <c r="H337" s="281"/>
      <c r="I337" s="281"/>
      <c r="J337" s="171" t="s">
        <v>454</v>
      </c>
      <c r="K337" s="172">
        <v>1</v>
      </c>
      <c r="L337" s="270">
        <v>0</v>
      </c>
      <c r="M337" s="270"/>
      <c r="N337" s="282">
        <f t="shared" si="15"/>
        <v>0</v>
      </c>
      <c r="O337" s="282"/>
      <c r="P337" s="282"/>
      <c r="Q337" s="282"/>
      <c r="R337" s="133"/>
      <c r="T337" s="154" t="s">
        <v>5</v>
      </c>
      <c r="U337" s="46" t="s">
        <v>45</v>
      </c>
      <c r="V337" s="38"/>
      <c r="W337" s="173">
        <f t="shared" si="16"/>
        <v>0</v>
      </c>
      <c r="X337" s="173">
        <v>0</v>
      </c>
      <c r="Y337" s="173">
        <f t="shared" si="17"/>
        <v>0</v>
      </c>
      <c r="Z337" s="173">
        <v>0</v>
      </c>
      <c r="AA337" s="174">
        <f t="shared" si="18"/>
        <v>0</v>
      </c>
      <c r="AR337" s="20" t="s">
        <v>165</v>
      </c>
      <c r="AT337" s="20" t="s">
        <v>152</v>
      </c>
      <c r="AU337" s="20" t="s">
        <v>118</v>
      </c>
      <c r="AY337" s="20" t="s">
        <v>161</v>
      </c>
      <c r="BE337" s="107">
        <f t="shared" si="19"/>
        <v>0</v>
      </c>
      <c r="BF337" s="107">
        <f t="shared" si="20"/>
        <v>0</v>
      </c>
      <c r="BG337" s="107">
        <f t="shared" si="21"/>
        <v>0</v>
      </c>
      <c r="BH337" s="107">
        <f t="shared" si="22"/>
        <v>0</v>
      </c>
      <c r="BI337" s="107">
        <f t="shared" si="23"/>
        <v>0</v>
      </c>
      <c r="BJ337" s="20" t="s">
        <v>85</v>
      </c>
      <c r="BK337" s="107">
        <f t="shared" si="24"/>
        <v>0</v>
      </c>
      <c r="BL337" s="20" t="s">
        <v>165</v>
      </c>
      <c r="BM337" s="20" t="s">
        <v>951</v>
      </c>
    </row>
    <row r="338" spans="2:65" s="1" customFormat="1" ht="16.5" customHeight="1">
      <c r="B338" s="130"/>
      <c r="C338" s="169" t="s">
        <v>952</v>
      </c>
      <c r="D338" s="169" t="s">
        <v>152</v>
      </c>
      <c r="E338" s="170" t="s">
        <v>953</v>
      </c>
      <c r="F338" s="281" t="s">
        <v>954</v>
      </c>
      <c r="G338" s="281"/>
      <c r="H338" s="281"/>
      <c r="I338" s="281"/>
      <c r="J338" s="171" t="s">
        <v>454</v>
      </c>
      <c r="K338" s="172">
        <v>1</v>
      </c>
      <c r="L338" s="270">
        <v>0</v>
      </c>
      <c r="M338" s="270"/>
      <c r="N338" s="282">
        <f t="shared" ref="N338:N401" si="25">ROUND(L338*K338,2)</f>
        <v>0</v>
      </c>
      <c r="O338" s="282"/>
      <c r="P338" s="282"/>
      <c r="Q338" s="282"/>
      <c r="R338" s="133"/>
      <c r="T338" s="154" t="s">
        <v>5</v>
      </c>
      <c r="U338" s="46" t="s">
        <v>45</v>
      </c>
      <c r="V338" s="38"/>
      <c r="W338" s="173">
        <f t="shared" ref="W338:W401" si="26">V338*K338</f>
        <v>0</v>
      </c>
      <c r="X338" s="173">
        <v>0</v>
      </c>
      <c r="Y338" s="173">
        <f t="shared" ref="Y338:Y401" si="27">X338*K338</f>
        <v>0</v>
      </c>
      <c r="Z338" s="173">
        <v>0</v>
      </c>
      <c r="AA338" s="174">
        <f t="shared" ref="AA338:AA401" si="28">Z338*K338</f>
        <v>0</v>
      </c>
      <c r="AR338" s="20" t="s">
        <v>165</v>
      </c>
      <c r="AT338" s="20" t="s">
        <v>152</v>
      </c>
      <c r="AU338" s="20" t="s">
        <v>118</v>
      </c>
      <c r="AY338" s="20" t="s">
        <v>161</v>
      </c>
      <c r="BE338" s="107">
        <f t="shared" ref="BE338:BE401" si="29">IF(U338="základní",N338,0)</f>
        <v>0</v>
      </c>
      <c r="BF338" s="107">
        <f t="shared" ref="BF338:BF401" si="30">IF(U338="snížená",N338,0)</f>
        <v>0</v>
      </c>
      <c r="BG338" s="107">
        <f t="shared" ref="BG338:BG401" si="31">IF(U338="zákl. přenesená",N338,0)</f>
        <v>0</v>
      </c>
      <c r="BH338" s="107">
        <f t="shared" ref="BH338:BH401" si="32">IF(U338="sníž. přenesená",N338,0)</f>
        <v>0</v>
      </c>
      <c r="BI338" s="107">
        <f t="shared" ref="BI338:BI401" si="33">IF(U338="nulová",N338,0)</f>
        <v>0</v>
      </c>
      <c r="BJ338" s="20" t="s">
        <v>85</v>
      </c>
      <c r="BK338" s="107">
        <f t="shared" ref="BK338:BK401" si="34">ROUND(L338*K338,2)</f>
        <v>0</v>
      </c>
      <c r="BL338" s="20" t="s">
        <v>165</v>
      </c>
      <c r="BM338" s="20" t="s">
        <v>955</v>
      </c>
    </row>
    <row r="339" spans="2:65" s="1" customFormat="1" ht="16.5" customHeight="1">
      <c r="B339" s="130"/>
      <c r="C339" s="169" t="s">
        <v>956</v>
      </c>
      <c r="D339" s="169" t="s">
        <v>152</v>
      </c>
      <c r="E339" s="170" t="s">
        <v>957</v>
      </c>
      <c r="F339" s="281" t="s">
        <v>958</v>
      </c>
      <c r="G339" s="281"/>
      <c r="H339" s="281"/>
      <c r="I339" s="281"/>
      <c r="J339" s="171" t="s">
        <v>454</v>
      </c>
      <c r="K339" s="172">
        <v>1</v>
      </c>
      <c r="L339" s="270">
        <v>0</v>
      </c>
      <c r="M339" s="270"/>
      <c r="N339" s="282">
        <f t="shared" si="25"/>
        <v>0</v>
      </c>
      <c r="O339" s="282"/>
      <c r="P339" s="282"/>
      <c r="Q339" s="282"/>
      <c r="R339" s="133"/>
      <c r="T339" s="154" t="s">
        <v>5</v>
      </c>
      <c r="U339" s="46" t="s">
        <v>45</v>
      </c>
      <c r="V339" s="38"/>
      <c r="W339" s="173">
        <f t="shared" si="26"/>
        <v>0</v>
      </c>
      <c r="X339" s="173">
        <v>0</v>
      </c>
      <c r="Y339" s="173">
        <f t="shared" si="27"/>
        <v>0</v>
      </c>
      <c r="Z339" s="173">
        <v>0</v>
      </c>
      <c r="AA339" s="174">
        <f t="shared" si="28"/>
        <v>0</v>
      </c>
      <c r="AR339" s="20" t="s">
        <v>165</v>
      </c>
      <c r="AT339" s="20" t="s">
        <v>152</v>
      </c>
      <c r="AU339" s="20" t="s">
        <v>118</v>
      </c>
      <c r="AY339" s="20" t="s">
        <v>161</v>
      </c>
      <c r="BE339" s="107">
        <f t="shared" si="29"/>
        <v>0</v>
      </c>
      <c r="BF339" s="107">
        <f t="shared" si="30"/>
        <v>0</v>
      </c>
      <c r="BG339" s="107">
        <f t="shared" si="31"/>
        <v>0</v>
      </c>
      <c r="BH339" s="107">
        <f t="shared" si="32"/>
        <v>0</v>
      </c>
      <c r="BI339" s="107">
        <f t="shared" si="33"/>
        <v>0</v>
      </c>
      <c r="BJ339" s="20" t="s">
        <v>85</v>
      </c>
      <c r="BK339" s="107">
        <f t="shared" si="34"/>
        <v>0</v>
      </c>
      <c r="BL339" s="20" t="s">
        <v>165</v>
      </c>
      <c r="BM339" s="20" t="s">
        <v>959</v>
      </c>
    </row>
    <row r="340" spans="2:65" s="1" customFormat="1" ht="16.5" customHeight="1">
      <c r="B340" s="130"/>
      <c r="C340" s="169" t="s">
        <v>960</v>
      </c>
      <c r="D340" s="169" t="s">
        <v>152</v>
      </c>
      <c r="E340" s="170" t="s">
        <v>961</v>
      </c>
      <c r="F340" s="281" t="s">
        <v>962</v>
      </c>
      <c r="G340" s="281"/>
      <c r="H340" s="281"/>
      <c r="I340" s="281"/>
      <c r="J340" s="171" t="s">
        <v>454</v>
      </c>
      <c r="K340" s="172">
        <v>1</v>
      </c>
      <c r="L340" s="270">
        <v>0</v>
      </c>
      <c r="M340" s="270"/>
      <c r="N340" s="282">
        <f t="shared" si="25"/>
        <v>0</v>
      </c>
      <c r="O340" s="282"/>
      <c r="P340" s="282"/>
      <c r="Q340" s="282"/>
      <c r="R340" s="133"/>
      <c r="T340" s="154" t="s">
        <v>5</v>
      </c>
      <c r="U340" s="46" t="s">
        <v>45</v>
      </c>
      <c r="V340" s="38"/>
      <c r="W340" s="173">
        <f t="shared" si="26"/>
        <v>0</v>
      </c>
      <c r="X340" s="173">
        <v>0</v>
      </c>
      <c r="Y340" s="173">
        <f t="shared" si="27"/>
        <v>0</v>
      </c>
      <c r="Z340" s="173">
        <v>0</v>
      </c>
      <c r="AA340" s="174">
        <f t="shared" si="28"/>
        <v>0</v>
      </c>
      <c r="AR340" s="20" t="s">
        <v>165</v>
      </c>
      <c r="AT340" s="20" t="s">
        <v>152</v>
      </c>
      <c r="AU340" s="20" t="s">
        <v>118</v>
      </c>
      <c r="AY340" s="20" t="s">
        <v>161</v>
      </c>
      <c r="BE340" s="107">
        <f t="shared" si="29"/>
        <v>0</v>
      </c>
      <c r="BF340" s="107">
        <f t="shared" si="30"/>
        <v>0</v>
      </c>
      <c r="BG340" s="107">
        <f t="shared" si="31"/>
        <v>0</v>
      </c>
      <c r="BH340" s="107">
        <f t="shared" si="32"/>
        <v>0</v>
      </c>
      <c r="BI340" s="107">
        <f t="shared" si="33"/>
        <v>0</v>
      </c>
      <c r="BJ340" s="20" t="s">
        <v>85</v>
      </c>
      <c r="BK340" s="107">
        <f t="shared" si="34"/>
        <v>0</v>
      </c>
      <c r="BL340" s="20" t="s">
        <v>165</v>
      </c>
      <c r="BM340" s="20" t="s">
        <v>963</v>
      </c>
    </row>
    <row r="341" spans="2:65" s="1" customFormat="1" ht="16.5" customHeight="1">
      <c r="B341" s="130"/>
      <c r="C341" s="169" t="s">
        <v>964</v>
      </c>
      <c r="D341" s="169" t="s">
        <v>152</v>
      </c>
      <c r="E341" s="170" t="s">
        <v>965</v>
      </c>
      <c r="F341" s="281" t="s">
        <v>966</v>
      </c>
      <c r="G341" s="281"/>
      <c r="H341" s="281"/>
      <c r="I341" s="281"/>
      <c r="J341" s="171" t="s">
        <v>454</v>
      </c>
      <c r="K341" s="172">
        <v>1</v>
      </c>
      <c r="L341" s="270">
        <v>0</v>
      </c>
      <c r="M341" s="270"/>
      <c r="N341" s="282">
        <f t="shared" si="25"/>
        <v>0</v>
      </c>
      <c r="O341" s="282"/>
      <c r="P341" s="282"/>
      <c r="Q341" s="282"/>
      <c r="R341" s="133"/>
      <c r="T341" s="154" t="s">
        <v>5</v>
      </c>
      <c r="U341" s="46" t="s">
        <v>45</v>
      </c>
      <c r="V341" s="38"/>
      <c r="W341" s="173">
        <f t="shared" si="26"/>
        <v>0</v>
      </c>
      <c r="X341" s="173">
        <v>0</v>
      </c>
      <c r="Y341" s="173">
        <f t="shared" si="27"/>
        <v>0</v>
      </c>
      <c r="Z341" s="173">
        <v>0</v>
      </c>
      <c r="AA341" s="174">
        <f t="shared" si="28"/>
        <v>0</v>
      </c>
      <c r="AR341" s="20" t="s">
        <v>165</v>
      </c>
      <c r="AT341" s="20" t="s">
        <v>152</v>
      </c>
      <c r="AU341" s="20" t="s">
        <v>118</v>
      </c>
      <c r="AY341" s="20" t="s">
        <v>161</v>
      </c>
      <c r="BE341" s="107">
        <f t="shared" si="29"/>
        <v>0</v>
      </c>
      <c r="BF341" s="107">
        <f t="shared" si="30"/>
        <v>0</v>
      </c>
      <c r="BG341" s="107">
        <f t="shared" si="31"/>
        <v>0</v>
      </c>
      <c r="BH341" s="107">
        <f t="shared" si="32"/>
        <v>0</v>
      </c>
      <c r="BI341" s="107">
        <f t="shared" si="33"/>
        <v>0</v>
      </c>
      <c r="BJ341" s="20" t="s">
        <v>85</v>
      </c>
      <c r="BK341" s="107">
        <f t="shared" si="34"/>
        <v>0</v>
      </c>
      <c r="BL341" s="20" t="s">
        <v>165</v>
      </c>
      <c r="BM341" s="20" t="s">
        <v>967</v>
      </c>
    </row>
    <row r="342" spans="2:65" s="1" customFormat="1" ht="16.5" customHeight="1">
      <c r="B342" s="130"/>
      <c r="C342" s="169" t="s">
        <v>968</v>
      </c>
      <c r="D342" s="169" t="s">
        <v>152</v>
      </c>
      <c r="E342" s="170" t="s">
        <v>969</v>
      </c>
      <c r="F342" s="281" t="s">
        <v>970</v>
      </c>
      <c r="G342" s="281"/>
      <c r="H342" s="281"/>
      <c r="I342" s="281"/>
      <c r="J342" s="171" t="s">
        <v>454</v>
      </c>
      <c r="K342" s="172">
        <v>1</v>
      </c>
      <c r="L342" s="270">
        <v>0</v>
      </c>
      <c r="M342" s="270"/>
      <c r="N342" s="282">
        <f t="shared" si="25"/>
        <v>0</v>
      </c>
      <c r="O342" s="282"/>
      <c r="P342" s="282"/>
      <c r="Q342" s="282"/>
      <c r="R342" s="133"/>
      <c r="T342" s="154" t="s">
        <v>5</v>
      </c>
      <c r="U342" s="46" t="s">
        <v>45</v>
      </c>
      <c r="V342" s="38"/>
      <c r="W342" s="173">
        <f t="shared" si="26"/>
        <v>0</v>
      </c>
      <c r="X342" s="173">
        <v>0</v>
      </c>
      <c r="Y342" s="173">
        <f t="shared" si="27"/>
        <v>0</v>
      </c>
      <c r="Z342" s="173">
        <v>0</v>
      </c>
      <c r="AA342" s="174">
        <f t="shared" si="28"/>
        <v>0</v>
      </c>
      <c r="AR342" s="20" t="s">
        <v>165</v>
      </c>
      <c r="AT342" s="20" t="s">
        <v>152</v>
      </c>
      <c r="AU342" s="20" t="s">
        <v>118</v>
      </c>
      <c r="AY342" s="20" t="s">
        <v>161</v>
      </c>
      <c r="BE342" s="107">
        <f t="shared" si="29"/>
        <v>0</v>
      </c>
      <c r="BF342" s="107">
        <f t="shared" si="30"/>
        <v>0</v>
      </c>
      <c r="BG342" s="107">
        <f t="shared" si="31"/>
        <v>0</v>
      </c>
      <c r="BH342" s="107">
        <f t="shared" si="32"/>
        <v>0</v>
      </c>
      <c r="BI342" s="107">
        <f t="shared" si="33"/>
        <v>0</v>
      </c>
      <c r="BJ342" s="20" t="s">
        <v>85</v>
      </c>
      <c r="BK342" s="107">
        <f t="shared" si="34"/>
        <v>0</v>
      </c>
      <c r="BL342" s="20" t="s">
        <v>165</v>
      </c>
      <c r="BM342" s="20" t="s">
        <v>971</v>
      </c>
    </row>
    <row r="343" spans="2:65" s="1" customFormat="1" ht="16.5" customHeight="1">
      <c r="B343" s="130"/>
      <c r="C343" s="169" t="s">
        <v>972</v>
      </c>
      <c r="D343" s="169" t="s">
        <v>152</v>
      </c>
      <c r="E343" s="170" t="s">
        <v>973</v>
      </c>
      <c r="F343" s="281" t="s">
        <v>974</v>
      </c>
      <c r="G343" s="281"/>
      <c r="H343" s="281"/>
      <c r="I343" s="281"/>
      <c r="J343" s="171" t="s">
        <v>454</v>
      </c>
      <c r="K343" s="172">
        <v>3</v>
      </c>
      <c r="L343" s="270">
        <v>0</v>
      </c>
      <c r="M343" s="270"/>
      <c r="N343" s="282">
        <f t="shared" si="25"/>
        <v>0</v>
      </c>
      <c r="O343" s="282"/>
      <c r="P343" s="282"/>
      <c r="Q343" s="282"/>
      <c r="R343" s="133"/>
      <c r="T343" s="154" t="s">
        <v>5</v>
      </c>
      <c r="U343" s="46" t="s">
        <v>45</v>
      </c>
      <c r="V343" s="38"/>
      <c r="W343" s="173">
        <f t="shared" si="26"/>
        <v>0</v>
      </c>
      <c r="X343" s="173">
        <v>0</v>
      </c>
      <c r="Y343" s="173">
        <f t="shared" si="27"/>
        <v>0</v>
      </c>
      <c r="Z343" s="173">
        <v>0</v>
      </c>
      <c r="AA343" s="174">
        <f t="shared" si="28"/>
        <v>0</v>
      </c>
      <c r="AR343" s="20" t="s">
        <v>165</v>
      </c>
      <c r="AT343" s="20" t="s">
        <v>152</v>
      </c>
      <c r="AU343" s="20" t="s">
        <v>118</v>
      </c>
      <c r="AY343" s="20" t="s">
        <v>161</v>
      </c>
      <c r="BE343" s="107">
        <f t="shared" si="29"/>
        <v>0</v>
      </c>
      <c r="BF343" s="107">
        <f t="shared" si="30"/>
        <v>0</v>
      </c>
      <c r="BG343" s="107">
        <f t="shared" si="31"/>
        <v>0</v>
      </c>
      <c r="BH343" s="107">
        <f t="shared" si="32"/>
        <v>0</v>
      </c>
      <c r="BI343" s="107">
        <f t="shared" si="33"/>
        <v>0</v>
      </c>
      <c r="BJ343" s="20" t="s">
        <v>85</v>
      </c>
      <c r="BK343" s="107">
        <f t="shared" si="34"/>
        <v>0</v>
      </c>
      <c r="BL343" s="20" t="s">
        <v>165</v>
      </c>
      <c r="BM343" s="20" t="s">
        <v>975</v>
      </c>
    </row>
    <row r="344" spans="2:65" s="1" customFormat="1" ht="16.5" customHeight="1">
      <c r="B344" s="130"/>
      <c r="C344" s="169" t="s">
        <v>976</v>
      </c>
      <c r="D344" s="169" t="s">
        <v>152</v>
      </c>
      <c r="E344" s="170" t="s">
        <v>977</v>
      </c>
      <c r="F344" s="281" t="s">
        <v>978</v>
      </c>
      <c r="G344" s="281"/>
      <c r="H344" s="281"/>
      <c r="I344" s="281"/>
      <c r="J344" s="171" t="s">
        <v>454</v>
      </c>
      <c r="K344" s="172">
        <v>1</v>
      </c>
      <c r="L344" s="270">
        <v>0</v>
      </c>
      <c r="M344" s="270"/>
      <c r="N344" s="282">
        <f t="shared" si="25"/>
        <v>0</v>
      </c>
      <c r="O344" s="282"/>
      <c r="P344" s="282"/>
      <c r="Q344" s="282"/>
      <c r="R344" s="133"/>
      <c r="T344" s="154" t="s">
        <v>5</v>
      </c>
      <c r="U344" s="46" t="s">
        <v>45</v>
      </c>
      <c r="V344" s="38"/>
      <c r="W344" s="173">
        <f t="shared" si="26"/>
        <v>0</v>
      </c>
      <c r="X344" s="173">
        <v>0</v>
      </c>
      <c r="Y344" s="173">
        <f t="shared" si="27"/>
        <v>0</v>
      </c>
      <c r="Z344" s="173">
        <v>0</v>
      </c>
      <c r="AA344" s="174">
        <f t="shared" si="28"/>
        <v>0</v>
      </c>
      <c r="AR344" s="20" t="s">
        <v>165</v>
      </c>
      <c r="AT344" s="20" t="s">
        <v>152</v>
      </c>
      <c r="AU344" s="20" t="s">
        <v>118</v>
      </c>
      <c r="AY344" s="20" t="s">
        <v>161</v>
      </c>
      <c r="BE344" s="107">
        <f t="shared" si="29"/>
        <v>0</v>
      </c>
      <c r="BF344" s="107">
        <f t="shared" si="30"/>
        <v>0</v>
      </c>
      <c r="BG344" s="107">
        <f t="shared" si="31"/>
        <v>0</v>
      </c>
      <c r="BH344" s="107">
        <f t="shared" si="32"/>
        <v>0</v>
      </c>
      <c r="BI344" s="107">
        <f t="shared" si="33"/>
        <v>0</v>
      </c>
      <c r="BJ344" s="20" t="s">
        <v>85</v>
      </c>
      <c r="BK344" s="107">
        <f t="shared" si="34"/>
        <v>0</v>
      </c>
      <c r="BL344" s="20" t="s">
        <v>165</v>
      </c>
      <c r="BM344" s="20" t="s">
        <v>979</v>
      </c>
    </row>
    <row r="345" spans="2:65" s="1" customFormat="1" ht="16.5" customHeight="1">
      <c r="B345" s="130"/>
      <c r="C345" s="169" t="s">
        <v>980</v>
      </c>
      <c r="D345" s="169" t="s">
        <v>152</v>
      </c>
      <c r="E345" s="170" t="s">
        <v>981</v>
      </c>
      <c r="F345" s="281" t="s">
        <v>982</v>
      </c>
      <c r="G345" s="281"/>
      <c r="H345" s="281"/>
      <c r="I345" s="281"/>
      <c r="J345" s="171" t="s">
        <v>454</v>
      </c>
      <c r="K345" s="172">
        <v>1</v>
      </c>
      <c r="L345" s="270">
        <v>0</v>
      </c>
      <c r="M345" s="270"/>
      <c r="N345" s="282">
        <f t="shared" si="25"/>
        <v>0</v>
      </c>
      <c r="O345" s="282"/>
      <c r="P345" s="282"/>
      <c r="Q345" s="282"/>
      <c r="R345" s="133"/>
      <c r="T345" s="154" t="s">
        <v>5</v>
      </c>
      <c r="U345" s="46" t="s">
        <v>45</v>
      </c>
      <c r="V345" s="38"/>
      <c r="W345" s="173">
        <f t="shared" si="26"/>
        <v>0</v>
      </c>
      <c r="X345" s="173">
        <v>0</v>
      </c>
      <c r="Y345" s="173">
        <f t="shared" si="27"/>
        <v>0</v>
      </c>
      <c r="Z345" s="173">
        <v>0</v>
      </c>
      <c r="AA345" s="174">
        <f t="shared" si="28"/>
        <v>0</v>
      </c>
      <c r="AR345" s="20" t="s">
        <v>165</v>
      </c>
      <c r="AT345" s="20" t="s">
        <v>152</v>
      </c>
      <c r="AU345" s="20" t="s">
        <v>118</v>
      </c>
      <c r="AY345" s="20" t="s">
        <v>161</v>
      </c>
      <c r="BE345" s="107">
        <f t="shared" si="29"/>
        <v>0</v>
      </c>
      <c r="BF345" s="107">
        <f t="shared" si="30"/>
        <v>0</v>
      </c>
      <c r="BG345" s="107">
        <f t="shared" si="31"/>
        <v>0</v>
      </c>
      <c r="BH345" s="107">
        <f t="shared" si="32"/>
        <v>0</v>
      </c>
      <c r="BI345" s="107">
        <f t="shared" si="33"/>
        <v>0</v>
      </c>
      <c r="BJ345" s="20" t="s">
        <v>85</v>
      </c>
      <c r="BK345" s="107">
        <f t="shared" si="34"/>
        <v>0</v>
      </c>
      <c r="BL345" s="20" t="s">
        <v>165</v>
      </c>
      <c r="BM345" s="20" t="s">
        <v>983</v>
      </c>
    </row>
    <row r="346" spans="2:65" s="1" customFormat="1" ht="16.5" customHeight="1">
      <c r="B346" s="130"/>
      <c r="C346" s="169" t="s">
        <v>984</v>
      </c>
      <c r="D346" s="169" t="s">
        <v>152</v>
      </c>
      <c r="E346" s="170" t="s">
        <v>985</v>
      </c>
      <c r="F346" s="281" t="s">
        <v>986</v>
      </c>
      <c r="G346" s="281"/>
      <c r="H346" s="281"/>
      <c r="I346" s="281"/>
      <c r="J346" s="171" t="s">
        <v>454</v>
      </c>
      <c r="K346" s="172">
        <v>1</v>
      </c>
      <c r="L346" s="270">
        <v>0</v>
      </c>
      <c r="M346" s="270"/>
      <c r="N346" s="282">
        <f t="shared" si="25"/>
        <v>0</v>
      </c>
      <c r="O346" s="282"/>
      <c r="P346" s="282"/>
      <c r="Q346" s="282"/>
      <c r="R346" s="133"/>
      <c r="T346" s="154" t="s">
        <v>5</v>
      </c>
      <c r="U346" s="46" t="s">
        <v>45</v>
      </c>
      <c r="V346" s="38"/>
      <c r="W346" s="173">
        <f t="shared" si="26"/>
        <v>0</v>
      </c>
      <c r="X346" s="173">
        <v>0</v>
      </c>
      <c r="Y346" s="173">
        <f t="shared" si="27"/>
        <v>0</v>
      </c>
      <c r="Z346" s="173">
        <v>0</v>
      </c>
      <c r="AA346" s="174">
        <f t="shared" si="28"/>
        <v>0</v>
      </c>
      <c r="AR346" s="20" t="s">
        <v>165</v>
      </c>
      <c r="AT346" s="20" t="s">
        <v>152</v>
      </c>
      <c r="AU346" s="20" t="s">
        <v>118</v>
      </c>
      <c r="AY346" s="20" t="s">
        <v>161</v>
      </c>
      <c r="BE346" s="107">
        <f t="shared" si="29"/>
        <v>0</v>
      </c>
      <c r="BF346" s="107">
        <f t="shared" si="30"/>
        <v>0</v>
      </c>
      <c r="BG346" s="107">
        <f t="shared" si="31"/>
        <v>0</v>
      </c>
      <c r="BH346" s="107">
        <f t="shared" si="32"/>
        <v>0</v>
      </c>
      <c r="BI346" s="107">
        <f t="shared" si="33"/>
        <v>0</v>
      </c>
      <c r="BJ346" s="20" t="s">
        <v>85</v>
      </c>
      <c r="BK346" s="107">
        <f t="shared" si="34"/>
        <v>0</v>
      </c>
      <c r="BL346" s="20" t="s">
        <v>165</v>
      </c>
      <c r="BM346" s="20" t="s">
        <v>987</v>
      </c>
    </row>
    <row r="347" spans="2:65" s="1" customFormat="1" ht="16.5" customHeight="1">
      <c r="B347" s="130"/>
      <c r="C347" s="169" t="s">
        <v>988</v>
      </c>
      <c r="D347" s="169" t="s">
        <v>152</v>
      </c>
      <c r="E347" s="170" t="s">
        <v>989</v>
      </c>
      <c r="F347" s="281" t="s">
        <v>990</v>
      </c>
      <c r="G347" s="281"/>
      <c r="H347" s="281"/>
      <c r="I347" s="281"/>
      <c r="J347" s="171" t="s">
        <v>454</v>
      </c>
      <c r="K347" s="172">
        <v>1</v>
      </c>
      <c r="L347" s="270">
        <v>0</v>
      </c>
      <c r="M347" s="270"/>
      <c r="N347" s="282">
        <f t="shared" si="25"/>
        <v>0</v>
      </c>
      <c r="O347" s="282"/>
      <c r="P347" s="282"/>
      <c r="Q347" s="282"/>
      <c r="R347" s="133"/>
      <c r="T347" s="154" t="s">
        <v>5</v>
      </c>
      <c r="U347" s="46" t="s">
        <v>45</v>
      </c>
      <c r="V347" s="38"/>
      <c r="W347" s="173">
        <f t="shared" si="26"/>
        <v>0</v>
      </c>
      <c r="X347" s="173">
        <v>0</v>
      </c>
      <c r="Y347" s="173">
        <f t="shared" si="27"/>
        <v>0</v>
      </c>
      <c r="Z347" s="173">
        <v>0</v>
      </c>
      <c r="AA347" s="174">
        <f t="shared" si="28"/>
        <v>0</v>
      </c>
      <c r="AR347" s="20" t="s">
        <v>165</v>
      </c>
      <c r="AT347" s="20" t="s">
        <v>152</v>
      </c>
      <c r="AU347" s="20" t="s">
        <v>118</v>
      </c>
      <c r="AY347" s="20" t="s">
        <v>161</v>
      </c>
      <c r="BE347" s="107">
        <f t="shared" si="29"/>
        <v>0</v>
      </c>
      <c r="BF347" s="107">
        <f t="shared" si="30"/>
        <v>0</v>
      </c>
      <c r="BG347" s="107">
        <f t="shared" si="31"/>
        <v>0</v>
      </c>
      <c r="BH347" s="107">
        <f t="shared" si="32"/>
        <v>0</v>
      </c>
      <c r="BI347" s="107">
        <f t="shared" si="33"/>
        <v>0</v>
      </c>
      <c r="BJ347" s="20" t="s">
        <v>85</v>
      </c>
      <c r="BK347" s="107">
        <f t="shared" si="34"/>
        <v>0</v>
      </c>
      <c r="BL347" s="20" t="s">
        <v>165</v>
      </c>
      <c r="BM347" s="20" t="s">
        <v>991</v>
      </c>
    </row>
    <row r="348" spans="2:65" s="1" customFormat="1" ht="16.5" customHeight="1">
      <c r="B348" s="130"/>
      <c r="C348" s="169" t="s">
        <v>992</v>
      </c>
      <c r="D348" s="169" t="s">
        <v>152</v>
      </c>
      <c r="E348" s="170" t="s">
        <v>993</v>
      </c>
      <c r="F348" s="281" t="s">
        <v>994</v>
      </c>
      <c r="G348" s="281"/>
      <c r="H348" s="281"/>
      <c r="I348" s="281"/>
      <c r="J348" s="171" t="s">
        <v>454</v>
      </c>
      <c r="K348" s="172">
        <v>1</v>
      </c>
      <c r="L348" s="270">
        <v>0</v>
      </c>
      <c r="M348" s="270"/>
      <c r="N348" s="282">
        <f t="shared" si="25"/>
        <v>0</v>
      </c>
      <c r="O348" s="282"/>
      <c r="P348" s="282"/>
      <c r="Q348" s="282"/>
      <c r="R348" s="133"/>
      <c r="T348" s="154" t="s">
        <v>5</v>
      </c>
      <c r="U348" s="46" t="s">
        <v>45</v>
      </c>
      <c r="V348" s="38"/>
      <c r="W348" s="173">
        <f t="shared" si="26"/>
        <v>0</v>
      </c>
      <c r="X348" s="173">
        <v>0</v>
      </c>
      <c r="Y348" s="173">
        <f t="shared" si="27"/>
        <v>0</v>
      </c>
      <c r="Z348" s="173">
        <v>0</v>
      </c>
      <c r="AA348" s="174">
        <f t="shared" si="28"/>
        <v>0</v>
      </c>
      <c r="AR348" s="20" t="s">
        <v>165</v>
      </c>
      <c r="AT348" s="20" t="s">
        <v>152</v>
      </c>
      <c r="AU348" s="20" t="s">
        <v>118</v>
      </c>
      <c r="AY348" s="20" t="s">
        <v>161</v>
      </c>
      <c r="BE348" s="107">
        <f t="shared" si="29"/>
        <v>0</v>
      </c>
      <c r="BF348" s="107">
        <f t="shared" si="30"/>
        <v>0</v>
      </c>
      <c r="BG348" s="107">
        <f t="shared" si="31"/>
        <v>0</v>
      </c>
      <c r="BH348" s="107">
        <f t="shared" si="32"/>
        <v>0</v>
      </c>
      <c r="BI348" s="107">
        <f t="shared" si="33"/>
        <v>0</v>
      </c>
      <c r="BJ348" s="20" t="s">
        <v>85</v>
      </c>
      <c r="BK348" s="107">
        <f t="shared" si="34"/>
        <v>0</v>
      </c>
      <c r="BL348" s="20" t="s">
        <v>165</v>
      </c>
      <c r="BM348" s="20" t="s">
        <v>995</v>
      </c>
    </row>
    <row r="349" spans="2:65" s="1" customFormat="1" ht="16.5" customHeight="1">
      <c r="B349" s="130"/>
      <c r="C349" s="169" t="s">
        <v>996</v>
      </c>
      <c r="D349" s="169" t="s">
        <v>152</v>
      </c>
      <c r="E349" s="170" t="s">
        <v>997</v>
      </c>
      <c r="F349" s="281" t="s">
        <v>998</v>
      </c>
      <c r="G349" s="281"/>
      <c r="H349" s="281"/>
      <c r="I349" s="281"/>
      <c r="J349" s="171" t="s">
        <v>454</v>
      </c>
      <c r="K349" s="172">
        <v>1</v>
      </c>
      <c r="L349" s="270">
        <v>0</v>
      </c>
      <c r="M349" s="270"/>
      <c r="N349" s="282">
        <f t="shared" si="25"/>
        <v>0</v>
      </c>
      <c r="O349" s="282"/>
      <c r="P349" s="282"/>
      <c r="Q349" s="282"/>
      <c r="R349" s="133"/>
      <c r="T349" s="154" t="s">
        <v>5</v>
      </c>
      <c r="U349" s="46" t="s">
        <v>45</v>
      </c>
      <c r="V349" s="38"/>
      <c r="W349" s="173">
        <f t="shared" si="26"/>
        <v>0</v>
      </c>
      <c r="X349" s="173">
        <v>0</v>
      </c>
      <c r="Y349" s="173">
        <f t="shared" si="27"/>
        <v>0</v>
      </c>
      <c r="Z349" s="173">
        <v>0</v>
      </c>
      <c r="AA349" s="174">
        <f t="shared" si="28"/>
        <v>0</v>
      </c>
      <c r="AR349" s="20" t="s">
        <v>165</v>
      </c>
      <c r="AT349" s="20" t="s">
        <v>152</v>
      </c>
      <c r="AU349" s="20" t="s">
        <v>118</v>
      </c>
      <c r="AY349" s="20" t="s">
        <v>161</v>
      </c>
      <c r="BE349" s="107">
        <f t="shared" si="29"/>
        <v>0</v>
      </c>
      <c r="BF349" s="107">
        <f t="shared" si="30"/>
        <v>0</v>
      </c>
      <c r="BG349" s="107">
        <f t="shared" si="31"/>
        <v>0</v>
      </c>
      <c r="BH349" s="107">
        <f t="shared" si="32"/>
        <v>0</v>
      </c>
      <c r="BI349" s="107">
        <f t="shared" si="33"/>
        <v>0</v>
      </c>
      <c r="BJ349" s="20" t="s">
        <v>85</v>
      </c>
      <c r="BK349" s="107">
        <f t="shared" si="34"/>
        <v>0</v>
      </c>
      <c r="BL349" s="20" t="s">
        <v>165</v>
      </c>
      <c r="BM349" s="20" t="s">
        <v>999</v>
      </c>
    </row>
    <row r="350" spans="2:65" s="1" customFormat="1" ht="16.5" customHeight="1">
      <c r="B350" s="130"/>
      <c r="C350" s="169" t="s">
        <v>1000</v>
      </c>
      <c r="D350" s="169" t="s">
        <v>152</v>
      </c>
      <c r="E350" s="170" t="s">
        <v>1001</v>
      </c>
      <c r="F350" s="281" t="s">
        <v>1002</v>
      </c>
      <c r="G350" s="281"/>
      <c r="H350" s="281"/>
      <c r="I350" s="281"/>
      <c r="J350" s="171" t="s">
        <v>454</v>
      </c>
      <c r="K350" s="172">
        <v>3</v>
      </c>
      <c r="L350" s="270">
        <v>0</v>
      </c>
      <c r="M350" s="270"/>
      <c r="N350" s="282">
        <f t="shared" si="25"/>
        <v>0</v>
      </c>
      <c r="O350" s="282"/>
      <c r="P350" s="282"/>
      <c r="Q350" s="282"/>
      <c r="R350" s="133"/>
      <c r="T350" s="154" t="s">
        <v>5</v>
      </c>
      <c r="U350" s="46" t="s">
        <v>45</v>
      </c>
      <c r="V350" s="38"/>
      <c r="W350" s="173">
        <f t="shared" si="26"/>
        <v>0</v>
      </c>
      <c r="X350" s="173">
        <v>0</v>
      </c>
      <c r="Y350" s="173">
        <f t="shared" si="27"/>
        <v>0</v>
      </c>
      <c r="Z350" s="173">
        <v>0</v>
      </c>
      <c r="AA350" s="174">
        <f t="shared" si="28"/>
        <v>0</v>
      </c>
      <c r="AR350" s="20" t="s">
        <v>165</v>
      </c>
      <c r="AT350" s="20" t="s">
        <v>152</v>
      </c>
      <c r="AU350" s="20" t="s">
        <v>118</v>
      </c>
      <c r="AY350" s="20" t="s">
        <v>161</v>
      </c>
      <c r="BE350" s="107">
        <f t="shared" si="29"/>
        <v>0</v>
      </c>
      <c r="BF350" s="107">
        <f t="shared" si="30"/>
        <v>0</v>
      </c>
      <c r="BG350" s="107">
        <f t="shared" si="31"/>
        <v>0</v>
      </c>
      <c r="BH350" s="107">
        <f t="shared" si="32"/>
        <v>0</v>
      </c>
      <c r="BI350" s="107">
        <f t="shared" si="33"/>
        <v>0</v>
      </c>
      <c r="BJ350" s="20" t="s">
        <v>85</v>
      </c>
      <c r="BK350" s="107">
        <f t="shared" si="34"/>
        <v>0</v>
      </c>
      <c r="BL350" s="20" t="s">
        <v>165</v>
      </c>
      <c r="BM350" s="20" t="s">
        <v>1003</v>
      </c>
    </row>
    <row r="351" spans="2:65" s="1" customFormat="1" ht="16.5" customHeight="1">
      <c r="B351" s="130"/>
      <c r="C351" s="169" t="s">
        <v>1004</v>
      </c>
      <c r="D351" s="169" t="s">
        <v>152</v>
      </c>
      <c r="E351" s="170" t="s">
        <v>1005</v>
      </c>
      <c r="F351" s="281" t="s">
        <v>1006</v>
      </c>
      <c r="G351" s="281"/>
      <c r="H351" s="281"/>
      <c r="I351" s="281"/>
      <c r="J351" s="171" t="s">
        <v>454</v>
      </c>
      <c r="K351" s="172">
        <v>1</v>
      </c>
      <c r="L351" s="270">
        <v>0</v>
      </c>
      <c r="M351" s="270"/>
      <c r="N351" s="282">
        <f t="shared" si="25"/>
        <v>0</v>
      </c>
      <c r="O351" s="282"/>
      <c r="P351" s="282"/>
      <c r="Q351" s="282"/>
      <c r="R351" s="133"/>
      <c r="T351" s="154" t="s">
        <v>5</v>
      </c>
      <c r="U351" s="46" t="s">
        <v>45</v>
      </c>
      <c r="V351" s="38"/>
      <c r="W351" s="173">
        <f t="shared" si="26"/>
        <v>0</v>
      </c>
      <c r="X351" s="173">
        <v>0</v>
      </c>
      <c r="Y351" s="173">
        <f t="shared" si="27"/>
        <v>0</v>
      </c>
      <c r="Z351" s="173">
        <v>0</v>
      </c>
      <c r="AA351" s="174">
        <f t="shared" si="28"/>
        <v>0</v>
      </c>
      <c r="AR351" s="20" t="s">
        <v>165</v>
      </c>
      <c r="AT351" s="20" t="s">
        <v>152</v>
      </c>
      <c r="AU351" s="20" t="s">
        <v>118</v>
      </c>
      <c r="AY351" s="20" t="s">
        <v>161</v>
      </c>
      <c r="BE351" s="107">
        <f t="shared" si="29"/>
        <v>0</v>
      </c>
      <c r="BF351" s="107">
        <f t="shared" si="30"/>
        <v>0</v>
      </c>
      <c r="BG351" s="107">
        <f t="shared" si="31"/>
        <v>0</v>
      </c>
      <c r="BH351" s="107">
        <f t="shared" si="32"/>
        <v>0</v>
      </c>
      <c r="BI351" s="107">
        <f t="shared" si="33"/>
        <v>0</v>
      </c>
      <c r="BJ351" s="20" t="s">
        <v>85</v>
      </c>
      <c r="BK351" s="107">
        <f t="shared" si="34"/>
        <v>0</v>
      </c>
      <c r="BL351" s="20" t="s">
        <v>165</v>
      </c>
      <c r="BM351" s="20" t="s">
        <v>1007</v>
      </c>
    </row>
    <row r="352" spans="2:65" s="1" customFormat="1" ht="16.5" customHeight="1">
      <c r="B352" s="130"/>
      <c r="C352" s="169" t="s">
        <v>1008</v>
      </c>
      <c r="D352" s="169" t="s">
        <v>152</v>
      </c>
      <c r="E352" s="170" t="s">
        <v>1009</v>
      </c>
      <c r="F352" s="281" t="s">
        <v>1010</v>
      </c>
      <c r="G352" s="281"/>
      <c r="H352" s="281"/>
      <c r="I352" s="281"/>
      <c r="J352" s="171" t="s">
        <v>454</v>
      </c>
      <c r="K352" s="172">
        <v>2</v>
      </c>
      <c r="L352" s="270">
        <v>0</v>
      </c>
      <c r="M352" s="270"/>
      <c r="N352" s="282">
        <f t="shared" si="25"/>
        <v>0</v>
      </c>
      <c r="O352" s="282"/>
      <c r="P352" s="282"/>
      <c r="Q352" s="282"/>
      <c r="R352" s="133"/>
      <c r="T352" s="154" t="s">
        <v>5</v>
      </c>
      <c r="U352" s="46" t="s">
        <v>45</v>
      </c>
      <c r="V352" s="38"/>
      <c r="W352" s="173">
        <f t="shared" si="26"/>
        <v>0</v>
      </c>
      <c r="X352" s="173">
        <v>0</v>
      </c>
      <c r="Y352" s="173">
        <f t="shared" si="27"/>
        <v>0</v>
      </c>
      <c r="Z352" s="173">
        <v>0</v>
      </c>
      <c r="AA352" s="174">
        <f t="shared" si="28"/>
        <v>0</v>
      </c>
      <c r="AR352" s="20" t="s">
        <v>165</v>
      </c>
      <c r="AT352" s="20" t="s">
        <v>152</v>
      </c>
      <c r="AU352" s="20" t="s">
        <v>118</v>
      </c>
      <c r="AY352" s="20" t="s">
        <v>161</v>
      </c>
      <c r="BE352" s="107">
        <f t="shared" si="29"/>
        <v>0</v>
      </c>
      <c r="BF352" s="107">
        <f t="shared" si="30"/>
        <v>0</v>
      </c>
      <c r="BG352" s="107">
        <f t="shared" si="31"/>
        <v>0</v>
      </c>
      <c r="BH352" s="107">
        <f t="shared" si="32"/>
        <v>0</v>
      </c>
      <c r="BI352" s="107">
        <f t="shared" si="33"/>
        <v>0</v>
      </c>
      <c r="BJ352" s="20" t="s">
        <v>85</v>
      </c>
      <c r="BK352" s="107">
        <f t="shared" si="34"/>
        <v>0</v>
      </c>
      <c r="BL352" s="20" t="s">
        <v>165</v>
      </c>
      <c r="BM352" s="20" t="s">
        <v>1011</v>
      </c>
    </row>
    <row r="353" spans="2:65" s="1" customFormat="1" ht="16.5" customHeight="1">
      <c r="B353" s="130"/>
      <c r="C353" s="169" t="s">
        <v>1012</v>
      </c>
      <c r="D353" s="169" t="s">
        <v>152</v>
      </c>
      <c r="E353" s="170" t="s">
        <v>1013</v>
      </c>
      <c r="F353" s="281" t="s">
        <v>1014</v>
      </c>
      <c r="G353" s="281"/>
      <c r="H353" s="281"/>
      <c r="I353" s="281"/>
      <c r="J353" s="171" t="s">
        <v>454</v>
      </c>
      <c r="K353" s="172">
        <v>2</v>
      </c>
      <c r="L353" s="270">
        <v>0</v>
      </c>
      <c r="M353" s="270"/>
      <c r="N353" s="282">
        <f t="shared" si="25"/>
        <v>0</v>
      </c>
      <c r="O353" s="282"/>
      <c r="P353" s="282"/>
      <c r="Q353" s="282"/>
      <c r="R353" s="133"/>
      <c r="T353" s="154" t="s">
        <v>5</v>
      </c>
      <c r="U353" s="46" t="s">
        <v>45</v>
      </c>
      <c r="V353" s="38"/>
      <c r="W353" s="173">
        <f t="shared" si="26"/>
        <v>0</v>
      </c>
      <c r="X353" s="173">
        <v>0</v>
      </c>
      <c r="Y353" s="173">
        <f t="shared" si="27"/>
        <v>0</v>
      </c>
      <c r="Z353" s="173">
        <v>0</v>
      </c>
      <c r="AA353" s="174">
        <f t="shared" si="28"/>
        <v>0</v>
      </c>
      <c r="AR353" s="20" t="s">
        <v>165</v>
      </c>
      <c r="AT353" s="20" t="s">
        <v>152</v>
      </c>
      <c r="AU353" s="20" t="s">
        <v>118</v>
      </c>
      <c r="AY353" s="20" t="s">
        <v>161</v>
      </c>
      <c r="BE353" s="107">
        <f t="shared" si="29"/>
        <v>0</v>
      </c>
      <c r="BF353" s="107">
        <f t="shared" si="30"/>
        <v>0</v>
      </c>
      <c r="BG353" s="107">
        <f t="shared" si="31"/>
        <v>0</v>
      </c>
      <c r="BH353" s="107">
        <f t="shared" si="32"/>
        <v>0</v>
      </c>
      <c r="BI353" s="107">
        <f t="shared" si="33"/>
        <v>0</v>
      </c>
      <c r="BJ353" s="20" t="s">
        <v>85</v>
      </c>
      <c r="BK353" s="107">
        <f t="shared" si="34"/>
        <v>0</v>
      </c>
      <c r="BL353" s="20" t="s">
        <v>165</v>
      </c>
      <c r="BM353" s="20" t="s">
        <v>1015</v>
      </c>
    </row>
    <row r="354" spans="2:65" s="1" customFormat="1" ht="16.5" customHeight="1">
      <c r="B354" s="130"/>
      <c r="C354" s="169" t="s">
        <v>1016</v>
      </c>
      <c r="D354" s="169" t="s">
        <v>152</v>
      </c>
      <c r="E354" s="170" t="s">
        <v>1017</v>
      </c>
      <c r="F354" s="281" t="s">
        <v>1018</v>
      </c>
      <c r="G354" s="281"/>
      <c r="H354" s="281"/>
      <c r="I354" s="281"/>
      <c r="J354" s="171" t="s">
        <v>454</v>
      </c>
      <c r="K354" s="172">
        <v>2</v>
      </c>
      <c r="L354" s="270">
        <v>0</v>
      </c>
      <c r="M354" s="270"/>
      <c r="N354" s="282">
        <f t="shared" si="25"/>
        <v>0</v>
      </c>
      <c r="O354" s="282"/>
      <c r="P354" s="282"/>
      <c r="Q354" s="282"/>
      <c r="R354" s="133"/>
      <c r="T354" s="154" t="s">
        <v>5</v>
      </c>
      <c r="U354" s="46" t="s">
        <v>45</v>
      </c>
      <c r="V354" s="38"/>
      <c r="W354" s="173">
        <f t="shared" si="26"/>
        <v>0</v>
      </c>
      <c r="X354" s="173">
        <v>0</v>
      </c>
      <c r="Y354" s="173">
        <f t="shared" si="27"/>
        <v>0</v>
      </c>
      <c r="Z354" s="173">
        <v>0</v>
      </c>
      <c r="AA354" s="174">
        <f t="shared" si="28"/>
        <v>0</v>
      </c>
      <c r="AR354" s="20" t="s">
        <v>165</v>
      </c>
      <c r="AT354" s="20" t="s">
        <v>152</v>
      </c>
      <c r="AU354" s="20" t="s">
        <v>118</v>
      </c>
      <c r="AY354" s="20" t="s">
        <v>161</v>
      </c>
      <c r="BE354" s="107">
        <f t="shared" si="29"/>
        <v>0</v>
      </c>
      <c r="BF354" s="107">
        <f t="shared" si="30"/>
        <v>0</v>
      </c>
      <c r="BG354" s="107">
        <f t="shared" si="31"/>
        <v>0</v>
      </c>
      <c r="BH354" s="107">
        <f t="shared" si="32"/>
        <v>0</v>
      </c>
      <c r="BI354" s="107">
        <f t="shared" si="33"/>
        <v>0</v>
      </c>
      <c r="BJ354" s="20" t="s">
        <v>85</v>
      </c>
      <c r="BK354" s="107">
        <f t="shared" si="34"/>
        <v>0</v>
      </c>
      <c r="BL354" s="20" t="s">
        <v>165</v>
      </c>
      <c r="BM354" s="20" t="s">
        <v>1019</v>
      </c>
    </row>
    <row r="355" spans="2:65" s="1" customFormat="1" ht="16.5" customHeight="1">
      <c r="B355" s="130"/>
      <c r="C355" s="169" t="s">
        <v>1020</v>
      </c>
      <c r="D355" s="169" t="s">
        <v>152</v>
      </c>
      <c r="E355" s="170" t="s">
        <v>1021</v>
      </c>
      <c r="F355" s="281" t="s">
        <v>1022</v>
      </c>
      <c r="G355" s="281"/>
      <c r="H355" s="281"/>
      <c r="I355" s="281"/>
      <c r="J355" s="171" t="s">
        <v>454</v>
      </c>
      <c r="K355" s="172">
        <v>1</v>
      </c>
      <c r="L355" s="270">
        <v>0</v>
      </c>
      <c r="M355" s="270"/>
      <c r="N355" s="282">
        <f t="shared" si="25"/>
        <v>0</v>
      </c>
      <c r="O355" s="282"/>
      <c r="P355" s="282"/>
      <c r="Q355" s="282"/>
      <c r="R355" s="133"/>
      <c r="T355" s="154" t="s">
        <v>5</v>
      </c>
      <c r="U355" s="46" t="s">
        <v>45</v>
      </c>
      <c r="V355" s="38"/>
      <c r="W355" s="173">
        <f t="shared" si="26"/>
        <v>0</v>
      </c>
      <c r="X355" s="173">
        <v>0</v>
      </c>
      <c r="Y355" s="173">
        <f t="shared" si="27"/>
        <v>0</v>
      </c>
      <c r="Z355" s="173">
        <v>0</v>
      </c>
      <c r="AA355" s="174">
        <f t="shared" si="28"/>
        <v>0</v>
      </c>
      <c r="AR355" s="20" t="s">
        <v>165</v>
      </c>
      <c r="AT355" s="20" t="s">
        <v>152</v>
      </c>
      <c r="AU355" s="20" t="s">
        <v>118</v>
      </c>
      <c r="AY355" s="20" t="s">
        <v>161</v>
      </c>
      <c r="BE355" s="107">
        <f t="shared" si="29"/>
        <v>0</v>
      </c>
      <c r="BF355" s="107">
        <f t="shared" si="30"/>
        <v>0</v>
      </c>
      <c r="BG355" s="107">
        <f t="shared" si="31"/>
        <v>0</v>
      </c>
      <c r="BH355" s="107">
        <f t="shared" si="32"/>
        <v>0</v>
      </c>
      <c r="BI355" s="107">
        <f t="shared" si="33"/>
        <v>0</v>
      </c>
      <c r="BJ355" s="20" t="s">
        <v>85</v>
      </c>
      <c r="BK355" s="107">
        <f t="shared" si="34"/>
        <v>0</v>
      </c>
      <c r="BL355" s="20" t="s">
        <v>165</v>
      </c>
      <c r="BM355" s="20" t="s">
        <v>1023</v>
      </c>
    </row>
    <row r="356" spans="2:65" s="1" customFormat="1" ht="16.5" customHeight="1">
      <c r="B356" s="130"/>
      <c r="C356" s="169" t="s">
        <v>1024</v>
      </c>
      <c r="D356" s="169" t="s">
        <v>152</v>
      </c>
      <c r="E356" s="170" t="s">
        <v>1025</v>
      </c>
      <c r="F356" s="281" t="s">
        <v>1026</v>
      </c>
      <c r="G356" s="281"/>
      <c r="H356" s="281"/>
      <c r="I356" s="281"/>
      <c r="J356" s="171" t="s">
        <v>454</v>
      </c>
      <c r="K356" s="172">
        <v>1</v>
      </c>
      <c r="L356" s="270">
        <v>0</v>
      </c>
      <c r="M356" s="270"/>
      <c r="N356" s="282">
        <f t="shared" si="25"/>
        <v>0</v>
      </c>
      <c r="O356" s="282"/>
      <c r="P356" s="282"/>
      <c r="Q356" s="282"/>
      <c r="R356" s="133"/>
      <c r="T356" s="154" t="s">
        <v>5</v>
      </c>
      <c r="U356" s="46" t="s">
        <v>45</v>
      </c>
      <c r="V356" s="38"/>
      <c r="W356" s="173">
        <f t="shared" si="26"/>
        <v>0</v>
      </c>
      <c r="X356" s="173">
        <v>0</v>
      </c>
      <c r="Y356" s="173">
        <f t="shared" si="27"/>
        <v>0</v>
      </c>
      <c r="Z356" s="173">
        <v>0</v>
      </c>
      <c r="AA356" s="174">
        <f t="shared" si="28"/>
        <v>0</v>
      </c>
      <c r="AR356" s="20" t="s">
        <v>165</v>
      </c>
      <c r="AT356" s="20" t="s">
        <v>152</v>
      </c>
      <c r="AU356" s="20" t="s">
        <v>118</v>
      </c>
      <c r="AY356" s="20" t="s">
        <v>161</v>
      </c>
      <c r="BE356" s="107">
        <f t="shared" si="29"/>
        <v>0</v>
      </c>
      <c r="BF356" s="107">
        <f t="shared" si="30"/>
        <v>0</v>
      </c>
      <c r="BG356" s="107">
        <f t="shared" si="31"/>
        <v>0</v>
      </c>
      <c r="BH356" s="107">
        <f t="shared" si="32"/>
        <v>0</v>
      </c>
      <c r="BI356" s="107">
        <f t="shared" si="33"/>
        <v>0</v>
      </c>
      <c r="BJ356" s="20" t="s">
        <v>85</v>
      </c>
      <c r="BK356" s="107">
        <f t="shared" si="34"/>
        <v>0</v>
      </c>
      <c r="BL356" s="20" t="s">
        <v>165</v>
      </c>
      <c r="BM356" s="20" t="s">
        <v>1027</v>
      </c>
    </row>
    <row r="357" spans="2:65" s="1" customFormat="1" ht="16.5" customHeight="1">
      <c r="B357" s="130"/>
      <c r="C357" s="169" t="s">
        <v>1028</v>
      </c>
      <c r="D357" s="169" t="s">
        <v>152</v>
      </c>
      <c r="E357" s="170" t="s">
        <v>1029</v>
      </c>
      <c r="F357" s="281" t="s">
        <v>1030</v>
      </c>
      <c r="G357" s="281"/>
      <c r="H357" s="281"/>
      <c r="I357" s="281"/>
      <c r="J357" s="171" t="s">
        <v>454</v>
      </c>
      <c r="K357" s="172">
        <v>1</v>
      </c>
      <c r="L357" s="270">
        <v>0</v>
      </c>
      <c r="M357" s="270"/>
      <c r="N357" s="282">
        <f t="shared" si="25"/>
        <v>0</v>
      </c>
      <c r="O357" s="282"/>
      <c r="P357" s="282"/>
      <c r="Q357" s="282"/>
      <c r="R357" s="133"/>
      <c r="T357" s="154" t="s">
        <v>5</v>
      </c>
      <c r="U357" s="46" t="s">
        <v>45</v>
      </c>
      <c r="V357" s="38"/>
      <c r="W357" s="173">
        <f t="shared" si="26"/>
        <v>0</v>
      </c>
      <c r="X357" s="173">
        <v>0</v>
      </c>
      <c r="Y357" s="173">
        <f t="shared" si="27"/>
        <v>0</v>
      </c>
      <c r="Z357" s="173">
        <v>0</v>
      </c>
      <c r="AA357" s="174">
        <f t="shared" si="28"/>
        <v>0</v>
      </c>
      <c r="AR357" s="20" t="s">
        <v>165</v>
      </c>
      <c r="AT357" s="20" t="s">
        <v>152</v>
      </c>
      <c r="AU357" s="20" t="s">
        <v>118</v>
      </c>
      <c r="AY357" s="20" t="s">
        <v>161</v>
      </c>
      <c r="BE357" s="107">
        <f t="shared" si="29"/>
        <v>0</v>
      </c>
      <c r="BF357" s="107">
        <f t="shared" si="30"/>
        <v>0</v>
      </c>
      <c r="BG357" s="107">
        <f t="shared" si="31"/>
        <v>0</v>
      </c>
      <c r="BH357" s="107">
        <f t="shared" si="32"/>
        <v>0</v>
      </c>
      <c r="BI357" s="107">
        <f t="shared" si="33"/>
        <v>0</v>
      </c>
      <c r="BJ357" s="20" t="s">
        <v>85</v>
      </c>
      <c r="BK357" s="107">
        <f t="shared" si="34"/>
        <v>0</v>
      </c>
      <c r="BL357" s="20" t="s">
        <v>165</v>
      </c>
      <c r="BM357" s="20" t="s">
        <v>1031</v>
      </c>
    </row>
    <row r="358" spans="2:65" s="1" customFormat="1" ht="16.5" customHeight="1">
      <c r="B358" s="130"/>
      <c r="C358" s="169" t="s">
        <v>1032</v>
      </c>
      <c r="D358" s="169" t="s">
        <v>152</v>
      </c>
      <c r="E358" s="170" t="s">
        <v>1033</v>
      </c>
      <c r="F358" s="281" t="s">
        <v>1034</v>
      </c>
      <c r="G358" s="281"/>
      <c r="H358" s="281"/>
      <c r="I358" s="281"/>
      <c r="J358" s="171" t="s">
        <v>454</v>
      </c>
      <c r="K358" s="172">
        <v>1</v>
      </c>
      <c r="L358" s="270">
        <v>0</v>
      </c>
      <c r="M358" s="270"/>
      <c r="N358" s="282">
        <f t="shared" si="25"/>
        <v>0</v>
      </c>
      <c r="O358" s="282"/>
      <c r="P358" s="282"/>
      <c r="Q358" s="282"/>
      <c r="R358" s="133"/>
      <c r="T358" s="154" t="s">
        <v>5</v>
      </c>
      <c r="U358" s="46" t="s">
        <v>45</v>
      </c>
      <c r="V358" s="38"/>
      <c r="W358" s="173">
        <f t="shared" si="26"/>
        <v>0</v>
      </c>
      <c r="X358" s="173">
        <v>0</v>
      </c>
      <c r="Y358" s="173">
        <f t="shared" si="27"/>
        <v>0</v>
      </c>
      <c r="Z358" s="173">
        <v>0</v>
      </c>
      <c r="AA358" s="174">
        <f t="shared" si="28"/>
        <v>0</v>
      </c>
      <c r="AR358" s="20" t="s">
        <v>165</v>
      </c>
      <c r="AT358" s="20" t="s">
        <v>152</v>
      </c>
      <c r="AU358" s="20" t="s">
        <v>118</v>
      </c>
      <c r="AY358" s="20" t="s">
        <v>161</v>
      </c>
      <c r="BE358" s="107">
        <f t="shared" si="29"/>
        <v>0</v>
      </c>
      <c r="BF358" s="107">
        <f t="shared" si="30"/>
        <v>0</v>
      </c>
      <c r="BG358" s="107">
        <f t="shared" si="31"/>
        <v>0</v>
      </c>
      <c r="BH358" s="107">
        <f t="shared" si="32"/>
        <v>0</v>
      </c>
      <c r="BI358" s="107">
        <f t="shared" si="33"/>
        <v>0</v>
      </c>
      <c r="BJ358" s="20" t="s">
        <v>85</v>
      </c>
      <c r="BK358" s="107">
        <f t="shared" si="34"/>
        <v>0</v>
      </c>
      <c r="BL358" s="20" t="s">
        <v>165</v>
      </c>
      <c r="BM358" s="20" t="s">
        <v>1035</v>
      </c>
    </row>
    <row r="359" spans="2:65" s="1" customFormat="1" ht="16.5" customHeight="1">
      <c r="B359" s="130"/>
      <c r="C359" s="169" t="s">
        <v>1036</v>
      </c>
      <c r="D359" s="169" t="s">
        <v>152</v>
      </c>
      <c r="E359" s="170" t="s">
        <v>1037</v>
      </c>
      <c r="F359" s="281" t="s">
        <v>1038</v>
      </c>
      <c r="G359" s="281"/>
      <c r="H359" s="281"/>
      <c r="I359" s="281"/>
      <c r="J359" s="171" t="s">
        <v>454</v>
      </c>
      <c r="K359" s="172">
        <v>1</v>
      </c>
      <c r="L359" s="270">
        <v>0</v>
      </c>
      <c r="M359" s="270"/>
      <c r="N359" s="282">
        <f t="shared" si="25"/>
        <v>0</v>
      </c>
      <c r="O359" s="282"/>
      <c r="P359" s="282"/>
      <c r="Q359" s="282"/>
      <c r="R359" s="133"/>
      <c r="T359" s="154" t="s">
        <v>5</v>
      </c>
      <c r="U359" s="46" t="s">
        <v>45</v>
      </c>
      <c r="V359" s="38"/>
      <c r="W359" s="173">
        <f t="shared" si="26"/>
        <v>0</v>
      </c>
      <c r="X359" s="173">
        <v>0</v>
      </c>
      <c r="Y359" s="173">
        <f t="shared" si="27"/>
        <v>0</v>
      </c>
      <c r="Z359" s="173">
        <v>0</v>
      </c>
      <c r="AA359" s="174">
        <f t="shared" si="28"/>
        <v>0</v>
      </c>
      <c r="AR359" s="20" t="s">
        <v>165</v>
      </c>
      <c r="AT359" s="20" t="s">
        <v>152</v>
      </c>
      <c r="AU359" s="20" t="s">
        <v>118</v>
      </c>
      <c r="AY359" s="20" t="s">
        <v>161</v>
      </c>
      <c r="BE359" s="107">
        <f t="shared" si="29"/>
        <v>0</v>
      </c>
      <c r="BF359" s="107">
        <f t="shared" si="30"/>
        <v>0</v>
      </c>
      <c r="BG359" s="107">
        <f t="shared" si="31"/>
        <v>0</v>
      </c>
      <c r="BH359" s="107">
        <f t="shared" si="32"/>
        <v>0</v>
      </c>
      <c r="BI359" s="107">
        <f t="shared" si="33"/>
        <v>0</v>
      </c>
      <c r="BJ359" s="20" t="s">
        <v>85</v>
      </c>
      <c r="BK359" s="107">
        <f t="shared" si="34"/>
        <v>0</v>
      </c>
      <c r="BL359" s="20" t="s">
        <v>165</v>
      </c>
      <c r="BM359" s="20" t="s">
        <v>1039</v>
      </c>
    </row>
    <row r="360" spans="2:65" s="1" customFormat="1" ht="16.5" customHeight="1">
      <c r="B360" s="130"/>
      <c r="C360" s="169" t="s">
        <v>1040</v>
      </c>
      <c r="D360" s="169" t="s">
        <v>152</v>
      </c>
      <c r="E360" s="170" t="s">
        <v>1041</v>
      </c>
      <c r="F360" s="281" t="s">
        <v>1042</v>
      </c>
      <c r="G360" s="281"/>
      <c r="H360" s="281"/>
      <c r="I360" s="281"/>
      <c r="J360" s="171" t="s">
        <v>454</v>
      </c>
      <c r="K360" s="172">
        <v>2</v>
      </c>
      <c r="L360" s="270">
        <v>0</v>
      </c>
      <c r="M360" s="270"/>
      <c r="N360" s="282">
        <f t="shared" si="25"/>
        <v>0</v>
      </c>
      <c r="O360" s="282"/>
      <c r="P360" s="282"/>
      <c r="Q360" s="282"/>
      <c r="R360" s="133"/>
      <c r="T360" s="154" t="s">
        <v>5</v>
      </c>
      <c r="U360" s="46" t="s">
        <v>45</v>
      </c>
      <c r="V360" s="38"/>
      <c r="W360" s="173">
        <f t="shared" si="26"/>
        <v>0</v>
      </c>
      <c r="X360" s="173">
        <v>0</v>
      </c>
      <c r="Y360" s="173">
        <f t="shared" si="27"/>
        <v>0</v>
      </c>
      <c r="Z360" s="173">
        <v>0</v>
      </c>
      <c r="AA360" s="174">
        <f t="shared" si="28"/>
        <v>0</v>
      </c>
      <c r="AR360" s="20" t="s">
        <v>165</v>
      </c>
      <c r="AT360" s="20" t="s">
        <v>152</v>
      </c>
      <c r="AU360" s="20" t="s">
        <v>118</v>
      </c>
      <c r="AY360" s="20" t="s">
        <v>161</v>
      </c>
      <c r="BE360" s="107">
        <f t="shared" si="29"/>
        <v>0</v>
      </c>
      <c r="BF360" s="107">
        <f t="shared" si="30"/>
        <v>0</v>
      </c>
      <c r="BG360" s="107">
        <f t="shared" si="31"/>
        <v>0</v>
      </c>
      <c r="BH360" s="107">
        <f t="shared" si="32"/>
        <v>0</v>
      </c>
      <c r="BI360" s="107">
        <f t="shared" si="33"/>
        <v>0</v>
      </c>
      <c r="BJ360" s="20" t="s">
        <v>85</v>
      </c>
      <c r="BK360" s="107">
        <f t="shared" si="34"/>
        <v>0</v>
      </c>
      <c r="BL360" s="20" t="s">
        <v>165</v>
      </c>
      <c r="BM360" s="20" t="s">
        <v>1043</v>
      </c>
    </row>
    <row r="361" spans="2:65" s="1" customFormat="1" ht="16.5" customHeight="1">
      <c r="B361" s="130"/>
      <c r="C361" s="169" t="s">
        <v>1044</v>
      </c>
      <c r="D361" s="169" t="s">
        <v>152</v>
      </c>
      <c r="E361" s="170" t="s">
        <v>1045</v>
      </c>
      <c r="F361" s="281" t="s">
        <v>1046</v>
      </c>
      <c r="G361" s="281"/>
      <c r="H361" s="281"/>
      <c r="I361" s="281"/>
      <c r="J361" s="171" t="s">
        <v>454</v>
      </c>
      <c r="K361" s="172">
        <v>2</v>
      </c>
      <c r="L361" s="270">
        <v>0</v>
      </c>
      <c r="M361" s="270"/>
      <c r="N361" s="282">
        <f t="shared" si="25"/>
        <v>0</v>
      </c>
      <c r="O361" s="282"/>
      <c r="P361" s="282"/>
      <c r="Q361" s="282"/>
      <c r="R361" s="133"/>
      <c r="T361" s="154" t="s">
        <v>5</v>
      </c>
      <c r="U361" s="46" t="s">
        <v>45</v>
      </c>
      <c r="V361" s="38"/>
      <c r="W361" s="173">
        <f t="shared" si="26"/>
        <v>0</v>
      </c>
      <c r="X361" s="173">
        <v>0</v>
      </c>
      <c r="Y361" s="173">
        <f t="shared" si="27"/>
        <v>0</v>
      </c>
      <c r="Z361" s="173">
        <v>0</v>
      </c>
      <c r="AA361" s="174">
        <f t="shared" si="28"/>
        <v>0</v>
      </c>
      <c r="AR361" s="20" t="s">
        <v>165</v>
      </c>
      <c r="AT361" s="20" t="s">
        <v>152</v>
      </c>
      <c r="AU361" s="20" t="s">
        <v>118</v>
      </c>
      <c r="AY361" s="20" t="s">
        <v>161</v>
      </c>
      <c r="BE361" s="107">
        <f t="shared" si="29"/>
        <v>0</v>
      </c>
      <c r="BF361" s="107">
        <f t="shared" si="30"/>
        <v>0</v>
      </c>
      <c r="BG361" s="107">
        <f t="shared" si="31"/>
        <v>0</v>
      </c>
      <c r="BH361" s="107">
        <f t="shared" si="32"/>
        <v>0</v>
      </c>
      <c r="BI361" s="107">
        <f t="shared" si="33"/>
        <v>0</v>
      </c>
      <c r="BJ361" s="20" t="s">
        <v>85</v>
      </c>
      <c r="BK361" s="107">
        <f t="shared" si="34"/>
        <v>0</v>
      </c>
      <c r="BL361" s="20" t="s">
        <v>165</v>
      </c>
      <c r="BM361" s="20" t="s">
        <v>1047</v>
      </c>
    </row>
    <row r="362" spans="2:65" s="1" customFormat="1" ht="16.5" customHeight="1">
      <c r="B362" s="130"/>
      <c r="C362" s="169" t="s">
        <v>1048</v>
      </c>
      <c r="D362" s="169" t="s">
        <v>152</v>
      </c>
      <c r="E362" s="170" t="s">
        <v>1049</v>
      </c>
      <c r="F362" s="281" t="s">
        <v>1050</v>
      </c>
      <c r="G362" s="281"/>
      <c r="H362" s="281"/>
      <c r="I362" s="281"/>
      <c r="J362" s="171" t="s">
        <v>454</v>
      </c>
      <c r="K362" s="172">
        <v>2</v>
      </c>
      <c r="L362" s="270">
        <v>0</v>
      </c>
      <c r="M362" s="270"/>
      <c r="N362" s="282">
        <f t="shared" si="25"/>
        <v>0</v>
      </c>
      <c r="O362" s="282"/>
      <c r="P362" s="282"/>
      <c r="Q362" s="282"/>
      <c r="R362" s="133"/>
      <c r="T362" s="154" t="s">
        <v>5</v>
      </c>
      <c r="U362" s="46" t="s">
        <v>45</v>
      </c>
      <c r="V362" s="38"/>
      <c r="W362" s="173">
        <f t="shared" si="26"/>
        <v>0</v>
      </c>
      <c r="X362" s="173">
        <v>0</v>
      </c>
      <c r="Y362" s="173">
        <f t="shared" si="27"/>
        <v>0</v>
      </c>
      <c r="Z362" s="173">
        <v>0</v>
      </c>
      <c r="AA362" s="174">
        <f t="shared" si="28"/>
        <v>0</v>
      </c>
      <c r="AR362" s="20" t="s">
        <v>165</v>
      </c>
      <c r="AT362" s="20" t="s">
        <v>152</v>
      </c>
      <c r="AU362" s="20" t="s">
        <v>118</v>
      </c>
      <c r="AY362" s="20" t="s">
        <v>161</v>
      </c>
      <c r="BE362" s="107">
        <f t="shared" si="29"/>
        <v>0</v>
      </c>
      <c r="BF362" s="107">
        <f t="shared" si="30"/>
        <v>0</v>
      </c>
      <c r="BG362" s="107">
        <f t="shared" si="31"/>
        <v>0</v>
      </c>
      <c r="BH362" s="107">
        <f t="shared" si="32"/>
        <v>0</v>
      </c>
      <c r="BI362" s="107">
        <f t="shared" si="33"/>
        <v>0</v>
      </c>
      <c r="BJ362" s="20" t="s">
        <v>85</v>
      </c>
      <c r="BK362" s="107">
        <f t="shared" si="34"/>
        <v>0</v>
      </c>
      <c r="BL362" s="20" t="s">
        <v>165</v>
      </c>
      <c r="BM362" s="20" t="s">
        <v>1051</v>
      </c>
    </row>
    <row r="363" spans="2:65" s="1" customFormat="1" ht="16.5" customHeight="1">
      <c r="B363" s="130"/>
      <c r="C363" s="169" t="s">
        <v>1052</v>
      </c>
      <c r="D363" s="169" t="s">
        <v>152</v>
      </c>
      <c r="E363" s="170" t="s">
        <v>1053</v>
      </c>
      <c r="F363" s="281" t="s">
        <v>1054</v>
      </c>
      <c r="G363" s="281"/>
      <c r="H363" s="281"/>
      <c r="I363" s="281"/>
      <c r="J363" s="171" t="s">
        <v>454</v>
      </c>
      <c r="K363" s="172">
        <v>1</v>
      </c>
      <c r="L363" s="270">
        <v>0</v>
      </c>
      <c r="M363" s="270"/>
      <c r="N363" s="282">
        <f t="shared" si="25"/>
        <v>0</v>
      </c>
      <c r="O363" s="282"/>
      <c r="P363" s="282"/>
      <c r="Q363" s="282"/>
      <c r="R363" s="133"/>
      <c r="T363" s="154" t="s">
        <v>5</v>
      </c>
      <c r="U363" s="46" t="s">
        <v>45</v>
      </c>
      <c r="V363" s="38"/>
      <c r="W363" s="173">
        <f t="shared" si="26"/>
        <v>0</v>
      </c>
      <c r="X363" s="173">
        <v>0</v>
      </c>
      <c r="Y363" s="173">
        <f t="shared" si="27"/>
        <v>0</v>
      </c>
      <c r="Z363" s="173">
        <v>0</v>
      </c>
      <c r="AA363" s="174">
        <f t="shared" si="28"/>
        <v>0</v>
      </c>
      <c r="AR363" s="20" t="s">
        <v>165</v>
      </c>
      <c r="AT363" s="20" t="s">
        <v>152</v>
      </c>
      <c r="AU363" s="20" t="s">
        <v>118</v>
      </c>
      <c r="AY363" s="20" t="s">
        <v>161</v>
      </c>
      <c r="BE363" s="107">
        <f t="shared" si="29"/>
        <v>0</v>
      </c>
      <c r="BF363" s="107">
        <f t="shared" si="30"/>
        <v>0</v>
      </c>
      <c r="BG363" s="107">
        <f t="shared" si="31"/>
        <v>0</v>
      </c>
      <c r="BH363" s="107">
        <f t="shared" si="32"/>
        <v>0</v>
      </c>
      <c r="BI363" s="107">
        <f t="shared" si="33"/>
        <v>0</v>
      </c>
      <c r="BJ363" s="20" t="s">
        <v>85</v>
      </c>
      <c r="BK363" s="107">
        <f t="shared" si="34"/>
        <v>0</v>
      </c>
      <c r="BL363" s="20" t="s">
        <v>165</v>
      </c>
      <c r="BM363" s="20" t="s">
        <v>1055</v>
      </c>
    </row>
    <row r="364" spans="2:65" s="1" customFormat="1" ht="16.5" customHeight="1">
      <c r="B364" s="130"/>
      <c r="C364" s="169" t="s">
        <v>1056</v>
      </c>
      <c r="D364" s="169" t="s">
        <v>152</v>
      </c>
      <c r="E364" s="170" t="s">
        <v>1057</v>
      </c>
      <c r="F364" s="281" t="s">
        <v>1058</v>
      </c>
      <c r="G364" s="281"/>
      <c r="H364" s="281"/>
      <c r="I364" s="281"/>
      <c r="J364" s="171" t="s">
        <v>454</v>
      </c>
      <c r="K364" s="172">
        <v>1</v>
      </c>
      <c r="L364" s="270">
        <v>0</v>
      </c>
      <c r="M364" s="270"/>
      <c r="N364" s="282">
        <f t="shared" si="25"/>
        <v>0</v>
      </c>
      <c r="O364" s="282"/>
      <c r="P364" s="282"/>
      <c r="Q364" s="282"/>
      <c r="R364" s="133"/>
      <c r="T364" s="154" t="s">
        <v>5</v>
      </c>
      <c r="U364" s="46" t="s">
        <v>45</v>
      </c>
      <c r="V364" s="38"/>
      <c r="W364" s="173">
        <f t="shared" si="26"/>
        <v>0</v>
      </c>
      <c r="X364" s="173">
        <v>0</v>
      </c>
      <c r="Y364" s="173">
        <f t="shared" si="27"/>
        <v>0</v>
      </c>
      <c r="Z364" s="173">
        <v>0</v>
      </c>
      <c r="AA364" s="174">
        <f t="shared" si="28"/>
        <v>0</v>
      </c>
      <c r="AR364" s="20" t="s">
        <v>165</v>
      </c>
      <c r="AT364" s="20" t="s">
        <v>152</v>
      </c>
      <c r="AU364" s="20" t="s">
        <v>118</v>
      </c>
      <c r="AY364" s="20" t="s">
        <v>161</v>
      </c>
      <c r="BE364" s="107">
        <f t="shared" si="29"/>
        <v>0</v>
      </c>
      <c r="BF364" s="107">
        <f t="shared" si="30"/>
        <v>0</v>
      </c>
      <c r="BG364" s="107">
        <f t="shared" si="31"/>
        <v>0</v>
      </c>
      <c r="BH364" s="107">
        <f t="shared" si="32"/>
        <v>0</v>
      </c>
      <c r="BI364" s="107">
        <f t="shared" si="33"/>
        <v>0</v>
      </c>
      <c r="BJ364" s="20" t="s">
        <v>85</v>
      </c>
      <c r="BK364" s="107">
        <f t="shared" si="34"/>
        <v>0</v>
      </c>
      <c r="BL364" s="20" t="s">
        <v>165</v>
      </c>
      <c r="BM364" s="20" t="s">
        <v>1059</v>
      </c>
    </row>
    <row r="365" spans="2:65" s="1" customFormat="1" ht="16.5" customHeight="1">
      <c r="B365" s="130"/>
      <c r="C365" s="169" t="s">
        <v>1060</v>
      </c>
      <c r="D365" s="169" t="s">
        <v>152</v>
      </c>
      <c r="E365" s="170" t="s">
        <v>1061</v>
      </c>
      <c r="F365" s="281" t="s">
        <v>1062</v>
      </c>
      <c r="G365" s="281"/>
      <c r="H365" s="281"/>
      <c r="I365" s="281"/>
      <c r="J365" s="171" t="s">
        <v>454</v>
      </c>
      <c r="K365" s="172">
        <v>1</v>
      </c>
      <c r="L365" s="270">
        <v>0</v>
      </c>
      <c r="M365" s="270"/>
      <c r="N365" s="282">
        <f t="shared" si="25"/>
        <v>0</v>
      </c>
      <c r="O365" s="282"/>
      <c r="P365" s="282"/>
      <c r="Q365" s="282"/>
      <c r="R365" s="133"/>
      <c r="T365" s="154" t="s">
        <v>5</v>
      </c>
      <c r="U365" s="46" t="s">
        <v>45</v>
      </c>
      <c r="V365" s="38"/>
      <c r="W365" s="173">
        <f t="shared" si="26"/>
        <v>0</v>
      </c>
      <c r="X365" s="173">
        <v>0</v>
      </c>
      <c r="Y365" s="173">
        <f t="shared" si="27"/>
        <v>0</v>
      </c>
      <c r="Z365" s="173">
        <v>0</v>
      </c>
      <c r="AA365" s="174">
        <f t="shared" si="28"/>
        <v>0</v>
      </c>
      <c r="AR365" s="20" t="s">
        <v>165</v>
      </c>
      <c r="AT365" s="20" t="s">
        <v>152</v>
      </c>
      <c r="AU365" s="20" t="s">
        <v>118</v>
      </c>
      <c r="AY365" s="20" t="s">
        <v>161</v>
      </c>
      <c r="BE365" s="107">
        <f t="shared" si="29"/>
        <v>0</v>
      </c>
      <c r="BF365" s="107">
        <f t="shared" si="30"/>
        <v>0</v>
      </c>
      <c r="BG365" s="107">
        <f t="shared" si="31"/>
        <v>0</v>
      </c>
      <c r="BH365" s="107">
        <f t="shared" si="32"/>
        <v>0</v>
      </c>
      <c r="BI365" s="107">
        <f t="shared" si="33"/>
        <v>0</v>
      </c>
      <c r="BJ365" s="20" t="s">
        <v>85</v>
      </c>
      <c r="BK365" s="107">
        <f t="shared" si="34"/>
        <v>0</v>
      </c>
      <c r="BL365" s="20" t="s">
        <v>165</v>
      </c>
      <c r="BM365" s="20" t="s">
        <v>1063</v>
      </c>
    </row>
    <row r="366" spans="2:65" s="1" customFormat="1" ht="16.5" customHeight="1">
      <c r="B366" s="130"/>
      <c r="C366" s="169" t="s">
        <v>1064</v>
      </c>
      <c r="D366" s="169" t="s">
        <v>152</v>
      </c>
      <c r="E366" s="170" t="s">
        <v>1065</v>
      </c>
      <c r="F366" s="281" t="s">
        <v>1066</v>
      </c>
      <c r="G366" s="281"/>
      <c r="H366" s="281"/>
      <c r="I366" s="281"/>
      <c r="J366" s="171" t="s">
        <v>454</v>
      </c>
      <c r="K366" s="172">
        <v>1</v>
      </c>
      <c r="L366" s="270">
        <v>0</v>
      </c>
      <c r="M366" s="270"/>
      <c r="N366" s="282">
        <f t="shared" si="25"/>
        <v>0</v>
      </c>
      <c r="O366" s="282"/>
      <c r="P366" s="282"/>
      <c r="Q366" s="282"/>
      <c r="R366" s="133"/>
      <c r="T366" s="154" t="s">
        <v>5</v>
      </c>
      <c r="U366" s="46" t="s">
        <v>45</v>
      </c>
      <c r="V366" s="38"/>
      <c r="W366" s="173">
        <f t="shared" si="26"/>
        <v>0</v>
      </c>
      <c r="X366" s="173">
        <v>0</v>
      </c>
      <c r="Y366" s="173">
        <f t="shared" si="27"/>
        <v>0</v>
      </c>
      <c r="Z366" s="173">
        <v>0</v>
      </c>
      <c r="AA366" s="174">
        <f t="shared" si="28"/>
        <v>0</v>
      </c>
      <c r="AR366" s="20" t="s">
        <v>165</v>
      </c>
      <c r="AT366" s="20" t="s">
        <v>152</v>
      </c>
      <c r="AU366" s="20" t="s">
        <v>118</v>
      </c>
      <c r="AY366" s="20" t="s">
        <v>161</v>
      </c>
      <c r="BE366" s="107">
        <f t="shared" si="29"/>
        <v>0</v>
      </c>
      <c r="BF366" s="107">
        <f t="shared" si="30"/>
        <v>0</v>
      </c>
      <c r="BG366" s="107">
        <f t="shared" si="31"/>
        <v>0</v>
      </c>
      <c r="BH366" s="107">
        <f t="shared" si="32"/>
        <v>0</v>
      </c>
      <c r="BI366" s="107">
        <f t="shared" si="33"/>
        <v>0</v>
      </c>
      <c r="BJ366" s="20" t="s">
        <v>85</v>
      </c>
      <c r="BK366" s="107">
        <f t="shared" si="34"/>
        <v>0</v>
      </c>
      <c r="BL366" s="20" t="s">
        <v>165</v>
      </c>
      <c r="BM366" s="20" t="s">
        <v>1067</v>
      </c>
    </row>
    <row r="367" spans="2:65" s="1" customFormat="1" ht="16.5" customHeight="1">
      <c r="B367" s="130"/>
      <c r="C367" s="169" t="s">
        <v>1068</v>
      </c>
      <c r="D367" s="169" t="s">
        <v>152</v>
      </c>
      <c r="E367" s="170" t="s">
        <v>1069</v>
      </c>
      <c r="F367" s="281" t="s">
        <v>1070</v>
      </c>
      <c r="G367" s="281"/>
      <c r="H367" s="281"/>
      <c r="I367" s="281"/>
      <c r="J367" s="171" t="s">
        <v>454</v>
      </c>
      <c r="K367" s="172">
        <v>1</v>
      </c>
      <c r="L367" s="270">
        <v>0</v>
      </c>
      <c r="M367" s="270"/>
      <c r="N367" s="282">
        <f t="shared" si="25"/>
        <v>0</v>
      </c>
      <c r="O367" s="282"/>
      <c r="P367" s="282"/>
      <c r="Q367" s="282"/>
      <c r="R367" s="133"/>
      <c r="T367" s="154" t="s">
        <v>5</v>
      </c>
      <c r="U367" s="46" t="s">
        <v>45</v>
      </c>
      <c r="V367" s="38"/>
      <c r="W367" s="173">
        <f t="shared" si="26"/>
        <v>0</v>
      </c>
      <c r="X367" s="173">
        <v>0</v>
      </c>
      <c r="Y367" s="173">
        <f t="shared" si="27"/>
        <v>0</v>
      </c>
      <c r="Z367" s="173">
        <v>0</v>
      </c>
      <c r="AA367" s="174">
        <f t="shared" si="28"/>
        <v>0</v>
      </c>
      <c r="AR367" s="20" t="s">
        <v>165</v>
      </c>
      <c r="AT367" s="20" t="s">
        <v>152</v>
      </c>
      <c r="AU367" s="20" t="s">
        <v>118</v>
      </c>
      <c r="AY367" s="20" t="s">
        <v>161</v>
      </c>
      <c r="BE367" s="107">
        <f t="shared" si="29"/>
        <v>0</v>
      </c>
      <c r="BF367" s="107">
        <f t="shared" si="30"/>
        <v>0</v>
      </c>
      <c r="BG367" s="107">
        <f t="shared" si="31"/>
        <v>0</v>
      </c>
      <c r="BH367" s="107">
        <f t="shared" si="32"/>
        <v>0</v>
      </c>
      <c r="BI367" s="107">
        <f t="shared" si="33"/>
        <v>0</v>
      </c>
      <c r="BJ367" s="20" t="s">
        <v>85</v>
      </c>
      <c r="BK367" s="107">
        <f t="shared" si="34"/>
        <v>0</v>
      </c>
      <c r="BL367" s="20" t="s">
        <v>165</v>
      </c>
      <c r="BM367" s="20" t="s">
        <v>1071</v>
      </c>
    </row>
    <row r="368" spans="2:65" s="1" customFormat="1" ht="16.5" customHeight="1">
      <c r="B368" s="130"/>
      <c r="C368" s="169" t="s">
        <v>1072</v>
      </c>
      <c r="D368" s="169" t="s">
        <v>152</v>
      </c>
      <c r="E368" s="170" t="s">
        <v>1073</v>
      </c>
      <c r="F368" s="281" t="s">
        <v>1074</v>
      </c>
      <c r="G368" s="281"/>
      <c r="H368" s="281"/>
      <c r="I368" s="281"/>
      <c r="J368" s="171" t="s">
        <v>454</v>
      </c>
      <c r="K368" s="172">
        <v>1</v>
      </c>
      <c r="L368" s="270">
        <v>0</v>
      </c>
      <c r="M368" s="270"/>
      <c r="N368" s="282">
        <f t="shared" si="25"/>
        <v>0</v>
      </c>
      <c r="O368" s="282"/>
      <c r="P368" s="282"/>
      <c r="Q368" s="282"/>
      <c r="R368" s="133"/>
      <c r="T368" s="154" t="s">
        <v>5</v>
      </c>
      <c r="U368" s="46" t="s">
        <v>45</v>
      </c>
      <c r="V368" s="38"/>
      <c r="W368" s="173">
        <f t="shared" si="26"/>
        <v>0</v>
      </c>
      <c r="X368" s="173">
        <v>0</v>
      </c>
      <c r="Y368" s="173">
        <f t="shared" si="27"/>
        <v>0</v>
      </c>
      <c r="Z368" s="173">
        <v>0</v>
      </c>
      <c r="AA368" s="174">
        <f t="shared" si="28"/>
        <v>0</v>
      </c>
      <c r="AR368" s="20" t="s">
        <v>165</v>
      </c>
      <c r="AT368" s="20" t="s">
        <v>152</v>
      </c>
      <c r="AU368" s="20" t="s">
        <v>118</v>
      </c>
      <c r="AY368" s="20" t="s">
        <v>161</v>
      </c>
      <c r="BE368" s="107">
        <f t="shared" si="29"/>
        <v>0</v>
      </c>
      <c r="BF368" s="107">
        <f t="shared" si="30"/>
        <v>0</v>
      </c>
      <c r="BG368" s="107">
        <f t="shared" si="31"/>
        <v>0</v>
      </c>
      <c r="BH368" s="107">
        <f t="shared" si="32"/>
        <v>0</v>
      </c>
      <c r="BI368" s="107">
        <f t="shared" si="33"/>
        <v>0</v>
      </c>
      <c r="BJ368" s="20" t="s">
        <v>85</v>
      </c>
      <c r="BK368" s="107">
        <f t="shared" si="34"/>
        <v>0</v>
      </c>
      <c r="BL368" s="20" t="s">
        <v>165</v>
      </c>
      <c r="BM368" s="20" t="s">
        <v>1075</v>
      </c>
    </row>
    <row r="369" spans="2:65" s="1" customFormat="1" ht="16.5" customHeight="1">
      <c r="B369" s="130"/>
      <c r="C369" s="169" t="s">
        <v>1076</v>
      </c>
      <c r="D369" s="169" t="s">
        <v>152</v>
      </c>
      <c r="E369" s="170" t="s">
        <v>1077</v>
      </c>
      <c r="F369" s="281" t="s">
        <v>1078</v>
      </c>
      <c r="G369" s="281"/>
      <c r="H369" s="281"/>
      <c r="I369" s="281"/>
      <c r="J369" s="171" t="s">
        <v>454</v>
      </c>
      <c r="K369" s="172">
        <v>1</v>
      </c>
      <c r="L369" s="270">
        <v>0</v>
      </c>
      <c r="M369" s="270"/>
      <c r="N369" s="282">
        <f t="shared" si="25"/>
        <v>0</v>
      </c>
      <c r="O369" s="282"/>
      <c r="P369" s="282"/>
      <c r="Q369" s="282"/>
      <c r="R369" s="133"/>
      <c r="T369" s="154" t="s">
        <v>5</v>
      </c>
      <c r="U369" s="46" t="s">
        <v>45</v>
      </c>
      <c r="V369" s="38"/>
      <c r="W369" s="173">
        <f t="shared" si="26"/>
        <v>0</v>
      </c>
      <c r="X369" s="173">
        <v>0</v>
      </c>
      <c r="Y369" s="173">
        <f t="shared" si="27"/>
        <v>0</v>
      </c>
      <c r="Z369" s="173">
        <v>0</v>
      </c>
      <c r="AA369" s="174">
        <f t="shared" si="28"/>
        <v>0</v>
      </c>
      <c r="AR369" s="20" t="s">
        <v>165</v>
      </c>
      <c r="AT369" s="20" t="s">
        <v>152</v>
      </c>
      <c r="AU369" s="20" t="s">
        <v>118</v>
      </c>
      <c r="AY369" s="20" t="s">
        <v>161</v>
      </c>
      <c r="BE369" s="107">
        <f t="shared" si="29"/>
        <v>0</v>
      </c>
      <c r="BF369" s="107">
        <f t="shared" si="30"/>
        <v>0</v>
      </c>
      <c r="BG369" s="107">
        <f t="shared" si="31"/>
        <v>0</v>
      </c>
      <c r="BH369" s="107">
        <f t="shared" si="32"/>
        <v>0</v>
      </c>
      <c r="BI369" s="107">
        <f t="shared" si="33"/>
        <v>0</v>
      </c>
      <c r="BJ369" s="20" t="s">
        <v>85</v>
      </c>
      <c r="BK369" s="107">
        <f t="shared" si="34"/>
        <v>0</v>
      </c>
      <c r="BL369" s="20" t="s">
        <v>165</v>
      </c>
      <c r="BM369" s="20" t="s">
        <v>1079</v>
      </c>
    </row>
    <row r="370" spans="2:65" s="1" customFormat="1" ht="16.5" customHeight="1">
      <c r="B370" s="130"/>
      <c r="C370" s="169" t="s">
        <v>1080</v>
      </c>
      <c r="D370" s="169" t="s">
        <v>152</v>
      </c>
      <c r="E370" s="170" t="s">
        <v>1081</v>
      </c>
      <c r="F370" s="281" t="s">
        <v>1082</v>
      </c>
      <c r="G370" s="281"/>
      <c r="H370" s="281"/>
      <c r="I370" s="281"/>
      <c r="J370" s="171" t="s">
        <v>454</v>
      </c>
      <c r="K370" s="172">
        <v>1</v>
      </c>
      <c r="L370" s="270">
        <v>0</v>
      </c>
      <c r="M370" s="270"/>
      <c r="N370" s="282">
        <f t="shared" si="25"/>
        <v>0</v>
      </c>
      <c r="O370" s="282"/>
      <c r="P370" s="282"/>
      <c r="Q370" s="282"/>
      <c r="R370" s="133"/>
      <c r="T370" s="154" t="s">
        <v>5</v>
      </c>
      <c r="U370" s="46" t="s">
        <v>45</v>
      </c>
      <c r="V370" s="38"/>
      <c r="W370" s="173">
        <f t="shared" si="26"/>
        <v>0</v>
      </c>
      <c r="X370" s="173">
        <v>0</v>
      </c>
      <c r="Y370" s="173">
        <f t="shared" si="27"/>
        <v>0</v>
      </c>
      <c r="Z370" s="173">
        <v>0</v>
      </c>
      <c r="AA370" s="174">
        <f t="shared" si="28"/>
        <v>0</v>
      </c>
      <c r="AR370" s="20" t="s">
        <v>165</v>
      </c>
      <c r="AT370" s="20" t="s">
        <v>152</v>
      </c>
      <c r="AU370" s="20" t="s">
        <v>118</v>
      </c>
      <c r="AY370" s="20" t="s">
        <v>161</v>
      </c>
      <c r="BE370" s="107">
        <f t="shared" si="29"/>
        <v>0</v>
      </c>
      <c r="BF370" s="107">
        <f t="shared" si="30"/>
        <v>0</v>
      </c>
      <c r="BG370" s="107">
        <f t="shared" si="31"/>
        <v>0</v>
      </c>
      <c r="BH370" s="107">
        <f t="shared" si="32"/>
        <v>0</v>
      </c>
      <c r="BI370" s="107">
        <f t="shared" si="33"/>
        <v>0</v>
      </c>
      <c r="BJ370" s="20" t="s">
        <v>85</v>
      </c>
      <c r="BK370" s="107">
        <f t="shared" si="34"/>
        <v>0</v>
      </c>
      <c r="BL370" s="20" t="s">
        <v>165</v>
      </c>
      <c r="BM370" s="20" t="s">
        <v>1083</v>
      </c>
    </row>
    <row r="371" spans="2:65" s="1" customFormat="1" ht="16.5" customHeight="1">
      <c r="B371" s="130"/>
      <c r="C371" s="169" t="s">
        <v>1084</v>
      </c>
      <c r="D371" s="169" t="s">
        <v>152</v>
      </c>
      <c r="E371" s="170" t="s">
        <v>1085</v>
      </c>
      <c r="F371" s="281" t="s">
        <v>1086</v>
      </c>
      <c r="G371" s="281"/>
      <c r="H371" s="281"/>
      <c r="I371" s="281"/>
      <c r="J371" s="171" t="s">
        <v>454</v>
      </c>
      <c r="K371" s="172">
        <v>2</v>
      </c>
      <c r="L371" s="270">
        <v>0</v>
      </c>
      <c r="M371" s="270"/>
      <c r="N371" s="282">
        <f t="shared" si="25"/>
        <v>0</v>
      </c>
      <c r="O371" s="282"/>
      <c r="P371" s="282"/>
      <c r="Q371" s="282"/>
      <c r="R371" s="133"/>
      <c r="T371" s="154" t="s">
        <v>5</v>
      </c>
      <c r="U371" s="46" t="s">
        <v>45</v>
      </c>
      <c r="V371" s="38"/>
      <c r="W371" s="173">
        <f t="shared" si="26"/>
        <v>0</v>
      </c>
      <c r="X371" s="173">
        <v>0</v>
      </c>
      <c r="Y371" s="173">
        <f t="shared" si="27"/>
        <v>0</v>
      </c>
      <c r="Z371" s="173">
        <v>0</v>
      </c>
      <c r="AA371" s="174">
        <f t="shared" si="28"/>
        <v>0</v>
      </c>
      <c r="AR371" s="20" t="s">
        <v>165</v>
      </c>
      <c r="AT371" s="20" t="s">
        <v>152</v>
      </c>
      <c r="AU371" s="20" t="s">
        <v>118</v>
      </c>
      <c r="AY371" s="20" t="s">
        <v>161</v>
      </c>
      <c r="BE371" s="107">
        <f t="shared" si="29"/>
        <v>0</v>
      </c>
      <c r="BF371" s="107">
        <f t="shared" si="30"/>
        <v>0</v>
      </c>
      <c r="BG371" s="107">
        <f t="shared" si="31"/>
        <v>0</v>
      </c>
      <c r="BH371" s="107">
        <f t="shared" si="32"/>
        <v>0</v>
      </c>
      <c r="BI371" s="107">
        <f t="shared" si="33"/>
        <v>0</v>
      </c>
      <c r="BJ371" s="20" t="s">
        <v>85</v>
      </c>
      <c r="BK371" s="107">
        <f t="shared" si="34"/>
        <v>0</v>
      </c>
      <c r="BL371" s="20" t="s">
        <v>165</v>
      </c>
      <c r="BM371" s="20" t="s">
        <v>1087</v>
      </c>
    </row>
    <row r="372" spans="2:65" s="1" customFormat="1" ht="16.5" customHeight="1">
      <c r="B372" s="130"/>
      <c r="C372" s="169" t="s">
        <v>1088</v>
      </c>
      <c r="D372" s="169" t="s">
        <v>152</v>
      </c>
      <c r="E372" s="170" t="s">
        <v>1089</v>
      </c>
      <c r="F372" s="281" t="s">
        <v>1090</v>
      </c>
      <c r="G372" s="281"/>
      <c r="H372" s="281"/>
      <c r="I372" s="281"/>
      <c r="J372" s="171" t="s">
        <v>454</v>
      </c>
      <c r="K372" s="172">
        <v>2</v>
      </c>
      <c r="L372" s="270">
        <v>0</v>
      </c>
      <c r="M372" s="270"/>
      <c r="N372" s="282">
        <f t="shared" si="25"/>
        <v>0</v>
      </c>
      <c r="O372" s="282"/>
      <c r="P372" s="282"/>
      <c r="Q372" s="282"/>
      <c r="R372" s="133"/>
      <c r="T372" s="154" t="s">
        <v>5</v>
      </c>
      <c r="U372" s="46" t="s">
        <v>45</v>
      </c>
      <c r="V372" s="38"/>
      <c r="W372" s="173">
        <f t="shared" si="26"/>
        <v>0</v>
      </c>
      <c r="X372" s="173">
        <v>0</v>
      </c>
      <c r="Y372" s="173">
        <f t="shared" si="27"/>
        <v>0</v>
      </c>
      <c r="Z372" s="173">
        <v>0</v>
      </c>
      <c r="AA372" s="174">
        <f t="shared" si="28"/>
        <v>0</v>
      </c>
      <c r="AR372" s="20" t="s">
        <v>165</v>
      </c>
      <c r="AT372" s="20" t="s">
        <v>152</v>
      </c>
      <c r="AU372" s="20" t="s">
        <v>118</v>
      </c>
      <c r="AY372" s="20" t="s">
        <v>161</v>
      </c>
      <c r="BE372" s="107">
        <f t="shared" si="29"/>
        <v>0</v>
      </c>
      <c r="BF372" s="107">
        <f t="shared" si="30"/>
        <v>0</v>
      </c>
      <c r="BG372" s="107">
        <f t="shared" si="31"/>
        <v>0</v>
      </c>
      <c r="BH372" s="107">
        <f t="shared" si="32"/>
        <v>0</v>
      </c>
      <c r="BI372" s="107">
        <f t="shared" si="33"/>
        <v>0</v>
      </c>
      <c r="BJ372" s="20" t="s">
        <v>85</v>
      </c>
      <c r="BK372" s="107">
        <f t="shared" si="34"/>
        <v>0</v>
      </c>
      <c r="BL372" s="20" t="s">
        <v>165</v>
      </c>
      <c r="BM372" s="20" t="s">
        <v>1091</v>
      </c>
    </row>
    <row r="373" spans="2:65" s="1" customFormat="1" ht="16.5" customHeight="1">
      <c r="B373" s="130"/>
      <c r="C373" s="169" t="s">
        <v>1092</v>
      </c>
      <c r="D373" s="169" t="s">
        <v>152</v>
      </c>
      <c r="E373" s="170" t="s">
        <v>1093</v>
      </c>
      <c r="F373" s="281" t="s">
        <v>1094</v>
      </c>
      <c r="G373" s="281"/>
      <c r="H373" s="281"/>
      <c r="I373" s="281"/>
      <c r="J373" s="171" t="s">
        <v>454</v>
      </c>
      <c r="K373" s="172">
        <v>2</v>
      </c>
      <c r="L373" s="270">
        <v>0</v>
      </c>
      <c r="M373" s="270"/>
      <c r="N373" s="282">
        <f t="shared" si="25"/>
        <v>0</v>
      </c>
      <c r="O373" s="282"/>
      <c r="P373" s="282"/>
      <c r="Q373" s="282"/>
      <c r="R373" s="133"/>
      <c r="T373" s="154" t="s">
        <v>5</v>
      </c>
      <c r="U373" s="46" t="s">
        <v>45</v>
      </c>
      <c r="V373" s="38"/>
      <c r="W373" s="173">
        <f t="shared" si="26"/>
        <v>0</v>
      </c>
      <c r="X373" s="173">
        <v>0</v>
      </c>
      <c r="Y373" s="173">
        <f t="shared" si="27"/>
        <v>0</v>
      </c>
      <c r="Z373" s="173">
        <v>0</v>
      </c>
      <c r="AA373" s="174">
        <f t="shared" si="28"/>
        <v>0</v>
      </c>
      <c r="AR373" s="20" t="s">
        <v>165</v>
      </c>
      <c r="AT373" s="20" t="s">
        <v>152</v>
      </c>
      <c r="AU373" s="20" t="s">
        <v>118</v>
      </c>
      <c r="AY373" s="20" t="s">
        <v>161</v>
      </c>
      <c r="BE373" s="107">
        <f t="shared" si="29"/>
        <v>0</v>
      </c>
      <c r="BF373" s="107">
        <f t="shared" si="30"/>
        <v>0</v>
      </c>
      <c r="BG373" s="107">
        <f t="shared" si="31"/>
        <v>0</v>
      </c>
      <c r="BH373" s="107">
        <f t="shared" si="32"/>
        <v>0</v>
      </c>
      <c r="BI373" s="107">
        <f t="shared" si="33"/>
        <v>0</v>
      </c>
      <c r="BJ373" s="20" t="s">
        <v>85</v>
      </c>
      <c r="BK373" s="107">
        <f t="shared" si="34"/>
        <v>0</v>
      </c>
      <c r="BL373" s="20" t="s">
        <v>165</v>
      </c>
      <c r="BM373" s="20" t="s">
        <v>1095</v>
      </c>
    </row>
    <row r="374" spans="2:65" s="1" customFormat="1" ht="16.5" customHeight="1">
      <c r="B374" s="130"/>
      <c r="C374" s="169" t="s">
        <v>1096</v>
      </c>
      <c r="D374" s="169" t="s">
        <v>152</v>
      </c>
      <c r="E374" s="170" t="s">
        <v>1097</v>
      </c>
      <c r="F374" s="281" t="s">
        <v>1098</v>
      </c>
      <c r="G374" s="281"/>
      <c r="H374" s="281"/>
      <c r="I374" s="281"/>
      <c r="J374" s="171" t="s">
        <v>454</v>
      </c>
      <c r="K374" s="172">
        <v>1</v>
      </c>
      <c r="L374" s="270">
        <v>0</v>
      </c>
      <c r="M374" s="270"/>
      <c r="N374" s="282">
        <f t="shared" si="25"/>
        <v>0</v>
      </c>
      <c r="O374" s="282"/>
      <c r="P374" s="282"/>
      <c r="Q374" s="282"/>
      <c r="R374" s="133"/>
      <c r="T374" s="154" t="s">
        <v>5</v>
      </c>
      <c r="U374" s="46" t="s">
        <v>45</v>
      </c>
      <c r="V374" s="38"/>
      <c r="W374" s="173">
        <f t="shared" si="26"/>
        <v>0</v>
      </c>
      <c r="X374" s="173">
        <v>0</v>
      </c>
      <c r="Y374" s="173">
        <f t="shared" si="27"/>
        <v>0</v>
      </c>
      <c r="Z374" s="173">
        <v>0</v>
      </c>
      <c r="AA374" s="174">
        <f t="shared" si="28"/>
        <v>0</v>
      </c>
      <c r="AR374" s="20" t="s">
        <v>165</v>
      </c>
      <c r="AT374" s="20" t="s">
        <v>152</v>
      </c>
      <c r="AU374" s="20" t="s">
        <v>118</v>
      </c>
      <c r="AY374" s="20" t="s">
        <v>161</v>
      </c>
      <c r="BE374" s="107">
        <f t="shared" si="29"/>
        <v>0</v>
      </c>
      <c r="BF374" s="107">
        <f t="shared" si="30"/>
        <v>0</v>
      </c>
      <c r="BG374" s="107">
        <f t="shared" si="31"/>
        <v>0</v>
      </c>
      <c r="BH374" s="107">
        <f t="shared" si="32"/>
        <v>0</v>
      </c>
      <c r="BI374" s="107">
        <f t="shared" si="33"/>
        <v>0</v>
      </c>
      <c r="BJ374" s="20" t="s">
        <v>85</v>
      </c>
      <c r="BK374" s="107">
        <f t="shared" si="34"/>
        <v>0</v>
      </c>
      <c r="BL374" s="20" t="s">
        <v>165</v>
      </c>
      <c r="BM374" s="20" t="s">
        <v>1099</v>
      </c>
    </row>
    <row r="375" spans="2:65" s="1" customFormat="1" ht="16.5" customHeight="1">
      <c r="B375" s="130"/>
      <c r="C375" s="169" t="s">
        <v>1100</v>
      </c>
      <c r="D375" s="169" t="s">
        <v>152</v>
      </c>
      <c r="E375" s="170" t="s">
        <v>1101</v>
      </c>
      <c r="F375" s="281" t="s">
        <v>1102</v>
      </c>
      <c r="G375" s="281"/>
      <c r="H375" s="281"/>
      <c r="I375" s="281"/>
      <c r="J375" s="171" t="s">
        <v>454</v>
      </c>
      <c r="K375" s="172">
        <v>1</v>
      </c>
      <c r="L375" s="270">
        <v>0</v>
      </c>
      <c r="M375" s="270"/>
      <c r="N375" s="282">
        <f t="shared" si="25"/>
        <v>0</v>
      </c>
      <c r="O375" s="282"/>
      <c r="P375" s="282"/>
      <c r="Q375" s="282"/>
      <c r="R375" s="133"/>
      <c r="T375" s="154" t="s">
        <v>5</v>
      </c>
      <c r="U375" s="46" t="s">
        <v>45</v>
      </c>
      <c r="V375" s="38"/>
      <c r="W375" s="173">
        <f t="shared" si="26"/>
        <v>0</v>
      </c>
      <c r="X375" s="173">
        <v>0</v>
      </c>
      <c r="Y375" s="173">
        <f t="shared" si="27"/>
        <v>0</v>
      </c>
      <c r="Z375" s="173">
        <v>0</v>
      </c>
      <c r="AA375" s="174">
        <f t="shared" si="28"/>
        <v>0</v>
      </c>
      <c r="AR375" s="20" t="s">
        <v>165</v>
      </c>
      <c r="AT375" s="20" t="s">
        <v>152</v>
      </c>
      <c r="AU375" s="20" t="s">
        <v>118</v>
      </c>
      <c r="AY375" s="20" t="s">
        <v>161</v>
      </c>
      <c r="BE375" s="107">
        <f t="shared" si="29"/>
        <v>0</v>
      </c>
      <c r="BF375" s="107">
        <f t="shared" si="30"/>
        <v>0</v>
      </c>
      <c r="BG375" s="107">
        <f t="shared" si="31"/>
        <v>0</v>
      </c>
      <c r="BH375" s="107">
        <f t="shared" si="32"/>
        <v>0</v>
      </c>
      <c r="BI375" s="107">
        <f t="shared" si="33"/>
        <v>0</v>
      </c>
      <c r="BJ375" s="20" t="s">
        <v>85</v>
      </c>
      <c r="BK375" s="107">
        <f t="shared" si="34"/>
        <v>0</v>
      </c>
      <c r="BL375" s="20" t="s">
        <v>165</v>
      </c>
      <c r="BM375" s="20" t="s">
        <v>1103</v>
      </c>
    </row>
    <row r="376" spans="2:65" s="1" customFormat="1" ht="16.5" customHeight="1">
      <c r="B376" s="130"/>
      <c r="C376" s="169" t="s">
        <v>1104</v>
      </c>
      <c r="D376" s="169" t="s">
        <v>152</v>
      </c>
      <c r="E376" s="170" t="s">
        <v>1105</v>
      </c>
      <c r="F376" s="281" t="s">
        <v>1106</v>
      </c>
      <c r="G376" s="281"/>
      <c r="H376" s="281"/>
      <c r="I376" s="281"/>
      <c r="J376" s="171" t="s">
        <v>454</v>
      </c>
      <c r="K376" s="172">
        <v>1</v>
      </c>
      <c r="L376" s="270">
        <v>0</v>
      </c>
      <c r="M376" s="270"/>
      <c r="N376" s="282">
        <f t="shared" si="25"/>
        <v>0</v>
      </c>
      <c r="O376" s="282"/>
      <c r="P376" s="282"/>
      <c r="Q376" s="282"/>
      <c r="R376" s="133"/>
      <c r="T376" s="154" t="s">
        <v>5</v>
      </c>
      <c r="U376" s="46" t="s">
        <v>45</v>
      </c>
      <c r="V376" s="38"/>
      <c r="W376" s="173">
        <f t="shared" si="26"/>
        <v>0</v>
      </c>
      <c r="X376" s="173">
        <v>0</v>
      </c>
      <c r="Y376" s="173">
        <f t="shared" si="27"/>
        <v>0</v>
      </c>
      <c r="Z376" s="173">
        <v>0</v>
      </c>
      <c r="AA376" s="174">
        <f t="shared" si="28"/>
        <v>0</v>
      </c>
      <c r="AR376" s="20" t="s">
        <v>165</v>
      </c>
      <c r="AT376" s="20" t="s">
        <v>152</v>
      </c>
      <c r="AU376" s="20" t="s">
        <v>118</v>
      </c>
      <c r="AY376" s="20" t="s">
        <v>161</v>
      </c>
      <c r="BE376" s="107">
        <f t="shared" si="29"/>
        <v>0</v>
      </c>
      <c r="BF376" s="107">
        <f t="shared" si="30"/>
        <v>0</v>
      </c>
      <c r="BG376" s="107">
        <f t="shared" si="31"/>
        <v>0</v>
      </c>
      <c r="BH376" s="107">
        <f t="shared" si="32"/>
        <v>0</v>
      </c>
      <c r="BI376" s="107">
        <f t="shared" si="33"/>
        <v>0</v>
      </c>
      <c r="BJ376" s="20" t="s">
        <v>85</v>
      </c>
      <c r="BK376" s="107">
        <f t="shared" si="34"/>
        <v>0</v>
      </c>
      <c r="BL376" s="20" t="s">
        <v>165</v>
      </c>
      <c r="BM376" s="20" t="s">
        <v>1107</v>
      </c>
    </row>
    <row r="377" spans="2:65" s="1" customFormat="1" ht="16.5" customHeight="1">
      <c r="B377" s="130"/>
      <c r="C377" s="169" t="s">
        <v>1108</v>
      </c>
      <c r="D377" s="169" t="s">
        <v>152</v>
      </c>
      <c r="E377" s="170" t="s">
        <v>1109</v>
      </c>
      <c r="F377" s="281" t="s">
        <v>1110</v>
      </c>
      <c r="G377" s="281"/>
      <c r="H377" s="281"/>
      <c r="I377" s="281"/>
      <c r="J377" s="171" t="s">
        <v>454</v>
      </c>
      <c r="K377" s="172">
        <v>1</v>
      </c>
      <c r="L377" s="270">
        <v>0</v>
      </c>
      <c r="M377" s="270"/>
      <c r="N377" s="282">
        <f t="shared" si="25"/>
        <v>0</v>
      </c>
      <c r="O377" s="282"/>
      <c r="P377" s="282"/>
      <c r="Q377" s="282"/>
      <c r="R377" s="133"/>
      <c r="T377" s="154" t="s">
        <v>5</v>
      </c>
      <c r="U377" s="46" t="s">
        <v>45</v>
      </c>
      <c r="V377" s="38"/>
      <c r="W377" s="173">
        <f t="shared" si="26"/>
        <v>0</v>
      </c>
      <c r="X377" s="173">
        <v>0</v>
      </c>
      <c r="Y377" s="173">
        <f t="shared" si="27"/>
        <v>0</v>
      </c>
      <c r="Z377" s="173">
        <v>0</v>
      </c>
      <c r="AA377" s="174">
        <f t="shared" si="28"/>
        <v>0</v>
      </c>
      <c r="AR377" s="20" t="s">
        <v>165</v>
      </c>
      <c r="AT377" s="20" t="s">
        <v>152</v>
      </c>
      <c r="AU377" s="20" t="s">
        <v>118</v>
      </c>
      <c r="AY377" s="20" t="s">
        <v>161</v>
      </c>
      <c r="BE377" s="107">
        <f t="shared" si="29"/>
        <v>0</v>
      </c>
      <c r="BF377" s="107">
        <f t="shared" si="30"/>
        <v>0</v>
      </c>
      <c r="BG377" s="107">
        <f t="shared" si="31"/>
        <v>0</v>
      </c>
      <c r="BH377" s="107">
        <f t="shared" si="32"/>
        <v>0</v>
      </c>
      <c r="BI377" s="107">
        <f t="shared" si="33"/>
        <v>0</v>
      </c>
      <c r="BJ377" s="20" t="s">
        <v>85</v>
      </c>
      <c r="BK377" s="107">
        <f t="shared" si="34"/>
        <v>0</v>
      </c>
      <c r="BL377" s="20" t="s">
        <v>165</v>
      </c>
      <c r="BM377" s="20" t="s">
        <v>1111</v>
      </c>
    </row>
    <row r="378" spans="2:65" s="1" customFormat="1" ht="16.5" customHeight="1">
      <c r="B378" s="130"/>
      <c r="C378" s="169" t="s">
        <v>1112</v>
      </c>
      <c r="D378" s="169" t="s">
        <v>152</v>
      </c>
      <c r="E378" s="170" t="s">
        <v>1113</v>
      </c>
      <c r="F378" s="281" t="s">
        <v>1114</v>
      </c>
      <c r="G378" s="281"/>
      <c r="H378" s="281"/>
      <c r="I378" s="281"/>
      <c r="J378" s="171" t="s">
        <v>454</v>
      </c>
      <c r="K378" s="172">
        <v>2</v>
      </c>
      <c r="L378" s="270">
        <v>0</v>
      </c>
      <c r="M378" s="270"/>
      <c r="N378" s="282">
        <f t="shared" si="25"/>
        <v>0</v>
      </c>
      <c r="O378" s="282"/>
      <c r="P378" s="282"/>
      <c r="Q378" s="282"/>
      <c r="R378" s="133"/>
      <c r="T378" s="154" t="s">
        <v>5</v>
      </c>
      <c r="U378" s="46" t="s">
        <v>45</v>
      </c>
      <c r="V378" s="38"/>
      <c r="W378" s="173">
        <f t="shared" si="26"/>
        <v>0</v>
      </c>
      <c r="X378" s="173">
        <v>0</v>
      </c>
      <c r="Y378" s="173">
        <f t="shared" si="27"/>
        <v>0</v>
      </c>
      <c r="Z378" s="173">
        <v>0</v>
      </c>
      <c r="AA378" s="174">
        <f t="shared" si="28"/>
        <v>0</v>
      </c>
      <c r="AR378" s="20" t="s">
        <v>165</v>
      </c>
      <c r="AT378" s="20" t="s">
        <v>152</v>
      </c>
      <c r="AU378" s="20" t="s">
        <v>118</v>
      </c>
      <c r="AY378" s="20" t="s">
        <v>161</v>
      </c>
      <c r="BE378" s="107">
        <f t="shared" si="29"/>
        <v>0</v>
      </c>
      <c r="BF378" s="107">
        <f t="shared" si="30"/>
        <v>0</v>
      </c>
      <c r="BG378" s="107">
        <f t="shared" si="31"/>
        <v>0</v>
      </c>
      <c r="BH378" s="107">
        <f t="shared" si="32"/>
        <v>0</v>
      </c>
      <c r="BI378" s="107">
        <f t="shared" si="33"/>
        <v>0</v>
      </c>
      <c r="BJ378" s="20" t="s">
        <v>85</v>
      </c>
      <c r="BK378" s="107">
        <f t="shared" si="34"/>
        <v>0</v>
      </c>
      <c r="BL378" s="20" t="s">
        <v>165</v>
      </c>
      <c r="BM378" s="20" t="s">
        <v>1115</v>
      </c>
    </row>
    <row r="379" spans="2:65" s="1" customFormat="1" ht="16.5" customHeight="1">
      <c r="B379" s="130"/>
      <c r="C379" s="169" t="s">
        <v>1116</v>
      </c>
      <c r="D379" s="169" t="s">
        <v>152</v>
      </c>
      <c r="E379" s="170" t="s">
        <v>1117</v>
      </c>
      <c r="F379" s="281" t="s">
        <v>1118</v>
      </c>
      <c r="G379" s="281"/>
      <c r="H379" s="281"/>
      <c r="I379" s="281"/>
      <c r="J379" s="171" t="s">
        <v>454</v>
      </c>
      <c r="K379" s="172">
        <v>1</v>
      </c>
      <c r="L379" s="270">
        <v>0</v>
      </c>
      <c r="M379" s="270"/>
      <c r="N379" s="282">
        <f t="shared" si="25"/>
        <v>0</v>
      </c>
      <c r="O379" s="282"/>
      <c r="P379" s="282"/>
      <c r="Q379" s="282"/>
      <c r="R379" s="133"/>
      <c r="T379" s="154" t="s">
        <v>5</v>
      </c>
      <c r="U379" s="46" t="s">
        <v>45</v>
      </c>
      <c r="V379" s="38"/>
      <c r="W379" s="173">
        <f t="shared" si="26"/>
        <v>0</v>
      </c>
      <c r="X379" s="173">
        <v>0</v>
      </c>
      <c r="Y379" s="173">
        <f t="shared" si="27"/>
        <v>0</v>
      </c>
      <c r="Z379" s="173">
        <v>0</v>
      </c>
      <c r="AA379" s="174">
        <f t="shared" si="28"/>
        <v>0</v>
      </c>
      <c r="AR379" s="20" t="s">
        <v>165</v>
      </c>
      <c r="AT379" s="20" t="s">
        <v>152</v>
      </c>
      <c r="AU379" s="20" t="s">
        <v>118</v>
      </c>
      <c r="AY379" s="20" t="s">
        <v>161</v>
      </c>
      <c r="BE379" s="107">
        <f t="shared" si="29"/>
        <v>0</v>
      </c>
      <c r="BF379" s="107">
        <f t="shared" si="30"/>
        <v>0</v>
      </c>
      <c r="BG379" s="107">
        <f t="shared" si="31"/>
        <v>0</v>
      </c>
      <c r="BH379" s="107">
        <f t="shared" si="32"/>
        <v>0</v>
      </c>
      <c r="BI379" s="107">
        <f t="shared" si="33"/>
        <v>0</v>
      </c>
      <c r="BJ379" s="20" t="s">
        <v>85</v>
      </c>
      <c r="BK379" s="107">
        <f t="shared" si="34"/>
        <v>0</v>
      </c>
      <c r="BL379" s="20" t="s">
        <v>165</v>
      </c>
      <c r="BM379" s="20" t="s">
        <v>1119</v>
      </c>
    </row>
    <row r="380" spans="2:65" s="1" customFormat="1" ht="16.5" customHeight="1">
      <c r="B380" s="130"/>
      <c r="C380" s="169" t="s">
        <v>1120</v>
      </c>
      <c r="D380" s="169" t="s">
        <v>152</v>
      </c>
      <c r="E380" s="170" t="s">
        <v>1121</v>
      </c>
      <c r="F380" s="281" t="s">
        <v>1122</v>
      </c>
      <c r="G380" s="281"/>
      <c r="H380" s="281"/>
      <c r="I380" s="281"/>
      <c r="J380" s="171" t="s">
        <v>454</v>
      </c>
      <c r="K380" s="172">
        <v>1</v>
      </c>
      <c r="L380" s="270">
        <v>0</v>
      </c>
      <c r="M380" s="270"/>
      <c r="N380" s="282">
        <f t="shared" si="25"/>
        <v>0</v>
      </c>
      <c r="O380" s="282"/>
      <c r="P380" s="282"/>
      <c r="Q380" s="282"/>
      <c r="R380" s="133"/>
      <c r="T380" s="154" t="s">
        <v>5</v>
      </c>
      <c r="U380" s="46" t="s">
        <v>45</v>
      </c>
      <c r="V380" s="38"/>
      <c r="W380" s="173">
        <f t="shared" si="26"/>
        <v>0</v>
      </c>
      <c r="X380" s="173">
        <v>0</v>
      </c>
      <c r="Y380" s="173">
        <f t="shared" si="27"/>
        <v>0</v>
      </c>
      <c r="Z380" s="173">
        <v>0</v>
      </c>
      <c r="AA380" s="174">
        <f t="shared" si="28"/>
        <v>0</v>
      </c>
      <c r="AR380" s="20" t="s">
        <v>165</v>
      </c>
      <c r="AT380" s="20" t="s">
        <v>152</v>
      </c>
      <c r="AU380" s="20" t="s">
        <v>118</v>
      </c>
      <c r="AY380" s="20" t="s">
        <v>161</v>
      </c>
      <c r="BE380" s="107">
        <f t="shared" si="29"/>
        <v>0</v>
      </c>
      <c r="BF380" s="107">
        <f t="shared" si="30"/>
        <v>0</v>
      </c>
      <c r="BG380" s="107">
        <f t="shared" si="31"/>
        <v>0</v>
      </c>
      <c r="BH380" s="107">
        <f t="shared" si="32"/>
        <v>0</v>
      </c>
      <c r="BI380" s="107">
        <f t="shared" si="33"/>
        <v>0</v>
      </c>
      <c r="BJ380" s="20" t="s">
        <v>85</v>
      </c>
      <c r="BK380" s="107">
        <f t="shared" si="34"/>
        <v>0</v>
      </c>
      <c r="BL380" s="20" t="s">
        <v>165</v>
      </c>
      <c r="BM380" s="20" t="s">
        <v>1123</v>
      </c>
    </row>
    <row r="381" spans="2:65" s="1" customFormat="1" ht="16.5" customHeight="1">
      <c r="B381" s="130"/>
      <c r="C381" s="169" t="s">
        <v>1124</v>
      </c>
      <c r="D381" s="169" t="s">
        <v>152</v>
      </c>
      <c r="E381" s="170" t="s">
        <v>1125</v>
      </c>
      <c r="F381" s="281" t="s">
        <v>1126</v>
      </c>
      <c r="G381" s="281"/>
      <c r="H381" s="281"/>
      <c r="I381" s="281"/>
      <c r="J381" s="171" t="s">
        <v>454</v>
      </c>
      <c r="K381" s="172">
        <v>1</v>
      </c>
      <c r="L381" s="270">
        <v>0</v>
      </c>
      <c r="M381" s="270"/>
      <c r="N381" s="282">
        <f t="shared" si="25"/>
        <v>0</v>
      </c>
      <c r="O381" s="282"/>
      <c r="P381" s="282"/>
      <c r="Q381" s="282"/>
      <c r="R381" s="133"/>
      <c r="T381" s="154" t="s">
        <v>5</v>
      </c>
      <c r="U381" s="46" t="s">
        <v>45</v>
      </c>
      <c r="V381" s="38"/>
      <c r="W381" s="173">
        <f t="shared" si="26"/>
        <v>0</v>
      </c>
      <c r="X381" s="173">
        <v>0</v>
      </c>
      <c r="Y381" s="173">
        <f t="shared" si="27"/>
        <v>0</v>
      </c>
      <c r="Z381" s="173">
        <v>0</v>
      </c>
      <c r="AA381" s="174">
        <f t="shared" si="28"/>
        <v>0</v>
      </c>
      <c r="AR381" s="20" t="s">
        <v>165</v>
      </c>
      <c r="AT381" s="20" t="s">
        <v>152</v>
      </c>
      <c r="AU381" s="20" t="s">
        <v>118</v>
      </c>
      <c r="AY381" s="20" t="s">
        <v>161</v>
      </c>
      <c r="BE381" s="107">
        <f t="shared" si="29"/>
        <v>0</v>
      </c>
      <c r="BF381" s="107">
        <f t="shared" si="30"/>
        <v>0</v>
      </c>
      <c r="BG381" s="107">
        <f t="shared" si="31"/>
        <v>0</v>
      </c>
      <c r="BH381" s="107">
        <f t="shared" si="32"/>
        <v>0</v>
      </c>
      <c r="BI381" s="107">
        <f t="shared" si="33"/>
        <v>0</v>
      </c>
      <c r="BJ381" s="20" t="s">
        <v>85</v>
      </c>
      <c r="BK381" s="107">
        <f t="shared" si="34"/>
        <v>0</v>
      </c>
      <c r="BL381" s="20" t="s">
        <v>165</v>
      </c>
      <c r="BM381" s="20" t="s">
        <v>1127</v>
      </c>
    </row>
    <row r="382" spans="2:65" s="1" customFormat="1" ht="16.5" customHeight="1">
      <c r="B382" s="130"/>
      <c r="C382" s="169" t="s">
        <v>1128</v>
      </c>
      <c r="D382" s="169" t="s">
        <v>152</v>
      </c>
      <c r="E382" s="170" t="s">
        <v>1129</v>
      </c>
      <c r="F382" s="281" t="s">
        <v>1130</v>
      </c>
      <c r="G382" s="281"/>
      <c r="H382" s="281"/>
      <c r="I382" s="281"/>
      <c r="J382" s="171" t="s">
        <v>454</v>
      </c>
      <c r="K382" s="172">
        <v>2</v>
      </c>
      <c r="L382" s="270">
        <v>0</v>
      </c>
      <c r="M382" s="270"/>
      <c r="N382" s="282">
        <f t="shared" si="25"/>
        <v>0</v>
      </c>
      <c r="O382" s="282"/>
      <c r="P382" s="282"/>
      <c r="Q382" s="282"/>
      <c r="R382" s="133"/>
      <c r="T382" s="154" t="s">
        <v>5</v>
      </c>
      <c r="U382" s="46" t="s">
        <v>45</v>
      </c>
      <c r="V382" s="38"/>
      <c r="W382" s="173">
        <f t="shared" si="26"/>
        <v>0</v>
      </c>
      <c r="X382" s="173">
        <v>0</v>
      </c>
      <c r="Y382" s="173">
        <f t="shared" si="27"/>
        <v>0</v>
      </c>
      <c r="Z382" s="173">
        <v>0</v>
      </c>
      <c r="AA382" s="174">
        <f t="shared" si="28"/>
        <v>0</v>
      </c>
      <c r="AR382" s="20" t="s">
        <v>165</v>
      </c>
      <c r="AT382" s="20" t="s">
        <v>152</v>
      </c>
      <c r="AU382" s="20" t="s">
        <v>118</v>
      </c>
      <c r="AY382" s="20" t="s">
        <v>161</v>
      </c>
      <c r="BE382" s="107">
        <f t="shared" si="29"/>
        <v>0</v>
      </c>
      <c r="BF382" s="107">
        <f t="shared" si="30"/>
        <v>0</v>
      </c>
      <c r="BG382" s="107">
        <f t="shared" si="31"/>
        <v>0</v>
      </c>
      <c r="BH382" s="107">
        <f t="shared" si="32"/>
        <v>0</v>
      </c>
      <c r="BI382" s="107">
        <f t="shared" si="33"/>
        <v>0</v>
      </c>
      <c r="BJ382" s="20" t="s">
        <v>85</v>
      </c>
      <c r="BK382" s="107">
        <f t="shared" si="34"/>
        <v>0</v>
      </c>
      <c r="BL382" s="20" t="s">
        <v>165</v>
      </c>
      <c r="BM382" s="20" t="s">
        <v>1131</v>
      </c>
    </row>
    <row r="383" spans="2:65" s="1" customFormat="1" ht="16.5" customHeight="1">
      <c r="B383" s="130"/>
      <c r="C383" s="169" t="s">
        <v>1132</v>
      </c>
      <c r="D383" s="169" t="s">
        <v>152</v>
      </c>
      <c r="E383" s="170" t="s">
        <v>1133</v>
      </c>
      <c r="F383" s="281" t="s">
        <v>1134</v>
      </c>
      <c r="G383" s="281"/>
      <c r="H383" s="281"/>
      <c r="I383" s="281"/>
      <c r="J383" s="171" t="s">
        <v>454</v>
      </c>
      <c r="K383" s="172">
        <v>2</v>
      </c>
      <c r="L383" s="270">
        <v>0</v>
      </c>
      <c r="M383" s="270"/>
      <c r="N383" s="282">
        <f t="shared" si="25"/>
        <v>0</v>
      </c>
      <c r="O383" s="282"/>
      <c r="P383" s="282"/>
      <c r="Q383" s="282"/>
      <c r="R383" s="133"/>
      <c r="T383" s="154" t="s">
        <v>5</v>
      </c>
      <c r="U383" s="46" t="s">
        <v>45</v>
      </c>
      <c r="V383" s="38"/>
      <c r="W383" s="173">
        <f t="shared" si="26"/>
        <v>0</v>
      </c>
      <c r="X383" s="173">
        <v>0</v>
      </c>
      <c r="Y383" s="173">
        <f t="shared" si="27"/>
        <v>0</v>
      </c>
      <c r="Z383" s="173">
        <v>0</v>
      </c>
      <c r="AA383" s="174">
        <f t="shared" si="28"/>
        <v>0</v>
      </c>
      <c r="AR383" s="20" t="s">
        <v>165</v>
      </c>
      <c r="AT383" s="20" t="s">
        <v>152</v>
      </c>
      <c r="AU383" s="20" t="s">
        <v>118</v>
      </c>
      <c r="AY383" s="20" t="s">
        <v>161</v>
      </c>
      <c r="BE383" s="107">
        <f t="shared" si="29"/>
        <v>0</v>
      </c>
      <c r="BF383" s="107">
        <f t="shared" si="30"/>
        <v>0</v>
      </c>
      <c r="BG383" s="107">
        <f t="shared" si="31"/>
        <v>0</v>
      </c>
      <c r="BH383" s="107">
        <f t="shared" si="32"/>
        <v>0</v>
      </c>
      <c r="BI383" s="107">
        <f t="shared" si="33"/>
        <v>0</v>
      </c>
      <c r="BJ383" s="20" t="s">
        <v>85</v>
      </c>
      <c r="BK383" s="107">
        <f t="shared" si="34"/>
        <v>0</v>
      </c>
      <c r="BL383" s="20" t="s">
        <v>165</v>
      </c>
      <c r="BM383" s="20" t="s">
        <v>1135</v>
      </c>
    </row>
    <row r="384" spans="2:65" s="1" customFormat="1" ht="16.5" customHeight="1">
      <c r="B384" s="130"/>
      <c r="C384" s="169" t="s">
        <v>1136</v>
      </c>
      <c r="D384" s="169" t="s">
        <v>152</v>
      </c>
      <c r="E384" s="170" t="s">
        <v>1137</v>
      </c>
      <c r="F384" s="281" t="s">
        <v>1138</v>
      </c>
      <c r="G384" s="281"/>
      <c r="H384" s="281"/>
      <c r="I384" s="281"/>
      <c r="J384" s="171" t="s">
        <v>454</v>
      </c>
      <c r="K384" s="172">
        <v>2</v>
      </c>
      <c r="L384" s="270">
        <v>0</v>
      </c>
      <c r="M384" s="270"/>
      <c r="N384" s="282">
        <f t="shared" si="25"/>
        <v>0</v>
      </c>
      <c r="O384" s="282"/>
      <c r="P384" s="282"/>
      <c r="Q384" s="282"/>
      <c r="R384" s="133"/>
      <c r="T384" s="154" t="s">
        <v>5</v>
      </c>
      <c r="U384" s="46" t="s">
        <v>45</v>
      </c>
      <c r="V384" s="38"/>
      <c r="W384" s="173">
        <f t="shared" si="26"/>
        <v>0</v>
      </c>
      <c r="X384" s="173">
        <v>0</v>
      </c>
      <c r="Y384" s="173">
        <f t="shared" si="27"/>
        <v>0</v>
      </c>
      <c r="Z384" s="173">
        <v>0</v>
      </c>
      <c r="AA384" s="174">
        <f t="shared" si="28"/>
        <v>0</v>
      </c>
      <c r="AR384" s="20" t="s">
        <v>165</v>
      </c>
      <c r="AT384" s="20" t="s">
        <v>152</v>
      </c>
      <c r="AU384" s="20" t="s">
        <v>118</v>
      </c>
      <c r="AY384" s="20" t="s">
        <v>161</v>
      </c>
      <c r="BE384" s="107">
        <f t="shared" si="29"/>
        <v>0</v>
      </c>
      <c r="BF384" s="107">
        <f t="shared" si="30"/>
        <v>0</v>
      </c>
      <c r="BG384" s="107">
        <f t="shared" si="31"/>
        <v>0</v>
      </c>
      <c r="BH384" s="107">
        <f t="shared" si="32"/>
        <v>0</v>
      </c>
      <c r="BI384" s="107">
        <f t="shared" si="33"/>
        <v>0</v>
      </c>
      <c r="BJ384" s="20" t="s">
        <v>85</v>
      </c>
      <c r="BK384" s="107">
        <f t="shared" si="34"/>
        <v>0</v>
      </c>
      <c r="BL384" s="20" t="s">
        <v>165</v>
      </c>
      <c r="BM384" s="20" t="s">
        <v>1139</v>
      </c>
    </row>
    <row r="385" spans="2:65" s="1" customFormat="1" ht="16.5" customHeight="1">
      <c r="B385" s="130"/>
      <c r="C385" s="169" t="s">
        <v>1140</v>
      </c>
      <c r="D385" s="169" t="s">
        <v>152</v>
      </c>
      <c r="E385" s="170" t="s">
        <v>1141</v>
      </c>
      <c r="F385" s="281" t="s">
        <v>1142</v>
      </c>
      <c r="G385" s="281"/>
      <c r="H385" s="281"/>
      <c r="I385" s="281"/>
      <c r="J385" s="171" t="s">
        <v>454</v>
      </c>
      <c r="K385" s="172">
        <v>2</v>
      </c>
      <c r="L385" s="270">
        <v>0</v>
      </c>
      <c r="M385" s="270"/>
      <c r="N385" s="282">
        <f t="shared" si="25"/>
        <v>0</v>
      </c>
      <c r="O385" s="282"/>
      <c r="P385" s="282"/>
      <c r="Q385" s="282"/>
      <c r="R385" s="133"/>
      <c r="T385" s="154" t="s">
        <v>5</v>
      </c>
      <c r="U385" s="46" t="s">
        <v>45</v>
      </c>
      <c r="V385" s="38"/>
      <c r="W385" s="173">
        <f t="shared" si="26"/>
        <v>0</v>
      </c>
      <c r="X385" s="173">
        <v>0</v>
      </c>
      <c r="Y385" s="173">
        <f t="shared" si="27"/>
        <v>0</v>
      </c>
      <c r="Z385" s="173">
        <v>0</v>
      </c>
      <c r="AA385" s="174">
        <f t="shared" si="28"/>
        <v>0</v>
      </c>
      <c r="AR385" s="20" t="s">
        <v>165</v>
      </c>
      <c r="AT385" s="20" t="s">
        <v>152</v>
      </c>
      <c r="AU385" s="20" t="s">
        <v>118</v>
      </c>
      <c r="AY385" s="20" t="s">
        <v>161</v>
      </c>
      <c r="BE385" s="107">
        <f t="shared" si="29"/>
        <v>0</v>
      </c>
      <c r="BF385" s="107">
        <f t="shared" si="30"/>
        <v>0</v>
      </c>
      <c r="BG385" s="107">
        <f t="shared" si="31"/>
        <v>0</v>
      </c>
      <c r="BH385" s="107">
        <f t="shared" si="32"/>
        <v>0</v>
      </c>
      <c r="BI385" s="107">
        <f t="shared" si="33"/>
        <v>0</v>
      </c>
      <c r="BJ385" s="20" t="s">
        <v>85</v>
      </c>
      <c r="BK385" s="107">
        <f t="shared" si="34"/>
        <v>0</v>
      </c>
      <c r="BL385" s="20" t="s">
        <v>165</v>
      </c>
      <c r="BM385" s="20" t="s">
        <v>1143</v>
      </c>
    </row>
    <row r="386" spans="2:65" s="1" customFormat="1" ht="16.5" customHeight="1">
      <c r="B386" s="130"/>
      <c r="C386" s="169" t="s">
        <v>1144</v>
      </c>
      <c r="D386" s="169" t="s">
        <v>152</v>
      </c>
      <c r="E386" s="170" t="s">
        <v>1145</v>
      </c>
      <c r="F386" s="281" t="s">
        <v>1146</v>
      </c>
      <c r="G386" s="281"/>
      <c r="H386" s="281"/>
      <c r="I386" s="281"/>
      <c r="J386" s="171" t="s">
        <v>454</v>
      </c>
      <c r="K386" s="172">
        <v>3</v>
      </c>
      <c r="L386" s="270">
        <v>0</v>
      </c>
      <c r="M386" s="270"/>
      <c r="N386" s="282">
        <f t="shared" si="25"/>
        <v>0</v>
      </c>
      <c r="O386" s="282"/>
      <c r="P386" s="282"/>
      <c r="Q386" s="282"/>
      <c r="R386" s="133"/>
      <c r="T386" s="154" t="s">
        <v>5</v>
      </c>
      <c r="U386" s="46" t="s">
        <v>45</v>
      </c>
      <c r="V386" s="38"/>
      <c r="W386" s="173">
        <f t="shared" si="26"/>
        <v>0</v>
      </c>
      <c r="X386" s="173">
        <v>0</v>
      </c>
      <c r="Y386" s="173">
        <f t="shared" si="27"/>
        <v>0</v>
      </c>
      <c r="Z386" s="173">
        <v>0</v>
      </c>
      <c r="AA386" s="174">
        <f t="shared" si="28"/>
        <v>0</v>
      </c>
      <c r="AR386" s="20" t="s">
        <v>165</v>
      </c>
      <c r="AT386" s="20" t="s">
        <v>152</v>
      </c>
      <c r="AU386" s="20" t="s">
        <v>118</v>
      </c>
      <c r="AY386" s="20" t="s">
        <v>161</v>
      </c>
      <c r="BE386" s="107">
        <f t="shared" si="29"/>
        <v>0</v>
      </c>
      <c r="BF386" s="107">
        <f t="shared" si="30"/>
        <v>0</v>
      </c>
      <c r="BG386" s="107">
        <f t="shared" si="31"/>
        <v>0</v>
      </c>
      <c r="BH386" s="107">
        <f t="shared" si="32"/>
        <v>0</v>
      </c>
      <c r="BI386" s="107">
        <f t="shared" si="33"/>
        <v>0</v>
      </c>
      <c r="BJ386" s="20" t="s">
        <v>85</v>
      </c>
      <c r="BK386" s="107">
        <f t="shared" si="34"/>
        <v>0</v>
      </c>
      <c r="BL386" s="20" t="s">
        <v>165</v>
      </c>
      <c r="BM386" s="20" t="s">
        <v>1147</v>
      </c>
    </row>
    <row r="387" spans="2:65" s="1" customFormat="1" ht="16.5" customHeight="1">
      <c r="B387" s="130"/>
      <c r="C387" s="169" t="s">
        <v>1148</v>
      </c>
      <c r="D387" s="169" t="s">
        <v>152</v>
      </c>
      <c r="E387" s="170" t="s">
        <v>1149</v>
      </c>
      <c r="F387" s="281" t="s">
        <v>1150</v>
      </c>
      <c r="G387" s="281"/>
      <c r="H387" s="281"/>
      <c r="I387" s="281"/>
      <c r="J387" s="171" t="s">
        <v>454</v>
      </c>
      <c r="K387" s="172">
        <v>3</v>
      </c>
      <c r="L387" s="270">
        <v>0</v>
      </c>
      <c r="M387" s="270"/>
      <c r="N387" s="282">
        <f t="shared" si="25"/>
        <v>0</v>
      </c>
      <c r="O387" s="282"/>
      <c r="P387" s="282"/>
      <c r="Q387" s="282"/>
      <c r="R387" s="133"/>
      <c r="T387" s="154" t="s">
        <v>5</v>
      </c>
      <c r="U387" s="46" t="s">
        <v>45</v>
      </c>
      <c r="V387" s="38"/>
      <c r="W387" s="173">
        <f t="shared" si="26"/>
        <v>0</v>
      </c>
      <c r="X387" s="173">
        <v>0</v>
      </c>
      <c r="Y387" s="173">
        <f t="shared" si="27"/>
        <v>0</v>
      </c>
      <c r="Z387" s="173">
        <v>0</v>
      </c>
      <c r="AA387" s="174">
        <f t="shared" si="28"/>
        <v>0</v>
      </c>
      <c r="AR387" s="20" t="s">
        <v>165</v>
      </c>
      <c r="AT387" s="20" t="s">
        <v>152</v>
      </c>
      <c r="AU387" s="20" t="s">
        <v>118</v>
      </c>
      <c r="AY387" s="20" t="s">
        <v>161</v>
      </c>
      <c r="BE387" s="107">
        <f t="shared" si="29"/>
        <v>0</v>
      </c>
      <c r="BF387" s="107">
        <f t="shared" si="30"/>
        <v>0</v>
      </c>
      <c r="BG387" s="107">
        <f t="shared" si="31"/>
        <v>0</v>
      </c>
      <c r="BH387" s="107">
        <f t="shared" si="32"/>
        <v>0</v>
      </c>
      <c r="BI387" s="107">
        <f t="shared" si="33"/>
        <v>0</v>
      </c>
      <c r="BJ387" s="20" t="s">
        <v>85</v>
      </c>
      <c r="BK387" s="107">
        <f t="shared" si="34"/>
        <v>0</v>
      </c>
      <c r="BL387" s="20" t="s">
        <v>165</v>
      </c>
      <c r="BM387" s="20" t="s">
        <v>1151</v>
      </c>
    </row>
    <row r="388" spans="2:65" s="1" customFormat="1" ht="16.5" customHeight="1">
      <c r="B388" s="130"/>
      <c r="C388" s="169" t="s">
        <v>1152</v>
      </c>
      <c r="D388" s="169" t="s">
        <v>152</v>
      </c>
      <c r="E388" s="170" t="s">
        <v>1153</v>
      </c>
      <c r="F388" s="281" t="s">
        <v>1154</v>
      </c>
      <c r="G388" s="281"/>
      <c r="H388" s="281"/>
      <c r="I388" s="281"/>
      <c r="J388" s="171" t="s">
        <v>454</v>
      </c>
      <c r="K388" s="172">
        <v>3</v>
      </c>
      <c r="L388" s="270">
        <v>0</v>
      </c>
      <c r="M388" s="270"/>
      <c r="N388" s="282">
        <f t="shared" si="25"/>
        <v>0</v>
      </c>
      <c r="O388" s="282"/>
      <c r="P388" s="282"/>
      <c r="Q388" s="282"/>
      <c r="R388" s="133"/>
      <c r="T388" s="154" t="s">
        <v>5</v>
      </c>
      <c r="U388" s="46" t="s">
        <v>45</v>
      </c>
      <c r="V388" s="38"/>
      <c r="W388" s="173">
        <f t="shared" si="26"/>
        <v>0</v>
      </c>
      <c r="X388" s="173">
        <v>0</v>
      </c>
      <c r="Y388" s="173">
        <f t="shared" si="27"/>
        <v>0</v>
      </c>
      <c r="Z388" s="173">
        <v>0</v>
      </c>
      <c r="AA388" s="174">
        <f t="shared" si="28"/>
        <v>0</v>
      </c>
      <c r="AR388" s="20" t="s">
        <v>165</v>
      </c>
      <c r="AT388" s="20" t="s">
        <v>152</v>
      </c>
      <c r="AU388" s="20" t="s">
        <v>118</v>
      </c>
      <c r="AY388" s="20" t="s">
        <v>161</v>
      </c>
      <c r="BE388" s="107">
        <f t="shared" si="29"/>
        <v>0</v>
      </c>
      <c r="BF388" s="107">
        <f t="shared" si="30"/>
        <v>0</v>
      </c>
      <c r="BG388" s="107">
        <f t="shared" si="31"/>
        <v>0</v>
      </c>
      <c r="BH388" s="107">
        <f t="shared" si="32"/>
        <v>0</v>
      </c>
      <c r="BI388" s="107">
        <f t="shared" si="33"/>
        <v>0</v>
      </c>
      <c r="BJ388" s="20" t="s">
        <v>85</v>
      </c>
      <c r="BK388" s="107">
        <f t="shared" si="34"/>
        <v>0</v>
      </c>
      <c r="BL388" s="20" t="s">
        <v>165</v>
      </c>
      <c r="BM388" s="20" t="s">
        <v>1155</v>
      </c>
    </row>
    <row r="389" spans="2:65" s="1" customFormat="1" ht="16.5" customHeight="1">
      <c r="B389" s="130"/>
      <c r="C389" s="169" t="s">
        <v>1156</v>
      </c>
      <c r="D389" s="169" t="s">
        <v>152</v>
      </c>
      <c r="E389" s="170" t="s">
        <v>1157</v>
      </c>
      <c r="F389" s="281" t="s">
        <v>1158</v>
      </c>
      <c r="G389" s="281"/>
      <c r="H389" s="281"/>
      <c r="I389" s="281"/>
      <c r="J389" s="171" t="s">
        <v>454</v>
      </c>
      <c r="K389" s="172">
        <v>1</v>
      </c>
      <c r="L389" s="270">
        <v>0</v>
      </c>
      <c r="M389" s="270"/>
      <c r="N389" s="282">
        <f t="shared" si="25"/>
        <v>0</v>
      </c>
      <c r="O389" s="282"/>
      <c r="P389" s="282"/>
      <c r="Q389" s="282"/>
      <c r="R389" s="133"/>
      <c r="T389" s="154" t="s">
        <v>5</v>
      </c>
      <c r="U389" s="46" t="s">
        <v>45</v>
      </c>
      <c r="V389" s="38"/>
      <c r="W389" s="173">
        <f t="shared" si="26"/>
        <v>0</v>
      </c>
      <c r="X389" s="173">
        <v>0</v>
      </c>
      <c r="Y389" s="173">
        <f t="shared" si="27"/>
        <v>0</v>
      </c>
      <c r="Z389" s="173">
        <v>0</v>
      </c>
      <c r="AA389" s="174">
        <f t="shared" si="28"/>
        <v>0</v>
      </c>
      <c r="AR389" s="20" t="s">
        <v>165</v>
      </c>
      <c r="AT389" s="20" t="s">
        <v>152</v>
      </c>
      <c r="AU389" s="20" t="s">
        <v>118</v>
      </c>
      <c r="AY389" s="20" t="s">
        <v>161</v>
      </c>
      <c r="BE389" s="107">
        <f t="shared" si="29"/>
        <v>0</v>
      </c>
      <c r="BF389" s="107">
        <f t="shared" si="30"/>
        <v>0</v>
      </c>
      <c r="BG389" s="107">
        <f t="shared" si="31"/>
        <v>0</v>
      </c>
      <c r="BH389" s="107">
        <f t="shared" si="32"/>
        <v>0</v>
      </c>
      <c r="BI389" s="107">
        <f t="shared" si="33"/>
        <v>0</v>
      </c>
      <c r="BJ389" s="20" t="s">
        <v>85</v>
      </c>
      <c r="BK389" s="107">
        <f t="shared" si="34"/>
        <v>0</v>
      </c>
      <c r="BL389" s="20" t="s">
        <v>165</v>
      </c>
      <c r="BM389" s="20" t="s">
        <v>1159</v>
      </c>
    </row>
    <row r="390" spans="2:65" s="1" customFormat="1" ht="16.5" customHeight="1">
      <c r="B390" s="130"/>
      <c r="C390" s="169" t="s">
        <v>1160</v>
      </c>
      <c r="D390" s="169" t="s">
        <v>152</v>
      </c>
      <c r="E390" s="170" t="s">
        <v>1161</v>
      </c>
      <c r="F390" s="281" t="s">
        <v>1162</v>
      </c>
      <c r="G390" s="281"/>
      <c r="H390" s="281"/>
      <c r="I390" s="281"/>
      <c r="J390" s="171" t="s">
        <v>454</v>
      </c>
      <c r="K390" s="172">
        <v>1</v>
      </c>
      <c r="L390" s="270">
        <v>0</v>
      </c>
      <c r="M390" s="270"/>
      <c r="N390" s="282">
        <f t="shared" si="25"/>
        <v>0</v>
      </c>
      <c r="O390" s="282"/>
      <c r="P390" s="282"/>
      <c r="Q390" s="282"/>
      <c r="R390" s="133"/>
      <c r="T390" s="154" t="s">
        <v>5</v>
      </c>
      <c r="U390" s="46" t="s">
        <v>45</v>
      </c>
      <c r="V390" s="38"/>
      <c r="W390" s="173">
        <f t="shared" si="26"/>
        <v>0</v>
      </c>
      <c r="X390" s="173">
        <v>0</v>
      </c>
      <c r="Y390" s="173">
        <f t="shared" si="27"/>
        <v>0</v>
      </c>
      <c r="Z390" s="173">
        <v>0</v>
      </c>
      <c r="AA390" s="174">
        <f t="shared" si="28"/>
        <v>0</v>
      </c>
      <c r="AR390" s="20" t="s">
        <v>165</v>
      </c>
      <c r="AT390" s="20" t="s">
        <v>152</v>
      </c>
      <c r="AU390" s="20" t="s">
        <v>118</v>
      </c>
      <c r="AY390" s="20" t="s">
        <v>161</v>
      </c>
      <c r="BE390" s="107">
        <f t="shared" si="29"/>
        <v>0</v>
      </c>
      <c r="BF390" s="107">
        <f t="shared" si="30"/>
        <v>0</v>
      </c>
      <c r="BG390" s="107">
        <f t="shared" si="31"/>
        <v>0</v>
      </c>
      <c r="BH390" s="107">
        <f t="shared" si="32"/>
        <v>0</v>
      </c>
      <c r="BI390" s="107">
        <f t="shared" si="33"/>
        <v>0</v>
      </c>
      <c r="BJ390" s="20" t="s">
        <v>85</v>
      </c>
      <c r="BK390" s="107">
        <f t="shared" si="34"/>
        <v>0</v>
      </c>
      <c r="BL390" s="20" t="s">
        <v>165</v>
      </c>
      <c r="BM390" s="20" t="s">
        <v>1163</v>
      </c>
    </row>
    <row r="391" spans="2:65" s="1" customFormat="1" ht="16.5" customHeight="1">
      <c r="B391" s="130"/>
      <c r="C391" s="169" t="s">
        <v>1164</v>
      </c>
      <c r="D391" s="169" t="s">
        <v>152</v>
      </c>
      <c r="E391" s="170" t="s">
        <v>1165</v>
      </c>
      <c r="F391" s="281" t="s">
        <v>1166</v>
      </c>
      <c r="G391" s="281"/>
      <c r="H391" s="281"/>
      <c r="I391" s="281"/>
      <c r="J391" s="171" t="s">
        <v>454</v>
      </c>
      <c r="K391" s="172">
        <v>1</v>
      </c>
      <c r="L391" s="270">
        <v>0</v>
      </c>
      <c r="M391" s="270"/>
      <c r="N391" s="282">
        <f t="shared" si="25"/>
        <v>0</v>
      </c>
      <c r="O391" s="282"/>
      <c r="P391" s="282"/>
      <c r="Q391" s="282"/>
      <c r="R391" s="133"/>
      <c r="T391" s="154" t="s">
        <v>5</v>
      </c>
      <c r="U391" s="46" t="s">
        <v>45</v>
      </c>
      <c r="V391" s="38"/>
      <c r="W391" s="173">
        <f t="shared" si="26"/>
        <v>0</v>
      </c>
      <c r="X391" s="173">
        <v>0</v>
      </c>
      <c r="Y391" s="173">
        <f t="shared" si="27"/>
        <v>0</v>
      </c>
      <c r="Z391" s="173">
        <v>0</v>
      </c>
      <c r="AA391" s="174">
        <f t="shared" si="28"/>
        <v>0</v>
      </c>
      <c r="AR391" s="20" t="s">
        <v>165</v>
      </c>
      <c r="AT391" s="20" t="s">
        <v>152</v>
      </c>
      <c r="AU391" s="20" t="s">
        <v>118</v>
      </c>
      <c r="AY391" s="20" t="s">
        <v>161</v>
      </c>
      <c r="BE391" s="107">
        <f t="shared" si="29"/>
        <v>0</v>
      </c>
      <c r="BF391" s="107">
        <f t="shared" si="30"/>
        <v>0</v>
      </c>
      <c r="BG391" s="107">
        <f t="shared" si="31"/>
        <v>0</v>
      </c>
      <c r="BH391" s="107">
        <f t="shared" si="32"/>
        <v>0</v>
      </c>
      <c r="BI391" s="107">
        <f t="shared" si="33"/>
        <v>0</v>
      </c>
      <c r="BJ391" s="20" t="s">
        <v>85</v>
      </c>
      <c r="BK391" s="107">
        <f t="shared" si="34"/>
        <v>0</v>
      </c>
      <c r="BL391" s="20" t="s">
        <v>165</v>
      </c>
      <c r="BM391" s="20" t="s">
        <v>1167</v>
      </c>
    </row>
    <row r="392" spans="2:65" s="1" customFormat="1" ht="16.5" customHeight="1">
      <c r="B392" s="130"/>
      <c r="C392" s="169" t="s">
        <v>1168</v>
      </c>
      <c r="D392" s="169" t="s">
        <v>152</v>
      </c>
      <c r="E392" s="170" t="s">
        <v>1169</v>
      </c>
      <c r="F392" s="281" t="s">
        <v>1170</v>
      </c>
      <c r="G392" s="281"/>
      <c r="H392" s="281"/>
      <c r="I392" s="281"/>
      <c r="J392" s="171" t="s">
        <v>454</v>
      </c>
      <c r="K392" s="172">
        <v>1</v>
      </c>
      <c r="L392" s="270">
        <v>0</v>
      </c>
      <c r="M392" s="270"/>
      <c r="N392" s="282">
        <f t="shared" si="25"/>
        <v>0</v>
      </c>
      <c r="O392" s="282"/>
      <c r="P392" s="282"/>
      <c r="Q392" s="282"/>
      <c r="R392" s="133"/>
      <c r="T392" s="154" t="s">
        <v>5</v>
      </c>
      <c r="U392" s="46" t="s">
        <v>45</v>
      </c>
      <c r="V392" s="38"/>
      <c r="W392" s="173">
        <f t="shared" si="26"/>
        <v>0</v>
      </c>
      <c r="X392" s="173">
        <v>0</v>
      </c>
      <c r="Y392" s="173">
        <f t="shared" si="27"/>
        <v>0</v>
      </c>
      <c r="Z392" s="173">
        <v>0</v>
      </c>
      <c r="AA392" s="174">
        <f t="shared" si="28"/>
        <v>0</v>
      </c>
      <c r="AR392" s="20" t="s">
        <v>165</v>
      </c>
      <c r="AT392" s="20" t="s">
        <v>152</v>
      </c>
      <c r="AU392" s="20" t="s">
        <v>118</v>
      </c>
      <c r="AY392" s="20" t="s">
        <v>161</v>
      </c>
      <c r="BE392" s="107">
        <f t="shared" si="29"/>
        <v>0</v>
      </c>
      <c r="BF392" s="107">
        <f t="shared" si="30"/>
        <v>0</v>
      </c>
      <c r="BG392" s="107">
        <f t="shared" si="31"/>
        <v>0</v>
      </c>
      <c r="BH392" s="107">
        <f t="shared" si="32"/>
        <v>0</v>
      </c>
      <c r="BI392" s="107">
        <f t="shared" si="33"/>
        <v>0</v>
      </c>
      <c r="BJ392" s="20" t="s">
        <v>85</v>
      </c>
      <c r="BK392" s="107">
        <f t="shared" si="34"/>
        <v>0</v>
      </c>
      <c r="BL392" s="20" t="s">
        <v>165</v>
      </c>
      <c r="BM392" s="20" t="s">
        <v>1171</v>
      </c>
    </row>
    <row r="393" spans="2:65" s="1" customFormat="1" ht="16.5" customHeight="1">
      <c r="B393" s="130"/>
      <c r="C393" s="169" t="s">
        <v>1172</v>
      </c>
      <c r="D393" s="169" t="s">
        <v>152</v>
      </c>
      <c r="E393" s="170" t="s">
        <v>1173</v>
      </c>
      <c r="F393" s="281" t="s">
        <v>1174</v>
      </c>
      <c r="G393" s="281"/>
      <c r="H393" s="281"/>
      <c r="I393" s="281"/>
      <c r="J393" s="171" t="s">
        <v>454</v>
      </c>
      <c r="K393" s="172">
        <v>20</v>
      </c>
      <c r="L393" s="270">
        <v>0</v>
      </c>
      <c r="M393" s="270"/>
      <c r="N393" s="282">
        <f t="shared" si="25"/>
        <v>0</v>
      </c>
      <c r="O393" s="282"/>
      <c r="P393" s="282"/>
      <c r="Q393" s="282"/>
      <c r="R393" s="133"/>
      <c r="T393" s="154" t="s">
        <v>5</v>
      </c>
      <c r="U393" s="46" t="s">
        <v>45</v>
      </c>
      <c r="V393" s="38"/>
      <c r="W393" s="173">
        <f t="shared" si="26"/>
        <v>0</v>
      </c>
      <c r="X393" s="173">
        <v>0</v>
      </c>
      <c r="Y393" s="173">
        <f t="shared" si="27"/>
        <v>0</v>
      </c>
      <c r="Z393" s="173">
        <v>0</v>
      </c>
      <c r="AA393" s="174">
        <f t="shared" si="28"/>
        <v>0</v>
      </c>
      <c r="AR393" s="20" t="s">
        <v>165</v>
      </c>
      <c r="AT393" s="20" t="s">
        <v>152</v>
      </c>
      <c r="AU393" s="20" t="s">
        <v>118</v>
      </c>
      <c r="AY393" s="20" t="s">
        <v>161</v>
      </c>
      <c r="BE393" s="107">
        <f t="shared" si="29"/>
        <v>0</v>
      </c>
      <c r="BF393" s="107">
        <f t="shared" si="30"/>
        <v>0</v>
      </c>
      <c r="BG393" s="107">
        <f t="shared" si="31"/>
        <v>0</v>
      </c>
      <c r="BH393" s="107">
        <f t="shared" si="32"/>
        <v>0</v>
      </c>
      <c r="BI393" s="107">
        <f t="shared" si="33"/>
        <v>0</v>
      </c>
      <c r="BJ393" s="20" t="s">
        <v>85</v>
      </c>
      <c r="BK393" s="107">
        <f t="shared" si="34"/>
        <v>0</v>
      </c>
      <c r="BL393" s="20" t="s">
        <v>165</v>
      </c>
      <c r="BM393" s="20" t="s">
        <v>1175</v>
      </c>
    </row>
    <row r="394" spans="2:65" s="1" customFormat="1" ht="16.5" customHeight="1">
      <c r="B394" s="130"/>
      <c r="C394" s="169" t="s">
        <v>1176</v>
      </c>
      <c r="D394" s="169" t="s">
        <v>152</v>
      </c>
      <c r="E394" s="170" t="s">
        <v>1177</v>
      </c>
      <c r="F394" s="281" t="s">
        <v>1178</v>
      </c>
      <c r="G394" s="281"/>
      <c r="H394" s="281"/>
      <c r="I394" s="281"/>
      <c r="J394" s="171" t="s">
        <v>454</v>
      </c>
      <c r="K394" s="172">
        <v>5</v>
      </c>
      <c r="L394" s="270">
        <v>0</v>
      </c>
      <c r="M394" s="270"/>
      <c r="N394" s="282">
        <f t="shared" si="25"/>
        <v>0</v>
      </c>
      <c r="O394" s="282"/>
      <c r="P394" s="282"/>
      <c r="Q394" s="282"/>
      <c r="R394" s="133"/>
      <c r="T394" s="154" t="s">
        <v>5</v>
      </c>
      <c r="U394" s="46" t="s">
        <v>45</v>
      </c>
      <c r="V394" s="38"/>
      <c r="W394" s="173">
        <f t="shared" si="26"/>
        <v>0</v>
      </c>
      <c r="X394" s="173">
        <v>0</v>
      </c>
      <c r="Y394" s="173">
        <f t="shared" si="27"/>
        <v>0</v>
      </c>
      <c r="Z394" s="173">
        <v>0</v>
      </c>
      <c r="AA394" s="174">
        <f t="shared" si="28"/>
        <v>0</v>
      </c>
      <c r="AR394" s="20" t="s">
        <v>165</v>
      </c>
      <c r="AT394" s="20" t="s">
        <v>152</v>
      </c>
      <c r="AU394" s="20" t="s">
        <v>118</v>
      </c>
      <c r="AY394" s="20" t="s">
        <v>161</v>
      </c>
      <c r="BE394" s="107">
        <f t="shared" si="29"/>
        <v>0</v>
      </c>
      <c r="BF394" s="107">
        <f t="shared" si="30"/>
        <v>0</v>
      </c>
      <c r="BG394" s="107">
        <f t="shared" si="31"/>
        <v>0</v>
      </c>
      <c r="BH394" s="107">
        <f t="shared" si="32"/>
        <v>0</v>
      </c>
      <c r="BI394" s="107">
        <f t="shared" si="33"/>
        <v>0</v>
      </c>
      <c r="BJ394" s="20" t="s">
        <v>85</v>
      </c>
      <c r="BK394" s="107">
        <f t="shared" si="34"/>
        <v>0</v>
      </c>
      <c r="BL394" s="20" t="s">
        <v>165</v>
      </c>
      <c r="BM394" s="20" t="s">
        <v>1179</v>
      </c>
    </row>
    <row r="395" spans="2:65" s="1" customFormat="1" ht="16.5" customHeight="1">
      <c r="B395" s="130"/>
      <c r="C395" s="169" t="s">
        <v>1180</v>
      </c>
      <c r="D395" s="169" t="s">
        <v>152</v>
      </c>
      <c r="E395" s="170" t="s">
        <v>1181</v>
      </c>
      <c r="F395" s="281" t="s">
        <v>1182</v>
      </c>
      <c r="G395" s="281"/>
      <c r="H395" s="281"/>
      <c r="I395" s="281"/>
      <c r="J395" s="171" t="s">
        <v>454</v>
      </c>
      <c r="K395" s="172">
        <v>4</v>
      </c>
      <c r="L395" s="270">
        <v>0</v>
      </c>
      <c r="M395" s="270"/>
      <c r="N395" s="282">
        <f t="shared" si="25"/>
        <v>0</v>
      </c>
      <c r="O395" s="282"/>
      <c r="P395" s="282"/>
      <c r="Q395" s="282"/>
      <c r="R395" s="133"/>
      <c r="T395" s="154" t="s">
        <v>5</v>
      </c>
      <c r="U395" s="46" t="s">
        <v>45</v>
      </c>
      <c r="V395" s="38"/>
      <c r="W395" s="173">
        <f t="shared" si="26"/>
        <v>0</v>
      </c>
      <c r="X395" s="173">
        <v>0</v>
      </c>
      <c r="Y395" s="173">
        <f t="shared" si="27"/>
        <v>0</v>
      </c>
      <c r="Z395" s="173">
        <v>0</v>
      </c>
      <c r="AA395" s="174">
        <f t="shared" si="28"/>
        <v>0</v>
      </c>
      <c r="AR395" s="20" t="s">
        <v>165</v>
      </c>
      <c r="AT395" s="20" t="s">
        <v>152</v>
      </c>
      <c r="AU395" s="20" t="s">
        <v>118</v>
      </c>
      <c r="AY395" s="20" t="s">
        <v>161</v>
      </c>
      <c r="BE395" s="107">
        <f t="shared" si="29"/>
        <v>0</v>
      </c>
      <c r="BF395" s="107">
        <f t="shared" si="30"/>
        <v>0</v>
      </c>
      <c r="BG395" s="107">
        <f t="shared" si="31"/>
        <v>0</v>
      </c>
      <c r="BH395" s="107">
        <f t="shared" si="32"/>
        <v>0</v>
      </c>
      <c r="BI395" s="107">
        <f t="shared" si="33"/>
        <v>0</v>
      </c>
      <c r="BJ395" s="20" t="s">
        <v>85</v>
      </c>
      <c r="BK395" s="107">
        <f t="shared" si="34"/>
        <v>0</v>
      </c>
      <c r="BL395" s="20" t="s">
        <v>165</v>
      </c>
      <c r="BM395" s="20" t="s">
        <v>1183</v>
      </c>
    </row>
    <row r="396" spans="2:65" s="1" customFormat="1" ht="16.5" customHeight="1">
      <c r="B396" s="130"/>
      <c r="C396" s="169" t="s">
        <v>1184</v>
      </c>
      <c r="D396" s="169" t="s">
        <v>152</v>
      </c>
      <c r="E396" s="170" t="s">
        <v>1185</v>
      </c>
      <c r="F396" s="281" t="s">
        <v>1186</v>
      </c>
      <c r="G396" s="281"/>
      <c r="H396" s="281"/>
      <c r="I396" s="281"/>
      <c r="J396" s="171" t="s">
        <v>454</v>
      </c>
      <c r="K396" s="172">
        <v>3</v>
      </c>
      <c r="L396" s="270">
        <v>0</v>
      </c>
      <c r="M396" s="270"/>
      <c r="N396" s="282">
        <f t="shared" si="25"/>
        <v>0</v>
      </c>
      <c r="O396" s="282"/>
      <c r="P396" s="282"/>
      <c r="Q396" s="282"/>
      <c r="R396" s="133"/>
      <c r="T396" s="154" t="s">
        <v>5</v>
      </c>
      <c r="U396" s="46" t="s">
        <v>45</v>
      </c>
      <c r="V396" s="38"/>
      <c r="W396" s="173">
        <f t="shared" si="26"/>
        <v>0</v>
      </c>
      <c r="X396" s="173">
        <v>0</v>
      </c>
      <c r="Y396" s="173">
        <f t="shared" si="27"/>
        <v>0</v>
      </c>
      <c r="Z396" s="173">
        <v>0</v>
      </c>
      <c r="AA396" s="174">
        <f t="shared" si="28"/>
        <v>0</v>
      </c>
      <c r="AR396" s="20" t="s">
        <v>165</v>
      </c>
      <c r="AT396" s="20" t="s">
        <v>152</v>
      </c>
      <c r="AU396" s="20" t="s">
        <v>118</v>
      </c>
      <c r="AY396" s="20" t="s">
        <v>161</v>
      </c>
      <c r="BE396" s="107">
        <f t="shared" si="29"/>
        <v>0</v>
      </c>
      <c r="BF396" s="107">
        <f t="shared" si="30"/>
        <v>0</v>
      </c>
      <c r="BG396" s="107">
        <f t="shared" si="31"/>
        <v>0</v>
      </c>
      <c r="BH396" s="107">
        <f t="shared" si="32"/>
        <v>0</v>
      </c>
      <c r="BI396" s="107">
        <f t="shared" si="33"/>
        <v>0</v>
      </c>
      <c r="BJ396" s="20" t="s">
        <v>85</v>
      </c>
      <c r="BK396" s="107">
        <f t="shared" si="34"/>
        <v>0</v>
      </c>
      <c r="BL396" s="20" t="s">
        <v>165</v>
      </c>
      <c r="BM396" s="20" t="s">
        <v>1187</v>
      </c>
    </row>
    <row r="397" spans="2:65" s="1" customFormat="1" ht="16.5" customHeight="1">
      <c r="B397" s="130"/>
      <c r="C397" s="169" t="s">
        <v>1188</v>
      </c>
      <c r="D397" s="169" t="s">
        <v>152</v>
      </c>
      <c r="E397" s="170" t="s">
        <v>1189</v>
      </c>
      <c r="F397" s="281" t="s">
        <v>1190</v>
      </c>
      <c r="G397" s="281"/>
      <c r="H397" s="281"/>
      <c r="I397" s="281"/>
      <c r="J397" s="171" t="s">
        <v>454</v>
      </c>
      <c r="K397" s="172">
        <v>3</v>
      </c>
      <c r="L397" s="270">
        <v>0</v>
      </c>
      <c r="M397" s="270"/>
      <c r="N397" s="282">
        <f t="shared" si="25"/>
        <v>0</v>
      </c>
      <c r="O397" s="282"/>
      <c r="P397" s="282"/>
      <c r="Q397" s="282"/>
      <c r="R397" s="133"/>
      <c r="T397" s="154" t="s">
        <v>5</v>
      </c>
      <c r="U397" s="46" t="s">
        <v>45</v>
      </c>
      <c r="V397" s="38"/>
      <c r="W397" s="173">
        <f t="shared" si="26"/>
        <v>0</v>
      </c>
      <c r="X397" s="173">
        <v>0</v>
      </c>
      <c r="Y397" s="173">
        <f t="shared" si="27"/>
        <v>0</v>
      </c>
      <c r="Z397" s="173">
        <v>0</v>
      </c>
      <c r="AA397" s="174">
        <f t="shared" si="28"/>
        <v>0</v>
      </c>
      <c r="AR397" s="20" t="s">
        <v>165</v>
      </c>
      <c r="AT397" s="20" t="s">
        <v>152</v>
      </c>
      <c r="AU397" s="20" t="s">
        <v>118</v>
      </c>
      <c r="AY397" s="20" t="s">
        <v>161</v>
      </c>
      <c r="BE397" s="107">
        <f t="shared" si="29"/>
        <v>0</v>
      </c>
      <c r="BF397" s="107">
        <f t="shared" si="30"/>
        <v>0</v>
      </c>
      <c r="BG397" s="107">
        <f t="shared" si="31"/>
        <v>0</v>
      </c>
      <c r="BH397" s="107">
        <f t="shared" si="32"/>
        <v>0</v>
      </c>
      <c r="BI397" s="107">
        <f t="shared" si="33"/>
        <v>0</v>
      </c>
      <c r="BJ397" s="20" t="s">
        <v>85</v>
      </c>
      <c r="BK397" s="107">
        <f t="shared" si="34"/>
        <v>0</v>
      </c>
      <c r="BL397" s="20" t="s">
        <v>165</v>
      </c>
      <c r="BM397" s="20" t="s">
        <v>1191</v>
      </c>
    </row>
    <row r="398" spans="2:65" s="1" customFormat="1" ht="16.5" customHeight="1">
      <c r="B398" s="130"/>
      <c r="C398" s="169" t="s">
        <v>1192</v>
      </c>
      <c r="D398" s="169" t="s">
        <v>152</v>
      </c>
      <c r="E398" s="170" t="s">
        <v>1193</v>
      </c>
      <c r="F398" s="281" t="s">
        <v>1194</v>
      </c>
      <c r="G398" s="281"/>
      <c r="H398" s="281"/>
      <c r="I398" s="281"/>
      <c r="J398" s="171" t="s">
        <v>454</v>
      </c>
      <c r="K398" s="172">
        <v>1</v>
      </c>
      <c r="L398" s="270">
        <v>0</v>
      </c>
      <c r="M398" s="270"/>
      <c r="N398" s="282">
        <f t="shared" si="25"/>
        <v>0</v>
      </c>
      <c r="O398" s="282"/>
      <c r="P398" s="282"/>
      <c r="Q398" s="282"/>
      <c r="R398" s="133"/>
      <c r="T398" s="154" t="s">
        <v>5</v>
      </c>
      <c r="U398" s="46" t="s">
        <v>45</v>
      </c>
      <c r="V398" s="38"/>
      <c r="W398" s="173">
        <f t="shared" si="26"/>
        <v>0</v>
      </c>
      <c r="X398" s="173">
        <v>0</v>
      </c>
      <c r="Y398" s="173">
        <f t="shared" si="27"/>
        <v>0</v>
      </c>
      <c r="Z398" s="173">
        <v>0</v>
      </c>
      <c r="AA398" s="174">
        <f t="shared" si="28"/>
        <v>0</v>
      </c>
      <c r="AR398" s="20" t="s">
        <v>165</v>
      </c>
      <c r="AT398" s="20" t="s">
        <v>152</v>
      </c>
      <c r="AU398" s="20" t="s">
        <v>118</v>
      </c>
      <c r="AY398" s="20" t="s">
        <v>161</v>
      </c>
      <c r="BE398" s="107">
        <f t="shared" si="29"/>
        <v>0</v>
      </c>
      <c r="BF398" s="107">
        <f t="shared" si="30"/>
        <v>0</v>
      </c>
      <c r="BG398" s="107">
        <f t="shared" si="31"/>
        <v>0</v>
      </c>
      <c r="BH398" s="107">
        <f t="shared" si="32"/>
        <v>0</v>
      </c>
      <c r="BI398" s="107">
        <f t="shared" si="33"/>
        <v>0</v>
      </c>
      <c r="BJ398" s="20" t="s">
        <v>85</v>
      </c>
      <c r="BK398" s="107">
        <f t="shared" si="34"/>
        <v>0</v>
      </c>
      <c r="BL398" s="20" t="s">
        <v>165</v>
      </c>
      <c r="BM398" s="20" t="s">
        <v>1195</v>
      </c>
    </row>
    <row r="399" spans="2:65" s="1" customFormat="1" ht="16.5" customHeight="1">
      <c r="B399" s="130"/>
      <c r="C399" s="169" t="s">
        <v>1196</v>
      </c>
      <c r="D399" s="169" t="s">
        <v>152</v>
      </c>
      <c r="E399" s="170" t="s">
        <v>1197</v>
      </c>
      <c r="F399" s="281" t="s">
        <v>1198</v>
      </c>
      <c r="G399" s="281"/>
      <c r="H399" s="281"/>
      <c r="I399" s="281"/>
      <c r="J399" s="171" t="s">
        <v>454</v>
      </c>
      <c r="K399" s="172">
        <v>1</v>
      </c>
      <c r="L399" s="270">
        <v>0</v>
      </c>
      <c r="M399" s="270"/>
      <c r="N399" s="282">
        <f t="shared" si="25"/>
        <v>0</v>
      </c>
      <c r="O399" s="282"/>
      <c r="P399" s="282"/>
      <c r="Q399" s="282"/>
      <c r="R399" s="133"/>
      <c r="T399" s="154" t="s">
        <v>5</v>
      </c>
      <c r="U399" s="46" t="s">
        <v>45</v>
      </c>
      <c r="V399" s="38"/>
      <c r="W399" s="173">
        <f t="shared" si="26"/>
        <v>0</v>
      </c>
      <c r="X399" s="173">
        <v>0</v>
      </c>
      <c r="Y399" s="173">
        <f t="shared" si="27"/>
        <v>0</v>
      </c>
      <c r="Z399" s="173">
        <v>0</v>
      </c>
      <c r="AA399" s="174">
        <f t="shared" si="28"/>
        <v>0</v>
      </c>
      <c r="AR399" s="20" t="s">
        <v>165</v>
      </c>
      <c r="AT399" s="20" t="s">
        <v>152</v>
      </c>
      <c r="AU399" s="20" t="s">
        <v>118</v>
      </c>
      <c r="AY399" s="20" t="s">
        <v>161</v>
      </c>
      <c r="BE399" s="107">
        <f t="shared" si="29"/>
        <v>0</v>
      </c>
      <c r="BF399" s="107">
        <f t="shared" si="30"/>
        <v>0</v>
      </c>
      <c r="BG399" s="107">
        <f t="shared" si="31"/>
        <v>0</v>
      </c>
      <c r="BH399" s="107">
        <f t="shared" si="32"/>
        <v>0</v>
      </c>
      <c r="BI399" s="107">
        <f t="shared" si="33"/>
        <v>0</v>
      </c>
      <c r="BJ399" s="20" t="s">
        <v>85</v>
      </c>
      <c r="BK399" s="107">
        <f t="shared" si="34"/>
        <v>0</v>
      </c>
      <c r="BL399" s="20" t="s">
        <v>165</v>
      </c>
      <c r="BM399" s="20" t="s">
        <v>1199</v>
      </c>
    </row>
    <row r="400" spans="2:65" s="1" customFormat="1" ht="16.5" customHeight="1">
      <c r="B400" s="130"/>
      <c r="C400" s="169" t="s">
        <v>1200</v>
      </c>
      <c r="D400" s="169" t="s">
        <v>152</v>
      </c>
      <c r="E400" s="170" t="s">
        <v>1201</v>
      </c>
      <c r="F400" s="281" t="s">
        <v>1202</v>
      </c>
      <c r="G400" s="281"/>
      <c r="H400" s="281"/>
      <c r="I400" s="281"/>
      <c r="J400" s="171" t="s">
        <v>454</v>
      </c>
      <c r="K400" s="172">
        <v>1</v>
      </c>
      <c r="L400" s="270">
        <v>0</v>
      </c>
      <c r="M400" s="270"/>
      <c r="N400" s="282">
        <f t="shared" si="25"/>
        <v>0</v>
      </c>
      <c r="O400" s="282"/>
      <c r="P400" s="282"/>
      <c r="Q400" s="282"/>
      <c r="R400" s="133"/>
      <c r="T400" s="154" t="s">
        <v>5</v>
      </c>
      <c r="U400" s="46" t="s">
        <v>45</v>
      </c>
      <c r="V400" s="38"/>
      <c r="W400" s="173">
        <f t="shared" si="26"/>
        <v>0</v>
      </c>
      <c r="X400" s="173">
        <v>0</v>
      </c>
      <c r="Y400" s="173">
        <f t="shared" si="27"/>
        <v>0</v>
      </c>
      <c r="Z400" s="173">
        <v>0</v>
      </c>
      <c r="AA400" s="174">
        <f t="shared" si="28"/>
        <v>0</v>
      </c>
      <c r="AR400" s="20" t="s">
        <v>165</v>
      </c>
      <c r="AT400" s="20" t="s">
        <v>152</v>
      </c>
      <c r="AU400" s="20" t="s">
        <v>118</v>
      </c>
      <c r="AY400" s="20" t="s">
        <v>161</v>
      </c>
      <c r="BE400" s="107">
        <f t="shared" si="29"/>
        <v>0</v>
      </c>
      <c r="BF400" s="107">
        <f t="shared" si="30"/>
        <v>0</v>
      </c>
      <c r="BG400" s="107">
        <f t="shared" si="31"/>
        <v>0</v>
      </c>
      <c r="BH400" s="107">
        <f t="shared" si="32"/>
        <v>0</v>
      </c>
      <c r="BI400" s="107">
        <f t="shared" si="33"/>
        <v>0</v>
      </c>
      <c r="BJ400" s="20" t="s">
        <v>85</v>
      </c>
      <c r="BK400" s="107">
        <f t="shared" si="34"/>
        <v>0</v>
      </c>
      <c r="BL400" s="20" t="s">
        <v>165</v>
      </c>
      <c r="BM400" s="20" t="s">
        <v>1203</v>
      </c>
    </row>
    <row r="401" spans="2:65" s="1" customFormat="1" ht="16.5" customHeight="1">
      <c r="B401" s="130"/>
      <c r="C401" s="169" t="s">
        <v>1204</v>
      </c>
      <c r="D401" s="169" t="s">
        <v>152</v>
      </c>
      <c r="E401" s="170" t="s">
        <v>1205</v>
      </c>
      <c r="F401" s="281" t="s">
        <v>1206</v>
      </c>
      <c r="G401" s="281"/>
      <c r="H401" s="281"/>
      <c r="I401" s="281"/>
      <c r="J401" s="171" t="s">
        <v>454</v>
      </c>
      <c r="K401" s="172">
        <v>1</v>
      </c>
      <c r="L401" s="270">
        <v>0</v>
      </c>
      <c r="M401" s="270"/>
      <c r="N401" s="282">
        <f t="shared" si="25"/>
        <v>0</v>
      </c>
      <c r="O401" s="282"/>
      <c r="P401" s="282"/>
      <c r="Q401" s="282"/>
      <c r="R401" s="133"/>
      <c r="T401" s="154" t="s">
        <v>5</v>
      </c>
      <c r="U401" s="46" t="s">
        <v>45</v>
      </c>
      <c r="V401" s="38"/>
      <c r="W401" s="173">
        <f t="shared" si="26"/>
        <v>0</v>
      </c>
      <c r="X401" s="173">
        <v>0</v>
      </c>
      <c r="Y401" s="173">
        <f t="shared" si="27"/>
        <v>0</v>
      </c>
      <c r="Z401" s="173">
        <v>0</v>
      </c>
      <c r="AA401" s="174">
        <f t="shared" si="28"/>
        <v>0</v>
      </c>
      <c r="AR401" s="20" t="s">
        <v>165</v>
      </c>
      <c r="AT401" s="20" t="s">
        <v>152</v>
      </c>
      <c r="AU401" s="20" t="s">
        <v>118</v>
      </c>
      <c r="AY401" s="20" t="s">
        <v>161</v>
      </c>
      <c r="BE401" s="107">
        <f t="shared" si="29"/>
        <v>0</v>
      </c>
      <c r="BF401" s="107">
        <f t="shared" si="30"/>
        <v>0</v>
      </c>
      <c r="BG401" s="107">
        <f t="shared" si="31"/>
        <v>0</v>
      </c>
      <c r="BH401" s="107">
        <f t="shared" si="32"/>
        <v>0</v>
      </c>
      <c r="BI401" s="107">
        <f t="shared" si="33"/>
        <v>0</v>
      </c>
      <c r="BJ401" s="20" t="s">
        <v>85</v>
      </c>
      <c r="BK401" s="107">
        <f t="shared" si="34"/>
        <v>0</v>
      </c>
      <c r="BL401" s="20" t="s">
        <v>165</v>
      </c>
      <c r="BM401" s="20" t="s">
        <v>1207</v>
      </c>
    </row>
    <row r="402" spans="2:65" s="1" customFormat="1" ht="16.5" customHeight="1">
      <c r="B402" s="130"/>
      <c r="C402" s="169" t="s">
        <v>1208</v>
      </c>
      <c r="D402" s="169" t="s">
        <v>152</v>
      </c>
      <c r="E402" s="170" t="s">
        <v>1209</v>
      </c>
      <c r="F402" s="281" t="s">
        <v>1210</v>
      </c>
      <c r="G402" s="281"/>
      <c r="H402" s="281"/>
      <c r="I402" s="281"/>
      <c r="J402" s="171" t="s">
        <v>454</v>
      </c>
      <c r="K402" s="172">
        <v>1</v>
      </c>
      <c r="L402" s="270">
        <v>0</v>
      </c>
      <c r="M402" s="270"/>
      <c r="N402" s="282">
        <f t="shared" ref="N402:N465" si="35">ROUND(L402*K402,2)</f>
        <v>0</v>
      </c>
      <c r="O402" s="282"/>
      <c r="P402" s="282"/>
      <c r="Q402" s="282"/>
      <c r="R402" s="133"/>
      <c r="T402" s="154" t="s">
        <v>5</v>
      </c>
      <c r="U402" s="46" t="s">
        <v>45</v>
      </c>
      <c r="V402" s="38"/>
      <c r="W402" s="173">
        <f t="shared" ref="W402:W465" si="36">V402*K402</f>
        <v>0</v>
      </c>
      <c r="X402" s="173">
        <v>0</v>
      </c>
      <c r="Y402" s="173">
        <f t="shared" ref="Y402:Y465" si="37">X402*K402</f>
        <v>0</v>
      </c>
      <c r="Z402" s="173">
        <v>0</v>
      </c>
      <c r="AA402" s="174">
        <f t="shared" ref="AA402:AA465" si="38">Z402*K402</f>
        <v>0</v>
      </c>
      <c r="AR402" s="20" t="s">
        <v>165</v>
      </c>
      <c r="AT402" s="20" t="s">
        <v>152</v>
      </c>
      <c r="AU402" s="20" t="s">
        <v>118</v>
      </c>
      <c r="AY402" s="20" t="s">
        <v>161</v>
      </c>
      <c r="BE402" s="107">
        <f t="shared" ref="BE402:BE465" si="39">IF(U402="základní",N402,0)</f>
        <v>0</v>
      </c>
      <c r="BF402" s="107">
        <f t="shared" ref="BF402:BF465" si="40">IF(U402="snížená",N402,0)</f>
        <v>0</v>
      </c>
      <c r="BG402" s="107">
        <f t="shared" ref="BG402:BG465" si="41">IF(U402="zákl. přenesená",N402,0)</f>
        <v>0</v>
      </c>
      <c r="BH402" s="107">
        <f t="shared" ref="BH402:BH465" si="42">IF(U402="sníž. přenesená",N402,0)</f>
        <v>0</v>
      </c>
      <c r="BI402" s="107">
        <f t="shared" ref="BI402:BI465" si="43">IF(U402="nulová",N402,0)</f>
        <v>0</v>
      </c>
      <c r="BJ402" s="20" t="s">
        <v>85</v>
      </c>
      <c r="BK402" s="107">
        <f t="shared" ref="BK402:BK465" si="44">ROUND(L402*K402,2)</f>
        <v>0</v>
      </c>
      <c r="BL402" s="20" t="s">
        <v>165</v>
      </c>
      <c r="BM402" s="20" t="s">
        <v>1211</v>
      </c>
    </row>
    <row r="403" spans="2:65" s="1" customFormat="1" ht="16.5" customHeight="1">
      <c r="B403" s="130"/>
      <c r="C403" s="169" t="s">
        <v>1212</v>
      </c>
      <c r="D403" s="169" t="s">
        <v>152</v>
      </c>
      <c r="E403" s="170" t="s">
        <v>1213</v>
      </c>
      <c r="F403" s="281" t="s">
        <v>1214</v>
      </c>
      <c r="G403" s="281"/>
      <c r="H403" s="281"/>
      <c r="I403" s="281"/>
      <c r="J403" s="171" t="s">
        <v>454</v>
      </c>
      <c r="K403" s="172">
        <v>3</v>
      </c>
      <c r="L403" s="270">
        <v>0</v>
      </c>
      <c r="M403" s="270"/>
      <c r="N403" s="282">
        <f t="shared" si="35"/>
        <v>0</v>
      </c>
      <c r="O403" s="282"/>
      <c r="P403" s="282"/>
      <c r="Q403" s="282"/>
      <c r="R403" s="133"/>
      <c r="T403" s="154" t="s">
        <v>5</v>
      </c>
      <c r="U403" s="46" t="s">
        <v>45</v>
      </c>
      <c r="V403" s="38"/>
      <c r="W403" s="173">
        <f t="shared" si="36"/>
        <v>0</v>
      </c>
      <c r="X403" s="173">
        <v>0</v>
      </c>
      <c r="Y403" s="173">
        <f t="shared" si="37"/>
        <v>0</v>
      </c>
      <c r="Z403" s="173">
        <v>0</v>
      </c>
      <c r="AA403" s="174">
        <f t="shared" si="38"/>
        <v>0</v>
      </c>
      <c r="AR403" s="20" t="s">
        <v>165</v>
      </c>
      <c r="AT403" s="20" t="s">
        <v>152</v>
      </c>
      <c r="AU403" s="20" t="s">
        <v>118</v>
      </c>
      <c r="AY403" s="20" t="s">
        <v>161</v>
      </c>
      <c r="BE403" s="107">
        <f t="shared" si="39"/>
        <v>0</v>
      </c>
      <c r="BF403" s="107">
        <f t="shared" si="40"/>
        <v>0</v>
      </c>
      <c r="BG403" s="107">
        <f t="shared" si="41"/>
        <v>0</v>
      </c>
      <c r="BH403" s="107">
        <f t="shared" si="42"/>
        <v>0</v>
      </c>
      <c r="BI403" s="107">
        <f t="shared" si="43"/>
        <v>0</v>
      </c>
      <c r="BJ403" s="20" t="s">
        <v>85</v>
      </c>
      <c r="BK403" s="107">
        <f t="shared" si="44"/>
        <v>0</v>
      </c>
      <c r="BL403" s="20" t="s">
        <v>165</v>
      </c>
      <c r="BM403" s="20" t="s">
        <v>1215</v>
      </c>
    </row>
    <row r="404" spans="2:65" s="1" customFormat="1" ht="16.5" customHeight="1">
      <c r="B404" s="130"/>
      <c r="C404" s="169" t="s">
        <v>1216</v>
      </c>
      <c r="D404" s="169" t="s">
        <v>152</v>
      </c>
      <c r="E404" s="170" t="s">
        <v>1217</v>
      </c>
      <c r="F404" s="281" t="s">
        <v>1218</v>
      </c>
      <c r="G404" s="281"/>
      <c r="H404" s="281"/>
      <c r="I404" s="281"/>
      <c r="J404" s="171" t="s">
        <v>454</v>
      </c>
      <c r="K404" s="172">
        <v>4</v>
      </c>
      <c r="L404" s="270">
        <v>0</v>
      </c>
      <c r="M404" s="270"/>
      <c r="N404" s="282">
        <f t="shared" si="35"/>
        <v>0</v>
      </c>
      <c r="O404" s="282"/>
      <c r="P404" s="282"/>
      <c r="Q404" s="282"/>
      <c r="R404" s="133"/>
      <c r="T404" s="154" t="s">
        <v>5</v>
      </c>
      <c r="U404" s="46" t="s">
        <v>45</v>
      </c>
      <c r="V404" s="38"/>
      <c r="W404" s="173">
        <f t="shared" si="36"/>
        <v>0</v>
      </c>
      <c r="X404" s="173">
        <v>0</v>
      </c>
      <c r="Y404" s="173">
        <f t="shared" si="37"/>
        <v>0</v>
      </c>
      <c r="Z404" s="173">
        <v>0</v>
      </c>
      <c r="AA404" s="174">
        <f t="shared" si="38"/>
        <v>0</v>
      </c>
      <c r="AR404" s="20" t="s">
        <v>165</v>
      </c>
      <c r="AT404" s="20" t="s">
        <v>152</v>
      </c>
      <c r="AU404" s="20" t="s">
        <v>118</v>
      </c>
      <c r="AY404" s="20" t="s">
        <v>161</v>
      </c>
      <c r="BE404" s="107">
        <f t="shared" si="39"/>
        <v>0</v>
      </c>
      <c r="BF404" s="107">
        <f t="shared" si="40"/>
        <v>0</v>
      </c>
      <c r="BG404" s="107">
        <f t="shared" si="41"/>
        <v>0</v>
      </c>
      <c r="BH404" s="107">
        <f t="shared" si="42"/>
        <v>0</v>
      </c>
      <c r="BI404" s="107">
        <f t="shared" si="43"/>
        <v>0</v>
      </c>
      <c r="BJ404" s="20" t="s">
        <v>85</v>
      </c>
      <c r="BK404" s="107">
        <f t="shared" si="44"/>
        <v>0</v>
      </c>
      <c r="BL404" s="20" t="s">
        <v>165</v>
      </c>
      <c r="BM404" s="20" t="s">
        <v>1219</v>
      </c>
    </row>
    <row r="405" spans="2:65" s="1" customFormat="1" ht="16.5" customHeight="1">
      <c r="B405" s="130"/>
      <c r="C405" s="169" t="s">
        <v>1220</v>
      </c>
      <c r="D405" s="169" t="s">
        <v>152</v>
      </c>
      <c r="E405" s="170" t="s">
        <v>1221</v>
      </c>
      <c r="F405" s="281" t="s">
        <v>1222</v>
      </c>
      <c r="G405" s="281"/>
      <c r="H405" s="281"/>
      <c r="I405" s="281"/>
      <c r="J405" s="171" t="s">
        <v>454</v>
      </c>
      <c r="K405" s="172">
        <v>2</v>
      </c>
      <c r="L405" s="270">
        <v>0</v>
      </c>
      <c r="M405" s="270"/>
      <c r="N405" s="282">
        <f t="shared" si="35"/>
        <v>0</v>
      </c>
      <c r="O405" s="282"/>
      <c r="P405" s="282"/>
      <c r="Q405" s="282"/>
      <c r="R405" s="133"/>
      <c r="T405" s="154" t="s">
        <v>5</v>
      </c>
      <c r="U405" s="46" t="s">
        <v>45</v>
      </c>
      <c r="V405" s="38"/>
      <c r="W405" s="173">
        <f t="shared" si="36"/>
        <v>0</v>
      </c>
      <c r="X405" s="173">
        <v>0</v>
      </c>
      <c r="Y405" s="173">
        <f t="shared" si="37"/>
        <v>0</v>
      </c>
      <c r="Z405" s="173">
        <v>0</v>
      </c>
      <c r="AA405" s="174">
        <f t="shared" si="38"/>
        <v>0</v>
      </c>
      <c r="AR405" s="20" t="s">
        <v>165</v>
      </c>
      <c r="AT405" s="20" t="s">
        <v>152</v>
      </c>
      <c r="AU405" s="20" t="s">
        <v>118</v>
      </c>
      <c r="AY405" s="20" t="s">
        <v>161</v>
      </c>
      <c r="BE405" s="107">
        <f t="shared" si="39"/>
        <v>0</v>
      </c>
      <c r="BF405" s="107">
        <f t="shared" si="40"/>
        <v>0</v>
      </c>
      <c r="BG405" s="107">
        <f t="shared" si="41"/>
        <v>0</v>
      </c>
      <c r="BH405" s="107">
        <f t="shared" si="42"/>
        <v>0</v>
      </c>
      <c r="BI405" s="107">
        <f t="shared" si="43"/>
        <v>0</v>
      </c>
      <c r="BJ405" s="20" t="s">
        <v>85</v>
      </c>
      <c r="BK405" s="107">
        <f t="shared" si="44"/>
        <v>0</v>
      </c>
      <c r="BL405" s="20" t="s">
        <v>165</v>
      </c>
      <c r="BM405" s="20" t="s">
        <v>1223</v>
      </c>
    </row>
    <row r="406" spans="2:65" s="1" customFormat="1" ht="16.5" customHeight="1">
      <c r="B406" s="130"/>
      <c r="C406" s="169" t="s">
        <v>1224</v>
      </c>
      <c r="D406" s="169" t="s">
        <v>152</v>
      </c>
      <c r="E406" s="170" t="s">
        <v>1225</v>
      </c>
      <c r="F406" s="281" t="s">
        <v>1226</v>
      </c>
      <c r="G406" s="281"/>
      <c r="H406" s="281"/>
      <c r="I406" s="281"/>
      <c r="J406" s="171" t="s">
        <v>454</v>
      </c>
      <c r="K406" s="172">
        <v>2</v>
      </c>
      <c r="L406" s="270">
        <v>0</v>
      </c>
      <c r="M406" s="270"/>
      <c r="N406" s="282">
        <f t="shared" si="35"/>
        <v>0</v>
      </c>
      <c r="O406" s="282"/>
      <c r="P406" s="282"/>
      <c r="Q406" s="282"/>
      <c r="R406" s="133"/>
      <c r="T406" s="154" t="s">
        <v>5</v>
      </c>
      <c r="U406" s="46" t="s">
        <v>45</v>
      </c>
      <c r="V406" s="38"/>
      <c r="W406" s="173">
        <f t="shared" si="36"/>
        <v>0</v>
      </c>
      <c r="X406" s="173">
        <v>0</v>
      </c>
      <c r="Y406" s="173">
        <f t="shared" si="37"/>
        <v>0</v>
      </c>
      <c r="Z406" s="173">
        <v>0</v>
      </c>
      <c r="AA406" s="174">
        <f t="shared" si="38"/>
        <v>0</v>
      </c>
      <c r="AR406" s="20" t="s">
        <v>165</v>
      </c>
      <c r="AT406" s="20" t="s">
        <v>152</v>
      </c>
      <c r="AU406" s="20" t="s">
        <v>118</v>
      </c>
      <c r="AY406" s="20" t="s">
        <v>161</v>
      </c>
      <c r="BE406" s="107">
        <f t="shared" si="39"/>
        <v>0</v>
      </c>
      <c r="BF406" s="107">
        <f t="shared" si="40"/>
        <v>0</v>
      </c>
      <c r="BG406" s="107">
        <f t="shared" si="41"/>
        <v>0</v>
      </c>
      <c r="BH406" s="107">
        <f t="shared" si="42"/>
        <v>0</v>
      </c>
      <c r="BI406" s="107">
        <f t="shared" si="43"/>
        <v>0</v>
      </c>
      <c r="BJ406" s="20" t="s">
        <v>85</v>
      </c>
      <c r="BK406" s="107">
        <f t="shared" si="44"/>
        <v>0</v>
      </c>
      <c r="BL406" s="20" t="s">
        <v>165</v>
      </c>
      <c r="BM406" s="20" t="s">
        <v>1227</v>
      </c>
    </row>
    <row r="407" spans="2:65" s="1" customFormat="1" ht="16.5" customHeight="1">
      <c r="B407" s="130"/>
      <c r="C407" s="169" t="s">
        <v>1228</v>
      </c>
      <c r="D407" s="169" t="s">
        <v>152</v>
      </c>
      <c r="E407" s="170" t="s">
        <v>1229</v>
      </c>
      <c r="F407" s="281" t="s">
        <v>1230</v>
      </c>
      <c r="G407" s="281"/>
      <c r="H407" s="281"/>
      <c r="I407" s="281"/>
      <c r="J407" s="171" t="s">
        <v>454</v>
      </c>
      <c r="K407" s="172">
        <v>2</v>
      </c>
      <c r="L407" s="270">
        <v>0</v>
      </c>
      <c r="M407" s="270"/>
      <c r="N407" s="282">
        <f t="shared" si="35"/>
        <v>0</v>
      </c>
      <c r="O407" s="282"/>
      <c r="P407" s="282"/>
      <c r="Q407" s="282"/>
      <c r="R407" s="133"/>
      <c r="T407" s="154" t="s">
        <v>5</v>
      </c>
      <c r="U407" s="46" t="s">
        <v>45</v>
      </c>
      <c r="V407" s="38"/>
      <c r="W407" s="173">
        <f t="shared" si="36"/>
        <v>0</v>
      </c>
      <c r="X407" s="173">
        <v>0</v>
      </c>
      <c r="Y407" s="173">
        <f t="shared" si="37"/>
        <v>0</v>
      </c>
      <c r="Z407" s="173">
        <v>0</v>
      </c>
      <c r="AA407" s="174">
        <f t="shared" si="38"/>
        <v>0</v>
      </c>
      <c r="AR407" s="20" t="s">
        <v>165</v>
      </c>
      <c r="AT407" s="20" t="s">
        <v>152</v>
      </c>
      <c r="AU407" s="20" t="s">
        <v>118</v>
      </c>
      <c r="AY407" s="20" t="s">
        <v>161</v>
      </c>
      <c r="BE407" s="107">
        <f t="shared" si="39"/>
        <v>0</v>
      </c>
      <c r="BF407" s="107">
        <f t="shared" si="40"/>
        <v>0</v>
      </c>
      <c r="BG407" s="107">
        <f t="shared" si="41"/>
        <v>0</v>
      </c>
      <c r="BH407" s="107">
        <f t="shared" si="42"/>
        <v>0</v>
      </c>
      <c r="BI407" s="107">
        <f t="shared" si="43"/>
        <v>0</v>
      </c>
      <c r="BJ407" s="20" t="s">
        <v>85</v>
      </c>
      <c r="BK407" s="107">
        <f t="shared" si="44"/>
        <v>0</v>
      </c>
      <c r="BL407" s="20" t="s">
        <v>165</v>
      </c>
      <c r="BM407" s="20" t="s">
        <v>1231</v>
      </c>
    </row>
    <row r="408" spans="2:65" s="1" customFormat="1" ht="16.5" customHeight="1">
      <c r="B408" s="130"/>
      <c r="C408" s="169" t="s">
        <v>1232</v>
      </c>
      <c r="D408" s="169" t="s">
        <v>152</v>
      </c>
      <c r="E408" s="170" t="s">
        <v>1233</v>
      </c>
      <c r="F408" s="281" t="s">
        <v>1234</v>
      </c>
      <c r="G408" s="281"/>
      <c r="H408" s="281"/>
      <c r="I408" s="281"/>
      <c r="J408" s="171" t="s">
        <v>454</v>
      </c>
      <c r="K408" s="172">
        <v>2</v>
      </c>
      <c r="L408" s="270">
        <v>0</v>
      </c>
      <c r="M408" s="270"/>
      <c r="N408" s="282">
        <f t="shared" si="35"/>
        <v>0</v>
      </c>
      <c r="O408" s="282"/>
      <c r="P408" s="282"/>
      <c r="Q408" s="282"/>
      <c r="R408" s="133"/>
      <c r="T408" s="154" t="s">
        <v>5</v>
      </c>
      <c r="U408" s="46" t="s">
        <v>45</v>
      </c>
      <c r="V408" s="38"/>
      <c r="W408" s="173">
        <f t="shared" si="36"/>
        <v>0</v>
      </c>
      <c r="X408" s="173">
        <v>0</v>
      </c>
      <c r="Y408" s="173">
        <f t="shared" si="37"/>
        <v>0</v>
      </c>
      <c r="Z408" s="173">
        <v>0</v>
      </c>
      <c r="AA408" s="174">
        <f t="shared" si="38"/>
        <v>0</v>
      </c>
      <c r="AR408" s="20" t="s">
        <v>165</v>
      </c>
      <c r="AT408" s="20" t="s">
        <v>152</v>
      </c>
      <c r="AU408" s="20" t="s">
        <v>118</v>
      </c>
      <c r="AY408" s="20" t="s">
        <v>161</v>
      </c>
      <c r="BE408" s="107">
        <f t="shared" si="39"/>
        <v>0</v>
      </c>
      <c r="BF408" s="107">
        <f t="shared" si="40"/>
        <v>0</v>
      </c>
      <c r="BG408" s="107">
        <f t="shared" si="41"/>
        <v>0</v>
      </c>
      <c r="BH408" s="107">
        <f t="shared" si="42"/>
        <v>0</v>
      </c>
      <c r="BI408" s="107">
        <f t="shared" si="43"/>
        <v>0</v>
      </c>
      <c r="BJ408" s="20" t="s">
        <v>85</v>
      </c>
      <c r="BK408" s="107">
        <f t="shared" si="44"/>
        <v>0</v>
      </c>
      <c r="BL408" s="20" t="s">
        <v>165</v>
      </c>
      <c r="BM408" s="20" t="s">
        <v>1235</v>
      </c>
    </row>
    <row r="409" spans="2:65" s="1" customFormat="1" ht="16.5" customHeight="1">
      <c r="B409" s="130"/>
      <c r="C409" s="169" t="s">
        <v>1236</v>
      </c>
      <c r="D409" s="169" t="s">
        <v>152</v>
      </c>
      <c r="E409" s="170" t="s">
        <v>1237</v>
      </c>
      <c r="F409" s="281" t="s">
        <v>1238</v>
      </c>
      <c r="G409" s="281"/>
      <c r="H409" s="281"/>
      <c r="I409" s="281"/>
      <c r="J409" s="171" t="s">
        <v>454</v>
      </c>
      <c r="K409" s="172">
        <v>2</v>
      </c>
      <c r="L409" s="270">
        <v>0</v>
      </c>
      <c r="M409" s="270"/>
      <c r="N409" s="282">
        <f t="shared" si="35"/>
        <v>0</v>
      </c>
      <c r="O409" s="282"/>
      <c r="P409" s="282"/>
      <c r="Q409" s="282"/>
      <c r="R409" s="133"/>
      <c r="T409" s="154" t="s">
        <v>5</v>
      </c>
      <c r="U409" s="46" t="s">
        <v>45</v>
      </c>
      <c r="V409" s="38"/>
      <c r="W409" s="173">
        <f t="shared" si="36"/>
        <v>0</v>
      </c>
      <c r="X409" s="173">
        <v>0</v>
      </c>
      <c r="Y409" s="173">
        <f t="shared" si="37"/>
        <v>0</v>
      </c>
      <c r="Z409" s="173">
        <v>0</v>
      </c>
      <c r="AA409" s="174">
        <f t="shared" si="38"/>
        <v>0</v>
      </c>
      <c r="AR409" s="20" t="s">
        <v>165</v>
      </c>
      <c r="AT409" s="20" t="s">
        <v>152</v>
      </c>
      <c r="AU409" s="20" t="s">
        <v>118</v>
      </c>
      <c r="AY409" s="20" t="s">
        <v>161</v>
      </c>
      <c r="BE409" s="107">
        <f t="shared" si="39"/>
        <v>0</v>
      </c>
      <c r="BF409" s="107">
        <f t="shared" si="40"/>
        <v>0</v>
      </c>
      <c r="BG409" s="107">
        <f t="shared" si="41"/>
        <v>0</v>
      </c>
      <c r="BH409" s="107">
        <f t="shared" si="42"/>
        <v>0</v>
      </c>
      <c r="BI409" s="107">
        <f t="shared" si="43"/>
        <v>0</v>
      </c>
      <c r="BJ409" s="20" t="s">
        <v>85</v>
      </c>
      <c r="BK409" s="107">
        <f t="shared" si="44"/>
        <v>0</v>
      </c>
      <c r="BL409" s="20" t="s">
        <v>165</v>
      </c>
      <c r="BM409" s="20" t="s">
        <v>1239</v>
      </c>
    </row>
    <row r="410" spans="2:65" s="1" customFormat="1" ht="16.5" customHeight="1">
      <c r="B410" s="130"/>
      <c r="C410" s="169" t="s">
        <v>1240</v>
      </c>
      <c r="D410" s="169" t="s">
        <v>152</v>
      </c>
      <c r="E410" s="170" t="s">
        <v>1241</v>
      </c>
      <c r="F410" s="281" t="s">
        <v>1242</v>
      </c>
      <c r="G410" s="281"/>
      <c r="H410" s="281"/>
      <c r="I410" s="281"/>
      <c r="J410" s="171" t="s">
        <v>454</v>
      </c>
      <c r="K410" s="172">
        <v>2</v>
      </c>
      <c r="L410" s="270">
        <v>0</v>
      </c>
      <c r="M410" s="270"/>
      <c r="N410" s="282">
        <f t="shared" si="35"/>
        <v>0</v>
      </c>
      <c r="O410" s="282"/>
      <c r="P410" s="282"/>
      <c r="Q410" s="282"/>
      <c r="R410" s="133"/>
      <c r="T410" s="154" t="s">
        <v>5</v>
      </c>
      <c r="U410" s="46" t="s">
        <v>45</v>
      </c>
      <c r="V410" s="38"/>
      <c r="W410" s="173">
        <f t="shared" si="36"/>
        <v>0</v>
      </c>
      <c r="X410" s="173">
        <v>0</v>
      </c>
      <c r="Y410" s="173">
        <f t="shared" si="37"/>
        <v>0</v>
      </c>
      <c r="Z410" s="173">
        <v>0</v>
      </c>
      <c r="AA410" s="174">
        <f t="shared" si="38"/>
        <v>0</v>
      </c>
      <c r="AR410" s="20" t="s">
        <v>165</v>
      </c>
      <c r="AT410" s="20" t="s">
        <v>152</v>
      </c>
      <c r="AU410" s="20" t="s">
        <v>118</v>
      </c>
      <c r="AY410" s="20" t="s">
        <v>161</v>
      </c>
      <c r="BE410" s="107">
        <f t="shared" si="39"/>
        <v>0</v>
      </c>
      <c r="BF410" s="107">
        <f t="shared" si="40"/>
        <v>0</v>
      </c>
      <c r="BG410" s="107">
        <f t="shared" si="41"/>
        <v>0</v>
      </c>
      <c r="BH410" s="107">
        <f t="shared" si="42"/>
        <v>0</v>
      </c>
      <c r="BI410" s="107">
        <f t="shared" si="43"/>
        <v>0</v>
      </c>
      <c r="BJ410" s="20" t="s">
        <v>85</v>
      </c>
      <c r="BK410" s="107">
        <f t="shared" si="44"/>
        <v>0</v>
      </c>
      <c r="BL410" s="20" t="s">
        <v>165</v>
      </c>
      <c r="BM410" s="20" t="s">
        <v>1243</v>
      </c>
    </row>
    <row r="411" spans="2:65" s="1" customFormat="1" ht="16.5" customHeight="1">
      <c r="B411" s="130"/>
      <c r="C411" s="169" t="s">
        <v>1244</v>
      </c>
      <c r="D411" s="169" t="s">
        <v>152</v>
      </c>
      <c r="E411" s="170" t="s">
        <v>1245</v>
      </c>
      <c r="F411" s="281" t="s">
        <v>1246</v>
      </c>
      <c r="G411" s="281"/>
      <c r="H411" s="281"/>
      <c r="I411" s="281"/>
      <c r="J411" s="171" t="s">
        <v>454</v>
      </c>
      <c r="K411" s="172">
        <v>1</v>
      </c>
      <c r="L411" s="270">
        <v>0</v>
      </c>
      <c r="M411" s="270"/>
      <c r="N411" s="282">
        <f t="shared" si="35"/>
        <v>0</v>
      </c>
      <c r="O411" s="282"/>
      <c r="P411" s="282"/>
      <c r="Q411" s="282"/>
      <c r="R411" s="133"/>
      <c r="T411" s="154" t="s">
        <v>5</v>
      </c>
      <c r="U411" s="46" t="s">
        <v>45</v>
      </c>
      <c r="V411" s="38"/>
      <c r="W411" s="173">
        <f t="shared" si="36"/>
        <v>0</v>
      </c>
      <c r="X411" s="173">
        <v>0</v>
      </c>
      <c r="Y411" s="173">
        <f t="shared" si="37"/>
        <v>0</v>
      </c>
      <c r="Z411" s="173">
        <v>0</v>
      </c>
      <c r="AA411" s="174">
        <f t="shared" si="38"/>
        <v>0</v>
      </c>
      <c r="AR411" s="20" t="s">
        <v>165</v>
      </c>
      <c r="AT411" s="20" t="s">
        <v>152</v>
      </c>
      <c r="AU411" s="20" t="s">
        <v>118</v>
      </c>
      <c r="AY411" s="20" t="s">
        <v>161</v>
      </c>
      <c r="BE411" s="107">
        <f t="shared" si="39"/>
        <v>0</v>
      </c>
      <c r="BF411" s="107">
        <f t="shared" si="40"/>
        <v>0</v>
      </c>
      <c r="BG411" s="107">
        <f t="shared" si="41"/>
        <v>0</v>
      </c>
      <c r="BH411" s="107">
        <f t="shared" si="42"/>
        <v>0</v>
      </c>
      <c r="BI411" s="107">
        <f t="shared" si="43"/>
        <v>0</v>
      </c>
      <c r="BJ411" s="20" t="s">
        <v>85</v>
      </c>
      <c r="BK411" s="107">
        <f t="shared" si="44"/>
        <v>0</v>
      </c>
      <c r="BL411" s="20" t="s">
        <v>165</v>
      </c>
      <c r="BM411" s="20" t="s">
        <v>1247</v>
      </c>
    </row>
    <row r="412" spans="2:65" s="1" customFormat="1" ht="16.5" customHeight="1">
      <c r="B412" s="130"/>
      <c r="C412" s="169" t="s">
        <v>1248</v>
      </c>
      <c r="D412" s="169" t="s">
        <v>152</v>
      </c>
      <c r="E412" s="170" t="s">
        <v>1249</v>
      </c>
      <c r="F412" s="281" t="s">
        <v>1250</v>
      </c>
      <c r="G412" s="281"/>
      <c r="H412" s="281"/>
      <c r="I412" s="281"/>
      <c r="J412" s="171" t="s">
        <v>454</v>
      </c>
      <c r="K412" s="172">
        <v>2</v>
      </c>
      <c r="L412" s="270">
        <v>0</v>
      </c>
      <c r="M412" s="270"/>
      <c r="N412" s="282">
        <f t="shared" si="35"/>
        <v>0</v>
      </c>
      <c r="O412" s="282"/>
      <c r="P412" s="282"/>
      <c r="Q412" s="282"/>
      <c r="R412" s="133"/>
      <c r="T412" s="154" t="s">
        <v>5</v>
      </c>
      <c r="U412" s="46" t="s">
        <v>45</v>
      </c>
      <c r="V412" s="38"/>
      <c r="W412" s="173">
        <f t="shared" si="36"/>
        <v>0</v>
      </c>
      <c r="X412" s="173">
        <v>0</v>
      </c>
      <c r="Y412" s="173">
        <f t="shared" si="37"/>
        <v>0</v>
      </c>
      <c r="Z412" s="173">
        <v>0</v>
      </c>
      <c r="AA412" s="174">
        <f t="shared" si="38"/>
        <v>0</v>
      </c>
      <c r="AR412" s="20" t="s">
        <v>165</v>
      </c>
      <c r="AT412" s="20" t="s">
        <v>152</v>
      </c>
      <c r="AU412" s="20" t="s">
        <v>118</v>
      </c>
      <c r="AY412" s="20" t="s">
        <v>161</v>
      </c>
      <c r="BE412" s="107">
        <f t="shared" si="39"/>
        <v>0</v>
      </c>
      <c r="BF412" s="107">
        <f t="shared" si="40"/>
        <v>0</v>
      </c>
      <c r="BG412" s="107">
        <f t="shared" si="41"/>
        <v>0</v>
      </c>
      <c r="BH412" s="107">
        <f t="shared" si="42"/>
        <v>0</v>
      </c>
      <c r="BI412" s="107">
        <f t="shared" si="43"/>
        <v>0</v>
      </c>
      <c r="BJ412" s="20" t="s">
        <v>85</v>
      </c>
      <c r="BK412" s="107">
        <f t="shared" si="44"/>
        <v>0</v>
      </c>
      <c r="BL412" s="20" t="s">
        <v>165</v>
      </c>
      <c r="BM412" s="20" t="s">
        <v>1251</v>
      </c>
    </row>
    <row r="413" spans="2:65" s="1" customFormat="1" ht="16.5" customHeight="1">
      <c r="B413" s="130"/>
      <c r="C413" s="169" t="s">
        <v>1252</v>
      </c>
      <c r="D413" s="169" t="s">
        <v>152</v>
      </c>
      <c r="E413" s="170" t="s">
        <v>1253</v>
      </c>
      <c r="F413" s="281" t="s">
        <v>1254</v>
      </c>
      <c r="G413" s="281"/>
      <c r="H413" s="281"/>
      <c r="I413" s="281"/>
      <c r="J413" s="171" t="s">
        <v>454</v>
      </c>
      <c r="K413" s="172">
        <v>2</v>
      </c>
      <c r="L413" s="270">
        <v>0</v>
      </c>
      <c r="M413" s="270"/>
      <c r="N413" s="282">
        <f t="shared" si="35"/>
        <v>0</v>
      </c>
      <c r="O413" s="282"/>
      <c r="P413" s="282"/>
      <c r="Q413" s="282"/>
      <c r="R413" s="133"/>
      <c r="T413" s="154" t="s">
        <v>5</v>
      </c>
      <c r="U413" s="46" t="s">
        <v>45</v>
      </c>
      <c r="V413" s="38"/>
      <c r="W413" s="173">
        <f t="shared" si="36"/>
        <v>0</v>
      </c>
      <c r="X413" s="173">
        <v>0</v>
      </c>
      <c r="Y413" s="173">
        <f t="shared" si="37"/>
        <v>0</v>
      </c>
      <c r="Z413" s="173">
        <v>0</v>
      </c>
      <c r="AA413" s="174">
        <f t="shared" si="38"/>
        <v>0</v>
      </c>
      <c r="AR413" s="20" t="s">
        <v>165</v>
      </c>
      <c r="AT413" s="20" t="s">
        <v>152</v>
      </c>
      <c r="AU413" s="20" t="s">
        <v>118</v>
      </c>
      <c r="AY413" s="20" t="s">
        <v>161</v>
      </c>
      <c r="BE413" s="107">
        <f t="shared" si="39"/>
        <v>0</v>
      </c>
      <c r="BF413" s="107">
        <f t="shared" si="40"/>
        <v>0</v>
      </c>
      <c r="BG413" s="107">
        <f t="shared" si="41"/>
        <v>0</v>
      </c>
      <c r="BH413" s="107">
        <f t="shared" si="42"/>
        <v>0</v>
      </c>
      <c r="BI413" s="107">
        <f t="shared" si="43"/>
        <v>0</v>
      </c>
      <c r="BJ413" s="20" t="s">
        <v>85</v>
      </c>
      <c r="BK413" s="107">
        <f t="shared" si="44"/>
        <v>0</v>
      </c>
      <c r="BL413" s="20" t="s">
        <v>165</v>
      </c>
      <c r="BM413" s="20" t="s">
        <v>1255</v>
      </c>
    </row>
    <row r="414" spans="2:65" s="1" customFormat="1" ht="16.5" customHeight="1">
      <c r="B414" s="130"/>
      <c r="C414" s="169" t="s">
        <v>1256</v>
      </c>
      <c r="D414" s="169" t="s">
        <v>152</v>
      </c>
      <c r="E414" s="170" t="s">
        <v>1257</v>
      </c>
      <c r="F414" s="281" t="s">
        <v>1258</v>
      </c>
      <c r="G414" s="281"/>
      <c r="H414" s="281"/>
      <c r="I414" s="281"/>
      <c r="J414" s="171" t="s">
        <v>454</v>
      </c>
      <c r="K414" s="172">
        <v>1</v>
      </c>
      <c r="L414" s="270">
        <v>0</v>
      </c>
      <c r="M414" s="270"/>
      <c r="N414" s="282">
        <f t="shared" si="35"/>
        <v>0</v>
      </c>
      <c r="O414" s="282"/>
      <c r="P414" s="282"/>
      <c r="Q414" s="282"/>
      <c r="R414" s="133"/>
      <c r="T414" s="154" t="s">
        <v>5</v>
      </c>
      <c r="U414" s="46" t="s">
        <v>45</v>
      </c>
      <c r="V414" s="38"/>
      <c r="W414" s="173">
        <f t="shared" si="36"/>
        <v>0</v>
      </c>
      <c r="X414" s="173">
        <v>0</v>
      </c>
      <c r="Y414" s="173">
        <f t="shared" si="37"/>
        <v>0</v>
      </c>
      <c r="Z414" s="173">
        <v>0</v>
      </c>
      <c r="AA414" s="174">
        <f t="shared" si="38"/>
        <v>0</v>
      </c>
      <c r="AR414" s="20" t="s">
        <v>165</v>
      </c>
      <c r="AT414" s="20" t="s">
        <v>152</v>
      </c>
      <c r="AU414" s="20" t="s">
        <v>118</v>
      </c>
      <c r="AY414" s="20" t="s">
        <v>161</v>
      </c>
      <c r="BE414" s="107">
        <f t="shared" si="39"/>
        <v>0</v>
      </c>
      <c r="BF414" s="107">
        <f t="shared" si="40"/>
        <v>0</v>
      </c>
      <c r="BG414" s="107">
        <f t="shared" si="41"/>
        <v>0</v>
      </c>
      <c r="BH414" s="107">
        <f t="shared" si="42"/>
        <v>0</v>
      </c>
      <c r="BI414" s="107">
        <f t="shared" si="43"/>
        <v>0</v>
      </c>
      <c r="BJ414" s="20" t="s">
        <v>85</v>
      </c>
      <c r="BK414" s="107">
        <f t="shared" si="44"/>
        <v>0</v>
      </c>
      <c r="BL414" s="20" t="s">
        <v>165</v>
      </c>
      <c r="BM414" s="20" t="s">
        <v>1259</v>
      </c>
    </row>
    <row r="415" spans="2:65" s="1" customFormat="1" ht="16.5" customHeight="1">
      <c r="B415" s="130"/>
      <c r="C415" s="169" t="s">
        <v>1260</v>
      </c>
      <c r="D415" s="169" t="s">
        <v>152</v>
      </c>
      <c r="E415" s="170" t="s">
        <v>1261</v>
      </c>
      <c r="F415" s="281" t="s">
        <v>1262</v>
      </c>
      <c r="G415" s="281"/>
      <c r="H415" s="281"/>
      <c r="I415" s="281"/>
      <c r="J415" s="171" t="s">
        <v>454</v>
      </c>
      <c r="K415" s="172">
        <v>1</v>
      </c>
      <c r="L415" s="270">
        <v>0</v>
      </c>
      <c r="M415" s="270"/>
      <c r="N415" s="282">
        <f t="shared" si="35"/>
        <v>0</v>
      </c>
      <c r="O415" s="282"/>
      <c r="P415" s="282"/>
      <c r="Q415" s="282"/>
      <c r="R415" s="133"/>
      <c r="T415" s="154" t="s">
        <v>5</v>
      </c>
      <c r="U415" s="46" t="s">
        <v>45</v>
      </c>
      <c r="V415" s="38"/>
      <c r="W415" s="173">
        <f t="shared" si="36"/>
        <v>0</v>
      </c>
      <c r="X415" s="173">
        <v>0</v>
      </c>
      <c r="Y415" s="173">
        <f t="shared" si="37"/>
        <v>0</v>
      </c>
      <c r="Z415" s="173">
        <v>0</v>
      </c>
      <c r="AA415" s="174">
        <f t="shared" si="38"/>
        <v>0</v>
      </c>
      <c r="AR415" s="20" t="s">
        <v>165</v>
      </c>
      <c r="AT415" s="20" t="s">
        <v>152</v>
      </c>
      <c r="AU415" s="20" t="s">
        <v>118</v>
      </c>
      <c r="AY415" s="20" t="s">
        <v>161</v>
      </c>
      <c r="BE415" s="107">
        <f t="shared" si="39"/>
        <v>0</v>
      </c>
      <c r="BF415" s="107">
        <f t="shared" si="40"/>
        <v>0</v>
      </c>
      <c r="BG415" s="107">
        <f t="shared" si="41"/>
        <v>0</v>
      </c>
      <c r="BH415" s="107">
        <f t="shared" si="42"/>
        <v>0</v>
      </c>
      <c r="BI415" s="107">
        <f t="shared" si="43"/>
        <v>0</v>
      </c>
      <c r="BJ415" s="20" t="s">
        <v>85</v>
      </c>
      <c r="BK415" s="107">
        <f t="shared" si="44"/>
        <v>0</v>
      </c>
      <c r="BL415" s="20" t="s">
        <v>165</v>
      </c>
      <c r="BM415" s="20" t="s">
        <v>1263</v>
      </c>
    </row>
    <row r="416" spans="2:65" s="1" customFormat="1" ht="16.5" customHeight="1">
      <c r="B416" s="130"/>
      <c r="C416" s="169" t="s">
        <v>1264</v>
      </c>
      <c r="D416" s="169" t="s">
        <v>152</v>
      </c>
      <c r="E416" s="170" t="s">
        <v>1265</v>
      </c>
      <c r="F416" s="281" t="s">
        <v>1266</v>
      </c>
      <c r="G416" s="281"/>
      <c r="H416" s="281"/>
      <c r="I416" s="281"/>
      <c r="J416" s="171" t="s">
        <v>454</v>
      </c>
      <c r="K416" s="172">
        <v>2</v>
      </c>
      <c r="L416" s="270">
        <v>0</v>
      </c>
      <c r="M416" s="270"/>
      <c r="N416" s="282">
        <f t="shared" si="35"/>
        <v>0</v>
      </c>
      <c r="O416" s="282"/>
      <c r="P416" s="282"/>
      <c r="Q416" s="282"/>
      <c r="R416" s="133"/>
      <c r="T416" s="154" t="s">
        <v>5</v>
      </c>
      <c r="U416" s="46" t="s">
        <v>45</v>
      </c>
      <c r="V416" s="38"/>
      <c r="W416" s="173">
        <f t="shared" si="36"/>
        <v>0</v>
      </c>
      <c r="X416" s="173">
        <v>0</v>
      </c>
      <c r="Y416" s="173">
        <f t="shared" si="37"/>
        <v>0</v>
      </c>
      <c r="Z416" s="173">
        <v>0</v>
      </c>
      <c r="AA416" s="174">
        <f t="shared" si="38"/>
        <v>0</v>
      </c>
      <c r="AR416" s="20" t="s">
        <v>165</v>
      </c>
      <c r="AT416" s="20" t="s">
        <v>152</v>
      </c>
      <c r="AU416" s="20" t="s">
        <v>118</v>
      </c>
      <c r="AY416" s="20" t="s">
        <v>161</v>
      </c>
      <c r="BE416" s="107">
        <f t="shared" si="39"/>
        <v>0</v>
      </c>
      <c r="BF416" s="107">
        <f t="shared" si="40"/>
        <v>0</v>
      </c>
      <c r="BG416" s="107">
        <f t="shared" si="41"/>
        <v>0</v>
      </c>
      <c r="BH416" s="107">
        <f t="shared" si="42"/>
        <v>0</v>
      </c>
      <c r="BI416" s="107">
        <f t="shared" si="43"/>
        <v>0</v>
      </c>
      <c r="BJ416" s="20" t="s">
        <v>85</v>
      </c>
      <c r="BK416" s="107">
        <f t="shared" si="44"/>
        <v>0</v>
      </c>
      <c r="BL416" s="20" t="s">
        <v>165</v>
      </c>
      <c r="BM416" s="20" t="s">
        <v>1267</v>
      </c>
    </row>
    <row r="417" spans="2:65" s="1" customFormat="1" ht="16.5" customHeight="1">
      <c r="B417" s="130"/>
      <c r="C417" s="169" t="s">
        <v>1268</v>
      </c>
      <c r="D417" s="169" t="s">
        <v>152</v>
      </c>
      <c r="E417" s="170" t="s">
        <v>1269</v>
      </c>
      <c r="F417" s="281" t="s">
        <v>1270</v>
      </c>
      <c r="G417" s="281"/>
      <c r="H417" s="281"/>
      <c r="I417" s="281"/>
      <c r="J417" s="171" t="s">
        <v>454</v>
      </c>
      <c r="K417" s="172">
        <v>1</v>
      </c>
      <c r="L417" s="270">
        <v>0</v>
      </c>
      <c r="M417" s="270"/>
      <c r="N417" s="282">
        <f t="shared" si="35"/>
        <v>0</v>
      </c>
      <c r="O417" s="282"/>
      <c r="P417" s="282"/>
      <c r="Q417" s="282"/>
      <c r="R417" s="133"/>
      <c r="T417" s="154" t="s">
        <v>5</v>
      </c>
      <c r="U417" s="46" t="s">
        <v>45</v>
      </c>
      <c r="V417" s="38"/>
      <c r="W417" s="173">
        <f t="shared" si="36"/>
        <v>0</v>
      </c>
      <c r="X417" s="173">
        <v>0</v>
      </c>
      <c r="Y417" s="173">
        <f t="shared" si="37"/>
        <v>0</v>
      </c>
      <c r="Z417" s="173">
        <v>0</v>
      </c>
      <c r="AA417" s="174">
        <f t="shared" si="38"/>
        <v>0</v>
      </c>
      <c r="AR417" s="20" t="s">
        <v>165</v>
      </c>
      <c r="AT417" s="20" t="s">
        <v>152</v>
      </c>
      <c r="AU417" s="20" t="s">
        <v>118</v>
      </c>
      <c r="AY417" s="20" t="s">
        <v>161</v>
      </c>
      <c r="BE417" s="107">
        <f t="shared" si="39"/>
        <v>0</v>
      </c>
      <c r="BF417" s="107">
        <f t="shared" si="40"/>
        <v>0</v>
      </c>
      <c r="BG417" s="107">
        <f t="shared" si="41"/>
        <v>0</v>
      </c>
      <c r="BH417" s="107">
        <f t="shared" si="42"/>
        <v>0</v>
      </c>
      <c r="BI417" s="107">
        <f t="shared" si="43"/>
        <v>0</v>
      </c>
      <c r="BJ417" s="20" t="s">
        <v>85</v>
      </c>
      <c r="BK417" s="107">
        <f t="shared" si="44"/>
        <v>0</v>
      </c>
      <c r="BL417" s="20" t="s">
        <v>165</v>
      </c>
      <c r="BM417" s="20" t="s">
        <v>1271</v>
      </c>
    </row>
    <row r="418" spans="2:65" s="1" customFormat="1" ht="16.5" customHeight="1">
      <c r="B418" s="130"/>
      <c r="C418" s="169" t="s">
        <v>1272</v>
      </c>
      <c r="D418" s="169" t="s">
        <v>152</v>
      </c>
      <c r="E418" s="170" t="s">
        <v>1273</v>
      </c>
      <c r="F418" s="281" t="s">
        <v>1274</v>
      </c>
      <c r="G418" s="281"/>
      <c r="H418" s="281"/>
      <c r="I418" s="281"/>
      <c r="J418" s="171" t="s">
        <v>454</v>
      </c>
      <c r="K418" s="172">
        <v>1</v>
      </c>
      <c r="L418" s="270">
        <v>0</v>
      </c>
      <c r="M418" s="270"/>
      <c r="N418" s="282">
        <f t="shared" si="35"/>
        <v>0</v>
      </c>
      <c r="O418" s="282"/>
      <c r="P418" s="282"/>
      <c r="Q418" s="282"/>
      <c r="R418" s="133"/>
      <c r="T418" s="154" t="s">
        <v>5</v>
      </c>
      <c r="U418" s="46" t="s">
        <v>45</v>
      </c>
      <c r="V418" s="38"/>
      <c r="W418" s="173">
        <f t="shared" si="36"/>
        <v>0</v>
      </c>
      <c r="X418" s="173">
        <v>0</v>
      </c>
      <c r="Y418" s="173">
        <f t="shared" si="37"/>
        <v>0</v>
      </c>
      <c r="Z418" s="173">
        <v>0</v>
      </c>
      <c r="AA418" s="174">
        <f t="shared" si="38"/>
        <v>0</v>
      </c>
      <c r="AR418" s="20" t="s">
        <v>165</v>
      </c>
      <c r="AT418" s="20" t="s">
        <v>152</v>
      </c>
      <c r="AU418" s="20" t="s">
        <v>118</v>
      </c>
      <c r="AY418" s="20" t="s">
        <v>161</v>
      </c>
      <c r="BE418" s="107">
        <f t="shared" si="39"/>
        <v>0</v>
      </c>
      <c r="BF418" s="107">
        <f t="shared" si="40"/>
        <v>0</v>
      </c>
      <c r="BG418" s="107">
        <f t="shared" si="41"/>
        <v>0</v>
      </c>
      <c r="BH418" s="107">
        <f t="shared" si="42"/>
        <v>0</v>
      </c>
      <c r="BI418" s="107">
        <f t="shared" si="43"/>
        <v>0</v>
      </c>
      <c r="BJ418" s="20" t="s">
        <v>85</v>
      </c>
      <c r="BK418" s="107">
        <f t="shared" si="44"/>
        <v>0</v>
      </c>
      <c r="BL418" s="20" t="s">
        <v>165</v>
      </c>
      <c r="BM418" s="20" t="s">
        <v>1275</v>
      </c>
    </row>
    <row r="419" spans="2:65" s="1" customFormat="1" ht="16.5" customHeight="1">
      <c r="B419" s="130"/>
      <c r="C419" s="169" t="s">
        <v>1276</v>
      </c>
      <c r="D419" s="169" t="s">
        <v>152</v>
      </c>
      <c r="E419" s="170" t="s">
        <v>1277</v>
      </c>
      <c r="F419" s="281" t="s">
        <v>1278</v>
      </c>
      <c r="G419" s="281"/>
      <c r="H419" s="281"/>
      <c r="I419" s="281"/>
      <c r="J419" s="171" t="s">
        <v>454</v>
      </c>
      <c r="K419" s="172">
        <v>1</v>
      </c>
      <c r="L419" s="270">
        <v>0</v>
      </c>
      <c r="M419" s="270"/>
      <c r="N419" s="282">
        <f t="shared" si="35"/>
        <v>0</v>
      </c>
      <c r="O419" s="282"/>
      <c r="P419" s="282"/>
      <c r="Q419" s="282"/>
      <c r="R419" s="133"/>
      <c r="T419" s="154" t="s">
        <v>5</v>
      </c>
      <c r="U419" s="46" t="s">
        <v>45</v>
      </c>
      <c r="V419" s="38"/>
      <c r="W419" s="173">
        <f t="shared" si="36"/>
        <v>0</v>
      </c>
      <c r="X419" s="173">
        <v>0</v>
      </c>
      <c r="Y419" s="173">
        <f t="shared" si="37"/>
        <v>0</v>
      </c>
      <c r="Z419" s="173">
        <v>0</v>
      </c>
      <c r="AA419" s="174">
        <f t="shared" si="38"/>
        <v>0</v>
      </c>
      <c r="AR419" s="20" t="s">
        <v>165</v>
      </c>
      <c r="AT419" s="20" t="s">
        <v>152</v>
      </c>
      <c r="AU419" s="20" t="s">
        <v>118</v>
      </c>
      <c r="AY419" s="20" t="s">
        <v>161</v>
      </c>
      <c r="BE419" s="107">
        <f t="shared" si="39"/>
        <v>0</v>
      </c>
      <c r="BF419" s="107">
        <f t="shared" si="40"/>
        <v>0</v>
      </c>
      <c r="BG419" s="107">
        <f t="shared" si="41"/>
        <v>0</v>
      </c>
      <c r="BH419" s="107">
        <f t="shared" si="42"/>
        <v>0</v>
      </c>
      <c r="BI419" s="107">
        <f t="shared" si="43"/>
        <v>0</v>
      </c>
      <c r="BJ419" s="20" t="s">
        <v>85</v>
      </c>
      <c r="BK419" s="107">
        <f t="shared" si="44"/>
        <v>0</v>
      </c>
      <c r="BL419" s="20" t="s">
        <v>165</v>
      </c>
      <c r="BM419" s="20" t="s">
        <v>1279</v>
      </c>
    </row>
    <row r="420" spans="2:65" s="1" customFormat="1" ht="16.5" customHeight="1">
      <c r="B420" s="130"/>
      <c r="C420" s="169" t="s">
        <v>1280</v>
      </c>
      <c r="D420" s="169" t="s">
        <v>152</v>
      </c>
      <c r="E420" s="170" t="s">
        <v>1281</v>
      </c>
      <c r="F420" s="281" t="s">
        <v>1282</v>
      </c>
      <c r="G420" s="281"/>
      <c r="H420" s="281"/>
      <c r="I420" s="281"/>
      <c r="J420" s="171" t="s">
        <v>454</v>
      </c>
      <c r="K420" s="172">
        <v>1</v>
      </c>
      <c r="L420" s="270">
        <v>0</v>
      </c>
      <c r="M420" s="270"/>
      <c r="N420" s="282">
        <f t="shared" si="35"/>
        <v>0</v>
      </c>
      <c r="O420" s="282"/>
      <c r="P420" s="282"/>
      <c r="Q420" s="282"/>
      <c r="R420" s="133"/>
      <c r="T420" s="154" t="s">
        <v>5</v>
      </c>
      <c r="U420" s="46" t="s">
        <v>45</v>
      </c>
      <c r="V420" s="38"/>
      <c r="W420" s="173">
        <f t="shared" si="36"/>
        <v>0</v>
      </c>
      <c r="X420" s="173">
        <v>0</v>
      </c>
      <c r="Y420" s="173">
        <f t="shared" si="37"/>
        <v>0</v>
      </c>
      <c r="Z420" s="173">
        <v>0</v>
      </c>
      <c r="AA420" s="174">
        <f t="shared" si="38"/>
        <v>0</v>
      </c>
      <c r="AR420" s="20" t="s">
        <v>165</v>
      </c>
      <c r="AT420" s="20" t="s">
        <v>152</v>
      </c>
      <c r="AU420" s="20" t="s">
        <v>118</v>
      </c>
      <c r="AY420" s="20" t="s">
        <v>161</v>
      </c>
      <c r="BE420" s="107">
        <f t="shared" si="39"/>
        <v>0</v>
      </c>
      <c r="BF420" s="107">
        <f t="shared" si="40"/>
        <v>0</v>
      </c>
      <c r="BG420" s="107">
        <f t="shared" si="41"/>
        <v>0</v>
      </c>
      <c r="BH420" s="107">
        <f t="shared" si="42"/>
        <v>0</v>
      </c>
      <c r="BI420" s="107">
        <f t="shared" si="43"/>
        <v>0</v>
      </c>
      <c r="BJ420" s="20" t="s">
        <v>85</v>
      </c>
      <c r="BK420" s="107">
        <f t="shared" si="44"/>
        <v>0</v>
      </c>
      <c r="BL420" s="20" t="s">
        <v>165</v>
      </c>
      <c r="BM420" s="20" t="s">
        <v>1283</v>
      </c>
    </row>
    <row r="421" spans="2:65" s="1" customFormat="1" ht="16.5" customHeight="1">
      <c r="B421" s="130"/>
      <c r="C421" s="169" t="s">
        <v>1284</v>
      </c>
      <c r="D421" s="169" t="s">
        <v>152</v>
      </c>
      <c r="E421" s="170" t="s">
        <v>1285</v>
      </c>
      <c r="F421" s="281" t="s">
        <v>1286</v>
      </c>
      <c r="G421" s="281"/>
      <c r="H421" s="281"/>
      <c r="I421" s="281"/>
      <c r="J421" s="171" t="s">
        <v>454</v>
      </c>
      <c r="K421" s="172">
        <v>1</v>
      </c>
      <c r="L421" s="270">
        <v>0</v>
      </c>
      <c r="M421" s="270"/>
      <c r="N421" s="282">
        <f t="shared" si="35"/>
        <v>0</v>
      </c>
      <c r="O421" s="282"/>
      <c r="P421" s="282"/>
      <c r="Q421" s="282"/>
      <c r="R421" s="133"/>
      <c r="T421" s="154" t="s">
        <v>5</v>
      </c>
      <c r="U421" s="46" t="s">
        <v>45</v>
      </c>
      <c r="V421" s="38"/>
      <c r="W421" s="173">
        <f t="shared" si="36"/>
        <v>0</v>
      </c>
      <c r="X421" s="173">
        <v>0</v>
      </c>
      <c r="Y421" s="173">
        <f t="shared" si="37"/>
        <v>0</v>
      </c>
      <c r="Z421" s="173">
        <v>0</v>
      </c>
      <c r="AA421" s="174">
        <f t="shared" si="38"/>
        <v>0</v>
      </c>
      <c r="AR421" s="20" t="s">
        <v>165</v>
      </c>
      <c r="AT421" s="20" t="s">
        <v>152</v>
      </c>
      <c r="AU421" s="20" t="s">
        <v>118</v>
      </c>
      <c r="AY421" s="20" t="s">
        <v>161</v>
      </c>
      <c r="BE421" s="107">
        <f t="shared" si="39"/>
        <v>0</v>
      </c>
      <c r="BF421" s="107">
        <f t="shared" si="40"/>
        <v>0</v>
      </c>
      <c r="BG421" s="107">
        <f t="shared" si="41"/>
        <v>0</v>
      </c>
      <c r="BH421" s="107">
        <f t="shared" si="42"/>
        <v>0</v>
      </c>
      <c r="BI421" s="107">
        <f t="shared" si="43"/>
        <v>0</v>
      </c>
      <c r="BJ421" s="20" t="s">
        <v>85</v>
      </c>
      <c r="BK421" s="107">
        <f t="shared" si="44"/>
        <v>0</v>
      </c>
      <c r="BL421" s="20" t="s">
        <v>165</v>
      </c>
      <c r="BM421" s="20" t="s">
        <v>1287</v>
      </c>
    </row>
    <row r="422" spans="2:65" s="1" customFormat="1" ht="16.5" customHeight="1">
      <c r="B422" s="130"/>
      <c r="C422" s="169" t="s">
        <v>1288</v>
      </c>
      <c r="D422" s="169" t="s">
        <v>152</v>
      </c>
      <c r="E422" s="170" t="s">
        <v>1289</v>
      </c>
      <c r="F422" s="281" t="s">
        <v>1290</v>
      </c>
      <c r="G422" s="281"/>
      <c r="H422" s="281"/>
      <c r="I422" s="281"/>
      <c r="J422" s="171" t="s">
        <v>454</v>
      </c>
      <c r="K422" s="172">
        <v>1</v>
      </c>
      <c r="L422" s="270">
        <v>0</v>
      </c>
      <c r="M422" s="270"/>
      <c r="N422" s="282">
        <f t="shared" si="35"/>
        <v>0</v>
      </c>
      <c r="O422" s="282"/>
      <c r="P422" s="282"/>
      <c r="Q422" s="282"/>
      <c r="R422" s="133"/>
      <c r="T422" s="154" t="s">
        <v>5</v>
      </c>
      <c r="U422" s="46" t="s">
        <v>45</v>
      </c>
      <c r="V422" s="38"/>
      <c r="W422" s="173">
        <f t="shared" si="36"/>
        <v>0</v>
      </c>
      <c r="X422" s="173">
        <v>0</v>
      </c>
      <c r="Y422" s="173">
        <f t="shared" si="37"/>
        <v>0</v>
      </c>
      <c r="Z422" s="173">
        <v>0</v>
      </c>
      <c r="AA422" s="174">
        <f t="shared" si="38"/>
        <v>0</v>
      </c>
      <c r="AR422" s="20" t="s">
        <v>165</v>
      </c>
      <c r="AT422" s="20" t="s">
        <v>152</v>
      </c>
      <c r="AU422" s="20" t="s">
        <v>118</v>
      </c>
      <c r="AY422" s="20" t="s">
        <v>161</v>
      </c>
      <c r="BE422" s="107">
        <f t="shared" si="39"/>
        <v>0</v>
      </c>
      <c r="BF422" s="107">
        <f t="shared" si="40"/>
        <v>0</v>
      </c>
      <c r="BG422" s="107">
        <f t="shared" si="41"/>
        <v>0</v>
      </c>
      <c r="BH422" s="107">
        <f t="shared" si="42"/>
        <v>0</v>
      </c>
      <c r="BI422" s="107">
        <f t="shared" si="43"/>
        <v>0</v>
      </c>
      <c r="BJ422" s="20" t="s">
        <v>85</v>
      </c>
      <c r="BK422" s="107">
        <f t="shared" si="44"/>
        <v>0</v>
      </c>
      <c r="BL422" s="20" t="s">
        <v>165</v>
      </c>
      <c r="BM422" s="20" t="s">
        <v>1291</v>
      </c>
    </row>
    <row r="423" spans="2:65" s="1" customFormat="1" ht="16.5" customHeight="1">
      <c r="B423" s="130"/>
      <c r="C423" s="169" t="s">
        <v>1292</v>
      </c>
      <c r="D423" s="169" t="s">
        <v>152</v>
      </c>
      <c r="E423" s="170" t="s">
        <v>1293</v>
      </c>
      <c r="F423" s="281" t="s">
        <v>1294</v>
      </c>
      <c r="G423" s="281"/>
      <c r="H423" s="281"/>
      <c r="I423" s="281"/>
      <c r="J423" s="171" t="s">
        <v>454</v>
      </c>
      <c r="K423" s="172">
        <v>1</v>
      </c>
      <c r="L423" s="270">
        <v>0</v>
      </c>
      <c r="M423" s="270"/>
      <c r="N423" s="282">
        <f t="shared" si="35"/>
        <v>0</v>
      </c>
      <c r="O423" s="282"/>
      <c r="P423" s="282"/>
      <c r="Q423" s="282"/>
      <c r="R423" s="133"/>
      <c r="T423" s="154" t="s">
        <v>5</v>
      </c>
      <c r="U423" s="46" t="s">
        <v>45</v>
      </c>
      <c r="V423" s="38"/>
      <c r="W423" s="173">
        <f t="shared" si="36"/>
        <v>0</v>
      </c>
      <c r="X423" s="173">
        <v>0</v>
      </c>
      <c r="Y423" s="173">
        <f t="shared" si="37"/>
        <v>0</v>
      </c>
      <c r="Z423" s="173">
        <v>0</v>
      </c>
      <c r="AA423" s="174">
        <f t="shared" si="38"/>
        <v>0</v>
      </c>
      <c r="AR423" s="20" t="s">
        <v>165</v>
      </c>
      <c r="AT423" s="20" t="s">
        <v>152</v>
      </c>
      <c r="AU423" s="20" t="s">
        <v>118</v>
      </c>
      <c r="AY423" s="20" t="s">
        <v>161</v>
      </c>
      <c r="BE423" s="107">
        <f t="shared" si="39"/>
        <v>0</v>
      </c>
      <c r="BF423" s="107">
        <f t="shared" si="40"/>
        <v>0</v>
      </c>
      <c r="BG423" s="107">
        <f t="shared" si="41"/>
        <v>0</v>
      </c>
      <c r="BH423" s="107">
        <f t="shared" si="42"/>
        <v>0</v>
      </c>
      <c r="BI423" s="107">
        <f t="shared" si="43"/>
        <v>0</v>
      </c>
      <c r="BJ423" s="20" t="s">
        <v>85</v>
      </c>
      <c r="BK423" s="107">
        <f t="shared" si="44"/>
        <v>0</v>
      </c>
      <c r="BL423" s="20" t="s">
        <v>165</v>
      </c>
      <c r="BM423" s="20" t="s">
        <v>1295</v>
      </c>
    </row>
    <row r="424" spans="2:65" s="1" customFormat="1" ht="16.5" customHeight="1">
      <c r="B424" s="130"/>
      <c r="C424" s="169" t="s">
        <v>1296</v>
      </c>
      <c r="D424" s="169" t="s">
        <v>152</v>
      </c>
      <c r="E424" s="170" t="s">
        <v>1297</v>
      </c>
      <c r="F424" s="281" t="s">
        <v>1298</v>
      </c>
      <c r="G424" s="281"/>
      <c r="H424" s="281"/>
      <c r="I424" s="281"/>
      <c r="J424" s="171" t="s">
        <v>454</v>
      </c>
      <c r="K424" s="172">
        <v>1</v>
      </c>
      <c r="L424" s="270">
        <v>0</v>
      </c>
      <c r="M424" s="270"/>
      <c r="N424" s="282">
        <f t="shared" si="35"/>
        <v>0</v>
      </c>
      <c r="O424" s="282"/>
      <c r="P424" s="282"/>
      <c r="Q424" s="282"/>
      <c r="R424" s="133"/>
      <c r="T424" s="154" t="s">
        <v>5</v>
      </c>
      <c r="U424" s="46" t="s">
        <v>45</v>
      </c>
      <c r="V424" s="38"/>
      <c r="W424" s="173">
        <f t="shared" si="36"/>
        <v>0</v>
      </c>
      <c r="X424" s="173">
        <v>0</v>
      </c>
      <c r="Y424" s="173">
        <f t="shared" si="37"/>
        <v>0</v>
      </c>
      <c r="Z424" s="173">
        <v>0</v>
      </c>
      <c r="AA424" s="174">
        <f t="shared" si="38"/>
        <v>0</v>
      </c>
      <c r="AR424" s="20" t="s">
        <v>165</v>
      </c>
      <c r="AT424" s="20" t="s">
        <v>152</v>
      </c>
      <c r="AU424" s="20" t="s">
        <v>118</v>
      </c>
      <c r="AY424" s="20" t="s">
        <v>161</v>
      </c>
      <c r="BE424" s="107">
        <f t="shared" si="39"/>
        <v>0</v>
      </c>
      <c r="BF424" s="107">
        <f t="shared" si="40"/>
        <v>0</v>
      </c>
      <c r="BG424" s="107">
        <f t="shared" si="41"/>
        <v>0</v>
      </c>
      <c r="BH424" s="107">
        <f t="shared" si="42"/>
        <v>0</v>
      </c>
      <c r="BI424" s="107">
        <f t="shared" si="43"/>
        <v>0</v>
      </c>
      <c r="BJ424" s="20" t="s">
        <v>85</v>
      </c>
      <c r="BK424" s="107">
        <f t="shared" si="44"/>
        <v>0</v>
      </c>
      <c r="BL424" s="20" t="s">
        <v>165</v>
      </c>
      <c r="BM424" s="20" t="s">
        <v>1299</v>
      </c>
    </row>
    <row r="425" spans="2:65" s="1" customFormat="1" ht="16.5" customHeight="1">
      <c r="B425" s="130"/>
      <c r="C425" s="169" t="s">
        <v>1300</v>
      </c>
      <c r="D425" s="169" t="s">
        <v>152</v>
      </c>
      <c r="E425" s="170" t="s">
        <v>1301</v>
      </c>
      <c r="F425" s="281" t="s">
        <v>1302</v>
      </c>
      <c r="G425" s="281"/>
      <c r="H425" s="281"/>
      <c r="I425" s="281"/>
      <c r="J425" s="171" t="s">
        <v>454</v>
      </c>
      <c r="K425" s="172">
        <v>1</v>
      </c>
      <c r="L425" s="270">
        <v>0</v>
      </c>
      <c r="M425" s="270"/>
      <c r="N425" s="282">
        <f t="shared" si="35"/>
        <v>0</v>
      </c>
      <c r="O425" s="282"/>
      <c r="P425" s="282"/>
      <c r="Q425" s="282"/>
      <c r="R425" s="133"/>
      <c r="T425" s="154" t="s">
        <v>5</v>
      </c>
      <c r="U425" s="46" t="s">
        <v>45</v>
      </c>
      <c r="V425" s="38"/>
      <c r="W425" s="173">
        <f t="shared" si="36"/>
        <v>0</v>
      </c>
      <c r="X425" s="173">
        <v>0</v>
      </c>
      <c r="Y425" s="173">
        <f t="shared" si="37"/>
        <v>0</v>
      </c>
      <c r="Z425" s="173">
        <v>0</v>
      </c>
      <c r="AA425" s="174">
        <f t="shared" si="38"/>
        <v>0</v>
      </c>
      <c r="AR425" s="20" t="s">
        <v>165</v>
      </c>
      <c r="AT425" s="20" t="s">
        <v>152</v>
      </c>
      <c r="AU425" s="20" t="s">
        <v>118</v>
      </c>
      <c r="AY425" s="20" t="s">
        <v>161</v>
      </c>
      <c r="BE425" s="107">
        <f t="shared" si="39"/>
        <v>0</v>
      </c>
      <c r="BF425" s="107">
        <f t="shared" si="40"/>
        <v>0</v>
      </c>
      <c r="BG425" s="107">
        <f t="shared" si="41"/>
        <v>0</v>
      </c>
      <c r="BH425" s="107">
        <f t="shared" si="42"/>
        <v>0</v>
      </c>
      <c r="BI425" s="107">
        <f t="shared" si="43"/>
        <v>0</v>
      </c>
      <c r="BJ425" s="20" t="s">
        <v>85</v>
      </c>
      <c r="BK425" s="107">
        <f t="shared" si="44"/>
        <v>0</v>
      </c>
      <c r="BL425" s="20" t="s">
        <v>165</v>
      </c>
      <c r="BM425" s="20" t="s">
        <v>1303</v>
      </c>
    </row>
    <row r="426" spans="2:65" s="1" customFormat="1" ht="16.5" customHeight="1">
      <c r="B426" s="130"/>
      <c r="C426" s="169" t="s">
        <v>1304</v>
      </c>
      <c r="D426" s="169" t="s">
        <v>152</v>
      </c>
      <c r="E426" s="170" t="s">
        <v>1305</v>
      </c>
      <c r="F426" s="281" t="s">
        <v>1306</v>
      </c>
      <c r="G426" s="281"/>
      <c r="H426" s="281"/>
      <c r="I426" s="281"/>
      <c r="J426" s="171" t="s">
        <v>454</v>
      </c>
      <c r="K426" s="172">
        <v>1</v>
      </c>
      <c r="L426" s="270">
        <v>0</v>
      </c>
      <c r="M426" s="270"/>
      <c r="N426" s="282">
        <f t="shared" si="35"/>
        <v>0</v>
      </c>
      <c r="O426" s="282"/>
      <c r="P426" s="282"/>
      <c r="Q426" s="282"/>
      <c r="R426" s="133"/>
      <c r="T426" s="154" t="s">
        <v>5</v>
      </c>
      <c r="U426" s="46" t="s">
        <v>45</v>
      </c>
      <c r="V426" s="38"/>
      <c r="W426" s="173">
        <f t="shared" si="36"/>
        <v>0</v>
      </c>
      <c r="X426" s="173">
        <v>0</v>
      </c>
      <c r="Y426" s="173">
        <f t="shared" si="37"/>
        <v>0</v>
      </c>
      <c r="Z426" s="173">
        <v>0</v>
      </c>
      <c r="AA426" s="174">
        <f t="shared" si="38"/>
        <v>0</v>
      </c>
      <c r="AR426" s="20" t="s">
        <v>165</v>
      </c>
      <c r="AT426" s="20" t="s">
        <v>152</v>
      </c>
      <c r="AU426" s="20" t="s">
        <v>118</v>
      </c>
      <c r="AY426" s="20" t="s">
        <v>161</v>
      </c>
      <c r="BE426" s="107">
        <f t="shared" si="39"/>
        <v>0</v>
      </c>
      <c r="BF426" s="107">
        <f t="shared" si="40"/>
        <v>0</v>
      </c>
      <c r="BG426" s="107">
        <f t="shared" si="41"/>
        <v>0</v>
      </c>
      <c r="BH426" s="107">
        <f t="shared" si="42"/>
        <v>0</v>
      </c>
      <c r="BI426" s="107">
        <f t="shared" si="43"/>
        <v>0</v>
      </c>
      <c r="BJ426" s="20" t="s">
        <v>85</v>
      </c>
      <c r="BK426" s="107">
        <f t="shared" si="44"/>
        <v>0</v>
      </c>
      <c r="BL426" s="20" t="s">
        <v>165</v>
      </c>
      <c r="BM426" s="20" t="s">
        <v>1307</v>
      </c>
    </row>
    <row r="427" spans="2:65" s="1" customFormat="1" ht="16.5" customHeight="1">
      <c r="B427" s="130"/>
      <c r="C427" s="169" t="s">
        <v>1308</v>
      </c>
      <c r="D427" s="169" t="s">
        <v>152</v>
      </c>
      <c r="E427" s="170" t="s">
        <v>1309</v>
      </c>
      <c r="F427" s="281" t="s">
        <v>1310</v>
      </c>
      <c r="G427" s="281"/>
      <c r="H427" s="281"/>
      <c r="I427" s="281"/>
      <c r="J427" s="171" t="s">
        <v>454</v>
      </c>
      <c r="K427" s="172">
        <v>1</v>
      </c>
      <c r="L427" s="270">
        <v>0</v>
      </c>
      <c r="M427" s="270"/>
      <c r="N427" s="282">
        <f t="shared" si="35"/>
        <v>0</v>
      </c>
      <c r="O427" s="282"/>
      <c r="P427" s="282"/>
      <c r="Q427" s="282"/>
      <c r="R427" s="133"/>
      <c r="T427" s="154" t="s">
        <v>5</v>
      </c>
      <c r="U427" s="46" t="s">
        <v>45</v>
      </c>
      <c r="V427" s="38"/>
      <c r="W427" s="173">
        <f t="shared" si="36"/>
        <v>0</v>
      </c>
      <c r="X427" s="173">
        <v>0</v>
      </c>
      <c r="Y427" s="173">
        <f t="shared" si="37"/>
        <v>0</v>
      </c>
      <c r="Z427" s="173">
        <v>0</v>
      </c>
      <c r="AA427" s="174">
        <f t="shared" si="38"/>
        <v>0</v>
      </c>
      <c r="AR427" s="20" t="s">
        <v>165</v>
      </c>
      <c r="AT427" s="20" t="s">
        <v>152</v>
      </c>
      <c r="AU427" s="20" t="s">
        <v>118</v>
      </c>
      <c r="AY427" s="20" t="s">
        <v>161</v>
      </c>
      <c r="BE427" s="107">
        <f t="shared" si="39"/>
        <v>0</v>
      </c>
      <c r="BF427" s="107">
        <f t="shared" si="40"/>
        <v>0</v>
      </c>
      <c r="BG427" s="107">
        <f t="shared" si="41"/>
        <v>0</v>
      </c>
      <c r="BH427" s="107">
        <f t="shared" si="42"/>
        <v>0</v>
      </c>
      <c r="BI427" s="107">
        <f t="shared" si="43"/>
        <v>0</v>
      </c>
      <c r="BJ427" s="20" t="s">
        <v>85</v>
      </c>
      <c r="BK427" s="107">
        <f t="shared" si="44"/>
        <v>0</v>
      </c>
      <c r="BL427" s="20" t="s">
        <v>165</v>
      </c>
      <c r="BM427" s="20" t="s">
        <v>1311</v>
      </c>
    </row>
    <row r="428" spans="2:65" s="1" customFormat="1" ht="16.5" customHeight="1">
      <c r="B428" s="130"/>
      <c r="C428" s="169" t="s">
        <v>1312</v>
      </c>
      <c r="D428" s="169" t="s">
        <v>152</v>
      </c>
      <c r="E428" s="170" t="s">
        <v>1313</v>
      </c>
      <c r="F428" s="281" t="s">
        <v>1314</v>
      </c>
      <c r="G428" s="281"/>
      <c r="H428" s="281"/>
      <c r="I428" s="281"/>
      <c r="J428" s="171" t="s">
        <v>454</v>
      </c>
      <c r="K428" s="172">
        <v>1</v>
      </c>
      <c r="L428" s="270">
        <v>0</v>
      </c>
      <c r="M428" s="270"/>
      <c r="N428" s="282">
        <f t="shared" si="35"/>
        <v>0</v>
      </c>
      <c r="O428" s="282"/>
      <c r="P428" s="282"/>
      <c r="Q428" s="282"/>
      <c r="R428" s="133"/>
      <c r="T428" s="154" t="s">
        <v>5</v>
      </c>
      <c r="U428" s="46" t="s">
        <v>45</v>
      </c>
      <c r="V428" s="38"/>
      <c r="W428" s="173">
        <f t="shared" si="36"/>
        <v>0</v>
      </c>
      <c r="X428" s="173">
        <v>0</v>
      </c>
      <c r="Y428" s="173">
        <f t="shared" si="37"/>
        <v>0</v>
      </c>
      <c r="Z428" s="173">
        <v>0</v>
      </c>
      <c r="AA428" s="174">
        <f t="shared" si="38"/>
        <v>0</v>
      </c>
      <c r="AR428" s="20" t="s">
        <v>165</v>
      </c>
      <c r="AT428" s="20" t="s">
        <v>152</v>
      </c>
      <c r="AU428" s="20" t="s">
        <v>118</v>
      </c>
      <c r="AY428" s="20" t="s">
        <v>161</v>
      </c>
      <c r="BE428" s="107">
        <f t="shared" si="39"/>
        <v>0</v>
      </c>
      <c r="BF428" s="107">
        <f t="shared" si="40"/>
        <v>0</v>
      </c>
      <c r="BG428" s="107">
        <f t="shared" si="41"/>
        <v>0</v>
      </c>
      <c r="BH428" s="107">
        <f t="shared" si="42"/>
        <v>0</v>
      </c>
      <c r="BI428" s="107">
        <f t="shared" si="43"/>
        <v>0</v>
      </c>
      <c r="BJ428" s="20" t="s">
        <v>85</v>
      </c>
      <c r="BK428" s="107">
        <f t="shared" si="44"/>
        <v>0</v>
      </c>
      <c r="BL428" s="20" t="s">
        <v>165</v>
      </c>
      <c r="BM428" s="20" t="s">
        <v>1315</v>
      </c>
    </row>
    <row r="429" spans="2:65" s="1" customFormat="1" ht="16.5" customHeight="1">
      <c r="B429" s="130"/>
      <c r="C429" s="169" t="s">
        <v>1316</v>
      </c>
      <c r="D429" s="169" t="s">
        <v>152</v>
      </c>
      <c r="E429" s="170" t="s">
        <v>1317</v>
      </c>
      <c r="F429" s="281" t="s">
        <v>1318</v>
      </c>
      <c r="G429" s="281"/>
      <c r="H429" s="281"/>
      <c r="I429" s="281"/>
      <c r="J429" s="171" t="s">
        <v>454</v>
      </c>
      <c r="K429" s="172">
        <v>1</v>
      </c>
      <c r="L429" s="270">
        <v>0</v>
      </c>
      <c r="M429" s="270"/>
      <c r="N429" s="282">
        <f t="shared" si="35"/>
        <v>0</v>
      </c>
      <c r="O429" s="282"/>
      <c r="P429" s="282"/>
      <c r="Q429" s="282"/>
      <c r="R429" s="133"/>
      <c r="T429" s="154" t="s">
        <v>5</v>
      </c>
      <c r="U429" s="46" t="s">
        <v>45</v>
      </c>
      <c r="V429" s="38"/>
      <c r="W429" s="173">
        <f t="shared" si="36"/>
        <v>0</v>
      </c>
      <c r="X429" s="173">
        <v>0</v>
      </c>
      <c r="Y429" s="173">
        <f t="shared" si="37"/>
        <v>0</v>
      </c>
      <c r="Z429" s="173">
        <v>0</v>
      </c>
      <c r="AA429" s="174">
        <f t="shared" si="38"/>
        <v>0</v>
      </c>
      <c r="AR429" s="20" t="s">
        <v>165</v>
      </c>
      <c r="AT429" s="20" t="s">
        <v>152</v>
      </c>
      <c r="AU429" s="20" t="s">
        <v>118</v>
      </c>
      <c r="AY429" s="20" t="s">
        <v>161</v>
      </c>
      <c r="BE429" s="107">
        <f t="shared" si="39"/>
        <v>0</v>
      </c>
      <c r="BF429" s="107">
        <f t="shared" si="40"/>
        <v>0</v>
      </c>
      <c r="BG429" s="107">
        <f t="shared" si="41"/>
        <v>0</v>
      </c>
      <c r="BH429" s="107">
        <f t="shared" si="42"/>
        <v>0</v>
      </c>
      <c r="BI429" s="107">
        <f t="shared" si="43"/>
        <v>0</v>
      </c>
      <c r="BJ429" s="20" t="s">
        <v>85</v>
      </c>
      <c r="BK429" s="107">
        <f t="shared" si="44"/>
        <v>0</v>
      </c>
      <c r="BL429" s="20" t="s">
        <v>165</v>
      </c>
      <c r="BM429" s="20" t="s">
        <v>1319</v>
      </c>
    </row>
    <row r="430" spans="2:65" s="1" customFormat="1" ht="16.5" customHeight="1">
      <c r="B430" s="130"/>
      <c r="C430" s="169" t="s">
        <v>1320</v>
      </c>
      <c r="D430" s="169" t="s">
        <v>152</v>
      </c>
      <c r="E430" s="170" t="s">
        <v>1321</v>
      </c>
      <c r="F430" s="281" t="s">
        <v>1322</v>
      </c>
      <c r="G430" s="281"/>
      <c r="H430" s="281"/>
      <c r="I430" s="281"/>
      <c r="J430" s="171" t="s">
        <v>454</v>
      </c>
      <c r="K430" s="172">
        <v>1</v>
      </c>
      <c r="L430" s="270">
        <v>0</v>
      </c>
      <c r="M430" s="270"/>
      <c r="N430" s="282">
        <f t="shared" si="35"/>
        <v>0</v>
      </c>
      <c r="O430" s="282"/>
      <c r="P430" s="282"/>
      <c r="Q430" s="282"/>
      <c r="R430" s="133"/>
      <c r="T430" s="154" t="s">
        <v>5</v>
      </c>
      <c r="U430" s="46" t="s">
        <v>45</v>
      </c>
      <c r="V430" s="38"/>
      <c r="W430" s="173">
        <f t="shared" si="36"/>
        <v>0</v>
      </c>
      <c r="X430" s="173">
        <v>0</v>
      </c>
      <c r="Y430" s="173">
        <f t="shared" si="37"/>
        <v>0</v>
      </c>
      <c r="Z430" s="173">
        <v>0</v>
      </c>
      <c r="AA430" s="174">
        <f t="shared" si="38"/>
        <v>0</v>
      </c>
      <c r="AR430" s="20" t="s">
        <v>165</v>
      </c>
      <c r="AT430" s="20" t="s">
        <v>152</v>
      </c>
      <c r="AU430" s="20" t="s">
        <v>118</v>
      </c>
      <c r="AY430" s="20" t="s">
        <v>161</v>
      </c>
      <c r="BE430" s="107">
        <f t="shared" si="39"/>
        <v>0</v>
      </c>
      <c r="BF430" s="107">
        <f t="shared" si="40"/>
        <v>0</v>
      </c>
      <c r="BG430" s="107">
        <f t="shared" si="41"/>
        <v>0</v>
      </c>
      <c r="BH430" s="107">
        <f t="shared" si="42"/>
        <v>0</v>
      </c>
      <c r="BI430" s="107">
        <f t="shared" si="43"/>
        <v>0</v>
      </c>
      <c r="BJ430" s="20" t="s">
        <v>85</v>
      </c>
      <c r="BK430" s="107">
        <f t="shared" si="44"/>
        <v>0</v>
      </c>
      <c r="BL430" s="20" t="s">
        <v>165</v>
      </c>
      <c r="BM430" s="20" t="s">
        <v>1323</v>
      </c>
    </row>
    <row r="431" spans="2:65" s="1" customFormat="1" ht="16.5" customHeight="1">
      <c r="B431" s="130"/>
      <c r="C431" s="169" t="s">
        <v>1324</v>
      </c>
      <c r="D431" s="169" t="s">
        <v>152</v>
      </c>
      <c r="E431" s="170" t="s">
        <v>1325</v>
      </c>
      <c r="F431" s="281" t="s">
        <v>1326</v>
      </c>
      <c r="G431" s="281"/>
      <c r="H431" s="281"/>
      <c r="I431" s="281"/>
      <c r="J431" s="171" t="s">
        <v>454</v>
      </c>
      <c r="K431" s="172">
        <v>1</v>
      </c>
      <c r="L431" s="270">
        <v>0</v>
      </c>
      <c r="M431" s="270"/>
      <c r="N431" s="282">
        <f t="shared" si="35"/>
        <v>0</v>
      </c>
      <c r="O431" s="282"/>
      <c r="P431" s="282"/>
      <c r="Q431" s="282"/>
      <c r="R431" s="133"/>
      <c r="T431" s="154" t="s">
        <v>5</v>
      </c>
      <c r="U431" s="46" t="s">
        <v>45</v>
      </c>
      <c r="V431" s="38"/>
      <c r="W431" s="173">
        <f t="shared" si="36"/>
        <v>0</v>
      </c>
      <c r="X431" s="173">
        <v>0</v>
      </c>
      <c r="Y431" s="173">
        <f t="shared" si="37"/>
        <v>0</v>
      </c>
      <c r="Z431" s="173">
        <v>0</v>
      </c>
      <c r="AA431" s="174">
        <f t="shared" si="38"/>
        <v>0</v>
      </c>
      <c r="AR431" s="20" t="s">
        <v>165</v>
      </c>
      <c r="AT431" s="20" t="s">
        <v>152</v>
      </c>
      <c r="AU431" s="20" t="s">
        <v>118</v>
      </c>
      <c r="AY431" s="20" t="s">
        <v>161</v>
      </c>
      <c r="BE431" s="107">
        <f t="shared" si="39"/>
        <v>0</v>
      </c>
      <c r="BF431" s="107">
        <f t="shared" si="40"/>
        <v>0</v>
      </c>
      <c r="BG431" s="107">
        <f t="shared" si="41"/>
        <v>0</v>
      </c>
      <c r="BH431" s="107">
        <f t="shared" si="42"/>
        <v>0</v>
      </c>
      <c r="BI431" s="107">
        <f t="shared" si="43"/>
        <v>0</v>
      </c>
      <c r="BJ431" s="20" t="s">
        <v>85</v>
      </c>
      <c r="BK431" s="107">
        <f t="shared" si="44"/>
        <v>0</v>
      </c>
      <c r="BL431" s="20" t="s">
        <v>165</v>
      </c>
      <c r="BM431" s="20" t="s">
        <v>1327</v>
      </c>
    </row>
    <row r="432" spans="2:65" s="1" customFormat="1" ht="16.5" customHeight="1">
      <c r="B432" s="130"/>
      <c r="C432" s="169" t="s">
        <v>1328</v>
      </c>
      <c r="D432" s="169" t="s">
        <v>152</v>
      </c>
      <c r="E432" s="170" t="s">
        <v>1329</v>
      </c>
      <c r="F432" s="281" t="s">
        <v>1330</v>
      </c>
      <c r="G432" s="281"/>
      <c r="H432" s="281"/>
      <c r="I432" s="281"/>
      <c r="J432" s="171" t="s">
        <v>454</v>
      </c>
      <c r="K432" s="172">
        <v>3</v>
      </c>
      <c r="L432" s="270">
        <v>0</v>
      </c>
      <c r="M432" s="270"/>
      <c r="N432" s="282">
        <f t="shared" si="35"/>
        <v>0</v>
      </c>
      <c r="O432" s="282"/>
      <c r="P432" s="282"/>
      <c r="Q432" s="282"/>
      <c r="R432" s="133"/>
      <c r="T432" s="154" t="s">
        <v>5</v>
      </c>
      <c r="U432" s="46" t="s">
        <v>45</v>
      </c>
      <c r="V432" s="38"/>
      <c r="W432" s="173">
        <f t="shared" si="36"/>
        <v>0</v>
      </c>
      <c r="X432" s="173">
        <v>0</v>
      </c>
      <c r="Y432" s="173">
        <f t="shared" si="37"/>
        <v>0</v>
      </c>
      <c r="Z432" s="173">
        <v>0</v>
      </c>
      <c r="AA432" s="174">
        <f t="shared" si="38"/>
        <v>0</v>
      </c>
      <c r="AR432" s="20" t="s">
        <v>165</v>
      </c>
      <c r="AT432" s="20" t="s">
        <v>152</v>
      </c>
      <c r="AU432" s="20" t="s">
        <v>118</v>
      </c>
      <c r="AY432" s="20" t="s">
        <v>161</v>
      </c>
      <c r="BE432" s="107">
        <f t="shared" si="39"/>
        <v>0</v>
      </c>
      <c r="BF432" s="107">
        <f t="shared" si="40"/>
        <v>0</v>
      </c>
      <c r="BG432" s="107">
        <f t="shared" si="41"/>
        <v>0</v>
      </c>
      <c r="BH432" s="107">
        <f t="shared" si="42"/>
        <v>0</v>
      </c>
      <c r="BI432" s="107">
        <f t="shared" si="43"/>
        <v>0</v>
      </c>
      <c r="BJ432" s="20" t="s">
        <v>85</v>
      </c>
      <c r="BK432" s="107">
        <f t="shared" si="44"/>
        <v>0</v>
      </c>
      <c r="BL432" s="20" t="s">
        <v>165</v>
      </c>
      <c r="BM432" s="20" t="s">
        <v>1331</v>
      </c>
    </row>
    <row r="433" spans="2:65" s="1" customFormat="1" ht="16.5" customHeight="1">
      <c r="B433" s="130"/>
      <c r="C433" s="169" t="s">
        <v>1332</v>
      </c>
      <c r="D433" s="169" t="s">
        <v>152</v>
      </c>
      <c r="E433" s="170" t="s">
        <v>1333</v>
      </c>
      <c r="F433" s="281" t="s">
        <v>1334</v>
      </c>
      <c r="G433" s="281"/>
      <c r="H433" s="281"/>
      <c r="I433" s="281"/>
      <c r="J433" s="171" t="s">
        <v>454</v>
      </c>
      <c r="K433" s="172">
        <v>1</v>
      </c>
      <c r="L433" s="270">
        <v>0</v>
      </c>
      <c r="M433" s="270"/>
      <c r="N433" s="282">
        <f t="shared" si="35"/>
        <v>0</v>
      </c>
      <c r="O433" s="282"/>
      <c r="P433" s="282"/>
      <c r="Q433" s="282"/>
      <c r="R433" s="133"/>
      <c r="T433" s="154" t="s">
        <v>5</v>
      </c>
      <c r="U433" s="46" t="s">
        <v>45</v>
      </c>
      <c r="V433" s="38"/>
      <c r="W433" s="173">
        <f t="shared" si="36"/>
        <v>0</v>
      </c>
      <c r="X433" s="173">
        <v>0</v>
      </c>
      <c r="Y433" s="173">
        <f t="shared" si="37"/>
        <v>0</v>
      </c>
      <c r="Z433" s="173">
        <v>0</v>
      </c>
      <c r="AA433" s="174">
        <f t="shared" si="38"/>
        <v>0</v>
      </c>
      <c r="AR433" s="20" t="s">
        <v>165</v>
      </c>
      <c r="AT433" s="20" t="s">
        <v>152</v>
      </c>
      <c r="AU433" s="20" t="s">
        <v>118</v>
      </c>
      <c r="AY433" s="20" t="s">
        <v>161</v>
      </c>
      <c r="BE433" s="107">
        <f t="shared" si="39"/>
        <v>0</v>
      </c>
      <c r="BF433" s="107">
        <f t="shared" si="40"/>
        <v>0</v>
      </c>
      <c r="BG433" s="107">
        <f t="shared" si="41"/>
        <v>0</v>
      </c>
      <c r="BH433" s="107">
        <f t="shared" si="42"/>
        <v>0</v>
      </c>
      <c r="BI433" s="107">
        <f t="shared" si="43"/>
        <v>0</v>
      </c>
      <c r="BJ433" s="20" t="s">
        <v>85</v>
      </c>
      <c r="BK433" s="107">
        <f t="shared" si="44"/>
        <v>0</v>
      </c>
      <c r="BL433" s="20" t="s">
        <v>165</v>
      </c>
      <c r="BM433" s="20" t="s">
        <v>1335</v>
      </c>
    </row>
    <row r="434" spans="2:65" s="1" customFormat="1" ht="16.5" customHeight="1">
      <c r="B434" s="130"/>
      <c r="C434" s="169" t="s">
        <v>1336</v>
      </c>
      <c r="D434" s="169" t="s">
        <v>152</v>
      </c>
      <c r="E434" s="170" t="s">
        <v>1337</v>
      </c>
      <c r="F434" s="281" t="s">
        <v>1338</v>
      </c>
      <c r="G434" s="281"/>
      <c r="H434" s="281"/>
      <c r="I434" s="281"/>
      <c r="J434" s="171" t="s">
        <v>454</v>
      </c>
      <c r="K434" s="172">
        <v>1</v>
      </c>
      <c r="L434" s="270">
        <v>0</v>
      </c>
      <c r="M434" s="270"/>
      <c r="N434" s="282">
        <f t="shared" si="35"/>
        <v>0</v>
      </c>
      <c r="O434" s="282"/>
      <c r="P434" s="282"/>
      <c r="Q434" s="282"/>
      <c r="R434" s="133"/>
      <c r="T434" s="154" t="s">
        <v>5</v>
      </c>
      <c r="U434" s="46" t="s">
        <v>45</v>
      </c>
      <c r="V434" s="38"/>
      <c r="W434" s="173">
        <f t="shared" si="36"/>
        <v>0</v>
      </c>
      <c r="X434" s="173">
        <v>0</v>
      </c>
      <c r="Y434" s="173">
        <f t="shared" si="37"/>
        <v>0</v>
      </c>
      <c r="Z434" s="173">
        <v>0</v>
      </c>
      <c r="AA434" s="174">
        <f t="shared" si="38"/>
        <v>0</v>
      </c>
      <c r="AR434" s="20" t="s">
        <v>165</v>
      </c>
      <c r="AT434" s="20" t="s">
        <v>152</v>
      </c>
      <c r="AU434" s="20" t="s">
        <v>118</v>
      </c>
      <c r="AY434" s="20" t="s">
        <v>161</v>
      </c>
      <c r="BE434" s="107">
        <f t="shared" si="39"/>
        <v>0</v>
      </c>
      <c r="BF434" s="107">
        <f t="shared" si="40"/>
        <v>0</v>
      </c>
      <c r="BG434" s="107">
        <f t="shared" si="41"/>
        <v>0</v>
      </c>
      <c r="BH434" s="107">
        <f t="shared" si="42"/>
        <v>0</v>
      </c>
      <c r="BI434" s="107">
        <f t="shared" si="43"/>
        <v>0</v>
      </c>
      <c r="BJ434" s="20" t="s">
        <v>85</v>
      </c>
      <c r="BK434" s="107">
        <f t="shared" si="44"/>
        <v>0</v>
      </c>
      <c r="BL434" s="20" t="s">
        <v>165</v>
      </c>
      <c r="BM434" s="20" t="s">
        <v>1339</v>
      </c>
    </row>
    <row r="435" spans="2:65" s="1" customFormat="1" ht="16.5" customHeight="1">
      <c r="B435" s="130"/>
      <c r="C435" s="169" t="s">
        <v>1340</v>
      </c>
      <c r="D435" s="169" t="s">
        <v>152</v>
      </c>
      <c r="E435" s="170" t="s">
        <v>1341</v>
      </c>
      <c r="F435" s="281" t="s">
        <v>1342</v>
      </c>
      <c r="G435" s="281"/>
      <c r="H435" s="281"/>
      <c r="I435" s="281"/>
      <c r="J435" s="171" t="s">
        <v>454</v>
      </c>
      <c r="K435" s="172">
        <v>1</v>
      </c>
      <c r="L435" s="270">
        <v>0</v>
      </c>
      <c r="M435" s="270"/>
      <c r="N435" s="282">
        <f t="shared" si="35"/>
        <v>0</v>
      </c>
      <c r="O435" s="282"/>
      <c r="P435" s="282"/>
      <c r="Q435" s="282"/>
      <c r="R435" s="133"/>
      <c r="T435" s="154" t="s">
        <v>5</v>
      </c>
      <c r="U435" s="46" t="s">
        <v>45</v>
      </c>
      <c r="V435" s="38"/>
      <c r="W435" s="173">
        <f t="shared" si="36"/>
        <v>0</v>
      </c>
      <c r="X435" s="173">
        <v>0</v>
      </c>
      <c r="Y435" s="173">
        <f t="shared" si="37"/>
        <v>0</v>
      </c>
      <c r="Z435" s="173">
        <v>0</v>
      </c>
      <c r="AA435" s="174">
        <f t="shared" si="38"/>
        <v>0</v>
      </c>
      <c r="AR435" s="20" t="s">
        <v>165</v>
      </c>
      <c r="AT435" s="20" t="s">
        <v>152</v>
      </c>
      <c r="AU435" s="20" t="s">
        <v>118</v>
      </c>
      <c r="AY435" s="20" t="s">
        <v>161</v>
      </c>
      <c r="BE435" s="107">
        <f t="shared" si="39"/>
        <v>0</v>
      </c>
      <c r="BF435" s="107">
        <f t="shared" si="40"/>
        <v>0</v>
      </c>
      <c r="BG435" s="107">
        <f t="shared" si="41"/>
        <v>0</v>
      </c>
      <c r="BH435" s="107">
        <f t="shared" si="42"/>
        <v>0</v>
      </c>
      <c r="BI435" s="107">
        <f t="shared" si="43"/>
        <v>0</v>
      </c>
      <c r="BJ435" s="20" t="s">
        <v>85</v>
      </c>
      <c r="BK435" s="107">
        <f t="shared" si="44"/>
        <v>0</v>
      </c>
      <c r="BL435" s="20" t="s">
        <v>165</v>
      </c>
      <c r="BM435" s="20" t="s">
        <v>1343</v>
      </c>
    </row>
    <row r="436" spans="2:65" s="1" customFormat="1" ht="16.5" customHeight="1">
      <c r="B436" s="130"/>
      <c r="C436" s="169" t="s">
        <v>1344</v>
      </c>
      <c r="D436" s="169" t="s">
        <v>152</v>
      </c>
      <c r="E436" s="170" t="s">
        <v>1345</v>
      </c>
      <c r="F436" s="281" t="s">
        <v>1346</v>
      </c>
      <c r="G436" s="281"/>
      <c r="H436" s="281"/>
      <c r="I436" s="281"/>
      <c r="J436" s="171" t="s">
        <v>454</v>
      </c>
      <c r="K436" s="172">
        <v>1</v>
      </c>
      <c r="L436" s="270">
        <v>0</v>
      </c>
      <c r="M436" s="270"/>
      <c r="N436" s="282">
        <f t="shared" si="35"/>
        <v>0</v>
      </c>
      <c r="O436" s="282"/>
      <c r="P436" s="282"/>
      <c r="Q436" s="282"/>
      <c r="R436" s="133"/>
      <c r="T436" s="154" t="s">
        <v>5</v>
      </c>
      <c r="U436" s="46" t="s">
        <v>45</v>
      </c>
      <c r="V436" s="38"/>
      <c r="W436" s="173">
        <f t="shared" si="36"/>
        <v>0</v>
      </c>
      <c r="X436" s="173">
        <v>0</v>
      </c>
      <c r="Y436" s="173">
        <f t="shared" si="37"/>
        <v>0</v>
      </c>
      <c r="Z436" s="173">
        <v>0</v>
      </c>
      <c r="AA436" s="174">
        <f t="shared" si="38"/>
        <v>0</v>
      </c>
      <c r="AR436" s="20" t="s">
        <v>165</v>
      </c>
      <c r="AT436" s="20" t="s">
        <v>152</v>
      </c>
      <c r="AU436" s="20" t="s">
        <v>118</v>
      </c>
      <c r="AY436" s="20" t="s">
        <v>161</v>
      </c>
      <c r="BE436" s="107">
        <f t="shared" si="39"/>
        <v>0</v>
      </c>
      <c r="BF436" s="107">
        <f t="shared" si="40"/>
        <v>0</v>
      </c>
      <c r="BG436" s="107">
        <f t="shared" si="41"/>
        <v>0</v>
      </c>
      <c r="BH436" s="107">
        <f t="shared" si="42"/>
        <v>0</v>
      </c>
      <c r="BI436" s="107">
        <f t="shared" si="43"/>
        <v>0</v>
      </c>
      <c r="BJ436" s="20" t="s">
        <v>85</v>
      </c>
      <c r="BK436" s="107">
        <f t="shared" si="44"/>
        <v>0</v>
      </c>
      <c r="BL436" s="20" t="s">
        <v>165</v>
      </c>
      <c r="BM436" s="20" t="s">
        <v>1347</v>
      </c>
    </row>
    <row r="437" spans="2:65" s="1" customFormat="1" ht="16.5" customHeight="1">
      <c r="B437" s="130"/>
      <c r="C437" s="169" t="s">
        <v>1348</v>
      </c>
      <c r="D437" s="169" t="s">
        <v>152</v>
      </c>
      <c r="E437" s="170" t="s">
        <v>1349</v>
      </c>
      <c r="F437" s="281" t="s">
        <v>1350</v>
      </c>
      <c r="G437" s="281"/>
      <c r="H437" s="281"/>
      <c r="I437" s="281"/>
      <c r="J437" s="171" t="s">
        <v>454</v>
      </c>
      <c r="K437" s="172">
        <v>1</v>
      </c>
      <c r="L437" s="270">
        <v>0</v>
      </c>
      <c r="M437" s="270"/>
      <c r="N437" s="282">
        <f t="shared" si="35"/>
        <v>0</v>
      </c>
      <c r="O437" s="282"/>
      <c r="P437" s="282"/>
      <c r="Q437" s="282"/>
      <c r="R437" s="133"/>
      <c r="T437" s="154" t="s">
        <v>5</v>
      </c>
      <c r="U437" s="46" t="s">
        <v>45</v>
      </c>
      <c r="V437" s="38"/>
      <c r="W437" s="173">
        <f t="shared" si="36"/>
        <v>0</v>
      </c>
      <c r="X437" s="173">
        <v>0</v>
      </c>
      <c r="Y437" s="173">
        <f t="shared" si="37"/>
        <v>0</v>
      </c>
      <c r="Z437" s="173">
        <v>0</v>
      </c>
      <c r="AA437" s="174">
        <f t="shared" si="38"/>
        <v>0</v>
      </c>
      <c r="AR437" s="20" t="s">
        <v>165</v>
      </c>
      <c r="AT437" s="20" t="s">
        <v>152</v>
      </c>
      <c r="AU437" s="20" t="s">
        <v>118</v>
      </c>
      <c r="AY437" s="20" t="s">
        <v>161</v>
      </c>
      <c r="BE437" s="107">
        <f t="shared" si="39"/>
        <v>0</v>
      </c>
      <c r="BF437" s="107">
        <f t="shared" si="40"/>
        <v>0</v>
      </c>
      <c r="BG437" s="107">
        <f t="shared" si="41"/>
        <v>0</v>
      </c>
      <c r="BH437" s="107">
        <f t="shared" si="42"/>
        <v>0</v>
      </c>
      <c r="BI437" s="107">
        <f t="shared" si="43"/>
        <v>0</v>
      </c>
      <c r="BJ437" s="20" t="s">
        <v>85</v>
      </c>
      <c r="BK437" s="107">
        <f t="shared" si="44"/>
        <v>0</v>
      </c>
      <c r="BL437" s="20" t="s">
        <v>165</v>
      </c>
      <c r="BM437" s="20" t="s">
        <v>1351</v>
      </c>
    </row>
    <row r="438" spans="2:65" s="1" customFormat="1" ht="16.5" customHeight="1">
      <c r="B438" s="130"/>
      <c r="C438" s="169" t="s">
        <v>1352</v>
      </c>
      <c r="D438" s="169" t="s">
        <v>152</v>
      </c>
      <c r="E438" s="170" t="s">
        <v>1353</v>
      </c>
      <c r="F438" s="281" t="s">
        <v>1354</v>
      </c>
      <c r="G438" s="281"/>
      <c r="H438" s="281"/>
      <c r="I438" s="281"/>
      <c r="J438" s="171" t="s">
        <v>454</v>
      </c>
      <c r="K438" s="172">
        <v>1</v>
      </c>
      <c r="L438" s="270">
        <v>0</v>
      </c>
      <c r="M438" s="270"/>
      <c r="N438" s="282">
        <f t="shared" si="35"/>
        <v>0</v>
      </c>
      <c r="O438" s="282"/>
      <c r="P438" s="282"/>
      <c r="Q438" s="282"/>
      <c r="R438" s="133"/>
      <c r="T438" s="154" t="s">
        <v>5</v>
      </c>
      <c r="U438" s="46" t="s">
        <v>45</v>
      </c>
      <c r="V438" s="38"/>
      <c r="W438" s="173">
        <f t="shared" si="36"/>
        <v>0</v>
      </c>
      <c r="X438" s="173">
        <v>0</v>
      </c>
      <c r="Y438" s="173">
        <f t="shared" si="37"/>
        <v>0</v>
      </c>
      <c r="Z438" s="173">
        <v>0</v>
      </c>
      <c r="AA438" s="174">
        <f t="shared" si="38"/>
        <v>0</v>
      </c>
      <c r="AR438" s="20" t="s">
        <v>165</v>
      </c>
      <c r="AT438" s="20" t="s">
        <v>152</v>
      </c>
      <c r="AU438" s="20" t="s">
        <v>118</v>
      </c>
      <c r="AY438" s="20" t="s">
        <v>161</v>
      </c>
      <c r="BE438" s="107">
        <f t="shared" si="39"/>
        <v>0</v>
      </c>
      <c r="BF438" s="107">
        <f t="shared" si="40"/>
        <v>0</v>
      </c>
      <c r="BG438" s="107">
        <f t="shared" si="41"/>
        <v>0</v>
      </c>
      <c r="BH438" s="107">
        <f t="shared" si="42"/>
        <v>0</v>
      </c>
      <c r="BI438" s="107">
        <f t="shared" si="43"/>
        <v>0</v>
      </c>
      <c r="BJ438" s="20" t="s">
        <v>85</v>
      </c>
      <c r="BK438" s="107">
        <f t="shared" si="44"/>
        <v>0</v>
      </c>
      <c r="BL438" s="20" t="s">
        <v>165</v>
      </c>
      <c r="BM438" s="20" t="s">
        <v>1355</v>
      </c>
    </row>
    <row r="439" spans="2:65" s="1" customFormat="1" ht="16.5" customHeight="1">
      <c r="B439" s="130"/>
      <c r="C439" s="169" t="s">
        <v>1356</v>
      </c>
      <c r="D439" s="169" t="s">
        <v>152</v>
      </c>
      <c r="E439" s="170" t="s">
        <v>1357</v>
      </c>
      <c r="F439" s="281" t="s">
        <v>1358</v>
      </c>
      <c r="G439" s="281"/>
      <c r="H439" s="281"/>
      <c r="I439" s="281"/>
      <c r="J439" s="171" t="s">
        <v>454</v>
      </c>
      <c r="K439" s="172">
        <v>1</v>
      </c>
      <c r="L439" s="270">
        <v>0</v>
      </c>
      <c r="M439" s="270"/>
      <c r="N439" s="282">
        <f t="shared" si="35"/>
        <v>0</v>
      </c>
      <c r="O439" s="282"/>
      <c r="P439" s="282"/>
      <c r="Q439" s="282"/>
      <c r="R439" s="133"/>
      <c r="T439" s="154" t="s">
        <v>5</v>
      </c>
      <c r="U439" s="46" t="s">
        <v>45</v>
      </c>
      <c r="V439" s="38"/>
      <c r="W439" s="173">
        <f t="shared" si="36"/>
        <v>0</v>
      </c>
      <c r="X439" s="173">
        <v>0</v>
      </c>
      <c r="Y439" s="173">
        <f t="shared" si="37"/>
        <v>0</v>
      </c>
      <c r="Z439" s="173">
        <v>0</v>
      </c>
      <c r="AA439" s="174">
        <f t="shared" si="38"/>
        <v>0</v>
      </c>
      <c r="AR439" s="20" t="s">
        <v>165</v>
      </c>
      <c r="AT439" s="20" t="s">
        <v>152</v>
      </c>
      <c r="AU439" s="20" t="s">
        <v>118</v>
      </c>
      <c r="AY439" s="20" t="s">
        <v>161</v>
      </c>
      <c r="BE439" s="107">
        <f t="shared" si="39"/>
        <v>0</v>
      </c>
      <c r="BF439" s="107">
        <f t="shared" si="40"/>
        <v>0</v>
      </c>
      <c r="BG439" s="107">
        <f t="shared" si="41"/>
        <v>0</v>
      </c>
      <c r="BH439" s="107">
        <f t="shared" si="42"/>
        <v>0</v>
      </c>
      <c r="BI439" s="107">
        <f t="shared" si="43"/>
        <v>0</v>
      </c>
      <c r="BJ439" s="20" t="s">
        <v>85</v>
      </c>
      <c r="BK439" s="107">
        <f t="shared" si="44"/>
        <v>0</v>
      </c>
      <c r="BL439" s="20" t="s">
        <v>165</v>
      </c>
      <c r="BM439" s="20" t="s">
        <v>1359</v>
      </c>
    </row>
    <row r="440" spans="2:65" s="1" customFormat="1" ht="16.5" customHeight="1">
      <c r="B440" s="130"/>
      <c r="C440" s="169" t="s">
        <v>1360</v>
      </c>
      <c r="D440" s="169" t="s">
        <v>152</v>
      </c>
      <c r="E440" s="170" t="s">
        <v>1361</v>
      </c>
      <c r="F440" s="281" t="s">
        <v>1362</v>
      </c>
      <c r="G440" s="281"/>
      <c r="H440" s="281"/>
      <c r="I440" s="281"/>
      <c r="J440" s="171" t="s">
        <v>454</v>
      </c>
      <c r="K440" s="172">
        <v>1</v>
      </c>
      <c r="L440" s="270">
        <v>0</v>
      </c>
      <c r="M440" s="270"/>
      <c r="N440" s="282">
        <f t="shared" si="35"/>
        <v>0</v>
      </c>
      <c r="O440" s="282"/>
      <c r="P440" s="282"/>
      <c r="Q440" s="282"/>
      <c r="R440" s="133"/>
      <c r="T440" s="154" t="s">
        <v>5</v>
      </c>
      <c r="U440" s="46" t="s">
        <v>45</v>
      </c>
      <c r="V440" s="38"/>
      <c r="W440" s="173">
        <f t="shared" si="36"/>
        <v>0</v>
      </c>
      <c r="X440" s="173">
        <v>0</v>
      </c>
      <c r="Y440" s="173">
        <f t="shared" si="37"/>
        <v>0</v>
      </c>
      <c r="Z440" s="173">
        <v>0</v>
      </c>
      <c r="AA440" s="174">
        <f t="shared" si="38"/>
        <v>0</v>
      </c>
      <c r="AR440" s="20" t="s">
        <v>165</v>
      </c>
      <c r="AT440" s="20" t="s">
        <v>152</v>
      </c>
      <c r="AU440" s="20" t="s">
        <v>118</v>
      </c>
      <c r="AY440" s="20" t="s">
        <v>161</v>
      </c>
      <c r="BE440" s="107">
        <f t="shared" si="39"/>
        <v>0</v>
      </c>
      <c r="BF440" s="107">
        <f t="shared" si="40"/>
        <v>0</v>
      </c>
      <c r="BG440" s="107">
        <f t="shared" si="41"/>
        <v>0</v>
      </c>
      <c r="BH440" s="107">
        <f t="shared" si="42"/>
        <v>0</v>
      </c>
      <c r="BI440" s="107">
        <f t="shared" si="43"/>
        <v>0</v>
      </c>
      <c r="BJ440" s="20" t="s">
        <v>85</v>
      </c>
      <c r="BK440" s="107">
        <f t="shared" si="44"/>
        <v>0</v>
      </c>
      <c r="BL440" s="20" t="s">
        <v>165</v>
      </c>
      <c r="BM440" s="20" t="s">
        <v>1363</v>
      </c>
    </row>
    <row r="441" spans="2:65" s="1" customFormat="1" ht="16.5" customHeight="1">
      <c r="B441" s="130"/>
      <c r="C441" s="169" t="s">
        <v>1364</v>
      </c>
      <c r="D441" s="169" t="s">
        <v>152</v>
      </c>
      <c r="E441" s="170" t="s">
        <v>1365</v>
      </c>
      <c r="F441" s="281" t="s">
        <v>1366</v>
      </c>
      <c r="G441" s="281"/>
      <c r="H441" s="281"/>
      <c r="I441" s="281"/>
      <c r="J441" s="171" t="s">
        <v>454</v>
      </c>
      <c r="K441" s="172">
        <v>1</v>
      </c>
      <c r="L441" s="270">
        <v>0</v>
      </c>
      <c r="M441" s="270"/>
      <c r="N441" s="282">
        <f t="shared" si="35"/>
        <v>0</v>
      </c>
      <c r="O441" s="282"/>
      <c r="P441" s="282"/>
      <c r="Q441" s="282"/>
      <c r="R441" s="133"/>
      <c r="T441" s="154" t="s">
        <v>5</v>
      </c>
      <c r="U441" s="46" t="s">
        <v>45</v>
      </c>
      <c r="V441" s="38"/>
      <c r="W441" s="173">
        <f t="shared" si="36"/>
        <v>0</v>
      </c>
      <c r="X441" s="173">
        <v>0</v>
      </c>
      <c r="Y441" s="173">
        <f t="shared" si="37"/>
        <v>0</v>
      </c>
      <c r="Z441" s="173">
        <v>0</v>
      </c>
      <c r="AA441" s="174">
        <f t="shared" si="38"/>
        <v>0</v>
      </c>
      <c r="AR441" s="20" t="s">
        <v>165</v>
      </c>
      <c r="AT441" s="20" t="s">
        <v>152</v>
      </c>
      <c r="AU441" s="20" t="s">
        <v>118</v>
      </c>
      <c r="AY441" s="20" t="s">
        <v>161</v>
      </c>
      <c r="BE441" s="107">
        <f t="shared" si="39"/>
        <v>0</v>
      </c>
      <c r="BF441" s="107">
        <f t="shared" si="40"/>
        <v>0</v>
      </c>
      <c r="BG441" s="107">
        <f t="shared" si="41"/>
        <v>0</v>
      </c>
      <c r="BH441" s="107">
        <f t="shared" si="42"/>
        <v>0</v>
      </c>
      <c r="BI441" s="107">
        <f t="shared" si="43"/>
        <v>0</v>
      </c>
      <c r="BJ441" s="20" t="s">
        <v>85</v>
      </c>
      <c r="BK441" s="107">
        <f t="shared" si="44"/>
        <v>0</v>
      </c>
      <c r="BL441" s="20" t="s">
        <v>165</v>
      </c>
      <c r="BM441" s="20" t="s">
        <v>1367</v>
      </c>
    </row>
    <row r="442" spans="2:65" s="1" customFormat="1" ht="16.5" customHeight="1">
      <c r="B442" s="130"/>
      <c r="C442" s="169" t="s">
        <v>1368</v>
      </c>
      <c r="D442" s="169" t="s">
        <v>152</v>
      </c>
      <c r="E442" s="170" t="s">
        <v>1369</v>
      </c>
      <c r="F442" s="281" t="s">
        <v>1370</v>
      </c>
      <c r="G442" s="281"/>
      <c r="H442" s="281"/>
      <c r="I442" s="281"/>
      <c r="J442" s="171" t="s">
        <v>454</v>
      </c>
      <c r="K442" s="172">
        <v>1</v>
      </c>
      <c r="L442" s="270">
        <v>0</v>
      </c>
      <c r="M442" s="270"/>
      <c r="N442" s="282">
        <f t="shared" si="35"/>
        <v>0</v>
      </c>
      <c r="O442" s="282"/>
      <c r="P442" s="282"/>
      <c r="Q442" s="282"/>
      <c r="R442" s="133"/>
      <c r="T442" s="154" t="s">
        <v>5</v>
      </c>
      <c r="U442" s="46" t="s">
        <v>45</v>
      </c>
      <c r="V442" s="38"/>
      <c r="W442" s="173">
        <f t="shared" si="36"/>
        <v>0</v>
      </c>
      <c r="X442" s="173">
        <v>0</v>
      </c>
      <c r="Y442" s="173">
        <f t="shared" si="37"/>
        <v>0</v>
      </c>
      <c r="Z442" s="173">
        <v>0</v>
      </c>
      <c r="AA442" s="174">
        <f t="shared" si="38"/>
        <v>0</v>
      </c>
      <c r="AR442" s="20" t="s">
        <v>165</v>
      </c>
      <c r="AT442" s="20" t="s">
        <v>152</v>
      </c>
      <c r="AU442" s="20" t="s">
        <v>118</v>
      </c>
      <c r="AY442" s="20" t="s">
        <v>161</v>
      </c>
      <c r="BE442" s="107">
        <f t="shared" si="39"/>
        <v>0</v>
      </c>
      <c r="BF442" s="107">
        <f t="shared" si="40"/>
        <v>0</v>
      </c>
      <c r="BG442" s="107">
        <f t="shared" si="41"/>
        <v>0</v>
      </c>
      <c r="BH442" s="107">
        <f t="shared" si="42"/>
        <v>0</v>
      </c>
      <c r="BI442" s="107">
        <f t="shared" si="43"/>
        <v>0</v>
      </c>
      <c r="BJ442" s="20" t="s">
        <v>85</v>
      </c>
      <c r="BK442" s="107">
        <f t="shared" si="44"/>
        <v>0</v>
      </c>
      <c r="BL442" s="20" t="s">
        <v>165</v>
      </c>
      <c r="BM442" s="20" t="s">
        <v>1371</v>
      </c>
    </row>
    <row r="443" spans="2:65" s="1" customFormat="1" ht="16.5" customHeight="1">
      <c r="B443" s="130"/>
      <c r="C443" s="169" t="s">
        <v>1372</v>
      </c>
      <c r="D443" s="169" t="s">
        <v>152</v>
      </c>
      <c r="E443" s="170" t="s">
        <v>1373</v>
      </c>
      <c r="F443" s="281" t="s">
        <v>1374</v>
      </c>
      <c r="G443" s="281"/>
      <c r="H443" s="281"/>
      <c r="I443" s="281"/>
      <c r="J443" s="171" t="s">
        <v>454</v>
      </c>
      <c r="K443" s="172">
        <v>1</v>
      </c>
      <c r="L443" s="270">
        <v>0</v>
      </c>
      <c r="M443" s="270"/>
      <c r="N443" s="282">
        <f t="shared" si="35"/>
        <v>0</v>
      </c>
      <c r="O443" s="282"/>
      <c r="P443" s="282"/>
      <c r="Q443" s="282"/>
      <c r="R443" s="133"/>
      <c r="T443" s="154" t="s">
        <v>5</v>
      </c>
      <c r="U443" s="46" t="s">
        <v>45</v>
      </c>
      <c r="V443" s="38"/>
      <c r="W443" s="173">
        <f t="shared" si="36"/>
        <v>0</v>
      </c>
      <c r="X443" s="173">
        <v>0</v>
      </c>
      <c r="Y443" s="173">
        <f t="shared" si="37"/>
        <v>0</v>
      </c>
      <c r="Z443" s="173">
        <v>0</v>
      </c>
      <c r="AA443" s="174">
        <f t="shared" si="38"/>
        <v>0</v>
      </c>
      <c r="AR443" s="20" t="s">
        <v>165</v>
      </c>
      <c r="AT443" s="20" t="s">
        <v>152</v>
      </c>
      <c r="AU443" s="20" t="s">
        <v>118</v>
      </c>
      <c r="AY443" s="20" t="s">
        <v>161</v>
      </c>
      <c r="BE443" s="107">
        <f t="shared" si="39"/>
        <v>0</v>
      </c>
      <c r="BF443" s="107">
        <f t="shared" si="40"/>
        <v>0</v>
      </c>
      <c r="BG443" s="107">
        <f t="shared" si="41"/>
        <v>0</v>
      </c>
      <c r="BH443" s="107">
        <f t="shared" si="42"/>
        <v>0</v>
      </c>
      <c r="BI443" s="107">
        <f t="shared" si="43"/>
        <v>0</v>
      </c>
      <c r="BJ443" s="20" t="s">
        <v>85</v>
      </c>
      <c r="BK443" s="107">
        <f t="shared" si="44"/>
        <v>0</v>
      </c>
      <c r="BL443" s="20" t="s">
        <v>165</v>
      </c>
      <c r="BM443" s="20" t="s">
        <v>1375</v>
      </c>
    </row>
    <row r="444" spans="2:65" s="1" customFormat="1" ht="16.5" customHeight="1">
      <c r="B444" s="130"/>
      <c r="C444" s="169" t="s">
        <v>1376</v>
      </c>
      <c r="D444" s="169" t="s">
        <v>152</v>
      </c>
      <c r="E444" s="170" t="s">
        <v>1377</v>
      </c>
      <c r="F444" s="281" t="s">
        <v>1378</v>
      </c>
      <c r="G444" s="281"/>
      <c r="H444" s="281"/>
      <c r="I444" s="281"/>
      <c r="J444" s="171" t="s">
        <v>454</v>
      </c>
      <c r="K444" s="172">
        <v>1</v>
      </c>
      <c r="L444" s="270">
        <v>0</v>
      </c>
      <c r="M444" s="270"/>
      <c r="N444" s="282">
        <f t="shared" si="35"/>
        <v>0</v>
      </c>
      <c r="O444" s="282"/>
      <c r="P444" s="282"/>
      <c r="Q444" s="282"/>
      <c r="R444" s="133"/>
      <c r="T444" s="154" t="s">
        <v>5</v>
      </c>
      <c r="U444" s="46" t="s">
        <v>45</v>
      </c>
      <c r="V444" s="38"/>
      <c r="W444" s="173">
        <f t="shared" si="36"/>
        <v>0</v>
      </c>
      <c r="X444" s="173">
        <v>0</v>
      </c>
      <c r="Y444" s="173">
        <f t="shared" si="37"/>
        <v>0</v>
      </c>
      <c r="Z444" s="173">
        <v>0</v>
      </c>
      <c r="AA444" s="174">
        <f t="shared" si="38"/>
        <v>0</v>
      </c>
      <c r="AR444" s="20" t="s">
        <v>165</v>
      </c>
      <c r="AT444" s="20" t="s">
        <v>152</v>
      </c>
      <c r="AU444" s="20" t="s">
        <v>118</v>
      </c>
      <c r="AY444" s="20" t="s">
        <v>161</v>
      </c>
      <c r="BE444" s="107">
        <f t="shared" si="39"/>
        <v>0</v>
      </c>
      <c r="BF444" s="107">
        <f t="shared" si="40"/>
        <v>0</v>
      </c>
      <c r="BG444" s="107">
        <f t="shared" si="41"/>
        <v>0</v>
      </c>
      <c r="BH444" s="107">
        <f t="shared" si="42"/>
        <v>0</v>
      </c>
      <c r="BI444" s="107">
        <f t="shared" si="43"/>
        <v>0</v>
      </c>
      <c r="BJ444" s="20" t="s">
        <v>85</v>
      </c>
      <c r="BK444" s="107">
        <f t="shared" si="44"/>
        <v>0</v>
      </c>
      <c r="BL444" s="20" t="s">
        <v>165</v>
      </c>
      <c r="BM444" s="20" t="s">
        <v>1379</v>
      </c>
    </row>
    <row r="445" spans="2:65" s="1" customFormat="1" ht="16.5" customHeight="1">
      <c r="B445" s="130"/>
      <c r="C445" s="169" t="s">
        <v>1380</v>
      </c>
      <c r="D445" s="169" t="s">
        <v>152</v>
      </c>
      <c r="E445" s="170" t="s">
        <v>1381</v>
      </c>
      <c r="F445" s="281" t="s">
        <v>1382</v>
      </c>
      <c r="G445" s="281"/>
      <c r="H445" s="281"/>
      <c r="I445" s="281"/>
      <c r="J445" s="171" t="s">
        <v>454</v>
      </c>
      <c r="K445" s="172">
        <v>1</v>
      </c>
      <c r="L445" s="270">
        <v>0</v>
      </c>
      <c r="M445" s="270"/>
      <c r="N445" s="282">
        <f t="shared" si="35"/>
        <v>0</v>
      </c>
      <c r="O445" s="282"/>
      <c r="P445" s="282"/>
      <c r="Q445" s="282"/>
      <c r="R445" s="133"/>
      <c r="T445" s="154" t="s">
        <v>5</v>
      </c>
      <c r="U445" s="46" t="s">
        <v>45</v>
      </c>
      <c r="V445" s="38"/>
      <c r="W445" s="173">
        <f t="shared" si="36"/>
        <v>0</v>
      </c>
      <c r="X445" s="173">
        <v>0</v>
      </c>
      <c r="Y445" s="173">
        <f t="shared" si="37"/>
        <v>0</v>
      </c>
      <c r="Z445" s="173">
        <v>0</v>
      </c>
      <c r="AA445" s="174">
        <f t="shared" si="38"/>
        <v>0</v>
      </c>
      <c r="AR445" s="20" t="s">
        <v>165</v>
      </c>
      <c r="AT445" s="20" t="s">
        <v>152</v>
      </c>
      <c r="AU445" s="20" t="s">
        <v>118</v>
      </c>
      <c r="AY445" s="20" t="s">
        <v>161</v>
      </c>
      <c r="BE445" s="107">
        <f t="shared" si="39"/>
        <v>0</v>
      </c>
      <c r="BF445" s="107">
        <f t="shared" si="40"/>
        <v>0</v>
      </c>
      <c r="BG445" s="107">
        <f t="shared" si="41"/>
        <v>0</v>
      </c>
      <c r="BH445" s="107">
        <f t="shared" si="42"/>
        <v>0</v>
      </c>
      <c r="BI445" s="107">
        <f t="shared" si="43"/>
        <v>0</v>
      </c>
      <c r="BJ445" s="20" t="s">
        <v>85</v>
      </c>
      <c r="BK445" s="107">
        <f t="shared" si="44"/>
        <v>0</v>
      </c>
      <c r="BL445" s="20" t="s">
        <v>165</v>
      </c>
      <c r="BM445" s="20" t="s">
        <v>1383</v>
      </c>
    </row>
    <row r="446" spans="2:65" s="1" customFormat="1" ht="16.5" customHeight="1">
      <c r="B446" s="130"/>
      <c r="C446" s="169" t="s">
        <v>1384</v>
      </c>
      <c r="D446" s="169" t="s">
        <v>152</v>
      </c>
      <c r="E446" s="170" t="s">
        <v>1385</v>
      </c>
      <c r="F446" s="281" t="s">
        <v>1386</v>
      </c>
      <c r="G446" s="281"/>
      <c r="H446" s="281"/>
      <c r="I446" s="281"/>
      <c r="J446" s="171" t="s">
        <v>454</v>
      </c>
      <c r="K446" s="172">
        <v>1</v>
      </c>
      <c r="L446" s="270">
        <v>0</v>
      </c>
      <c r="M446" s="270"/>
      <c r="N446" s="282">
        <f t="shared" si="35"/>
        <v>0</v>
      </c>
      <c r="O446" s="282"/>
      <c r="P446" s="282"/>
      <c r="Q446" s="282"/>
      <c r="R446" s="133"/>
      <c r="T446" s="154" t="s">
        <v>5</v>
      </c>
      <c r="U446" s="46" t="s">
        <v>45</v>
      </c>
      <c r="V446" s="38"/>
      <c r="W446" s="173">
        <f t="shared" si="36"/>
        <v>0</v>
      </c>
      <c r="X446" s="173">
        <v>0</v>
      </c>
      <c r="Y446" s="173">
        <f t="shared" si="37"/>
        <v>0</v>
      </c>
      <c r="Z446" s="173">
        <v>0</v>
      </c>
      <c r="AA446" s="174">
        <f t="shared" si="38"/>
        <v>0</v>
      </c>
      <c r="AR446" s="20" t="s">
        <v>165</v>
      </c>
      <c r="AT446" s="20" t="s">
        <v>152</v>
      </c>
      <c r="AU446" s="20" t="s">
        <v>118</v>
      </c>
      <c r="AY446" s="20" t="s">
        <v>161</v>
      </c>
      <c r="BE446" s="107">
        <f t="shared" si="39"/>
        <v>0</v>
      </c>
      <c r="BF446" s="107">
        <f t="shared" si="40"/>
        <v>0</v>
      </c>
      <c r="BG446" s="107">
        <f t="shared" si="41"/>
        <v>0</v>
      </c>
      <c r="BH446" s="107">
        <f t="shared" si="42"/>
        <v>0</v>
      </c>
      <c r="BI446" s="107">
        <f t="shared" si="43"/>
        <v>0</v>
      </c>
      <c r="BJ446" s="20" t="s">
        <v>85</v>
      </c>
      <c r="BK446" s="107">
        <f t="shared" si="44"/>
        <v>0</v>
      </c>
      <c r="BL446" s="20" t="s">
        <v>165</v>
      </c>
      <c r="BM446" s="20" t="s">
        <v>1387</v>
      </c>
    </row>
    <row r="447" spans="2:65" s="1" customFormat="1" ht="16.5" customHeight="1">
      <c r="B447" s="130"/>
      <c r="C447" s="169" t="s">
        <v>1388</v>
      </c>
      <c r="D447" s="169" t="s">
        <v>152</v>
      </c>
      <c r="E447" s="170" t="s">
        <v>1389</v>
      </c>
      <c r="F447" s="281" t="s">
        <v>1390</v>
      </c>
      <c r="G447" s="281"/>
      <c r="H447" s="281"/>
      <c r="I447" s="281"/>
      <c r="J447" s="171" t="s">
        <v>454</v>
      </c>
      <c r="K447" s="172">
        <v>1</v>
      </c>
      <c r="L447" s="270">
        <v>0</v>
      </c>
      <c r="M447" s="270"/>
      <c r="N447" s="282">
        <f t="shared" si="35"/>
        <v>0</v>
      </c>
      <c r="O447" s="282"/>
      <c r="P447" s="282"/>
      <c r="Q447" s="282"/>
      <c r="R447" s="133"/>
      <c r="T447" s="154" t="s">
        <v>5</v>
      </c>
      <c r="U447" s="46" t="s">
        <v>45</v>
      </c>
      <c r="V447" s="38"/>
      <c r="W447" s="173">
        <f t="shared" si="36"/>
        <v>0</v>
      </c>
      <c r="X447" s="173">
        <v>0</v>
      </c>
      <c r="Y447" s="173">
        <f t="shared" si="37"/>
        <v>0</v>
      </c>
      <c r="Z447" s="173">
        <v>0</v>
      </c>
      <c r="AA447" s="174">
        <f t="shared" si="38"/>
        <v>0</v>
      </c>
      <c r="AR447" s="20" t="s">
        <v>165</v>
      </c>
      <c r="AT447" s="20" t="s">
        <v>152</v>
      </c>
      <c r="AU447" s="20" t="s">
        <v>118</v>
      </c>
      <c r="AY447" s="20" t="s">
        <v>161</v>
      </c>
      <c r="BE447" s="107">
        <f t="shared" si="39"/>
        <v>0</v>
      </c>
      <c r="BF447" s="107">
        <f t="shared" si="40"/>
        <v>0</v>
      </c>
      <c r="BG447" s="107">
        <f t="shared" si="41"/>
        <v>0</v>
      </c>
      <c r="BH447" s="107">
        <f t="shared" si="42"/>
        <v>0</v>
      </c>
      <c r="BI447" s="107">
        <f t="shared" si="43"/>
        <v>0</v>
      </c>
      <c r="BJ447" s="20" t="s">
        <v>85</v>
      </c>
      <c r="BK447" s="107">
        <f t="shared" si="44"/>
        <v>0</v>
      </c>
      <c r="BL447" s="20" t="s">
        <v>165</v>
      </c>
      <c r="BM447" s="20" t="s">
        <v>1391</v>
      </c>
    </row>
    <row r="448" spans="2:65" s="1" customFormat="1" ht="16.5" customHeight="1">
      <c r="B448" s="130"/>
      <c r="C448" s="169" t="s">
        <v>1392</v>
      </c>
      <c r="D448" s="169" t="s">
        <v>152</v>
      </c>
      <c r="E448" s="170" t="s">
        <v>1393</v>
      </c>
      <c r="F448" s="281" t="s">
        <v>1394</v>
      </c>
      <c r="G448" s="281"/>
      <c r="H448" s="281"/>
      <c r="I448" s="281"/>
      <c r="J448" s="171" t="s">
        <v>454</v>
      </c>
      <c r="K448" s="172">
        <v>1</v>
      </c>
      <c r="L448" s="270">
        <v>0</v>
      </c>
      <c r="M448" s="270"/>
      <c r="N448" s="282">
        <f t="shared" si="35"/>
        <v>0</v>
      </c>
      <c r="O448" s="282"/>
      <c r="P448" s="282"/>
      <c r="Q448" s="282"/>
      <c r="R448" s="133"/>
      <c r="T448" s="154" t="s">
        <v>5</v>
      </c>
      <c r="U448" s="46" t="s">
        <v>45</v>
      </c>
      <c r="V448" s="38"/>
      <c r="W448" s="173">
        <f t="shared" si="36"/>
        <v>0</v>
      </c>
      <c r="X448" s="173">
        <v>0</v>
      </c>
      <c r="Y448" s="173">
        <f t="shared" si="37"/>
        <v>0</v>
      </c>
      <c r="Z448" s="173">
        <v>0</v>
      </c>
      <c r="AA448" s="174">
        <f t="shared" si="38"/>
        <v>0</v>
      </c>
      <c r="AR448" s="20" t="s">
        <v>165</v>
      </c>
      <c r="AT448" s="20" t="s">
        <v>152</v>
      </c>
      <c r="AU448" s="20" t="s">
        <v>118</v>
      </c>
      <c r="AY448" s="20" t="s">
        <v>161</v>
      </c>
      <c r="BE448" s="107">
        <f t="shared" si="39"/>
        <v>0</v>
      </c>
      <c r="BF448" s="107">
        <f t="shared" si="40"/>
        <v>0</v>
      </c>
      <c r="BG448" s="107">
        <f t="shared" si="41"/>
        <v>0</v>
      </c>
      <c r="BH448" s="107">
        <f t="shared" si="42"/>
        <v>0</v>
      </c>
      <c r="BI448" s="107">
        <f t="shared" si="43"/>
        <v>0</v>
      </c>
      <c r="BJ448" s="20" t="s">
        <v>85</v>
      </c>
      <c r="BK448" s="107">
        <f t="shared" si="44"/>
        <v>0</v>
      </c>
      <c r="BL448" s="20" t="s">
        <v>165</v>
      </c>
      <c r="BM448" s="20" t="s">
        <v>1395</v>
      </c>
    </row>
    <row r="449" spans="2:65" s="1" customFormat="1" ht="16.5" customHeight="1">
      <c r="B449" s="130"/>
      <c r="C449" s="169" t="s">
        <v>1396</v>
      </c>
      <c r="D449" s="169" t="s">
        <v>152</v>
      </c>
      <c r="E449" s="170" t="s">
        <v>1397</v>
      </c>
      <c r="F449" s="281" t="s">
        <v>1398</v>
      </c>
      <c r="G449" s="281"/>
      <c r="H449" s="281"/>
      <c r="I449" s="281"/>
      <c r="J449" s="171" t="s">
        <v>454</v>
      </c>
      <c r="K449" s="172">
        <v>10</v>
      </c>
      <c r="L449" s="270">
        <v>0</v>
      </c>
      <c r="M449" s="270"/>
      <c r="N449" s="282">
        <f t="shared" si="35"/>
        <v>0</v>
      </c>
      <c r="O449" s="282"/>
      <c r="P449" s="282"/>
      <c r="Q449" s="282"/>
      <c r="R449" s="133"/>
      <c r="T449" s="154" t="s">
        <v>5</v>
      </c>
      <c r="U449" s="46" t="s">
        <v>45</v>
      </c>
      <c r="V449" s="38"/>
      <c r="W449" s="173">
        <f t="shared" si="36"/>
        <v>0</v>
      </c>
      <c r="X449" s="173">
        <v>0</v>
      </c>
      <c r="Y449" s="173">
        <f t="shared" si="37"/>
        <v>0</v>
      </c>
      <c r="Z449" s="173">
        <v>0</v>
      </c>
      <c r="AA449" s="174">
        <f t="shared" si="38"/>
        <v>0</v>
      </c>
      <c r="AR449" s="20" t="s">
        <v>165</v>
      </c>
      <c r="AT449" s="20" t="s">
        <v>152</v>
      </c>
      <c r="AU449" s="20" t="s">
        <v>118</v>
      </c>
      <c r="AY449" s="20" t="s">
        <v>161</v>
      </c>
      <c r="BE449" s="107">
        <f t="shared" si="39"/>
        <v>0</v>
      </c>
      <c r="BF449" s="107">
        <f t="shared" si="40"/>
        <v>0</v>
      </c>
      <c r="BG449" s="107">
        <f t="shared" si="41"/>
        <v>0</v>
      </c>
      <c r="BH449" s="107">
        <f t="shared" si="42"/>
        <v>0</v>
      </c>
      <c r="BI449" s="107">
        <f t="shared" si="43"/>
        <v>0</v>
      </c>
      <c r="BJ449" s="20" t="s">
        <v>85</v>
      </c>
      <c r="BK449" s="107">
        <f t="shared" si="44"/>
        <v>0</v>
      </c>
      <c r="BL449" s="20" t="s">
        <v>165</v>
      </c>
      <c r="BM449" s="20" t="s">
        <v>1399</v>
      </c>
    </row>
    <row r="450" spans="2:65" s="1" customFormat="1" ht="16.5" customHeight="1">
      <c r="B450" s="130"/>
      <c r="C450" s="169" t="s">
        <v>1400</v>
      </c>
      <c r="D450" s="169" t="s">
        <v>152</v>
      </c>
      <c r="E450" s="170" t="s">
        <v>1401</v>
      </c>
      <c r="F450" s="281" t="s">
        <v>1402</v>
      </c>
      <c r="G450" s="281"/>
      <c r="H450" s="281"/>
      <c r="I450" s="281"/>
      <c r="J450" s="171" t="s">
        <v>454</v>
      </c>
      <c r="K450" s="172">
        <v>1</v>
      </c>
      <c r="L450" s="270">
        <v>0</v>
      </c>
      <c r="M450" s="270"/>
      <c r="N450" s="282">
        <f t="shared" si="35"/>
        <v>0</v>
      </c>
      <c r="O450" s="282"/>
      <c r="P450" s="282"/>
      <c r="Q450" s="282"/>
      <c r="R450" s="133"/>
      <c r="T450" s="154" t="s">
        <v>5</v>
      </c>
      <c r="U450" s="46" t="s">
        <v>45</v>
      </c>
      <c r="V450" s="38"/>
      <c r="W450" s="173">
        <f t="shared" si="36"/>
        <v>0</v>
      </c>
      <c r="X450" s="173">
        <v>0</v>
      </c>
      <c r="Y450" s="173">
        <f t="shared" si="37"/>
        <v>0</v>
      </c>
      <c r="Z450" s="173">
        <v>0</v>
      </c>
      <c r="AA450" s="174">
        <f t="shared" si="38"/>
        <v>0</v>
      </c>
      <c r="AR450" s="20" t="s">
        <v>165</v>
      </c>
      <c r="AT450" s="20" t="s">
        <v>152</v>
      </c>
      <c r="AU450" s="20" t="s">
        <v>118</v>
      </c>
      <c r="AY450" s="20" t="s">
        <v>161</v>
      </c>
      <c r="BE450" s="107">
        <f t="shared" si="39"/>
        <v>0</v>
      </c>
      <c r="BF450" s="107">
        <f t="shared" si="40"/>
        <v>0</v>
      </c>
      <c r="BG450" s="107">
        <f t="shared" si="41"/>
        <v>0</v>
      </c>
      <c r="BH450" s="107">
        <f t="shared" si="42"/>
        <v>0</v>
      </c>
      <c r="BI450" s="107">
        <f t="shared" si="43"/>
        <v>0</v>
      </c>
      <c r="BJ450" s="20" t="s">
        <v>85</v>
      </c>
      <c r="BK450" s="107">
        <f t="shared" si="44"/>
        <v>0</v>
      </c>
      <c r="BL450" s="20" t="s">
        <v>165</v>
      </c>
      <c r="BM450" s="20" t="s">
        <v>1403</v>
      </c>
    </row>
    <row r="451" spans="2:65" s="1" customFormat="1" ht="16.5" customHeight="1">
      <c r="B451" s="130"/>
      <c r="C451" s="169" t="s">
        <v>1404</v>
      </c>
      <c r="D451" s="169" t="s">
        <v>152</v>
      </c>
      <c r="E451" s="170" t="s">
        <v>1405</v>
      </c>
      <c r="F451" s="281" t="s">
        <v>1406</v>
      </c>
      <c r="G451" s="281"/>
      <c r="H451" s="281"/>
      <c r="I451" s="281"/>
      <c r="J451" s="171" t="s">
        <v>454</v>
      </c>
      <c r="K451" s="172">
        <v>1</v>
      </c>
      <c r="L451" s="270">
        <v>0</v>
      </c>
      <c r="M451" s="270"/>
      <c r="N451" s="282">
        <f t="shared" si="35"/>
        <v>0</v>
      </c>
      <c r="O451" s="282"/>
      <c r="P451" s="282"/>
      <c r="Q451" s="282"/>
      <c r="R451" s="133"/>
      <c r="T451" s="154" t="s">
        <v>5</v>
      </c>
      <c r="U451" s="46" t="s">
        <v>45</v>
      </c>
      <c r="V451" s="38"/>
      <c r="W451" s="173">
        <f t="shared" si="36"/>
        <v>0</v>
      </c>
      <c r="X451" s="173">
        <v>0</v>
      </c>
      <c r="Y451" s="173">
        <f t="shared" si="37"/>
        <v>0</v>
      </c>
      <c r="Z451" s="173">
        <v>0</v>
      </c>
      <c r="AA451" s="174">
        <f t="shared" si="38"/>
        <v>0</v>
      </c>
      <c r="AR451" s="20" t="s">
        <v>165</v>
      </c>
      <c r="AT451" s="20" t="s">
        <v>152</v>
      </c>
      <c r="AU451" s="20" t="s">
        <v>118</v>
      </c>
      <c r="AY451" s="20" t="s">
        <v>161</v>
      </c>
      <c r="BE451" s="107">
        <f t="shared" si="39"/>
        <v>0</v>
      </c>
      <c r="BF451" s="107">
        <f t="shared" si="40"/>
        <v>0</v>
      </c>
      <c r="BG451" s="107">
        <f t="shared" si="41"/>
        <v>0</v>
      </c>
      <c r="BH451" s="107">
        <f t="shared" si="42"/>
        <v>0</v>
      </c>
      <c r="BI451" s="107">
        <f t="shared" si="43"/>
        <v>0</v>
      </c>
      <c r="BJ451" s="20" t="s">
        <v>85</v>
      </c>
      <c r="BK451" s="107">
        <f t="shared" si="44"/>
        <v>0</v>
      </c>
      <c r="BL451" s="20" t="s">
        <v>165</v>
      </c>
      <c r="BM451" s="20" t="s">
        <v>1407</v>
      </c>
    </row>
    <row r="452" spans="2:65" s="1" customFormat="1" ht="16.5" customHeight="1">
      <c r="B452" s="130"/>
      <c r="C452" s="169" t="s">
        <v>1408</v>
      </c>
      <c r="D452" s="169" t="s">
        <v>152</v>
      </c>
      <c r="E452" s="170" t="s">
        <v>1409</v>
      </c>
      <c r="F452" s="281" t="s">
        <v>1410</v>
      </c>
      <c r="G452" s="281"/>
      <c r="H452" s="281"/>
      <c r="I452" s="281"/>
      <c r="J452" s="171" t="s">
        <v>454</v>
      </c>
      <c r="K452" s="172">
        <v>1</v>
      </c>
      <c r="L452" s="270">
        <v>0</v>
      </c>
      <c r="M452" s="270"/>
      <c r="N452" s="282">
        <f t="shared" si="35"/>
        <v>0</v>
      </c>
      <c r="O452" s="282"/>
      <c r="P452" s="282"/>
      <c r="Q452" s="282"/>
      <c r="R452" s="133"/>
      <c r="T452" s="154" t="s">
        <v>5</v>
      </c>
      <c r="U452" s="46" t="s">
        <v>45</v>
      </c>
      <c r="V452" s="38"/>
      <c r="W452" s="173">
        <f t="shared" si="36"/>
        <v>0</v>
      </c>
      <c r="X452" s="173">
        <v>0</v>
      </c>
      <c r="Y452" s="173">
        <f t="shared" si="37"/>
        <v>0</v>
      </c>
      <c r="Z452" s="173">
        <v>0</v>
      </c>
      <c r="AA452" s="174">
        <f t="shared" si="38"/>
        <v>0</v>
      </c>
      <c r="AR452" s="20" t="s">
        <v>165</v>
      </c>
      <c r="AT452" s="20" t="s">
        <v>152</v>
      </c>
      <c r="AU452" s="20" t="s">
        <v>118</v>
      </c>
      <c r="AY452" s="20" t="s">
        <v>161</v>
      </c>
      <c r="BE452" s="107">
        <f t="shared" si="39"/>
        <v>0</v>
      </c>
      <c r="BF452" s="107">
        <f t="shared" si="40"/>
        <v>0</v>
      </c>
      <c r="BG452" s="107">
        <f t="shared" si="41"/>
        <v>0</v>
      </c>
      <c r="BH452" s="107">
        <f t="shared" si="42"/>
        <v>0</v>
      </c>
      <c r="BI452" s="107">
        <f t="shared" si="43"/>
        <v>0</v>
      </c>
      <c r="BJ452" s="20" t="s">
        <v>85</v>
      </c>
      <c r="BK452" s="107">
        <f t="shared" si="44"/>
        <v>0</v>
      </c>
      <c r="BL452" s="20" t="s">
        <v>165</v>
      </c>
      <c r="BM452" s="20" t="s">
        <v>1411</v>
      </c>
    </row>
    <row r="453" spans="2:65" s="1" customFormat="1" ht="16.5" customHeight="1">
      <c r="B453" s="130"/>
      <c r="C453" s="169" t="s">
        <v>1412</v>
      </c>
      <c r="D453" s="169" t="s">
        <v>152</v>
      </c>
      <c r="E453" s="170" t="s">
        <v>1413</v>
      </c>
      <c r="F453" s="281" t="s">
        <v>1414</v>
      </c>
      <c r="G453" s="281"/>
      <c r="H453" s="281"/>
      <c r="I453" s="281"/>
      <c r="J453" s="171" t="s">
        <v>454</v>
      </c>
      <c r="K453" s="172">
        <v>2</v>
      </c>
      <c r="L453" s="270">
        <v>0</v>
      </c>
      <c r="M453" s="270"/>
      <c r="N453" s="282">
        <f t="shared" si="35"/>
        <v>0</v>
      </c>
      <c r="O453" s="282"/>
      <c r="P453" s="282"/>
      <c r="Q453" s="282"/>
      <c r="R453" s="133"/>
      <c r="T453" s="154" t="s">
        <v>5</v>
      </c>
      <c r="U453" s="46" t="s">
        <v>45</v>
      </c>
      <c r="V453" s="38"/>
      <c r="W453" s="173">
        <f t="shared" si="36"/>
        <v>0</v>
      </c>
      <c r="X453" s="173">
        <v>0</v>
      </c>
      <c r="Y453" s="173">
        <f t="shared" si="37"/>
        <v>0</v>
      </c>
      <c r="Z453" s="173">
        <v>0</v>
      </c>
      <c r="AA453" s="174">
        <f t="shared" si="38"/>
        <v>0</v>
      </c>
      <c r="AR453" s="20" t="s">
        <v>165</v>
      </c>
      <c r="AT453" s="20" t="s">
        <v>152</v>
      </c>
      <c r="AU453" s="20" t="s">
        <v>118</v>
      </c>
      <c r="AY453" s="20" t="s">
        <v>161</v>
      </c>
      <c r="BE453" s="107">
        <f t="shared" si="39"/>
        <v>0</v>
      </c>
      <c r="BF453" s="107">
        <f t="shared" si="40"/>
        <v>0</v>
      </c>
      <c r="BG453" s="107">
        <f t="shared" si="41"/>
        <v>0</v>
      </c>
      <c r="BH453" s="107">
        <f t="shared" si="42"/>
        <v>0</v>
      </c>
      <c r="BI453" s="107">
        <f t="shared" si="43"/>
        <v>0</v>
      </c>
      <c r="BJ453" s="20" t="s">
        <v>85</v>
      </c>
      <c r="BK453" s="107">
        <f t="shared" si="44"/>
        <v>0</v>
      </c>
      <c r="BL453" s="20" t="s">
        <v>165</v>
      </c>
      <c r="BM453" s="20" t="s">
        <v>1415</v>
      </c>
    </row>
    <row r="454" spans="2:65" s="1" customFormat="1" ht="16.5" customHeight="1">
      <c r="B454" s="130"/>
      <c r="C454" s="169" t="s">
        <v>1416</v>
      </c>
      <c r="D454" s="169" t="s">
        <v>152</v>
      </c>
      <c r="E454" s="170" t="s">
        <v>1417</v>
      </c>
      <c r="F454" s="281" t="s">
        <v>1418</v>
      </c>
      <c r="G454" s="281"/>
      <c r="H454" s="281"/>
      <c r="I454" s="281"/>
      <c r="J454" s="171" t="s">
        <v>454</v>
      </c>
      <c r="K454" s="172">
        <v>1</v>
      </c>
      <c r="L454" s="270">
        <v>0</v>
      </c>
      <c r="M454" s="270"/>
      <c r="N454" s="282">
        <f t="shared" si="35"/>
        <v>0</v>
      </c>
      <c r="O454" s="282"/>
      <c r="P454" s="282"/>
      <c r="Q454" s="282"/>
      <c r="R454" s="133"/>
      <c r="T454" s="154" t="s">
        <v>5</v>
      </c>
      <c r="U454" s="46" t="s">
        <v>45</v>
      </c>
      <c r="V454" s="38"/>
      <c r="W454" s="173">
        <f t="shared" si="36"/>
        <v>0</v>
      </c>
      <c r="X454" s="173">
        <v>0</v>
      </c>
      <c r="Y454" s="173">
        <f t="shared" si="37"/>
        <v>0</v>
      </c>
      <c r="Z454" s="173">
        <v>0</v>
      </c>
      <c r="AA454" s="174">
        <f t="shared" si="38"/>
        <v>0</v>
      </c>
      <c r="AR454" s="20" t="s">
        <v>165</v>
      </c>
      <c r="AT454" s="20" t="s">
        <v>152</v>
      </c>
      <c r="AU454" s="20" t="s">
        <v>118</v>
      </c>
      <c r="AY454" s="20" t="s">
        <v>161</v>
      </c>
      <c r="BE454" s="107">
        <f t="shared" si="39"/>
        <v>0</v>
      </c>
      <c r="BF454" s="107">
        <f t="shared" si="40"/>
        <v>0</v>
      </c>
      <c r="BG454" s="107">
        <f t="shared" si="41"/>
        <v>0</v>
      </c>
      <c r="BH454" s="107">
        <f t="shared" si="42"/>
        <v>0</v>
      </c>
      <c r="BI454" s="107">
        <f t="shared" si="43"/>
        <v>0</v>
      </c>
      <c r="BJ454" s="20" t="s">
        <v>85</v>
      </c>
      <c r="BK454" s="107">
        <f t="shared" si="44"/>
        <v>0</v>
      </c>
      <c r="BL454" s="20" t="s">
        <v>165</v>
      </c>
      <c r="BM454" s="20" t="s">
        <v>1419</v>
      </c>
    </row>
    <row r="455" spans="2:65" s="1" customFormat="1" ht="16.5" customHeight="1">
      <c r="B455" s="130"/>
      <c r="C455" s="169" t="s">
        <v>1420</v>
      </c>
      <c r="D455" s="169" t="s">
        <v>152</v>
      </c>
      <c r="E455" s="170" t="s">
        <v>1421</v>
      </c>
      <c r="F455" s="281" t="s">
        <v>1422</v>
      </c>
      <c r="G455" s="281"/>
      <c r="H455" s="281"/>
      <c r="I455" s="281"/>
      <c r="J455" s="171" t="s">
        <v>454</v>
      </c>
      <c r="K455" s="172">
        <v>1</v>
      </c>
      <c r="L455" s="270">
        <v>0</v>
      </c>
      <c r="M455" s="270"/>
      <c r="N455" s="282">
        <f t="shared" si="35"/>
        <v>0</v>
      </c>
      <c r="O455" s="282"/>
      <c r="P455" s="282"/>
      <c r="Q455" s="282"/>
      <c r="R455" s="133"/>
      <c r="T455" s="154" t="s">
        <v>5</v>
      </c>
      <c r="U455" s="46" t="s">
        <v>45</v>
      </c>
      <c r="V455" s="38"/>
      <c r="W455" s="173">
        <f t="shared" si="36"/>
        <v>0</v>
      </c>
      <c r="X455" s="173">
        <v>0</v>
      </c>
      <c r="Y455" s="173">
        <f t="shared" si="37"/>
        <v>0</v>
      </c>
      <c r="Z455" s="173">
        <v>0</v>
      </c>
      <c r="AA455" s="174">
        <f t="shared" si="38"/>
        <v>0</v>
      </c>
      <c r="AR455" s="20" t="s">
        <v>165</v>
      </c>
      <c r="AT455" s="20" t="s">
        <v>152</v>
      </c>
      <c r="AU455" s="20" t="s">
        <v>118</v>
      </c>
      <c r="AY455" s="20" t="s">
        <v>161</v>
      </c>
      <c r="BE455" s="107">
        <f t="shared" si="39"/>
        <v>0</v>
      </c>
      <c r="BF455" s="107">
        <f t="shared" si="40"/>
        <v>0</v>
      </c>
      <c r="BG455" s="107">
        <f t="shared" si="41"/>
        <v>0</v>
      </c>
      <c r="BH455" s="107">
        <f t="shared" si="42"/>
        <v>0</v>
      </c>
      <c r="BI455" s="107">
        <f t="shared" si="43"/>
        <v>0</v>
      </c>
      <c r="BJ455" s="20" t="s">
        <v>85</v>
      </c>
      <c r="BK455" s="107">
        <f t="shared" si="44"/>
        <v>0</v>
      </c>
      <c r="BL455" s="20" t="s">
        <v>165</v>
      </c>
      <c r="BM455" s="20" t="s">
        <v>1423</v>
      </c>
    </row>
    <row r="456" spans="2:65" s="1" customFormat="1" ht="16.5" customHeight="1">
      <c r="B456" s="130"/>
      <c r="C456" s="169" t="s">
        <v>1424</v>
      </c>
      <c r="D456" s="169" t="s">
        <v>152</v>
      </c>
      <c r="E456" s="170" t="s">
        <v>1425</v>
      </c>
      <c r="F456" s="281" t="s">
        <v>1426</v>
      </c>
      <c r="G456" s="281"/>
      <c r="H456" s="281"/>
      <c r="I456" s="281"/>
      <c r="J456" s="171" t="s">
        <v>454</v>
      </c>
      <c r="K456" s="172">
        <v>1</v>
      </c>
      <c r="L456" s="270">
        <v>0</v>
      </c>
      <c r="M456" s="270"/>
      <c r="N456" s="282">
        <f t="shared" si="35"/>
        <v>0</v>
      </c>
      <c r="O456" s="282"/>
      <c r="P456" s="282"/>
      <c r="Q456" s="282"/>
      <c r="R456" s="133"/>
      <c r="T456" s="154" t="s">
        <v>5</v>
      </c>
      <c r="U456" s="46" t="s">
        <v>45</v>
      </c>
      <c r="V456" s="38"/>
      <c r="W456" s="173">
        <f t="shared" si="36"/>
        <v>0</v>
      </c>
      <c r="X456" s="173">
        <v>0</v>
      </c>
      <c r="Y456" s="173">
        <f t="shared" si="37"/>
        <v>0</v>
      </c>
      <c r="Z456" s="173">
        <v>0</v>
      </c>
      <c r="AA456" s="174">
        <f t="shared" si="38"/>
        <v>0</v>
      </c>
      <c r="AR456" s="20" t="s">
        <v>165</v>
      </c>
      <c r="AT456" s="20" t="s">
        <v>152</v>
      </c>
      <c r="AU456" s="20" t="s">
        <v>118</v>
      </c>
      <c r="AY456" s="20" t="s">
        <v>161</v>
      </c>
      <c r="BE456" s="107">
        <f t="shared" si="39"/>
        <v>0</v>
      </c>
      <c r="BF456" s="107">
        <f t="shared" si="40"/>
        <v>0</v>
      </c>
      <c r="BG456" s="107">
        <f t="shared" si="41"/>
        <v>0</v>
      </c>
      <c r="BH456" s="107">
        <f t="shared" si="42"/>
        <v>0</v>
      </c>
      <c r="BI456" s="107">
        <f t="shared" si="43"/>
        <v>0</v>
      </c>
      <c r="BJ456" s="20" t="s">
        <v>85</v>
      </c>
      <c r="BK456" s="107">
        <f t="shared" si="44"/>
        <v>0</v>
      </c>
      <c r="BL456" s="20" t="s">
        <v>165</v>
      </c>
      <c r="BM456" s="20" t="s">
        <v>1427</v>
      </c>
    </row>
    <row r="457" spans="2:65" s="1" customFormat="1" ht="16.5" customHeight="1">
      <c r="B457" s="130"/>
      <c r="C457" s="169" t="s">
        <v>1428</v>
      </c>
      <c r="D457" s="169" t="s">
        <v>152</v>
      </c>
      <c r="E457" s="170" t="s">
        <v>1429</v>
      </c>
      <c r="F457" s="281" t="s">
        <v>1430</v>
      </c>
      <c r="G457" s="281"/>
      <c r="H457" s="281"/>
      <c r="I457" s="281"/>
      <c r="J457" s="171" t="s">
        <v>454</v>
      </c>
      <c r="K457" s="172">
        <v>1</v>
      </c>
      <c r="L457" s="270">
        <v>0</v>
      </c>
      <c r="M457" s="270"/>
      <c r="N457" s="282">
        <f t="shared" si="35"/>
        <v>0</v>
      </c>
      <c r="O457" s="282"/>
      <c r="P457" s="282"/>
      <c r="Q457" s="282"/>
      <c r="R457" s="133"/>
      <c r="T457" s="154" t="s">
        <v>5</v>
      </c>
      <c r="U457" s="46" t="s">
        <v>45</v>
      </c>
      <c r="V457" s="38"/>
      <c r="W457" s="173">
        <f t="shared" si="36"/>
        <v>0</v>
      </c>
      <c r="X457" s="173">
        <v>0</v>
      </c>
      <c r="Y457" s="173">
        <f t="shared" si="37"/>
        <v>0</v>
      </c>
      <c r="Z457" s="173">
        <v>0</v>
      </c>
      <c r="AA457" s="174">
        <f t="shared" si="38"/>
        <v>0</v>
      </c>
      <c r="AR457" s="20" t="s">
        <v>165</v>
      </c>
      <c r="AT457" s="20" t="s">
        <v>152</v>
      </c>
      <c r="AU457" s="20" t="s">
        <v>118</v>
      </c>
      <c r="AY457" s="20" t="s">
        <v>161</v>
      </c>
      <c r="BE457" s="107">
        <f t="shared" si="39"/>
        <v>0</v>
      </c>
      <c r="BF457" s="107">
        <f t="shared" si="40"/>
        <v>0</v>
      </c>
      <c r="BG457" s="107">
        <f t="shared" si="41"/>
        <v>0</v>
      </c>
      <c r="BH457" s="107">
        <f t="shared" si="42"/>
        <v>0</v>
      </c>
      <c r="BI457" s="107">
        <f t="shared" si="43"/>
        <v>0</v>
      </c>
      <c r="BJ457" s="20" t="s">
        <v>85</v>
      </c>
      <c r="BK457" s="107">
        <f t="shared" si="44"/>
        <v>0</v>
      </c>
      <c r="BL457" s="20" t="s">
        <v>165</v>
      </c>
      <c r="BM457" s="20" t="s">
        <v>1431</v>
      </c>
    </row>
    <row r="458" spans="2:65" s="1" customFormat="1" ht="16.5" customHeight="1">
      <c r="B458" s="130"/>
      <c r="C458" s="169" t="s">
        <v>1432</v>
      </c>
      <c r="D458" s="169" t="s">
        <v>152</v>
      </c>
      <c r="E458" s="170" t="s">
        <v>1433</v>
      </c>
      <c r="F458" s="281" t="s">
        <v>1434</v>
      </c>
      <c r="G458" s="281"/>
      <c r="H458" s="281"/>
      <c r="I458" s="281"/>
      <c r="J458" s="171" t="s">
        <v>454</v>
      </c>
      <c r="K458" s="172">
        <v>1</v>
      </c>
      <c r="L458" s="270">
        <v>0</v>
      </c>
      <c r="M458" s="270"/>
      <c r="N458" s="282">
        <f t="shared" si="35"/>
        <v>0</v>
      </c>
      <c r="O458" s="282"/>
      <c r="P458" s="282"/>
      <c r="Q458" s="282"/>
      <c r="R458" s="133"/>
      <c r="T458" s="154" t="s">
        <v>5</v>
      </c>
      <c r="U458" s="46" t="s">
        <v>45</v>
      </c>
      <c r="V458" s="38"/>
      <c r="W458" s="173">
        <f t="shared" si="36"/>
        <v>0</v>
      </c>
      <c r="X458" s="173">
        <v>0</v>
      </c>
      <c r="Y458" s="173">
        <f t="shared" si="37"/>
        <v>0</v>
      </c>
      <c r="Z458" s="173">
        <v>0</v>
      </c>
      <c r="AA458" s="174">
        <f t="shared" si="38"/>
        <v>0</v>
      </c>
      <c r="AR458" s="20" t="s">
        <v>165</v>
      </c>
      <c r="AT458" s="20" t="s">
        <v>152</v>
      </c>
      <c r="AU458" s="20" t="s">
        <v>118</v>
      </c>
      <c r="AY458" s="20" t="s">
        <v>161</v>
      </c>
      <c r="BE458" s="107">
        <f t="shared" si="39"/>
        <v>0</v>
      </c>
      <c r="BF458" s="107">
        <f t="shared" si="40"/>
        <v>0</v>
      </c>
      <c r="BG458" s="107">
        <f t="shared" si="41"/>
        <v>0</v>
      </c>
      <c r="BH458" s="107">
        <f t="shared" si="42"/>
        <v>0</v>
      </c>
      <c r="BI458" s="107">
        <f t="shared" si="43"/>
        <v>0</v>
      </c>
      <c r="BJ458" s="20" t="s">
        <v>85</v>
      </c>
      <c r="BK458" s="107">
        <f t="shared" si="44"/>
        <v>0</v>
      </c>
      <c r="BL458" s="20" t="s">
        <v>165</v>
      </c>
      <c r="BM458" s="20" t="s">
        <v>1435</v>
      </c>
    </row>
    <row r="459" spans="2:65" s="1" customFormat="1" ht="16.5" customHeight="1">
      <c r="B459" s="130"/>
      <c r="C459" s="169" t="s">
        <v>1436</v>
      </c>
      <c r="D459" s="169" t="s">
        <v>152</v>
      </c>
      <c r="E459" s="170" t="s">
        <v>1437</v>
      </c>
      <c r="F459" s="281" t="s">
        <v>1438</v>
      </c>
      <c r="G459" s="281"/>
      <c r="H459" s="281"/>
      <c r="I459" s="281"/>
      <c r="J459" s="171" t="s">
        <v>454</v>
      </c>
      <c r="K459" s="172">
        <v>1</v>
      </c>
      <c r="L459" s="270">
        <v>0</v>
      </c>
      <c r="M459" s="270"/>
      <c r="N459" s="282">
        <f t="shared" si="35"/>
        <v>0</v>
      </c>
      <c r="O459" s="282"/>
      <c r="P459" s="282"/>
      <c r="Q459" s="282"/>
      <c r="R459" s="133"/>
      <c r="T459" s="154" t="s">
        <v>5</v>
      </c>
      <c r="U459" s="46" t="s">
        <v>45</v>
      </c>
      <c r="V459" s="38"/>
      <c r="W459" s="173">
        <f t="shared" si="36"/>
        <v>0</v>
      </c>
      <c r="X459" s="173">
        <v>0</v>
      </c>
      <c r="Y459" s="173">
        <f t="shared" si="37"/>
        <v>0</v>
      </c>
      <c r="Z459" s="173">
        <v>0</v>
      </c>
      <c r="AA459" s="174">
        <f t="shared" si="38"/>
        <v>0</v>
      </c>
      <c r="AR459" s="20" t="s">
        <v>165</v>
      </c>
      <c r="AT459" s="20" t="s">
        <v>152</v>
      </c>
      <c r="AU459" s="20" t="s">
        <v>118</v>
      </c>
      <c r="AY459" s="20" t="s">
        <v>161</v>
      </c>
      <c r="BE459" s="107">
        <f t="shared" si="39"/>
        <v>0</v>
      </c>
      <c r="BF459" s="107">
        <f t="shared" si="40"/>
        <v>0</v>
      </c>
      <c r="BG459" s="107">
        <f t="shared" si="41"/>
        <v>0</v>
      </c>
      <c r="BH459" s="107">
        <f t="shared" si="42"/>
        <v>0</v>
      </c>
      <c r="BI459" s="107">
        <f t="shared" si="43"/>
        <v>0</v>
      </c>
      <c r="BJ459" s="20" t="s">
        <v>85</v>
      </c>
      <c r="BK459" s="107">
        <f t="shared" si="44"/>
        <v>0</v>
      </c>
      <c r="BL459" s="20" t="s">
        <v>165</v>
      </c>
      <c r="BM459" s="20" t="s">
        <v>1439</v>
      </c>
    </row>
    <row r="460" spans="2:65" s="1" customFormat="1" ht="16.5" customHeight="1">
      <c r="B460" s="130"/>
      <c r="C460" s="169" t="s">
        <v>1440</v>
      </c>
      <c r="D460" s="169" t="s">
        <v>152</v>
      </c>
      <c r="E460" s="170" t="s">
        <v>1441</v>
      </c>
      <c r="F460" s="281" t="s">
        <v>1442</v>
      </c>
      <c r="G460" s="281"/>
      <c r="H460" s="281"/>
      <c r="I460" s="281"/>
      <c r="J460" s="171" t="s">
        <v>454</v>
      </c>
      <c r="K460" s="172">
        <v>2</v>
      </c>
      <c r="L460" s="270">
        <v>0</v>
      </c>
      <c r="M460" s="270"/>
      <c r="N460" s="282">
        <f t="shared" si="35"/>
        <v>0</v>
      </c>
      <c r="O460" s="282"/>
      <c r="P460" s="282"/>
      <c r="Q460" s="282"/>
      <c r="R460" s="133"/>
      <c r="T460" s="154" t="s">
        <v>5</v>
      </c>
      <c r="U460" s="46" t="s">
        <v>45</v>
      </c>
      <c r="V460" s="38"/>
      <c r="W460" s="173">
        <f t="shared" si="36"/>
        <v>0</v>
      </c>
      <c r="X460" s="173">
        <v>0</v>
      </c>
      <c r="Y460" s="173">
        <f t="shared" si="37"/>
        <v>0</v>
      </c>
      <c r="Z460" s="173">
        <v>0</v>
      </c>
      <c r="AA460" s="174">
        <f t="shared" si="38"/>
        <v>0</v>
      </c>
      <c r="AR460" s="20" t="s">
        <v>165</v>
      </c>
      <c r="AT460" s="20" t="s">
        <v>152</v>
      </c>
      <c r="AU460" s="20" t="s">
        <v>118</v>
      </c>
      <c r="AY460" s="20" t="s">
        <v>161</v>
      </c>
      <c r="BE460" s="107">
        <f t="shared" si="39"/>
        <v>0</v>
      </c>
      <c r="BF460" s="107">
        <f t="shared" si="40"/>
        <v>0</v>
      </c>
      <c r="BG460" s="107">
        <f t="shared" si="41"/>
        <v>0</v>
      </c>
      <c r="BH460" s="107">
        <f t="shared" si="42"/>
        <v>0</v>
      </c>
      <c r="BI460" s="107">
        <f t="shared" si="43"/>
        <v>0</v>
      </c>
      <c r="BJ460" s="20" t="s">
        <v>85</v>
      </c>
      <c r="BK460" s="107">
        <f t="shared" si="44"/>
        <v>0</v>
      </c>
      <c r="BL460" s="20" t="s">
        <v>165</v>
      </c>
      <c r="BM460" s="20" t="s">
        <v>1443</v>
      </c>
    </row>
    <row r="461" spans="2:65" s="1" customFormat="1" ht="16.5" customHeight="1">
      <c r="B461" s="130"/>
      <c r="C461" s="169" t="s">
        <v>1444</v>
      </c>
      <c r="D461" s="169" t="s">
        <v>152</v>
      </c>
      <c r="E461" s="170" t="s">
        <v>1445</v>
      </c>
      <c r="F461" s="281" t="s">
        <v>1446</v>
      </c>
      <c r="G461" s="281"/>
      <c r="H461" s="281"/>
      <c r="I461" s="281"/>
      <c r="J461" s="171" t="s">
        <v>454</v>
      </c>
      <c r="K461" s="172">
        <v>1</v>
      </c>
      <c r="L461" s="270">
        <v>0</v>
      </c>
      <c r="M461" s="270"/>
      <c r="N461" s="282">
        <f t="shared" si="35"/>
        <v>0</v>
      </c>
      <c r="O461" s="282"/>
      <c r="P461" s="282"/>
      <c r="Q461" s="282"/>
      <c r="R461" s="133"/>
      <c r="T461" s="154" t="s">
        <v>5</v>
      </c>
      <c r="U461" s="46" t="s">
        <v>45</v>
      </c>
      <c r="V461" s="38"/>
      <c r="W461" s="173">
        <f t="shared" si="36"/>
        <v>0</v>
      </c>
      <c r="X461" s="173">
        <v>0</v>
      </c>
      <c r="Y461" s="173">
        <f t="shared" si="37"/>
        <v>0</v>
      </c>
      <c r="Z461" s="173">
        <v>0</v>
      </c>
      <c r="AA461" s="174">
        <f t="shared" si="38"/>
        <v>0</v>
      </c>
      <c r="AR461" s="20" t="s">
        <v>165</v>
      </c>
      <c r="AT461" s="20" t="s">
        <v>152</v>
      </c>
      <c r="AU461" s="20" t="s">
        <v>118</v>
      </c>
      <c r="AY461" s="20" t="s">
        <v>161</v>
      </c>
      <c r="BE461" s="107">
        <f t="shared" si="39"/>
        <v>0</v>
      </c>
      <c r="BF461" s="107">
        <f t="shared" si="40"/>
        <v>0</v>
      </c>
      <c r="BG461" s="107">
        <f t="shared" si="41"/>
        <v>0</v>
      </c>
      <c r="BH461" s="107">
        <f t="shared" si="42"/>
        <v>0</v>
      </c>
      <c r="BI461" s="107">
        <f t="shared" si="43"/>
        <v>0</v>
      </c>
      <c r="BJ461" s="20" t="s">
        <v>85</v>
      </c>
      <c r="BK461" s="107">
        <f t="shared" si="44"/>
        <v>0</v>
      </c>
      <c r="BL461" s="20" t="s">
        <v>165</v>
      </c>
      <c r="BM461" s="20" t="s">
        <v>1447</v>
      </c>
    </row>
    <row r="462" spans="2:65" s="1" customFormat="1" ht="16.5" customHeight="1">
      <c r="B462" s="130"/>
      <c r="C462" s="169" t="s">
        <v>1448</v>
      </c>
      <c r="D462" s="169" t="s">
        <v>152</v>
      </c>
      <c r="E462" s="170" t="s">
        <v>1449</v>
      </c>
      <c r="F462" s="281" t="s">
        <v>1450</v>
      </c>
      <c r="G462" s="281"/>
      <c r="H462" s="281"/>
      <c r="I462" s="281"/>
      <c r="J462" s="171" t="s">
        <v>454</v>
      </c>
      <c r="K462" s="172">
        <v>1</v>
      </c>
      <c r="L462" s="270">
        <v>0</v>
      </c>
      <c r="M462" s="270"/>
      <c r="N462" s="282">
        <f t="shared" si="35"/>
        <v>0</v>
      </c>
      <c r="O462" s="282"/>
      <c r="P462" s="282"/>
      <c r="Q462" s="282"/>
      <c r="R462" s="133"/>
      <c r="T462" s="154" t="s">
        <v>5</v>
      </c>
      <c r="U462" s="46" t="s">
        <v>45</v>
      </c>
      <c r="V462" s="38"/>
      <c r="W462" s="173">
        <f t="shared" si="36"/>
        <v>0</v>
      </c>
      <c r="X462" s="173">
        <v>0</v>
      </c>
      <c r="Y462" s="173">
        <f t="shared" si="37"/>
        <v>0</v>
      </c>
      <c r="Z462" s="173">
        <v>0</v>
      </c>
      <c r="AA462" s="174">
        <f t="shared" si="38"/>
        <v>0</v>
      </c>
      <c r="AR462" s="20" t="s">
        <v>165</v>
      </c>
      <c r="AT462" s="20" t="s">
        <v>152</v>
      </c>
      <c r="AU462" s="20" t="s">
        <v>118</v>
      </c>
      <c r="AY462" s="20" t="s">
        <v>161</v>
      </c>
      <c r="BE462" s="107">
        <f t="shared" si="39"/>
        <v>0</v>
      </c>
      <c r="BF462" s="107">
        <f t="shared" si="40"/>
        <v>0</v>
      </c>
      <c r="BG462" s="107">
        <f t="shared" si="41"/>
        <v>0</v>
      </c>
      <c r="BH462" s="107">
        <f t="shared" si="42"/>
        <v>0</v>
      </c>
      <c r="BI462" s="107">
        <f t="shared" si="43"/>
        <v>0</v>
      </c>
      <c r="BJ462" s="20" t="s">
        <v>85</v>
      </c>
      <c r="BK462" s="107">
        <f t="shared" si="44"/>
        <v>0</v>
      </c>
      <c r="BL462" s="20" t="s">
        <v>165</v>
      </c>
      <c r="BM462" s="20" t="s">
        <v>1451</v>
      </c>
    </row>
    <row r="463" spans="2:65" s="1" customFormat="1" ht="16.5" customHeight="1">
      <c r="B463" s="130"/>
      <c r="C463" s="169" t="s">
        <v>1452</v>
      </c>
      <c r="D463" s="169" t="s">
        <v>152</v>
      </c>
      <c r="E463" s="170" t="s">
        <v>1453</v>
      </c>
      <c r="F463" s="281" t="s">
        <v>1454</v>
      </c>
      <c r="G463" s="281"/>
      <c r="H463" s="281"/>
      <c r="I463" s="281"/>
      <c r="J463" s="171" t="s">
        <v>454</v>
      </c>
      <c r="K463" s="172">
        <v>2</v>
      </c>
      <c r="L463" s="270">
        <v>0</v>
      </c>
      <c r="M463" s="270"/>
      <c r="N463" s="282">
        <f t="shared" si="35"/>
        <v>0</v>
      </c>
      <c r="O463" s="282"/>
      <c r="P463" s="282"/>
      <c r="Q463" s="282"/>
      <c r="R463" s="133"/>
      <c r="T463" s="154" t="s">
        <v>5</v>
      </c>
      <c r="U463" s="46" t="s">
        <v>45</v>
      </c>
      <c r="V463" s="38"/>
      <c r="W463" s="173">
        <f t="shared" si="36"/>
        <v>0</v>
      </c>
      <c r="X463" s="173">
        <v>0</v>
      </c>
      <c r="Y463" s="173">
        <f t="shared" si="37"/>
        <v>0</v>
      </c>
      <c r="Z463" s="173">
        <v>0</v>
      </c>
      <c r="AA463" s="174">
        <f t="shared" si="38"/>
        <v>0</v>
      </c>
      <c r="AR463" s="20" t="s">
        <v>165</v>
      </c>
      <c r="AT463" s="20" t="s">
        <v>152</v>
      </c>
      <c r="AU463" s="20" t="s">
        <v>118</v>
      </c>
      <c r="AY463" s="20" t="s">
        <v>161</v>
      </c>
      <c r="BE463" s="107">
        <f t="shared" si="39"/>
        <v>0</v>
      </c>
      <c r="BF463" s="107">
        <f t="shared" si="40"/>
        <v>0</v>
      </c>
      <c r="BG463" s="107">
        <f t="shared" si="41"/>
        <v>0</v>
      </c>
      <c r="BH463" s="107">
        <f t="shared" si="42"/>
        <v>0</v>
      </c>
      <c r="BI463" s="107">
        <f t="shared" si="43"/>
        <v>0</v>
      </c>
      <c r="BJ463" s="20" t="s">
        <v>85</v>
      </c>
      <c r="BK463" s="107">
        <f t="shared" si="44"/>
        <v>0</v>
      </c>
      <c r="BL463" s="20" t="s">
        <v>165</v>
      </c>
      <c r="BM463" s="20" t="s">
        <v>1455</v>
      </c>
    </row>
    <row r="464" spans="2:65" s="1" customFormat="1" ht="16.5" customHeight="1">
      <c r="B464" s="130"/>
      <c r="C464" s="169" t="s">
        <v>1456</v>
      </c>
      <c r="D464" s="169" t="s">
        <v>152</v>
      </c>
      <c r="E464" s="170" t="s">
        <v>1457</v>
      </c>
      <c r="F464" s="281" t="s">
        <v>1458</v>
      </c>
      <c r="G464" s="281"/>
      <c r="H464" s="281"/>
      <c r="I464" s="281"/>
      <c r="J464" s="171" t="s">
        <v>454</v>
      </c>
      <c r="K464" s="172">
        <v>3</v>
      </c>
      <c r="L464" s="270">
        <v>0</v>
      </c>
      <c r="M464" s="270"/>
      <c r="N464" s="282">
        <f t="shared" si="35"/>
        <v>0</v>
      </c>
      <c r="O464" s="282"/>
      <c r="P464" s="282"/>
      <c r="Q464" s="282"/>
      <c r="R464" s="133"/>
      <c r="T464" s="154" t="s">
        <v>5</v>
      </c>
      <c r="U464" s="46" t="s">
        <v>45</v>
      </c>
      <c r="V464" s="38"/>
      <c r="W464" s="173">
        <f t="shared" si="36"/>
        <v>0</v>
      </c>
      <c r="X464" s="173">
        <v>0</v>
      </c>
      <c r="Y464" s="173">
        <f t="shared" si="37"/>
        <v>0</v>
      </c>
      <c r="Z464" s="173">
        <v>0</v>
      </c>
      <c r="AA464" s="174">
        <f t="shared" si="38"/>
        <v>0</v>
      </c>
      <c r="AR464" s="20" t="s">
        <v>165</v>
      </c>
      <c r="AT464" s="20" t="s">
        <v>152</v>
      </c>
      <c r="AU464" s="20" t="s">
        <v>118</v>
      </c>
      <c r="AY464" s="20" t="s">
        <v>161</v>
      </c>
      <c r="BE464" s="107">
        <f t="shared" si="39"/>
        <v>0</v>
      </c>
      <c r="BF464" s="107">
        <f t="shared" si="40"/>
        <v>0</v>
      </c>
      <c r="BG464" s="107">
        <f t="shared" si="41"/>
        <v>0</v>
      </c>
      <c r="BH464" s="107">
        <f t="shared" si="42"/>
        <v>0</v>
      </c>
      <c r="BI464" s="107">
        <f t="shared" si="43"/>
        <v>0</v>
      </c>
      <c r="BJ464" s="20" t="s">
        <v>85</v>
      </c>
      <c r="BK464" s="107">
        <f t="shared" si="44"/>
        <v>0</v>
      </c>
      <c r="BL464" s="20" t="s">
        <v>165</v>
      </c>
      <c r="BM464" s="20" t="s">
        <v>1459</v>
      </c>
    </row>
    <row r="465" spans="2:65" s="1" customFormat="1" ht="16.5" customHeight="1">
      <c r="B465" s="130"/>
      <c r="C465" s="169" t="s">
        <v>1460</v>
      </c>
      <c r="D465" s="169" t="s">
        <v>152</v>
      </c>
      <c r="E465" s="170" t="s">
        <v>1461</v>
      </c>
      <c r="F465" s="281" t="s">
        <v>1462</v>
      </c>
      <c r="G465" s="281"/>
      <c r="H465" s="281"/>
      <c r="I465" s="281"/>
      <c r="J465" s="171" t="s">
        <v>454</v>
      </c>
      <c r="K465" s="172">
        <v>2</v>
      </c>
      <c r="L465" s="270">
        <v>0</v>
      </c>
      <c r="M465" s="270"/>
      <c r="N465" s="282">
        <f t="shared" si="35"/>
        <v>0</v>
      </c>
      <c r="O465" s="282"/>
      <c r="P465" s="282"/>
      <c r="Q465" s="282"/>
      <c r="R465" s="133"/>
      <c r="T465" s="154" t="s">
        <v>5</v>
      </c>
      <c r="U465" s="46" t="s">
        <v>45</v>
      </c>
      <c r="V465" s="38"/>
      <c r="W465" s="173">
        <f t="shared" si="36"/>
        <v>0</v>
      </c>
      <c r="X465" s="173">
        <v>0</v>
      </c>
      <c r="Y465" s="173">
        <f t="shared" si="37"/>
        <v>0</v>
      </c>
      <c r="Z465" s="173">
        <v>0</v>
      </c>
      <c r="AA465" s="174">
        <f t="shared" si="38"/>
        <v>0</v>
      </c>
      <c r="AR465" s="20" t="s">
        <v>165</v>
      </c>
      <c r="AT465" s="20" t="s">
        <v>152</v>
      </c>
      <c r="AU465" s="20" t="s">
        <v>118</v>
      </c>
      <c r="AY465" s="20" t="s">
        <v>161</v>
      </c>
      <c r="BE465" s="107">
        <f t="shared" si="39"/>
        <v>0</v>
      </c>
      <c r="BF465" s="107">
        <f t="shared" si="40"/>
        <v>0</v>
      </c>
      <c r="BG465" s="107">
        <f t="shared" si="41"/>
        <v>0</v>
      </c>
      <c r="BH465" s="107">
        <f t="shared" si="42"/>
        <v>0</v>
      </c>
      <c r="BI465" s="107">
        <f t="shared" si="43"/>
        <v>0</v>
      </c>
      <c r="BJ465" s="20" t="s">
        <v>85</v>
      </c>
      <c r="BK465" s="107">
        <f t="shared" si="44"/>
        <v>0</v>
      </c>
      <c r="BL465" s="20" t="s">
        <v>165</v>
      </c>
      <c r="BM465" s="20" t="s">
        <v>1463</v>
      </c>
    </row>
    <row r="466" spans="2:65" s="1" customFormat="1" ht="16.5" customHeight="1">
      <c r="B466" s="130"/>
      <c r="C466" s="169" t="s">
        <v>1464</v>
      </c>
      <c r="D466" s="169" t="s">
        <v>152</v>
      </c>
      <c r="E466" s="170" t="s">
        <v>1465</v>
      </c>
      <c r="F466" s="281" t="s">
        <v>1466</v>
      </c>
      <c r="G466" s="281"/>
      <c r="H466" s="281"/>
      <c r="I466" s="281"/>
      <c r="J466" s="171" t="s">
        <v>454</v>
      </c>
      <c r="K466" s="172">
        <v>2</v>
      </c>
      <c r="L466" s="270">
        <v>0</v>
      </c>
      <c r="M466" s="270"/>
      <c r="N466" s="282">
        <f t="shared" ref="N466:N529" si="45">ROUND(L466*K466,2)</f>
        <v>0</v>
      </c>
      <c r="O466" s="282"/>
      <c r="P466" s="282"/>
      <c r="Q466" s="282"/>
      <c r="R466" s="133"/>
      <c r="T466" s="154" t="s">
        <v>5</v>
      </c>
      <c r="U466" s="46" t="s">
        <v>45</v>
      </c>
      <c r="V466" s="38"/>
      <c r="W466" s="173">
        <f t="shared" ref="W466:W529" si="46">V466*K466</f>
        <v>0</v>
      </c>
      <c r="X466" s="173">
        <v>0</v>
      </c>
      <c r="Y466" s="173">
        <f t="shared" ref="Y466:Y529" si="47">X466*K466</f>
        <v>0</v>
      </c>
      <c r="Z466" s="173">
        <v>0</v>
      </c>
      <c r="AA466" s="174">
        <f t="shared" ref="AA466:AA529" si="48">Z466*K466</f>
        <v>0</v>
      </c>
      <c r="AR466" s="20" t="s">
        <v>165</v>
      </c>
      <c r="AT466" s="20" t="s">
        <v>152</v>
      </c>
      <c r="AU466" s="20" t="s">
        <v>118</v>
      </c>
      <c r="AY466" s="20" t="s">
        <v>161</v>
      </c>
      <c r="BE466" s="107">
        <f t="shared" ref="BE466:BE529" si="49">IF(U466="základní",N466,0)</f>
        <v>0</v>
      </c>
      <c r="BF466" s="107">
        <f t="shared" ref="BF466:BF529" si="50">IF(U466="snížená",N466,0)</f>
        <v>0</v>
      </c>
      <c r="BG466" s="107">
        <f t="shared" ref="BG466:BG529" si="51">IF(U466="zákl. přenesená",N466,0)</f>
        <v>0</v>
      </c>
      <c r="BH466" s="107">
        <f t="shared" ref="BH466:BH529" si="52">IF(U466="sníž. přenesená",N466,0)</f>
        <v>0</v>
      </c>
      <c r="BI466" s="107">
        <f t="shared" ref="BI466:BI529" si="53">IF(U466="nulová",N466,0)</f>
        <v>0</v>
      </c>
      <c r="BJ466" s="20" t="s">
        <v>85</v>
      </c>
      <c r="BK466" s="107">
        <f t="shared" ref="BK466:BK529" si="54">ROUND(L466*K466,2)</f>
        <v>0</v>
      </c>
      <c r="BL466" s="20" t="s">
        <v>165</v>
      </c>
      <c r="BM466" s="20" t="s">
        <v>1467</v>
      </c>
    </row>
    <row r="467" spans="2:65" s="1" customFormat="1" ht="16.5" customHeight="1">
      <c r="B467" s="130"/>
      <c r="C467" s="169" t="s">
        <v>1468</v>
      </c>
      <c r="D467" s="169" t="s">
        <v>152</v>
      </c>
      <c r="E467" s="170" t="s">
        <v>1469</v>
      </c>
      <c r="F467" s="281" t="s">
        <v>1470</v>
      </c>
      <c r="G467" s="281"/>
      <c r="H467" s="281"/>
      <c r="I467" s="281"/>
      <c r="J467" s="171" t="s">
        <v>454</v>
      </c>
      <c r="K467" s="172">
        <v>1</v>
      </c>
      <c r="L467" s="270">
        <v>0</v>
      </c>
      <c r="M467" s="270"/>
      <c r="N467" s="282">
        <f t="shared" si="45"/>
        <v>0</v>
      </c>
      <c r="O467" s="282"/>
      <c r="P467" s="282"/>
      <c r="Q467" s="282"/>
      <c r="R467" s="133"/>
      <c r="T467" s="154" t="s">
        <v>5</v>
      </c>
      <c r="U467" s="46" t="s">
        <v>45</v>
      </c>
      <c r="V467" s="38"/>
      <c r="W467" s="173">
        <f t="shared" si="46"/>
        <v>0</v>
      </c>
      <c r="X467" s="173">
        <v>0</v>
      </c>
      <c r="Y467" s="173">
        <f t="shared" si="47"/>
        <v>0</v>
      </c>
      <c r="Z467" s="173">
        <v>0</v>
      </c>
      <c r="AA467" s="174">
        <f t="shared" si="48"/>
        <v>0</v>
      </c>
      <c r="AR467" s="20" t="s">
        <v>252</v>
      </c>
      <c r="AT467" s="20" t="s">
        <v>152</v>
      </c>
      <c r="AU467" s="20" t="s">
        <v>118</v>
      </c>
      <c r="AY467" s="20" t="s">
        <v>161</v>
      </c>
      <c r="BE467" s="107">
        <f t="shared" si="49"/>
        <v>0</v>
      </c>
      <c r="BF467" s="107">
        <f t="shared" si="50"/>
        <v>0</v>
      </c>
      <c r="BG467" s="107">
        <f t="shared" si="51"/>
        <v>0</v>
      </c>
      <c r="BH467" s="107">
        <f t="shared" si="52"/>
        <v>0</v>
      </c>
      <c r="BI467" s="107">
        <f t="shared" si="53"/>
        <v>0</v>
      </c>
      <c r="BJ467" s="20" t="s">
        <v>85</v>
      </c>
      <c r="BK467" s="107">
        <f t="shared" si="54"/>
        <v>0</v>
      </c>
      <c r="BL467" s="20" t="s">
        <v>252</v>
      </c>
      <c r="BM467" s="20" t="s">
        <v>1471</v>
      </c>
    </row>
    <row r="468" spans="2:65" s="1" customFormat="1" ht="16.5" customHeight="1">
      <c r="B468" s="130"/>
      <c r="C468" s="169" t="s">
        <v>1472</v>
      </c>
      <c r="D468" s="169" t="s">
        <v>152</v>
      </c>
      <c r="E468" s="170" t="s">
        <v>1473</v>
      </c>
      <c r="F468" s="281" t="s">
        <v>1474</v>
      </c>
      <c r="G468" s="281"/>
      <c r="H468" s="281"/>
      <c r="I468" s="281"/>
      <c r="J468" s="171" t="s">
        <v>454</v>
      </c>
      <c r="K468" s="172">
        <v>1</v>
      </c>
      <c r="L468" s="270">
        <v>0</v>
      </c>
      <c r="M468" s="270"/>
      <c r="N468" s="282">
        <f t="shared" si="45"/>
        <v>0</v>
      </c>
      <c r="O468" s="282"/>
      <c r="P468" s="282"/>
      <c r="Q468" s="282"/>
      <c r="R468" s="133"/>
      <c r="T468" s="154" t="s">
        <v>5</v>
      </c>
      <c r="U468" s="46" t="s">
        <v>45</v>
      </c>
      <c r="V468" s="38"/>
      <c r="W468" s="173">
        <f t="shared" si="46"/>
        <v>0</v>
      </c>
      <c r="X468" s="173">
        <v>0</v>
      </c>
      <c r="Y468" s="173">
        <f t="shared" si="47"/>
        <v>0</v>
      </c>
      <c r="Z468" s="173">
        <v>0</v>
      </c>
      <c r="AA468" s="174">
        <f t="shared" si="48"/>
        <v>0</v>
      </c>
      <c r="AR468" s="20" t="s">
        <v>252</v>
      </c>
      <c r="AT468" s="20" t="s">
        <v>152</v>
      </c>
      <c r="AU468" s="20" t="s">
        <v>118</v>
      </c>
      <c r="AY468" s="20" t="s">
        <v>161</v>
      </c>
      <c r="BE468" s="107">
        <f t="shared" si="49"/>
        <v>0</v>
      </c>
      <c r="BF468" s="107">
        <f t="shared" si="50"/>
        <v>0</v>
      </c>
      <c r="BG468" s="107">
        <f t="shared" si="51"/>
        <v>0</v>
      </c>
      <c r="BH468" s="107">
        <f t="shared" si="52"/>
        <v>0</v>
      </c>
      <c r="BI468" s="107">
        <f t="shared" si="53"/>
        <v>0</v>
      </c>
      <c r="BJ468" s="20" t="s">
        <v>85</v>
      </c>
      <c r="BK468" s="107">
        <f t="shared" si="54"/>
        <v>0</v>
      </c>
      <c r="BL468" s="20" t="s">
        <v>252</v>
      </c>
      <c r="BM468" s="20" t="s">
        <v>1475</v>
      </c>
    </row>
    <row r="469" spans="2:65" s="1" customFormat="1" ht="16.5" customHeight="1">
      <c r="B469" s="130"/>
      <c r="C469" s="169" t="s">
        <v>1476</v>
      </c>
      <c r="D469" s="169" t="s">
        <v>152</v>
      </c>
      <c r="E469" s="170" t="s">
        <v>1477</v>
      </c>
      <c r="F469" s="281" t="s">
        <v>1478</v>
      </c>
      <c r="G469" s="281"/>
      <c r="H469" s="281"/>
      <c r="I469" s="281"/>
      <c r="J469" s="171" t="s">
        <v>454</v>
      </c>
      <c r="K469" s="172">
        <v>1</v>
      </c>
      <c r="L469" s="270">
        <v>0</v>
      </c>
      <c r="M469" s="270"/>
      <c r="N469" s="282">
        <f t="shared" si="45"/>
        <v>0</v>
      </c>
      <c r="O469" s="282"/>
      <c r="P469" s="282"/>
      <c r="Q469" s="282"/>
      <c r="R469" s="133"/>
      <c r="T469" s="154" t="s">
        <v>5</v>
      </c>
      <c r="U469" s="46" t="s">
        <v>45</v>
      </c>
      <c r="V469" s="38"/>
      <c r="W469" s="173">
        <f t="shared" si="46"/>
        <v>0</v>
      </c>
      <c r="X469" s="173">
        <v>0</v>
      </c>
      <c r="Y469" s="173">
        <f t="shared" si="47"/>
        <v>0</v>
      </c>
      <c r="Z469" s="173">
        <v>0</v>
      </c>
      <c r="AA469" s="174">
        <f t="shared" si="48"/>
        <v>0</v>
      </c>
      <c r="AR469" s="20" t="s">
        <v>252</v>
      </c>
      <c r="AT469" s="20" t="s">
        <v>152</v>
      </c>
      <c r="AU469" s="20" t="s">
        <v>118</v>
      </c>
      <c r="AY469" s="20" t="s">
        <v>161</v>
      </c>
      <c r="BE469" s="107">
        <f t="shared" si="49"/>
        <v>0</v>
      </c>
      <c r="BF469" s="107">
        <f t="shared" si="50"/>
        <v>0</v>
      </c>
      <c r="BG469" s="107">
        <f t="shared" si="51"/>
        <v>0</v>
      </c>
      <c r="BH469" s="107">
        <f t="shared" si="52"/>
        <v>0</v>
      </c>
      <c r="BI469" s="107">
        <f t="shared" si="53"/>
        <v>0</v>
      </c>
      <c r="BJ469" s="20" t="s">
        <v>85</v>
      </c>
      <c r="BK469" s="107">
        <f t="shared" si="54"/>
        <v>0</v>
      </c>
      <c r="BL469" s="20" t="s">
        <v>252</v>
      </c>
      <c r="BM469" s="20" t="s">
        <v>1479</v>
      </c>
    </row>
    <row r="470" spans="2:65" s="1" customFormat="1" ht="16.5" customHeight="1">
      <c r="B470" s="130"/>
      <c r="C470" s="169" t="s">
        <v>1480</v>
      </c>
      <c r="D470" s="169" t="s">
        <v>152</v>
      </c>
      <c r="E470" s="170" t="s">
        <v>1481</v>
      </c>
      <c r="F470" s="281" t="s">
        <v>1206</v>
      </c>
      <c r="G470" s="281"/>
      <c r="H470" s="281"/>
      <c r="I470" s="281"/>
      <c r="J470" s="171" t="s">
        <v>454</v>
      </c>
      <c r="K470" s="172">
        <v>1</v>
      </c>
      <c r="L470" s="270">
        <v>0</v>
      </c>
      <c r="M470" s="270"/>
      <c r="N470" s="282">
        <f t="shared" si="45"/>
        <v>0</v>
      </c>
      <c r="O470" s="282"/>
      <c r="P470" s="282"/>
      <c r="Q470" s="282"/>
      <c r="R470" s="133"/>
      <c r="T470" s="154" t="s">
        <v>5</v>
      </c>
      <c r="U470" s="46" t="s">
        <v>45</v>
      </c>
      <c r="V470" s="38"/>
      <c r="W470" s="173">
        <f t="shared" si="46"/>
        <v>0</v>
      </c>
      <c r="X470" s="173">
        <v>0</v>
      </c>
      <c r="Y470" s="173">
        <f t="shared" si="47"/>
        <v>0</v>
      </c>
      <c r="Z470" s="173">
        <v>0</v>
      </c>
      <c r="AA470" s="174">
        <f t="shared" si="48"/>
        <v>0</v>
      </c>
      <c r="AR470" s="20" t="s">
        <v>252</v>
      </c>
      <c r="AT470" s="20" t="s">
        <v>152</v>
      </c>
      <c r="AU470" s="20" t="s">
        <v>118</v>
      </c>
      <c r="AY470" s="20" t="s">
        <v>161</v>
      </c>
      <c r="BE470" s="107">
        <f t="shared" si="49"/>
        <v>0</v>
      </c>
      <c r="BF470" s="107">
        <f t="shared" si="50"/>
        <v>0</v>
      </c>
      <c r="BG470" s="107">
        <f t="shared" si="51"/>
        <v>0</v>
      </c>
      <c r="BH470" s="107">
        <f t="shared" si="52"/>
        <v>0</v>
      </c>
      <c r="BI470" s="107">
        <f t="shared" si="53"/>
        <v>0</v>
      </c>
      <c r="BJ470" s="20" t="s">
        <v>85</v>
      </c>
      <c r="BK470" s="107">
        <f t="shared" si="54"/>
        <v>0</v>
      </c>
      <c r="BL470" s="20" t="s">
        <v>252</v>
      </c>
      <c r="BM470" s="20" t="s">
        <v>1482</v>
      </c>
    </row>
    <row r="471" spans="2:65" s="1" customFormat="1" ht="16.5" customHeight="1">
      <c r="B471" s="130"/>
      <c r="C471" s="169" t="s">
        <v>1483</v>
      </c>
      <c r="D471" s="169" t="s">
        <v>152</v>
      </c>
      <c r="E471" s="170" t="s">
        <v>1484</v>
      </c>
      <c r="F471" s="281" t="s">
        <v>1485</v>
      </c>
      <c r="G471" s="281"/>
      <c r="H471" s="281"/>
      <c r="I471" s="281"/>
      <c r="J471" s="171" t="s">
        <v>454</v>
      </c>
      <c r="K471" s="172">
        <v>1</v>
      </c>
      <c r="L471" s="270">
        <v>0</v>
      </c>
      <c r="M471" s="270"/>
      <c r="N471" s="282">
        <f t="shared" si="45"/>
        <v>0</v>
      </c>
      <c r="O471" s="282"/>
      <c r="P471" s="282"/>
      <c r="Q471" s="282"/>
      <c r="R471" s="133"/>
      <c r="T471" s="154" t="s">
        <v>5</v>
      </c>
      <c r="U471" s="46" t="s">
        <v>45</v>
      </c>
      <c r="V471" s="38"/>
      <c r="W471" s="173">
        <f t="shared" si="46"/>
        <v>0</v>
      </c>
      <c r="X471" s="173">
        <v>0</v>
      </c>
      <c r="Y471" s="173">
        <f t="shared" si="47"/>
        <v>0</v>
      </c>
      <c r="Z471" s="173">
        <v>0</v>
      </c>
      <c r="AA471" s="174">
        <f t="shared" si="48"/>
        <v>0</v>
      </c>
      <c r="AR471" s="20" t="s">
        <v>252</v>
      </c>
      <c r="AT471" s="20" t="s">
        <v>152</v>
      </c>
      <c r="AU471" s="20" t="s">
        <v>118</v>
      </c>
      <c r="AY471" s="20" t="s">
        <v>161</v>
      </c>
      <c r="BE471" s="107">
        <f t="shared" si="49"/>
        <v>0</v>
      </c>
      <c r="BF471" s="107">
        <f t="shared" si="50"/>
        <v>0</v>
      </c>
      <c r="BG471" s="107">
        <f t="shared" si="51"/>
        <v>0</v>
      </c>
      <c r="BH471" s="107">
        <f t="shared" si="52"/>
        <v>0</v>
      </c>
      <c r="BI471" s="107">
        <f t="shared" si="53"/>
        <v>0</v>
      </c>
      <c r="BJ471" s="20" t="s">
        <v>85</v>
      </c>
      <c r="BK471" s="107">
        <f t="shared" si="54"/>
        <v>0</v>
      </c>
      <c r="BL471" s="20" t="s">
        <v>252</v>
      </c>
      <c r="BM471" s="20" t="s">
        <v>1486</v>
      </c>
    </row>
    <row r="472" spans="2:65" s="1" customFormat="1" ht="16.5" customHeight="1">
      <c r="B472" s="130"/>
      <c r="C472" s="169" t="s">
        <v>1487</v>
      </c>
      <c r="D472" s="169" t="s">
        <v>152</v>
      </c>
      <c r="E472" s="170" t="s">
        <v>1488</v>
      </c>
      <c r="F472" s="281" t="s">
        <v>1489</v>
      </c>
      <c r="G472" s="281"/>
      <c r="H472" s="281"/>
      <c r="I472" s="281"/>
      <c r="J472" s="171" t="s">
        <v>454</v>
      </c>
      <c r="K472" s="172">
        <v>1</v>
      </c>
      <c r="L472" s="270">
        <v>0</v>
      </c>
      <c r="M472" s="270"/>
      <c r="N472" s="282">
        <f t="shared" si="45"/>
        <v>0</v>
      </c>
      <c r="O472" s="282"/>
      <c r="P472" s="282"/>
      <c r="Q472" s="282"/>
      <c r="R472" s="133"/>
      <c r="T472" s="154" t="s">
        <v>5</v>
      </c>
      <c r="U472" s="46" t="s">
        <v>45</v>
      </c>
      <c r="V472" s="38"/>
      <c r="W472" s="173">
        <f t="shared" si="46"/>
        <v>0</v>
      </c>
      <c r="X472" s="173">
        <v>0</v>
      </c>
      <c r="Y472" s="173">
        <f t="shared" si="47"/>
        <v>0</v>
      </c>
      <c r="Z472" s="173">
        <v>0</v>
      </c>
      <c r="AA472" s="174">
        <f t="shared" si="48"/>
        <v>0</v>
      </c>
      <c r="AR472" s="20" t="s">
        <v>252</v>
      </c>
      <c r="AT472" s="20" t="s">
        <v>152</v>
      </c>
      <c r="AU472" s="20" t="s">
        <v>118</v>
      </c>
      <c r="AY472" s="20" t="s">
        <v>161</v>
      </c>
      <c r="BE472" s="107">
        <f t="shared" si="49"/>
        <v>0</v>
      </c>
      <c r="BF472" s="107">
        <f t="shared" si="50"/>
        <v>0</v>
      </c>
      <c r="BG472" s="107">
        <f t="shared" si="51"/>
        <v>0</v>
      </c>
      <c r="BH472" s="107">
        <f t="shared" si="52"/>
        <v>0</v>
      </c>
      <c r="BI472" s="107">
        <f t="shared" si="53"/>
        <v>0</v>
      </c>
      <c r="BJ472" s="20" t="s">
        <v>85</v>
      </c>
      <c r="BK472" s="107">
        <f t="shared" si="54"/>
        <v>0</v>
      </c>
      <c r="BL472" s="20" t="s">
        <v>252</v>
      </c>
      <c r="BM472" s="20" t="s">
        <v>1490</v>
      </c>
    </row>
    <row r="473" spans="2:65" s="1" customFormat="1" ht="16.5" customHeight="1">
      <c r="B473" s="130"/>
      <c r="C473" s="169" t="s">
        <v>1491</v>
      </c>
      <c r="D473" s="169" t="s">
        <v>152</v>
      </c>
      <c r="E473" s="170" t="s">
        <v>1492</v>
      </c>
      <c r="F473" s="281" t="s">
        <v>1493</v>
      </c>
      <c r="G473" s="281"/>
      <c r="H473" s="281"/>
      <c r="I473" s="281"/>
      <c r="J473" s="171" t="s">
        <v>454</v>
      </c>
      <c r="K473" s="172">
        <v>1</v>
      </c>
      <c r="L473" s="270">
        <v>0</v>
      </c>
      <c r="M473" s="270"/>
      <c r="N473" s="282">
        <f t="shared" si="45"/>
        <v>0</v>
      </c>
      <c r="O473" s="282"/>
      <c r="P473" s="282"/>
      <c r="Q473" s="282"/>
      <c r="R473" s="133"/>
      <c r="T473" s="154" t="s">
        <v>5</v>
      </c>
      <c r="U473" s="46" t="s">
        <v>45</v>
      </c>
      <c r="V473" s="38"/>
      <c r="W473" s="173">
        <f t="shared" si="46"/>
        <v>0</v>
      </c>
      <c r="X473" s="173">
        <v>0</v>
      </c>
      <c r="Y473" s="173">
        <f t="shared" si="47"/>
        <v>0</v>
      </c>
      <c r="Z473" s="173">
        <v>0</v>
      </c>
      <c r="AA473" s="174">
        <f t="shared" si="48"/>
        <v>0</v>
      </c>
      <c r="AR473" s="20" t="s">
        <v>252</v>
      </c>
      <c r="AT473" s="20" t="s">
        <v>152</v>
      </c>
      <c r="AU473" s="20" t="s">
        <v>118</v>
      </c>
      <c r="AY473" s="20" t="s">
        <v>161</v>
      </c>
      <c r="BE473" s="107">
        <f t="shared" si="49"/>
        <v>0</v>
      </c>
      <c r="BF473" s="107">
        <f t="shared" si="50"/>
        <v>0</v>
      </c>
      <c r="BG473" s="107">
        <f t="shared" si="51"/>
        <v>0</v>
      </c>
      <c r="BH473" s="107">
        <f t="shared" si="52"/>
        <v>0</v>
      </c>
      <c r="BI473" s="107">
        <f t="shared" si="53"/>
        <v>0</v>
      </c>
      <c r="BJ473" s="20" t="s">
        <v>85</v>
      </c>
      <c r="BK473" s="107">
        <f t="shared" si="54"/>
        <v>0</v>
      </c>
      <c r="BL473" s="20" t="s">
        <v>252</v>
      </c>
      <c r="BM473" s="20" t="s">
        <v>1494</v>
      </c>
    </row>
    <row r="474" spans="2:65" s="1" customFormat="1" ht="16.5" customHeight="1">
      <c r="B474" s="130"/>
      <c r="C474" s="169" t="s">
        <v>1495</v>
      </c>
      <c r="D474" s="169" t="s">
        <v>152</v>
      </c>
      <c r="E474" s="170" t="s">
        <v>1496</v>
      </c>
      <c r="F474" s="281" t="s">
        <v>1497</v>
      </c>
      <c r="G474" s="281"/>
      <c r="H474" s="281"/>
      <c r="I474" s="281"/>
      <c r="J474" s="171" t="s">
        <v>454</v>
      </c>
      <c r="K474" s="172">
        <v>1</v>
      </c>
      <c r="L474" s="270">
        <v>0</v>
      </c>
      <c r="M474" s="270"/>
      <c r="N474" s="282">
        <f t="shared" si="45"/>
        <v>0</v>
      </c>
      <c r="O474" s="282"/>
      <c r="P474" s="282"/>
      <c r="Q474" s="282"/>
      <c r="R474" s="133"/>
      <c r="T474" s="154" t="s">
        <v>5</v>
      </c>
      <c r="U474" s="46" t="s">
        <v>45</v>
      </c>
      <c r="V474" s="38"/>
      <c r="W474" s="173">
        <f t="shared" si="46"/>
        <v>0</v>
      </c>
      <c r="X474" s="173">
        <v>0</v>
      </c>
      <c r="Y474" s="173">
        <f t="shared" si="47"/>
        <v>0</v>
      </c>
      <c r="Z474" s="173">
        <v>0</v>
      </c>
      <c r="AA474" s="174">
        <f t="shared" si="48"/>
        <v>0</v>
      </c>
      <c r="AR474" s="20" t="s">
        <v>252</v>
      </c>
      <c r="AT474" s="20" t="s">
        <v>152</v>
      </c>
      <c r="AU474" s="20" t="s">
        <v>118</v>
      </c>
      <c r="AY474" s="20" t="s">
        <v>161</v>
      </c>
      <c r="BE474" s="107">
        <f t="shared" si="49"/>
        <v>0</v>
      </c>
      <c r="BF474" s="107">
        <f t="shared" si="50"/>
        <v>0</v>
      </c>
      <c r="BG474" s="107">
        <f t="shared" si="51"/>
        <v>0</v>
      </c>
      <c r="BH474" s="107">
        <f t="shared" si="52"/>
        <v>0</v>
      </c>
      <c r="BI474" s="107">
        <f t="shared" si="53"/>
        <v>0</v>
      </c>
      <c r="BJ474" s="20" t="s">
        <v>85</v>
      </c>
      <c r="BK474" s="107">
        <f t="shared" si="54"/>
        <v>0</v>
      </c>
      <c r="BL474" s="20" t="s">
        <v>252</v>
      </c>
      <c r="BM474" s="20" t="s">
        <v>1498</v>
      </c>
    </row>
    <row r="475" spans="2:65" s="1" customFormat="1" ht="16.5" customHeight="1">
      <c r="B475" s="130"/>
      <c r="C475" s="169" t="s">
        <v>1499</v>
      </c>
      <c r="D475" s="169" t="s">
        <v>152</v>
      </c>
      <c r="E475" s="170" t="s">
        <v>1500</v>
      </c>
      <c r="F475" s="281" t="s">
        <v>1501</v>
      </c>
      <c r="G475" s="281"/>
      <c r="H475" s="281"/>
      <c r="I475" s="281"/>
      <c r="J475" s="171" t="s">
        <v>454</v>
      </c>
      <c r="K475" s="172">
        <v>1</v>
      </c>
      <c r="L475" s="270">
        <v>0</v>
      </c>
      <c r="M475" s="270"/>
      <c r="N475" s="282">
        <f t="shared" si="45"/>
        <v>0</v>
      </c>
      <c r="O475" s="282"/>
      <c r="P475" s="282"/>
      <c r="Q475" s="282"/>
      <c r="R475" s="133"/>
      <c r="T475" s="154" t="s">
        <v>5</v>
      </c>
      <c r="U475" s="46" t="s">
        <v>45</v>
      </c>
      <c r="V475" s="38"/>
      <c r="W475" s="173">
        <f t="shared" si="46"/>
        <v>0</v>
      </c>
      <c r="X475" s="173">
        <v>0</v>
      </c>
      <c r="Y475" s="173">
        <f t="shared" si="47"/>
        <v>0</v>
      </c>
      <c r="Z475" s="173">
        <v>0</v>
      </c>
      <c r="AA475" s="174">
        <f t="shared" si="48"/>
        <v>0</v>
      </c>
      <c r="AR475" s="20" t="s">
        <v>252</v>
      </c>
      <c r="AT475" s="20" t="s">
        <v>152</v>
      </c>
      <c r="AU475" s="20" t="s">
        <v>118</v>
      </c>
      <c r="AY475" s="20" t="s">
        <v>161</v>
      </c>
      <c r="BE475" s="107">
        <f t="shared" si="49"/>
        <v>0</v>
      </c>
      <c r="BF475" s="107">
        <f t="shared" si="50"/>
        <v>0</v>
      </c>
      <c r="BG475" s="107">
        <f t="shared" si="51"/>
        <v>0</v>
      </c>
      <c r="BH475" s="107">
        <f t="shared" si="52"/>
        <v>0</v>
      </c>
      <c r="BI475" s="107">
        <f t="shared" si="53"/>
        <v>0</v>
      </c>
      <c r="BJ475" s="20" t="s">
        <v>85</v>
      </c>
      <c r="BK475" s="107">
        <f t="shared" si="54"/>
        <v>0</v>
      </c>
      <c r="BL475" s="20" t="s">
        <v>252</v>
      </c>
      <c r="BM475" s="20" t="s">
        <v>1502</v>
      </c>
    </row>
    <row r="476" spans="2:65" s="1" customFormat="1" ht="16.5" customHeight="1">
      <c r="B476" s="130"/>
      <c r="C476" s="169" t="s">
        <v>1503</v>
      </c>
      <c r="D476" s="169" t="s">
        <v>152</v>
      </c>
      <c r="E476" s="170" t="s">
        <v>1504</v>
      </c>
      <c r="F476" s="281" t="s">
        <v>1505</v>
      </c>
      <c r="G476" s="281"/>
      <c r="H476" s="281"/>
      <c r="I476" s="281"/>
      <c r="J476" s="171" t="s">
        <v>454</v>
      </c>
      <c r="K476" s="172">
        <v>1</v>
      </c>
      <c r="L476" s="270">
        <v>0</v>
      </c>
      <c r="M476" s="270"/>
      <c r="N476" s="282">
        <f t="shared" si="45"/>
        <v>0</v>
      </c>
      <c r="O476" s="282"/>
      <c r="P476" s="282"/>
      <c r="Q476" s="282"/>
      <c r="R476" s="133"/>
      <c r="T476" s="154" t="s">
        <v>5</v>
      </c>
      <c r="U476" s="46" t="s">
        <v>45</v>
      </c>
      <c r="V476" s="38"/>
      <c r="W476" s="173">
        <f t="shared" si="46"/>
        <v>0</v>
      </c>
      <c r="X476" s="173">
        <v>0</v>
      </c>
      <c r="Y476" s="173">
        <f t="shared" si="47"/>
        <v>0</v>
      </c>
      <c r="Z476" s="173">
        <v>0</v>
      </c>
      <c r="AA476" s="174">
        <f t="shared" si="48"/>
        <v>0</v>
      </c>
      <c r="AR476" s="20" t="s">
        <v>252</v>
      </c>
      <c r="AT476" s="20" t="s">
        <v>152</v>
      </c>
      <c r="AU476" s="20" t="s">
        <v>118</v>
      </c>
      <c r="AY476" s="20" t="s">
        <v>161</v>
      </c>
      <c r="BE476" s="107">
        <f t="shared" si="49"/>
        <v>0</v>
      </c>
      <c r="BF476" s="107">
        <f t="shared" si="50"/>
        <v>0</v>
      </c>
      <c r="BG476" s="107">
        <f t="shared" si="51"/>
        <v>0</v>
      </c>
      <c r="BH476" s="107">
        <f t="shared" si="52"/>
        <v>0</v>
      </c>
      <c r="BI476" s="107">
        <f t="shared" si="53"/>
        <v>0</v>
      </c>
      <c r="BJ476" s="20" t="s">
        <v>85</v>
      </c>
      <c r="BK476" s="107">
        <f t="shared" si="54"/>
        <v>0</v>
      </c>
      <c r="BL476" s="20" t="s">
        <v>252</v>
      </c>
      <c r="BM476" s="20" t="s">
        <v>1506</v>
      </c>
    </row>
    <row r="477" spans="2:65" s="1" customFormat="1" ht="16.5" customHeight="1">
      <c r="B477" s="130"/>
      <c r="C477" s="169" t="s">
        <v>1507</v>
      </c>
      <c r="D477" s="169" t="s">
        <v>152</v>
      </c>
      <c r="E477" s="170" t="s">
        <v>1508</v>
      </c>
      <c r="F477" s="281" t="s">
        <v>1509</v>
      </c>
      <c r="G477" s="281"/>
      <c r="H477" s="281"/>
      <c r="I477" s="281"/>
      <c r="J477" s="171" t="s">
        <v>454</v>
      </c>
      <c r="K477" s="172">
        <v>1</v>
      </c>
      <c r="L477" s="270">
        <v>0</v>
      </c>
      <c r="M477" s="270"/>
      <c r="N477" s="282">
        <f t="shared" si="45"/>
        <v>0</v>
      </c>
      <c r="O477" s="282"/>
      <c r="P477" s="282"/>
      <c r="Q477" s="282"/>
      <c r="R477" s="133"/>
      <c r="T477" s="154" t="s">
        <v>5</v>
      </c>
      <c r="U477" s="46" t="s">
        <v>45</v>
      </c>
      <c r="V477" s="38"/>
      <c r="W477" s="173">
        <f t="shared" si="46"/>
        <v>0</v>
      </c>
      <c r="X477" s="173">
        <v>0</v>
      </c>
      <c r="Y477" s="173">
        <f t="shared" si="47"/>
        <v>0</v>
      </c>
      <c r="Z477" s="173">
        <v>0</v>
      </c>
      <c r="AA477" s="174">
        <f t="shared" si="48"/>
        <v>0</v>
      </c>
      <c r="AR477" s="20" t="s">
        <v>252</v>
      </c>
      <c r="AT477" s="20" t="s">
        <v>152</v>
      </c>
      <c r="AU477" s="20" t="s">
        <v>118</v>
      </c>
      <c r="AY477" s="20" t="s">
        <v>161</v>
      </c>
      <c r="BE477" s="107">
        <f t="shared" si="49"/>
        <v>0</v>
      </c>
      <c r="BF477" s="107">
        <f t="shared" si="50"/>
        <v>0</v>
      </c>
      <c r="BG477" s="107">
        <f t="shared" si="51"/>
        <v>0</v>
      </c>
      <c r="BH477" s="107">
        <f t="shared" si="52"/>
        <v>0</v>
      </c>
      <c r="BI477" s="107">
        <f t="shared" si="53"/>
        <v>0</v>
      </c>
      <c r="BJ477" s="20" t="s">
        <v>85</v>
      </c>
      <c r="BK477" s="107">
        <f t="shared" si="54"/>
        <v>0</v>
      </c>
      <c r="BL477" s="20" t="s">
        <v>252</v>
      </c>
      <c r="BM477" s="20" t="s">
        <v>1510</v>
      </c>
    </row>
    <row r="478" spans="2:65" s="1" customFormat="1" ht="16.5" customHeight="1">
      <c r="B478" s="130"/>
      <c r="C478" s="169" t="s">
        <v>1511</v>
      </c>
      <c r="D478" s="169" t="s">
        <v>152</v>
      </c>
      <c r="E478" s="170" t="s">
        <v>1512</v>
      </c>
      <c r="F478" s="281" t="s">
        <v>1513</v>
      </c>
      <c r="G478" s="281"/>
      <c r="H478" s="281"/>
      <c r="I478" s="281"/>
      <c r="J478" s="171" t="s">
        <v>454</v>
      </c>
      <c r="K478" s="172">
        <v>1</v>
      </c>
      <c r="L478" s="270">
        <v>0</v>
      </c>
      <c r="M478" s="270"/>
      <c r="N478" s="282">
        <f t="shared" si="45"/>
        <v>0</v>
      </c>
      <c r="O478" s="282"/>
      <c r="P478" s="282"/>
      <c r="Q478" s="282"/>
      <c r="R478" s="133"/>
      <c r="T478" s="154" t="s">
        <v>5</v>
      </c>
      <c r="U478" s="46" t="s">
        <v>45</v>
      </c>
      <c r="V478" s="38"/>
      <c r="W478" s="173">
        <f t="shared" si="46"/>
        <v>0</v>
      </c>
      <c r="X478" s="173">
        <v>0</v>
      </c>
      <c r="Y478" s="173">
        <f t="shared" si="47"/>
        <v>0</v>
      </c>
      <c r="Z478" s="173">
        <v>0</v>
      </c>
      <c r="AA478" s="174">
        <f t="shared" si="48"/>
        <v>0</v>
      </c>
      <c r="AR478" s="20" t="s">
        <v>252</v>
      </c>
      <c r="AT478" s="20" t="s">
        <v>152</v>
      </c>
      <c r="AU478" s="20" t="s">
        <v>118</v>
      </c>
      <c r="AY478" s="20" t="s">
        <v>161</v>
      </c>
      <c r="BE478" s="107">
        <f t="shared" si="49"/>
        <v>0</v>
      </c>
      <c r="BF478" s="107">
        <f t="shared" si="50"/>
        <v>0</v>
      </c>
      <c r="BG478" s="107">
        <f t="shared" si="51"/>
        <v>0</v>
      </c>
      <c r="BH478" s="107">
        <f t="shared" si="52"/>
        <v>0</v>
      </c>
      <c r="BI478" s="107">
        <f t="shared" si="53"/>
        <v>0</v>
      </c>
      <c r="BJ478" s="20" t="s">
        <v>85</v>
      </c>
      <c r="BK478" s="107">
        <f t="shared" si="54"/>
        <v>0</v>
      </c>
      <c r="BL478" s="20" t="s">
        <v>252</v>
      </c>
      <c r="BM478" s="20" t="s">
        <v>1514</v>
      </c>
    </row>
    <row r="479" spans="2:65" s="1" customFormat="1" ht="16.5" customHeight="1">
      <c r="B479" s="130"/>
      <c r="C479" s="169" t="s">
        <v>1515</v>
      </c>
      <c r="D479" s="169" t="s">
        <v>152</v>
      </c>
      <c r="E479" s="170" t="s">
        <v>1516</v>
      </c>
      <c r="F479" s="281" t="s">
        <v>1517</v>
      </c>
      <c r="G479" s="281"/>
      <c r="H479" s="281"/>
      <c r="I479" s="281"/>
      <c r="J479" s="171" t="s">
        <v>454</v>
      </c>
      <c r="K479" s="172">
        <v>1</v>
      </c>
      <c r="L479" s="270">
        <v>0</v>
      </c>
      <c r="M479" s="270"/>
      <c r="N479" s="282">
        <f t="shared" si="45"/>
        <v>0</v>
      </c>
      <c r="O479" s="282"/>
      <c r="P479" s="282"/>
      <c r="Q479" s="282"/>
      <c r="R479" s="133"/>
      <c r="T479" s="154" t="s">
        <v>5</v>
      </c>
      <c r="U479" s="46" t="s">
        <v>45</v>
      </c>
      <c r="V479" s="38"/>
      <c r="W479" s="173">
        <f t="shared" si="46"/>
        <v>0</v>
      </c>
      <c r="X479" s="173">
        <v>0</v>
      </c>
      <c r="Y479" s="173">
        <f t="shared" si="47"/>
        <v>0</v>
      </c>
      <c r="Z479" s="173">
        <v>0</v>
      </c>
      <c r="AA479" s="174">
        <f t="shared" si="48"/>
        <v>0</v>
      </c>
      <c r="AR479" s="20" t="s">
        <v>252</v>
      </c>
      <c r="AT479" s="20" t="s">
        <v>152</v>
      </c>
      <c r="AU479" s="20" t="s">
        <v>118</v>
      </c>
      <c r="AY479" s="20" t="s">
        <v>161</v>
      </c>
      <c r="BE479" s="107">
        <f t="shared" si="49"/>
        <v>0</v>
      </c>
      <c r="BF479" s="107">
        <f t="shared" si="50"/>
        <v>0</v>
      </c>
      <c r="BG479" s="107">
        <f t="shared" si="51"/>
        <v>0</v>
      </c>
      <c r="BH479" s="107">
        <f t="shared" si="52"/>
        <v>0</v>
      </c>
      <c r="BI479" s="107">
        <f t="shared" si="53"/>
        <v>0</v>
      </c>
      <c r="BJ479" s="20" t="s">
        <v>85</v>
      </c>
      <c r="BK479" s="107">
        <f t="shared" si="54"/>
        <v>0</v>
      </c>
      <c r="BL479" s="20" t="s">
        <v>252</v>
      </c>
      <c r="BM479" s="20" t="s">
        <v>1518</v>
      </c>
    </row>
    <row r="480" spans="2:65" s="1" customFormat="1" ht="16.5" customHeight="1">
      <c r="B480" s="130"/>
      <c r="C480" s="169" t="s">
        <v>1519</v>
      </c>
      <c r="D480" s="169" t="s">
        <v>152</v>
      </c>
      <c r="E480" s="170" t="s">
        <v>1520</v>
      </c>
      <c r="F480" s="281" t="s">
        <v>1521</v>
      </c>
      <c r="G480" s="281"/>
      <c r="H480" s="281"/>
      <c r="I480" s="281"/>
      <c r="J480" s="171" t="s">
        <v>454</v>
      </c>
      <c r="K480" s="172">
        <v>1</v>
      </c>
      <c r="L480" s="270">
        <v>0</v>
      </c>
      <c r="M480" s="270"/>
      <c r="N480" s="282">
        <f t="shared" si="45"/>
        <v>0</v>
      </c>
      <c r="O480" s="282"/>
      <c r="P480" s="282"/>
      <c r="Q480" s="282"/>
      <c r="R480" s="133"/>
      <c r="T480" s="154" t="s">
        <v>5</v>
      </c>
      <c r="U480" s="46" t="s">
        <v>45</v>
      </c>
      <c r="V480" s="38"/>
      <c r="W480" s="173">
        <f t="shared" si="46"/>
        <v>0</v>
      </c>
      <c r="X480" s="173">
        <v>0</v>
      </c>
      <c r="Y480" s="173">
        <f t="shared" si="47"/>
        <v>0</v>
      </c>
      <c r="Z480" s="173">
        <v>0</v>
      </c>
      <c r="AA480" s="174">
        <f t="shared" si="48"/>
        <v>0</v>
      </c>
      <c r="AR480" s="20" t="s">
        <v>252</v>
      </c>
      <c r="AT480" s="20" t="s">
        <v>152</v>
      </c>
      <c r="AU480" s="20" t="s">
        <v>118</v>
      </c>
      <c r="AY480" s="20" t="s">
        <v>161</v>
      </c>
      <c r="BE480" s="107">
        <f t="shared" si="49"/>
        <v>0</v>
      </c>
      <c r="BF480" s="107">
        <f t="shared" si="50"/>
        <v>0</v>
      </c>
      <c r="BG480" s="107">
        <f t="shared" si="51"/>
        <v>0</v>
      </c>
      <c r="BH480" s="107">
        <f t="shared" si="52"/>
        <v>0</v>
      </c>
      <c r="BI480" s="107">
        <f t="shared" si="53"/>
        <v>0</v>
      </c>
      <c r="BJ480" s="20" t="s">
        <v>85</v>
      </c>
      <c r="BK480" s="107">
        <f t="shared" si="54"/>
        <v>0</v>
      </c>
      <c r="BL480" s="20" t="s">
        <v>252</v>
      </c>
      <c r="BM480" s="20" t="s">
        <v>1522</v>
      </c>
    </row>
    <row r="481" spans="2:65" s="1" customFormat="1" ht="16.5" customHeight="1">
      <c r="B481" s="130"/>
      <c r="C481" s="169" t="s">
        <v>1523</v>
      </c>
      <c r="D481" s="169" t="s">
        <v>152</v>
      </c>
      <c r="E481" s="170" t="s">
        <v>1524</v>
      </c>
      <c r="F481" s="281" t="s">
        <v>1525</v>
      </c>
      <c r="G481" s="281"/>
      <c r="H481" s="281"/>
      <c r="I481" s="281"/>
      <c r="J481" s="171" t="s">
        <v>454</v>
      </c>
      <c r="K481" s="172">
        <v>1</v>
      </c>
      <c r="L481" s="270">
        <v>0</v>
      </c>
      <c r="M481" s="270"/>
      <c r="N481" s="282">
        <f t="shared" si="45"/>
        <v>0</v>
      </c>
      <c r="O481" s="282"/>
      <c r="P481" s="282"/>
      <c r="Q481" s="282"/>
      <c r="R481" s="133"/>
      <c r="T481" s="154" t="s">
        <v>5</v>
      </c>
      <c r="U481" s="46" t="s">
        <v>45</v>
      </c>
      <c r="V481" s="38"/>
      <c r="W481" s="173">
        <f t="shared" si="46"/>
        <v>0</v>
      </c>
      <c r="X481" s="173">
        <v>0</v>
      </c>
      <c r="Y481" s="173">
        <f t="shared" si="47"/>
        <v>0</v>
      </c>
      <c r="Z481" s="173">
        <v>0</v>
      </c>
      <c r="AA481" s="174">
        <f t="shared" si="48"/>
        <v>0</v>
      </c>
      <c r="AR481" s="20" t="s">
        <v>252</v>
      </c>
      <c r="AT481" s="20" t="s">
        <v>152</v>
      </c>
      <c r="AU481" s="20" t="s">
        <v>118</v>
      </c>
      <c r="AY481" s="20" t="s">
        <v>161</v>
      </c>
      <c r="BE481" s="107">
        <f t="shared" si="49"/>
        <v>0</v>
      </c>
      <c r="BF481" s="107">
        <f t="shared" si="50"/>
        <v>0</v>
      </c>
      <c r="BG481" s="107">
        <f t="shared" si="51"/>
        <v>0</v>
      </c>
      <c r="BH481" s="107">
        <f t="shared" si="52"/>
        <v>0</v>
      </c>
      <c r="BI481" s="107">
        <f t="shared" si="53"/>
        <v>0</v>
      </c>
      <c r="BJ481" s="20" t="s">
        <v>85</v>
      </c>
      <c r="BK481" s="107">
        <f t="shared" si="54"/>
        <v>0</v>
      </c>
      <c r="BL481" s="20" t="s">
        <v>252</v>
      </c>
      <c r="BM481" s="20" t="s">
        <v>1526</v>
      </c>
    </row>
    <row r="482" spans="2:65" s="1" customFormat="1" ht="16.5" customHeight="1">
      <c r="B482" s="130"/>
      <c r="C482" s="169" t="s">
        <v>1527</v>
      </c>
      <c r="D482" s="169" t="s">
        <v>152</v>
      </c>
      <c r="E482" s="170" t="s">
        <v>1528</v>
      </c>
      <c r="F482" s="281" t="s">
        <v>1529</v>
      </c>
      <c r="G482" s="281"/>
      <c r="H482" s="281"/>
      <c r="I482" s="281"/>
      <c r="J482" s="171" t="s">
        <v>454</v>
      </c>
      <c r="K482" s="172">
        <v>1</v>
      </c>
      <c r="L482" s="270">
        <v>0</v>
      </c>
      <c r="M482" s="270"/>
      <c r="N482" s="282">
        <f t="shared" si="45"/>
        <v>0</v>
      </c>
      <c r="O482" s="282"/>
      <c r="P482" s="282"/>
      <c r="Q482" s="282"/>
      <c r="R482" s="133"/>
      <c r="T482" s="154" t="s">
        <v>5</v>
      </c>
      <c r="U482" s="46" t="s">
        <v>45</v>
      </c>
      <c r="V482" s="38"/>
      <c r="W482" s="173">
        <f t="shared" si="46"/>
        <v>0</v>
      </c>
      <c r="X482" s="173">
        <v>0</v>
      </c>
      <c r="Y482" s="173">
        <f t="shared" si="47"/>
        <v>0</v>
      </c>
      <c r="Z482" s="173">
        <v>0</v>
      </c>
      <c r="AA482" s="174">
        <f t="shared" si="48"/>
        <v>0</v>
      </c>
      <c r="AR482" s="20" t="s">
        <v>252</v>
      </c>
      <c r="AT482" s="20" t="s">
        <v>152</v>
      </c>
      <c r="AU482" s="20" t="s">
        <v>118</v>
      </c>
      <c r="AY482" s="20" t="s">
        <v>161</v>
      </c>
      <c r="BE482" s="107">
        <f t="shared" si="49"/>
        <v>0</v>
      </c>
      <c r="BF482" s="107">
        <f t="shared" si="50"/>
        <v>0</v>
      </c>
      <c r="BG482" s="107">
        <f t="shared" si="51"/>
        <v>0</v>
      </c>
      <c r="BH482" s="107">
        <f t="shared" si="52"/>
        <v>0</v>
      </c>
      <c r="BI482" s="107">
        <f t="shared" si="53"/>
        <v>0</v>
      </c>
      <c r="BJ482" s="20" t="s">
        <v>85</v>
      </c>
      <c r="BK482" s="107">
        <f t="shared" si="54"/>
        <v>0</v>
      </c>
      <c r="BL482" s="20" t="s">
        <v>252</v>
      </c>
      <c r="BM482" s="20" t="s">
        <v>1530</v>
      </c>
    </row>
    <row r="483" spans="2:65" s="1" customFormat="1" ht="16.5" customHeight="1">
      <c r="B483" s="130"/>
      <c r="C483" s="169" t="s">
        <v>1531</v>
      </c>
      <c r="D483" s="169" t="s">
        <v>152</v>
      </c>
      <c r="E483" s="170" t="s">
        <v>1532</v>
      </c>
      <c r="F483" s="281" t="s">
        <v>1533</v>
      </c>
      <c r="G483" s="281"/>
      <c r="H483" s="281"/>
      <c r="I483" s="281"/>
      <c r="J483" s="171" t="s">
        <v>454</v>
      </c>
      <c r="K483" s="172">
        <v>1</v>
      </c>
      <c r="L483" s="270">
        <v>0</v>
      </c>
      <c r="M483" s="270"/>
      <c r="N483" s="282">
        <f t="shared" si="45"/>
        <v>0</v>
      </c>
      <c r="O483" s="282"/>
      <c r="P483" s="282"/>
      <c r="Q483" s="282"/>
      <c r="R483" s="133"/>
      <c r="T483" s="154" t="s">
        <v>5</v>
      </c>
      <c r="U483" s="46" t="s">
        <v>45</v>
      </c>
      <c r="V483" s="38"/>
      <c r="W483" s="173">
        <f t="shared" si="46"/>
        <v>0</v>
      </c>
      <c r="X483" s="173">
        <v>0</v>
      </c>
      <c r="Y483" s="173">
        <f t="shared" si="47"/>
        <v>0</v>
      </c>
      <c r="Z483" s="173">
        <v>0</v>
      </c>
      <c r="AA483" s="174">
        <f t="shared" si="48"/>
        <v>0</v>
      </c>
      <c r="AR483" s="20" t="s">
        <v>252</v>
      </c>
      <c r="AT483" s="20" t="s">
        <v>152</v>
      </c>
      <c r="AU483" s="20" t="s">
        <v>118</v>
      </c>
      <c r="AY483" s="20" t="s">
        <v>161</v>
      </c>
      <c r="BE483" s="107">
        <f t="shared" si="49"/>
        <v>0</v>
      </c>
      <c r="BF483" s="107">
        <f t="shared" si="50"/>
        <v>0</v>
      </c>
      <c r="BG483" s="107">
        <f t="shared" si="51"/>
        <v>0</v>
      </c>
      <c r="BH483" s="107">
        <f t="shared" si="52"/>
        <v>0</v>
      </c>
      <c r="BI483" s="107">
        <f t="shared" si="53"/>
        <v>0</v>
      </c>
      <c r="BJ483" s="20" t="s">
        <v>85</v>
      </c>
      <c r="BK483" s="107">
        <f t="shared" si="54"/>
        <v>0</v>
      </c>
      <c r="BL483" s="20" t="s">
        <v>252</v>
      </c>
      <c r="BM483" s="20" t="s">
        <v>1534</v>
      </c>
    </row>
    <row r="484" spans="2:65" s="1" customFormat="1" ht="16.5" customHeight="1">
      <c r="B484" s="130"/>
      <c r="C484" s="169" t="s">
        <v>1535</v>
      </c>
      <c r="D484" s="169" t="s">
        <v>152</v>
      </c>
      <c r="E484" s="170" t="s">
        <v>1536</v>
      </c>
      <c r="F484" s="281" t="s">
        <v>1537</v>
      </c>
      <c r="G484" s="281"/>
      <c r="H484" s="281"/>
      <c r="I484" s="281"/>
      <c r="J484" s="171" t="s">
        <v>454</v>
      </c>
      <c r="K484" s="172">
        <v>1</v>
      </c>
      <c r="L484" s="270">
        <v>0</v>
      </c>
      <c r="M484" s="270"/>
      <c r="N484" s="282">
        <f t="shared" si="45"/>
        <v>0</v>
      </c>
      <c r="O484" s="282"/>
      <c r="P484" s="282"/>
      <c r="Q484" s="282"/>
      <c r="R484" s="133"/>
      <c r="T484" s="154" t="s">
        <v>5</v>
      </c>
      <c r="U484" s="46" t="s">
        <v>45</v>
      </c>
      <c r="V484" s="38"/>
      <c r="W484" s="173">
        <f t="shared" si="46"/>
        <v>0</v>
      </c>
      <c r="X484" s="173">
        <v>0</v>
      </c>
      <c r="Y484" s="173">
        <f t="shared" si="47"/>
        <v>0</v>
      </c>
      <c r="Z484" s="173">
        <v>0</v>
      </c>
      <c r="AA484" s="174">
        <f t="shared" si="48"/>
        <v>0</v>
      </c>
      <c r="AR484" s="20" t="s">
        <v>252</v>
      </c>
      <c r="AT484" s="20" t="s">
        <v>152</v>
      </c>
      <c r="AU484" s="20" t="s">
        <v>118</v>
      </c>
      <c r="AY484" s="20" t="s">
        <v>161</v>
      </c>
      <c r="BE484" s="107">
        <f t="shared" si="49"/>
        <v>0</v>
      </c>
      <c r="BF484" s="107">
        <f t="shared" si="50"/>
        <v>0</v>
      </c>
      <c r="BG484" s="107">
        <f t="shared" si="51"/>
        <v>0</v>
      </c>
      <c r="BH484" s="107">
        <f t="shared" si="52"/>
        <v>0</v>
      </c>
      <c r="BI484" s="107">
        <f t="shared" si="53"/>
        <v>0</v>
      </c>
      <c r="BJ484" s="20" t="s">
        <v>85</v>
      </c>
      <c r="BK484" s="107">
        <f t="shared" si="54"/>
        <v>0</v>
      </c>
      <c r="BL484" s="20" t="s">
        <v>252</v>
      </c>
      <c r="BM484" s="20" t="s">
        <v>1538</v>
      </c>
    </row>
    <row r="485" spans="2:65" s="1" customFormat="1" ht="16.5" customHeight="1">
      <c r="B485" s="130"/>
      <c r="C485" s="169" t="s">
        <v>1539</v>
      </c>
      <c r="D485" s="169" t="s">
        <v>152</v>
      </c>
      <c r="E485" s="170" t="s">
        <v>1540</v>
      </c>
      <c r="F485" s="281" t="s">
        <v>1541</v>
      </c>
      <c r="G485" s="281"/>
      <c r="H485" s="281"/>
      <c r="I485" s="281"/>
      <c r="J485" s="171" t="s">
        <v>454</v>
      </c>
      <c r="K485" s="172">
        <v>1</v>
      </c>
      <c r="L485" s="270">
        <v>0</v>
      </c>
      <c r="M485" s="270"/>
      <c r="N485" s="282">
        <f t="shared" si="45"/>
        <v>0</v>
      </c>
      <c r="O485" s="282"/>
      <c r="P485" s="282"/>
      <c r="Q485" s="282"/>
      <c r="R485" s="133"/>
      <c r="T485" s="154" t="s">
        <v>5</v>
      </c>
      <c r="U485" s="46" t="s">
        <v>45</v>
      </c>
      <c r="V485" s="38"/>
      <c r="W485" s="173">
        <f t="shared" si="46"/>
        <v>0</v>
      </c>
      <c r="X485" s="173">
        <v>0</v>
      </c>
      <c r="Y485" s="173">
        <f t="shared" si="47"/>
        <v>0</v>
      </c>
      <c r="Z485" s="173">
        <v>0</v>
      </c>
      <c r="AA485" s="174">
        <f t="shared" si="48"/>
        <v>0</v>
      </c>
      <c r="AR485" s="20" t="s">
        <v>252</v>
      </c>
      <c r="AT485" s="20" t="s">
        <v>152</v>
      </c>
      <c r="AU485" s="20" t="s">
        <v>118</v>
      </c>
      <c r="AY485" s="20" t="s">
        <v>161</v>
      </c>
      <c r="BE485" s="107">
        <f t="shared" si="49"/>
        <v>0</v>
      </c>
      <c r="BF485" s="107">
        <f t="shared" si="50"/>
        <v>0</v>
      </c>
      <c r="BG485" s="107">
        <f t="shared" si="51"/>
        <v>0</v>
      </c>
      <c r="BH485" s="107">
        <f t="shared" si="52"/>
        <v>0</v>
      </c>
      <c r="BI485" s="107">
        <f t="shared" si="53"/>
        <v>0</v>
      </c>
      <c r="BJ485" s="20" t="s">
        <v>85</v>
      </c>
      <c r="BK485" s="107">
        <f t="shared" si="54"/>
        <v>0</v>
      </c>
      <c r="BL485" s="20" t="s">
        <v>252</v>
      </c>
      <c r="BM485" s="20" t="s">
        <v>1542</v>
      </c>
    </row>
    <row r="486" spans="2:65" s="1" customFormat="1" ht="16.5" customHeight="1">
      <c r="B486" s="130"/>
      <c r="C486" s="169" t="s">
        <v>1543</v>
      </c>
      <c r="D486" s="169" t="s">
        <v>152</v>
      </c>
      <c r="E486" s="170" t="s">
        <v>1544</v>
      </c>
      <c r="F486" s="281" t="s">
        <v>1545</v>
      </c>
      <c r="G486" s="281"/>
      <c r="H486" s="281"/>
      <c r="I486" s="281"/>
      <c r="J486" s="171" t="s">
        <v>454</v>
      </c>
      <c r="K486" s="172">
        <v>1</v>
      </c>
      <c r="L486" s="270">
        <v>0</v>
      </c>
      <c r="M486" s="270"/>
      <c r="N486" s="282">
        <f t="shared" si="45"/>
        <v>0</v>
      </c>
      <c r="O486" s="282"/>
      <c r="P486" s="282"/>
      <c r="Q486" s="282"/>
      <c r="R486" s="133"/>
      <c r="T486" s="154" t="s">
        <v>5</v>
      </c>
      <c r="U486" s="46" t="s">
        <v>45</v>
      </c>
      <c r="V486" s="38"/>
      <c r="W486" s="173">
        <f t="shared" si="46"/>
        <v>0</v>
      </c>
      <c r="X486" s="173">
        <v>0</v>
      </c>
      <c r="Y486" s="173">
        <f t="shared" si="47"/>
        <v>0</v>
      </c>
      <c r="Z486" s="173">
        <v>0</v>
      </c>
      <c r="AA486" s="174">
        <f t="shared" si="48"/>
        <v>0</v>
      </c>
      <c r="AR486" s="20" t="s">
        <v>252</v>
      </c>
      <c r="AT486" s="20" t="s">
        <v>152</v>
      </c>
      <c r="AU486" s="20" t="s">
        <v>118</v>
      </c>
      <c r="AY486" s="20" t="s">
        <v>161</v>
      </c>
      <c r="BE486" s="107">
        <f t="shared" si="49"/>
        <v>0</v>
      </c>
      <c r="BF486" s="107">
        <f t="shared" si="50"/>
        <v>0</v>
      </c>
      <c r="BG486" s="107">
        <f t="shared" si="51"/>
        <v>0</v>
      </c>
      <c r="BH486" s="107">
        <f t="shared" si="52"/>
        <v>0</v>
      </c>
      <c r="BI486" s="107">
        <f t="shared" si="53"/>
        <v>0</v>
      </c>
      <c r="BJ486" s="20" t="s">
        <v>85</v>
      </c>
      <c r="BK486" s="107">
        <f t="shared" si="54"/>
        <v>0</v>
      </c>
      <c r="BL486" s="20" t="s">
        <v>252</v>
      </c>
      <c r="BM486" s="20" t="s">
        <v>1546</v>
      </c>
    </row>
    <row r="487" spans="2:65" s="1" customFormat="1" ht="16.5" customHeight="1">
      <c r="B487" s="130"/>
      <c r="C487" s="169" t="s">
        <v>1547</v>
      </c>
      <c r="D487" s="169" t="s">
        <v>152</v>
      </c>
      <c r="E487" s="170" t="s">
        <v>1548</v>
      </c>
      <c r="F487" s="281" t="s">
        <v>1549</v>
      </c>
      <c r="G487" s="281"/>
      <c r="H487" s="281"/>
      <c r="I487" s="281"/>
      <c r="J487" s="171" t="s">
        <v>454</v>
      </c>
      <c r="K487" s="172">
        <v>1</v>
      </c>
      <c r="L487" s="270">
        <v>0</v>
      </c>
      <c r="M487" s="270"/>
      <c r="N487" s="282">
        <f t="shared" si="45"/>
        <v>0</v>
      </c>
      <c r="O487" s="282"/>
      <c r="P487" s="282"/>
      <c r="Q487" s="282"/>
      <c r="R487" s="133"/>
      <c r="T487" s="154" t="s">
        <v>5</v>
      </c>
      <c r="U487" s="46" t="s">
        <v>45</v>
      </c>
      <c r="V487" s="38"/>
      <c r="W487" s="173">
        <f t="shared" si="46"/>
        <v>0</v>
      </c>
      <c r="X487" s="173">
        <v>0</v>
      </c>
      <c r="Y487" s="173">
        <f t="shared" si="47"/>
        <v>0</v>
      </c>
      <c r="Z487" s="173">
        <v>0</v>
      </c>
      <c r="AA487" s="174">
        <f t="shared" si="48"/>
        <v>0</v>
      </c>
      <c r="AR487" s="20" t="s">
        <v>252</v>
      </c>
      <c r="AT487" s="20" t="s">
        <v>152</v>
      </c>
      <c r="AU487" s="20" t="s">
        <v>118</v>
      </c>
      <c r="AY487" s="20" t="s">
        <v>161</v>
      </c>
      <c r="BE487" s="107">
        <f t="shared" si="49"/>
        <v>0</v>
      </c>
      <c r="BF487" s="107">
        <f t="shared" si="50"/>
        <v>0</v>
      </c>
      <c r="BG487" s="107">
        <f t="shared" si="51"/>
        <v>0</v>
      </c>
      <c r="BH487" s="107">
        <f t="shared" si="52"/>
        <v>0</v>
      </c>
      <c r="BI487" s="107">
        <f t="shared" si="53"/>
        <v>0</v>
      </c>
      <c r="BJ487" s="20" t="s">
        <v>85</v>
      </c>
      <c r="BK487" s="107">
        <f t="shared" si="54"/>
        <v>0</v>
      </c>
      <c r="BL487" s="20" t="s">
        <v>252</v>
      </c>
      <c r="BM487" s="20" t="s">
        <v>1550</v>
      </c>
    </row>
    <row r="488" spans="2:65" s="1" customFormat="1" ht="16.5" customHeight="1">
      <c r="B488" s="130"/>
      <c r="C488" s="169" t="s">
        <v>1551</v>
      </c>
      <c r="D488" s="169" t="s">
        <v>152</v>
      </c>
      <c r="E488" s="170" t="s">
        <v>1552</v>
      </c>
      <c r="F488" s="281" t="s">
        <v>1553</v>
      </c>
      <c r="G488" s="281"/>
      <c r="H488" s="281"/>
      <c r="I488" s="281"/>
      <c r="J488" s="171" t="s">
        <v>454</v>
      </c>
      <c r="K488" s="172">
        <v>1</v>
      </c>
      <c r="L488" s="270">
        <v>0</v>
      </c>
      <c r="M488" s="270"/>
      <c r="N488" s="282">
        <f t="shared" si="45"/>
        <v>0</v>
      </c>
      <c r="O488" s="282"/>
      <c r="P488" s="282"/>
      <c r="Q488" s="282"/>
      <c r="R488" s="133"/>
      <c r="T488" s="154" t="s">
        <v>5</v>
      </c>
      <c r="U488" s="46" t="s">
        <v>45</v>
      </c>
      <c r="V488" s="38"/>
      <c r="W488" s="173">
        <f t="shared" si="46"/>
        <v>0</v>
      </c>
      <c r="X488" s="173">
        <v>0</v>
      </c>
      <c r="Y488" s="173">
        <f t="shared" si="47"/>
        <v>0</v>
      </c>
      <c r="Z488" s="173">
        <v>0</v>
      </c>
      <c r="AA488" s="174">
        <f t="shared" si="48"/>
        <v>0</v>
      </c>
      <c r="AR488" s="20" t="s">
        <v>252</v>
      </c>
      <c r="AT488" s="20" t="s">
        <v>152</v>
      </c>
      <c r="AU488" s="20" t="s">
        <v>118</v>
      </c>
      <c r="AY488" s="20" t="s">
        <v>161</v>
      </c>
      <c r="BE488" s="107">
        <f t="shared" si="49"/>
        <v>0</v>
      </c>
      <c r="BF488" s="107">
        <f t="shared" si="50"/>
        <v>0</v>
      </c>
      <c r="BG488" s="107">
        <f t="shared" si="51"/>
        <v>0</v>
      </c>
      <c r="BH488" s="107">
        <f t="shared" si="52"/>
        <v>0</v>
      </c>
      <c r="BI488" s="107">
        <f t="shared" si="53"/>
        <v>0</v>
      </c>
      <c r="BJ488" s="20" t="s">
        <v>85</v>
      </c>
      <c r="BK488" s="107">
        <f t="shared" si="54"/>
        <v>0</v>
      </c>
      <c r="BL488" s="20" t="s">
        <v>252</v>
      </c>
      <c r="BM488" s="20" t="s">
        <v>1554</v>
      </c>
    </row>
    <row r="489" spans="2:65" s="1" customFormat="1" ht="16.5" customHeight="1">
      <c r="B489" s="130"/>
      <c r="C489" s="169" t="s">
        <v>1555</v>
      </c>
      <c r="D489" s="169" t="s">
        <v>152</v>
      </c>
      <c r="E489" s="170" t="s">
        <v>1556</v>
      </c>
      <c r="F489" s="281" t="s">
        <v>1557</v>
      </c>
      <c r="G489" s="281"/>
      <c r="H489" s="281"/>
      <c r="I489" s="281"/>
      <c r="J489" s="171" t="s">
        <v>454</v>
      </c>
      <c r="K489" s="172">
        <v>1</v>
      </c>
      <c r="L489" s="270">
        <v>0</v>
      </c>
      <c r="M489" s="270"/>
      <c r="N489" s="282">
        <f t="shared" si="45"/>
        <v>0</v>
      </c>
      <c r="O489" s="282"/>
      <c r="P489" s="282"/>
      <c r="Q489" s="282"/>
      <c r="R489" s="133"/>
      <c r="T489" s="154" t="s">
        <v>5</v>
      </c>
      <c r="U489" s="46" t="s">
        <v>45</v>
      </c>
      <c r="V489" s="38"/>
      <c r="W489" s="173">
        <f t="shared" si="46"/>
        <v>0</v>
      </c>
      <c r="X489" s="173">
        <v>0</v>
      </c>
      <c r="Y489" s="173">
        <f t="shared" si="47"/>
        <v>0</v>
      </c>
      <c r="Z489" s="173">
        <v>0</v>
      </c>
      <c r="AA489" s="174">
        <f t="shared" si="48"/>
        <v>0</v>
      </c>
      <c r="AR489" s="20" t="s">
        <v>252</v>
      </c>
      <c r="AT489" s="20" t="s">
        <v>152</v>
      </c>
      <c r="AU489" s="20" t="s">
        <v>118</v>
      </c>
      <c r="AY489" s="20" t="s">
        <v>161</v>
      </c>
      <c r="BE489" s="107">
        <f t="shared" si="49"/>
        <v>0</v>
      </c>
      <c r="BF489" s="107">
        <f t="shared" si="50"/>
        <v>0</v>
      </c>
      <c r="BG489" s="107">
        <f t="shared" si="51"/>
        <v>0</v>
      </c>
      <c r="BH489" s="107">
        <f t="shared" si="52"/>
        <v>0</v>
      </c>
      <c r="BI489" s="107">
        <f t="shared" si="53"/>
        <v>0</v>
      </c>
      <c r="BJ489" s="20" t="s">
        <v>85</v>
      </c>
      <c r="BK489" s="107">
        <f t="shared" si="54"/>
        <v>0</v>
      </c>
      <c r="BL489" s="20" t="s">
        <v>252</v>
      </c>
      <c r="BM489" s="20" t="s">
        <v>1558</v>
      </c>
    </row>
    <row r="490" spans="2:65" s="1" customFormat="1" ht="16.5" customHeight="1">
      <c r="B490" s="130"/>
      <c r="C490" s="169" t="s">
        <v>1559</v>
      </c>
      <c r="D490" s="169" t="s">
        <v>152</v>
      </c>
      <c r="E490" s="170" t="s">
        <v>1560</v>
      </c>
      <c r="F490" s="281" t="s">
        <v>1493</v>
      </c>
      <c r="G490" s="281"/>
      <c r="H490" s="281"/>
      <c r="I490" s="281"/>
      <c r="J490" s="171" t="s">
        <v>454</v>
      </c>
      <c r="K490" s="172">
        <v>1</v>
      </c>
      <c r="L490" s="270">
        <v>0</v>
      </c>
      <c r="M490" s="270"/>
      <c r="N490" s="282">
        <f t="shared" si="45"/>
        <v>0</v>
      </c>
      <c r="O490" s="282"/>
      <c r="P490" s="282"/>
      <c r="Q490" s="282"/>
      <c r="R490" s="133"/>
      <c r="T490" s="154" t="s">
        <v>5</v>
      </c>
      <c r="U490" s="46" t="s">
        <v>45</v>
      </c>
      <c r="V490" s="38"/>
      <c r="W490" s="173">
        <f t="shared" si="46"/>
        <v>0</v>
      </c>
      <c r="X490" s="173">
        <v>0</v>
      </c>
      <c r="Y490" s="173">
        <f t="shared" si="47"/>
        <v>0</v>
      </c>
      <c r="Z490" s="173">
        <v>0</v>
      </c>
      <c r="AA490" s="174">
        <f t="shared" si="48"/>
        <v>0</v>
      </c>
      <c r="AR490" s="20" t="s">
        <v>252</v>
      </c>
      <c r="AT490" s="20" t="s">
        <v>152</v>
      </c>
      <c r="AU490" s="20" t="s">
        <v>118</v>
      </c>
      <c r="AY490" s="20" t="s">
        <v>161</v>
      </c>
      <c r="BE490" s="107">
        <f t="shared" si="49"/>
        <v>0</v>
      </c>
      <c r="BF490" s="107">
        <f t="shared" si="50"/>
        <v>0</v>
      </c>
      <c r="BG490" s="107">
        <f t="shared" si="51"/>
        <v>0</v>
      </c>
      <c r="BH490" s="107">
        <f t="shared" si="52"/>
        <v>0</v>
      </c>
      <c r="BI490" s="107">
        <f t="shared" si="53"/>
        <v>0</v>
      </c>
      <c r="BJ490" s="20" t="s">
        <v>85</v>
      </c>
      <c r="BK490" s="107">
        <f t="shared" si="54"/>
        <v>0</v>
      </c>
      <c r="BL490" s="20" t="s">
        <v>252</v>
      </c>
      <c r="BM490" s="20" t="s">
        <v>1561</v>
      </c>
    </row>
    <row r="491" spans="2:65" s="1" customFormat="1" ht="16.5" customHeight="1">
      <c r="B491" s="130"/>
      <c r="C491" s="169" t="s">
        <v>1562</v>
      </c>
      <c r="D491" s="169" t="s">
        <v>152</v>
      </c>
      <c r="E491" s="170" t="s">
        <v>1563</v>
      </c>
      <c r="F491" s="281" t="s">
        <v>1564</v>
      </c>
      <c r="G491" s="281"/>
      <c r="H491" s="281"/>
      <c r="I491" s="281"/>
      <c r="J491" s="171" t="s">
        <v>454</v>
      </c>
      <c r="K491" s="172">
        <v>1</v>
      </c>
      <c r="L491" s="270">
        <v>0</v>
      </c>
      <c r="M491" s="270"/>
      <c r="N491" s="282">
        <f t="shared" si="45"/>
        <v>0</v>
      </c>
      <c r="O491" s="282"/>
      <c r="P491" s="282"/>
      <c r="Q491" s="282"/>
      <c r="R491" s="133"/>
      <c r="T491" s="154" t="s">
        <v>5</v>
      </c>
      <c r="U491" s="46" t="s">
        <v>45</v>
      </c>
      <c r="V491" s="38"/>
      <c r="W491" s="173">
        <f t="shared" si="46"/>
        <v>0</v>
      </c>
      <c r="X491" s="173">
        <v>0</v>
      </c>
      <c r="Y491" s="173">
        <f t="shared" si="47"/>
        <v>0</v>
      </c>
      <c r="Z491" s="173">
        <v>0</v>
      </c>
      <c r="AA491" s="174">
        <f t="shared" si="48"/>
        <v>0</v>
      </c>
      <c r="AR491" s="20" t="s">
        <v>252</v>
      </c>
      <c r="AT491" s="20" t="s">
        <v>152</v>
      </c>
      <c r="AU491" s="20" t="s">
        <v>118</v>
      </c>
      <c r="AY491" s="20" t="s">
        <v>161</v>
      </c>
      <c r="BE491" s="107">
        <f t="shared" si="49"/>
        <v>0</v>
      </c>
      <c r="BF491" s="107">
        <f t="shared" si="50"/>
        <v>0</v>
      </c>
      <c r="BG491" s="107">
        <f t="shared" si="51"/>
        <v>0</v>
      </c>
      <c r="BH491" s="107">
        <f t="shared" si="52"/>
        <v>0</v>
      </c>
      <c r="BI491" s="107">
        <f t="shared" si="53"/>
        <v>0</v>
      </c>
      <c r="BJ491" s="20" t="s">
        <v>85</v>
      </c>
      <c r="BK491" s="107">
        <f t="shared" si="54"/>
        <v>0</v>
      </c>
      <c r="BL491" s="20" t="s">
        <v>252</v>
      </c>
      <c r="BM491" s="20" t="s">
        <v>1565</v>
      </c>
    </row>
    <row r="492" spans="2:65" s="1" customFormat="1" ht="16.5" customHeight="1">
      <c r="B492" s="130"/>
      <c r="C492" s="169" t="s">
        <v>1566</v>
      </c>
      <c r="D492" s="169" t="s">
        <v>152</v>
      </c>
      <c r="E492" s="170" t="s">
        <v>1567</v>
      </c>
      <c r="F492" s="281" t="s">
        <v>1568</v>
      </c>
      <c r="G492" s="281"/>
      <c r="H492" s="281"/>
      <c r="I492" s="281"/>
      <c r="J492" s="171" t="s">
        <v>454</v>
      </c>
      <c r="K492" s="172">
        <v>1</v>
      </c>
      <c r="L492" s="270">
        <v>0</v>
      </c>
      <c r="M492" s="270"/>
      <c r="N492" s="282">
        <f t="shared" si="45"/>
        <v>0</v>
      </c>
      <c r="O492" s="282"/>
      <c r="P492" s="282"/>
      <c r="Q492" s="282"/>
      <c r="R492" s="133"/>
      <c r="T492" s="154" t="s">
        <v>5</v>
      </c>
      <c r="U492" s="46" t="s">
        <v>45</v>
      </c>
      <c r="V492" s="38"/>
      <c r="W492" s="173">
        <f t="shared" si="46"/>
        <v>0</v>
      </c>
      <c r="X492" s="173">
        <v>0</v>
      </c>
      <c r="Y492" s="173">
        <f t="shared" si="47"/>
        <v>0</v>
      </c>
      <c r="Z492" s="173">
        <v>0</v>
      </c>
      <c r="AA492" s="174">
        <f t="shared" si="48"/>
        <v>0</v>
      </c>
      <c r="AR492" s="20" t="s">
        <v>252</v>
      </c>
      <c r="AT492" s="20" t="s">
        <v>152</v>
      </c>
      <c r="AU492" s="20" t="s">
        <v>118</v>
      </c>
      <c r="AY492" s="20" t="s">
        <v>161</v>
      </c>
      <c r="BE492" s="107">
        <f t="shared" si="49"/>
        <v>0</v>
      </c>
      <c r="BF492" s="107">
        <f t="shared" si="50"/>
        <v>0</v>
      </c>
      <c r="BG492" s="107">
        <f t="shared" si="51"/>
        <v>0</v>
      </c>
      <c r="BH492" s="107">
        <f t="shared" si="52"/>
        <v>0</v>
      </c>
      <c r="BI492" s="107">
        <f t="shared" si="53"/>
        <v>0</v>
      </c>
      <c r="BJ492" s="20" t="s">
        <v>85</v>
      </c>
      <c r="BK492" s="107">
        <f t="shared" si="54"/>
        <v>0</v>
      </c>
      <c r="BL492" s="20" t="s">
        <v>252</v>
      </c>
      <c r="BM492" s="20" t="s">
        <v>1569</v>
      </c>
    </row>
    <row r="493" spans="2:65" s="1" customFormat="1" ht="16.5" customHeight="1">
      <c r="B493" s="130"/>
      <c r="C493" s="169" t="s">
        <v>1570</v>
      </c>
      <c r="D493" s="169" t="s">
        <v>152</v>
      </c>
      <c r="E493" s="170" t="s">
        <v>1571</v>
      </c>
      <c r="F493" s="281" t="s">
        <v>1572</v>
      </c>
      <c r="G493" s="281"/>
      <c r="H493" s="281"/>
      <c r="I493" s="281"/>
      <c r="J493" s="171" t="s">
        <v>454</v>
      </c>
      <c r="K493" s="172">
        <v>1</v>
      </c>
      <c r="L493" s="270">
        <v>0</v>
      </c>
      <c r="M493" s="270"/>
      <c r="N493" s="282">
        <f t="shared" si="45"/>
        <v>0</v>
      </c>
      <c r="O493" s="282"/>
      <c r="P493" s="282"/>
      <c r="Q493" s="282"/>
      <c r="R493" s="133"/>
      <c r="T493" s="154" t="s">
        <v>5</v>
      </c>
      <c r="U493" s="46" t="s">
        <v>45</v>
      </c>
      <c r="V493" s="38"/>
      <c r="W493" s="173">
        <f t="shared" si="46"/>
        <v>0</v>
      </c>
      <c r="X493" s="173">
        <v>0</v>
      </c>
      <c r="Y493" s="173">
        <f t="shared" si="47"/>
        <v>0</v>
      </c>
      <c r="Z493" s="173">
        <v>0</v>
      </c>
      <c r="AA493" s="174">
        <f t="shared" si="48"/>
        <v>0</v>
      </c>
      <c r="AR493" s="20" t="s">
        <v>252</v>
      </c>
      <c r="AT493" s="20" t="s">
        <v>152</v>
      </c>
      <c r="AU493" s="20" t="s">
        <v>118</v>
      </c>
      <c r="AY493" s="20" t="s">
        <v>161</v>
      </c>
      <c r="BE493" s="107">
        <f t="shared" si="49"/>
        <v>0</v>
      </c>
      <c r="BF493" s="107">
        <f t="shared" si="50"/>
        <v>0</v>
      </c>
      <c r="BG493" s="107">
        <f t="shared" si="51"/>
        <v>0</v>
      </c>
      <c r="BH493" s="107">
        <f t="shared" si="52"/>
        <v>0</v>
      </c>
      <c r="BI493" s="107">
        <f t="shared" si="53"/>
        <v>0</v>
      </c>
      <c r="BJ493" s="20" t="s">
        <v>85</v>
      </c>
      <c r="BK493" s="107">
        <f t="shared" si="54"/>
        <v>0</v>
      </c>
      <c r="BL493" s="20" t="s">
        <v>252</v>
      </c>
      <c r="BM493" s="20" t="s">
        <v>1573</v>
      </c>
    </row>
    <row r="494" spans="2:65" s="1" customFormat="1" ht="16.5" customHeight="1">
      <c r="B494" s="130"/>
      <c r="C494" s="169" t="s">
        <v>1574</v>
      </c>
      <c r="D494" s="169" t="s">
        <v>152</v>
      </c>
      <c r="E494" s="170" t="s">
        <v>1575</v>
      </c>
      <c r="F494" s="281" t="s">
        <v>1576</v>
      </c>
      <c r="G494" s="281"/>
      <c r="H494" s="281"/>
      <c r="I494" s="281"/>
      <c r="J494" s="171" t="s">
        <v>454</v>
      </c>
      <c r="K494" s="172">
        <v>1</v>
      </c>
      <c r="L494" s="270">
        <v>0</v>
      </c>
      <c r="M494" s="270"/>
      <c r="N494" s="282">
        <f t="shared" si="45"/>
        <v>0</v>
      </c>
      <c r="O494" s="282"/>
      <c r="P494" s="282"/>
      <c r="Q494" s="282"/>
      <c r="R494" s="133"/>
      <c r="T494" s="154" t="s">
        <v>5</v>
      </c>
      <c r="U494" s="46" t="s">
        <v>45</v>
      </c>
      <c r="V494" s="38"/>
      <c r="W494" s="173">
        <f t="shared" si="46"/>
        <v>0</v>
      </c>
      <c r="X494" s="173">
        <v>0</v>
      </c>
      <c r="Y494" s="173">
        <f t="shared" si="47"/>
        <v>0</v>
      </c>
      <c r="Z494" s="173">
        <v>0</v>
      </c>
      <c r="AA494" s="174">
        <f t="shared" si="48"/>
        <v>0</v>
      </c>
      <c r="AR494" s="20" t="s">
        <v>252</v>
      </c>
      <c r="AT494" s="20" t="s">
        <v>152</v>
      </c>
      <c r="AU494" s="20" t="s">
        <v>118</v>
      </c>
      <c r="AY494" s="20" t="s">
        <v>161</v>
      </c>
      <c r="BE494" s="107">
        <f t="shared" si="49"/>
        <v>0</v>
      </c>
      <c r="BF494" s="107">
        <f t="shared" si="50"/>
        <v>0</v>
      </c>
      <c r="BG494" s="107">
        <f t="shared" si="51"/>
        <v>0</v>
      </c>
      <c r="BH494" s="107">
        <f t="shared" si="52"/>
        <v>0</v>
      </c>
      <c r="BI494" s="107">
        <f t="shared" si="53"/>
        <v>0</v>
      </c>
      <c r="BJ494" s="20" t="s">
        <v>85</v>
      </c>
      <c r="BK494" s="107">
        <f t="shared" si="54"/>
        <v>0</v>
      </c>
      <c r="BL494" s="20" t="s">
        <v>252</v>
      </c>
      <c r="BM494" s="20" t="s">
        <v>1577</v>
      </c>
    </row>
    <row r="495" spans="2:65" s="1" customFormat="1" ht="16.5" customHeight="1">
      <c r="B495" s="130"/>
      <c r="C495" s="169" t="s">
        <v>1578</v>
      </c>
      <c r="D495" s="169" t="s">
        <v>152</v>
      </c>
      <c r="E495" s="170" t="s">
        <v>1579</v>
      </c>
      <c r="F495" s="281" t="s">
        <v>1580</v>
      </c>
      <c r="G495" s="281"/>
      <c r="H495" s="281"/>
      <c r="I495" s="281"/>
      <c r="J495" s="171" t="s">
        <v>454</v>
      </c>
      <c r="K495" s="172">
        <v>1</v>
      </c>
      <c r="L495" s="270">
        <v>0</v>
      </c>
      <c r="M495" s="270"/>
      <c r="N495" s="282">
        <f t="shared" si="45"/>
        <v>0</v>
      </c>
      <c r="O495" s="282"/>
      <c r="P495" s="282"/>
      <c r="Q495" s="282"/>
      <c r="R495" s="133"/>
      <c r="T495" s="154" t="s">
        <v>5</v>
      </c>
      <c r="U495" s="46" t="s">
        <v>45</v>
      </c>
      <c r="V495" s="38"/>
      <c r="W495" s="173">
        <f t="shared" si="46"/>
        <v>0</v>
      </c>
      <c r="X495" s="173">
        <v>0</v>
      </c>
      <c r="Y495" s="173">
        <f t="shared" si="47"/>
        <v>0</v>
      </c>
      <c r="Z495" s="173">
        <v>0</v>
      </c>
      <c r="AA495" s="174">
        <f t="shared" si="48"/>
        <v>0</v>
      </c>
      <c r="AR495" s="20" t="s">
        <v>252</v>
      </c>
      <c r="AT495" s="20" t="s">
        <v>152</v>
      </c>
      <c r="AU495" s="20" t="s">
        <v>118</v>
      </c>
      <c r="AY495" s="20" t="s">
        <v>161</v>
      </c>
      <c r="BE495" s="107">
        <f t="shared" si="49"/>
        <v>0</v>
      </c>
      <c r="BF495" s="107">
        <f t="shared" si="50"/>
        <v>0</v>
      </c>
      <c r="BG495" s="107">
        <f t="shared" si="51"/>
        <v>0</v>
      </c>
      <c r="BH495" s="107">
        <f t="shared" si="52"/>
        <v>0</v>
      </c>
      <c r="BI495" s="107">
        <f t="shared" si="53"/>
        <v>0</v>
      </c>
      <c r="BJ495" s="20" t="s">
        <v>85</v>
      </c>
      <c r="BK495" s="107">
        <f t="shared" si="54"/>
        <v>0</v>
      </c>
      <c r="BL495" s="20" t="s">
        <v>252</v>
      </c>
      <c r="BM495" s="20" t="s">
        <v>1581</v>
      </c>
    </row>
    <row r="496" spans="2:65" s="1" customFormat="1" ht="16.5" customHeight="1">
      <c r="B496" s="130"/>
      <c r="C496" s="169" t="s">
        <v>1582</v>
      </c>
      <c r="D496" s="169" t="s">
        <v>152</v>
      </c>
      <c r="E496" s="170" t="s">
        <v>1583</v>
      </c>
      <c r="F496" s="281" t="s">
        <v>1584</v>
      </c>
      <c r="G496" s="281"/>
      <c r="H496" s="281"/>
      <c r="I496" s="281"/>
      <c r="J496" s="171" t="s">
        <v>454</v>
      </c>
      <c r="K496" s="172">
        <v>1</v>
      </c>
      <c r="L496" s="270">
        <v>0</v>
      </c>
      <c r="M496" s="270"/>
      <c r="N496" s="282">
        <f t="shared" si="45"/>
        <v>0</v>
      </c>
      <c r="O496" s="282"/>
      <c r="P496" s="282"/>
      <c r="Q496" s="282"/>
      <c r="R496" s="133"/>
      <c r="T496" s="154" t="s">
        <v>5</v>
      </c>
      <c r="U496" s="46" t="s">
        <v>45</v>
      </c>
      <c r="V496" s="38"/>
      <c r="W496" s="173">
        <f t="shared" si="46"/>
        <v>0</v>
      </c>
      <c r="X496" s="173">
        <v>0</v>
      </c>
      <c r="Y496" s="173">
        <f t="shared" si="47"/>
        <v>0</v>
      </c>
      <c r="Z496" s="173">
        <v>0</v>
      </c>
      <c r="AA496" s="174">
        <f t="shared" si="48"/>
        <v>0</v>
      </c>
      <c r="AR496" s="20" t="s">
        <v>252</v>
      </c>
      <c r="AT496" s="20" t="s">
        <v>152</v>
      </c>
      <c r="AU496" s="20" t="s">
        <v>118</v>
      </c>
      <c r="AY496" s="20" t="s">
        <v>161</v>
      </c>
      <c r="BE496" s="107">
        <f t="shared" si="49"/>
        <v>0</v>
      </c>
      <c r="BF496" s="107">
        <f t="shared" si="50"/>
        <v>0</v>
      </c>
      <c r="BG496" s="107">
        <f t="shared" si="51"/>
        <v>0</v>
      </c>
      <c r="BH496" s="107">
        <f t="shared" si="52"/>
        <v>0</v>
      </c>
      <c r="BI496" s="107">
        <f t="shared" si="53"/>
        <v>0</v>
      </c>
      <c r="BJ496" s="20" t="s">
        <v>85</v>
      </c>
      <c r="BK496" s="107">
        <f t="shared" si="54"/>
        <v>0</v>
      </c>
      <c r="BL496" s="20" t="s">
        <v>252</v>
      </c>
      <c r="BM496" s="20" t="s">
        <v>1585</v>
      </c>
    </row>
    <row r="497" spans="2:65" s="1" customFormat="1" ht="16.5" customHeight="1">
      <c r="B497" s="130"/>
      <c r="C497" s="169" t="s">
        <v>1586</v>
      </c>
      <c r="D497" s="169" t="s">
        <v>152</v>
      </c>
      <c r="E497" s="170" t="s">
        <v>1587</v>
      </c>
      <c r="F497" s="281" t="s">
        <v>1588</v>
      </c>
      <c r="G497" s="281"/>
      <c r="H497" s="281"/>
      <c r="I497" s="281"/>
      <c r="J497" s="171" t="s">
        <v>454</v>
      </c>
      <c r="K497" s="172">
        <v>1</v>
      </c>
      <c r="L497" s="270">
        <v>0</v>
      </c>
      <c r="M497" s="270"/>
      <c r="N497" s="282">
        <f t="shared" si="45"/>
        <v>0</v>
      </c>
      <c r="O497" s="282"/>
      <c r="P497" s="282"/>
      <c r="Q497" s="282"/>
      <c r="R497" s="133"/>
      <c r="T497" s="154" t="s">
        <v>5</v>
      </c>
      <c r="U497" s="46" t="s">
        <v>45</v>
      </c>
      <c r="V497" s="38"/>
      <c r="W497" s="173">
        <f t="shared" si="46"/>
        <v>0</v>
      </c>
      <c r="X497" s="173">
        <v>0</v>
      </c>
      <c r="Y497" s="173">
        <f t="shared" si="47"/>
        <v>0</v>
      </c>
      <c r="Z497" s="173">
        <v>0</v>
      </c>
      <c r="AA497" s="174">
        <f t="shared" si="48"/>
        <v>0</v>
      </c>
      <c r="AR497" s="20" t="s">
        <v>252</v>
      </c>
      <c r="AT497" s="20" t="s">
        <v>152</v>
      </c>
      <c r="AU497" s="20" t="s">
        <v>118</v>
      </c>
      <c r="AY497" s="20" t="s">
        <v>161</v>
      </c>
      <c r="BE497" s="107">
        <f t="shared" si="49"/>
        <v>0</v>
      </c>
      <c r="BF497" s="107">
        <f t="shared" si="50"/>
        <v>0</v>
      </c>
      <c r="BG497" s="107">
        <f t="shared" si="51"/>
        <v>0</v>
      </c>
      <c r="BH497" s="107">
        <f t="shared" si="52"/>
        <v>0</v>
      </c>
      <c r="BI497" s="107">
        <f t="shared" si="53"/>
        <v>0</v>
      </c>
      <c r="BJ497" s="20" t="s">
        <v>85</v>
      </c>
      <c r="BK497" s="107">
        <f t="shared" si="54"/>
        <v>0</v>
      </c>
      <c r="BL497" s="20" t="s">
        <v>252</v>
      </c>
      <c r="BM497" s="20" t="s">
        <v>1589</v>
      </c>
    </row>
    <row r="498" spans="2:65" s="1" customFormat="1" ht="16.5" customHeight="1">
      <c r="B498" s="130"/>
      <c r="C498" s="169" t="s">
        <v>1590</v>
      </c>
      <c r="D498" s="169" t="s">
        <v>152</v>
      </c>
      <c r="E498" s="170" t="s">
        <v>1591</v>
      </c>
      <c r="F498" s="281" t="s">
        <v>1592</v>
      </c>
      <c r="G498" s="281"/>
      <c r="H498" s="281"/>
      <c r="I498" s="281"/>
      <c r="J498" s="171" t="s">
        <v>454</v>
      </c>
      <c r="K498" s="172">
        <v>1</v>
      </c>
      <c r="L498" s="270">
        <v>0</v>
      </c>
      <c r="M498" s="270"/>
      <c r="N498" s="282">
        <f t="shared" si="45"/>
        <v>0</v>
      </c>
      <c r="O498" s="282"/>
      <c r="P498" s="282"/>
      <c r="Q498" s="282"/>
      <c r="R498" s="133"/>
      <c r="T498" s="154" t="s">
        <v>5</v>
      </c>
      <c r="U498" s="46" t="s">
        <v>45</v>
      </c>
      <c r="V498" s="38"/>
      <c r="W498" s="173">
        <f t="shared" si="46"/>
        <v>0</v>
      </c>
      <c r="X498" s="173">
        <v>0</v>
      </c>
      <c r="Y498" s="173">
        <f t="shared" si="47"/>
        <v>0</v>
      </c>
      <c r="Z498" s="173">
        <v>0</v>
      </c>
      <c r="AA498" s="174">
        <f t="shared" si="48"/>
        <v>0</v>
      </c>
      <c r="AR498" s="20" t="s">
        <v>252</v>
      </c>
      <c r="AT498" s="20" t="s">
        <v>152</v>
      </c>
      <c r="AU498" s="20" t="s">
        <v>118</v>
      </c>
      <c r="AY498" s="20" t="s">
        <v>161</v>
      </c>
      <c r="BE498" s="107">
        <f t="shared" si="49"/>
        <v>0</v>
      </c>
      <c r="BF498" s="107">
        <f t="shared" si="50"/>
        <v>0</v>
      </c>
      <c r="BG498" s="107">
        <f t="shared" si="51"/>
        <v>0</v>
      </c>
      <c r="BH498" s="107">
        <f t="shared" si="52"/>
        <v>0</v>
      </c>
      <c r="BI498" s="107">
        <f t="shared" si="53"/>
        <v>0</v>
      </c>
      <c r="BJ498" s="20" t="s">
        <v>85</v>
      </c>
      <c r="BK498" s="107">
        <f t="shared" si="54"/>
        <v>0</v>
      </c>
      <c r="BL498" s="20" t="s">
        <v>252</v>
      </c>
      <c r="BM498" s="20" t="s">
        <v>1593</v>
      </c>
    </row>
    <row r="499" spans="2:65" s="1" customFormat="1" ht="16.5" customHeight="1">
      <c r="B499" s="130"/>
      <c r="C499" s="169" t="s">
        <v>1594</v>
      </c>
      <c r="D499" s="169" t="s">
        <v>152</v>
      </c>
      <c r="E499" s="170" t="s">
        <v>1595</v>
      </c>
      <c r="F499" s="281" t="s">
        <v>1596</v>
      </c>
      <c r="G499" s="281"/>
      <c r="H499" s="281"/>
      <c r="I499" s="281"/>
      <c r="J499" s="171" t="s">
        <v>454</v>
      </c>
      <c r="K499" s="172">
        <v>1</v>
      </c>
      <c r="L499" s="270">
        <v>0</v>
      </c>
      <c r="M499" s="270"/>
      <c r="N499" s="282">
        <f t="shared" si="45"/>
        <v>0</v>
      </c>
      <c r="O499" s="282"/>
      <c r="P499" s="282"/>
      <c r="Q499" s="282"/>
      <c r="R499" s="133"/>
      <c r="T499" s="154" t="s">
        <v>5</v>
      </c>
      <c r="U499" s="46" t="s">
        <v>45</v>
      </c>
      <c r="V499" s="38"/>
      <c r="W499" s="173">
        <f t="shared" si="46"/>
        <v>0</v>
      </c>
      <c r="X499" s="173">
        <v>0</v>
      </c>
      <c r="Y499" s="173">
        <f t="shared" si="47"/>
        <v>0</v>
      </c>
      <c r="Z499" s="173">
        <v>0</v>
      </c>
      <c r="AA499" s="174">
        <f t="shared" si="48"/>
        <v>0</v>
      </c>
      <c r="AR499" s="20" t="s">
        <v>252</v>
      </c>
      <c r="AT499" s="20" t="s">
        <v>152</v>
      </c>
      <c r="AU499" s="20" t="s">
        <v>118</v>
      </c>
      <c r="AY499" s="20" t="s">
        <v>161</v>
      </c>
      <c r="BE499" s="107">
        <f t="shared" si="49"/>
        <v>0</v>
      </c>
      <c r="BF499" s="107">
        <f t="shared" si="50"/>
        <v>0</v>
      </c>
      <c r="BG499" s="107">
        <f t="shared" si="51"/>
        <v>0</v>
      </c>
      <c r="BH499" s="107">
        <f t="shared" si="52"/>
        <v>0</v>
      </c>
      <c r="BI499" s="107">
        <f t="shared" si="53"/>
        <v>0</v>
      </c>
      <c r="BJ499" s="20" t="s">
        <v>85</v>
      </c>
      <c r="BK499" s="107">
        <f t="shared" si="54"/>
        <v>0</v>
      </c>
      <c r="BL499" s="20" t="s">
        <v>252</v>
      </c>
      <c r="BM499" s="20" t="s">
        <v>1597</v>
      </c>
    </row>
    <row r="500" spans="2:65" s="1" customFormat="1" ht="16.5" customHeight="1">
      <c r="B500" s="130"/>
      <c r="C500" s="169" t="s">
        <v>1598</v>
      </c>
      <c r="D500" s="169" t="s">
        <v>152</v>
      </c>
      <c r="E500" s="170" t="s">
        <v>1599</v>
      </c>
      <c r="F500" s="281" t="s">
        <v>1600</v>
      </c>
      <c r="G500" s="281"/>
      <c r="H500" s="281"/>
      <c r="I500" s="281"/>
      <c r="J500" s="171" t="s">
        <v>454</v>
      </c>
      <c r="K500" s="172">
        <v>1</v>
      </c>
      <c r="L500" s="270">
        <v>0</v>
      </c>
      <c r="M500" s="270"/>
      <c r="N500" s="282">
        <f t="shared" si="45"/>
        <v>0</v>
      </c>
      <c r="O500" s="282"/>
      <c r="P500" s="282"/>
      <c r="Q500" s="282"/>
      <c r="R500" s="133"/>
      <c r="T500" s="154" t="s">
        <v>5</v>
      </c>
      <c r="U500" s="46" t="s">
        <v>45</v>
      </c>
      <c r="V500" s="38"/>
      <c r="W500" s="173">
        <f t="shared" si="46"/>
        <v>0</v>
      </c>
      <c r="X500" s="173">
        <v>0</v>
      </c>
      <c r="Y500" s="173">
        <f t="shared" si="47"/>
        <v>0</v>
      </c>
      <c r="Z500" s="173">
        <v>0</v>
      </c>
      <c r="AA500" s="174">
        <f t="shared" si="48"/>
        <v>0</v>
      </c>
      <c r="AR500" s="20" t="s">
        <v>252</v>
      </c>
      <c r="AT500" s="20" t="s">
        <v>152</v>
      </c>
      <c r="AU500" s="20" t="s">
        <v>118</v>
      </c>
      <c r="AY500" s="20" t="s">
        <v>161</v>
      </c>
      <c r="BE500" s="107">
        <f t="shared" si="49"/>
        <v>0</v>
      </c>
      <c r="BF500" s="107">
        <f t="shared" si="50"/>
        <v>0</v>
      </c>
      <c r="BG500" s="107">
        <f t="shared" si="51"/>
        <v>0</v>
      </c>
      <c r="BH500" s="107">
        <f t="shared" si="52"/>
        <v>0</v>
      </c>
      <c r="BI500" s="107">
        <f t="shared" si="53"/>
        <v>0</v>
      </c>
      <c r="BJ500" s="20" t="s">
        <v>85</v>
      </c>
      <c r="BK500" s="107">
        <f t="shared" si="54"/>
        <v>0</v>
      </c>
      <c r="BL500" s="20" t="s">
        <v>252</v>
      </c>
      <c r="BM500" s="20" t="s">
        <v>1601</v>
      </c>
    </row>
    <row r="501" spans="2:65" s="1" customFormat="1" ht="16.5" customHeight="1">
      <c r="B501" s="130"/>
      <c r="C501" s="169" t="s">
        <v>1602</v>
      </c>
      <c r="D501" s="169" t="s">
        <v>152</v>
      </c>
      <c r="E501" s="170" t="s">
        <v>1603</v>
      </c>
      <c r="F501" s="281" t="s">
        <v>1604</v>
      </c>
      <c r="G501" s="281"/>
      <c r="H501" s="281"/>
      <c r="I501" s="281"/>
      <c r="J501" s="171" t="s">
        <v>454</v>
      </c>
      <c r="K501" s="172">
        <v>1</v>
      </c>
      <c r="L501" s="270">
        <v>0</v>
      </c>
      <c r="M501" s="270"/>
      <c r="N501" s="282">
        <f t="shared" si="45"/>
        <v>0</v>
      </c>
      <c r="O501" s="282"/>
      <c r="P501" s="282"/>
      <c r="Q501" s="282"/>
      <c r="R501" s="133"/>
      <c r="T501" s="154" t="s">
        <v>5</v>
      </c>
      <c r="U501" s="46" t="s">
        <v>45</v>
      </c>
      <c r="V501" s="38"/>
      <c r="W501" s="173">
        <f t="shared" si="46"/>
        <v>0</v>
      </c>
      <c r="X501" s="173">
        <v>0</v>
      </c>
      <c r="Y501" s="173">
        <f t="shared" si="47"/>
        <v>0</v>
      </c>
      <c r="Z501" s="173">
        <v>0</v>
      </c>
      <c r="AA501" s="174">
        <f t="shared" si="48"/>
        <v>0</v>
      </c>
      <c r="AR501" s="20" t="s">
        <v>252</v>
      </c>
      <c r="AT501" s="20" t="s">
        <v>152</v>
      </c>
      <c r="AU501" s="20" t="s">
        <v>118</v>
      </c>
      <c r="AY501" s="20" t="s">
        <v>161</v>
      </c>
      <c r="BE501" s="107">
        <f t="shared" si="49"/>
        <v>0</v>
      </c>
      <c r="BF501" s="107">
        <f t="shared" si="50"/>
        <v>0</v>
      </c>
      <c r="BG501" s="107">
        <f t="shared" si="51"/>
        <v>0</v>
      </c>
      <c r="BH501" s="107">
        <f t="shared" si="52"/>
        <v>0</v>
      </c>
      <c r="BI501" s="107">
        <f t="shared" si="53"/>
        <v>0</v>
      </c>
      <c r="BJ501" s="20" t="s">
        <v>85</v>
      </c>
      <c r="BK501" s="107">
        <f t="shared" si="54"/>
        <v>0</v>
      </c>
      <c r="BL501" s="20" t="s">
        <v>252</v>
      </c>
      <c r="BM501" s="20" t="s">
        <v>1605</v>
      </c>
    </row>
    <row r="502" spans="2:65" s="1" customFormat="1" ht="16.5" customHeight="1">
      <c r="B502" s="130"/>
      <c r="C502" s="169" t="s">
        <v>1606</v>
      </c>
      <c r="D502" s="169" t="s">
        <v>152</v>
      </c>
      <c r="E502" s="170" t="s">
        <v>1607</v>
      </c>
      <c r="F502" s="281" t="s">
        <v>1608</v>
      </c>
      <c r="G502" s="281"/>
      <c r="H502" s="281"/>
      <c r="I502" s="281"/>
      <c r="J502" s="171" t="s">
        <v>454</v>
      </c>
      <c r="K502" s="172">
        <v>1</v>
      </c>
      <c r="L502" s="270">
        <v>0</v>
      </c>
      <c r="M502" s="270"/>
      <c r="N502" s="282">
        <f t="shared" si="45"/>
        <v>0</v>
      </c>
      <c r="O502" s="282"/>
      <c r="P502" s="282"/>
      <c r="Q502" s="282"/>
      <c r="R502" s="133"/>
      <c r="T502" s="154" t="s">
        <v>5</v>
      </c>
      <c r="U502" s="46" t="s">
        <v>45</v>
      </c>
      <c r="V502" s="38"/>
      <c r="W502" s="173">
        <f t="shared" si="46"/>
        <v>0</v>
      </c>
      <c r="X502" s="173">
        <v>0</v>
      </c>
      <c r="Y502" s="173">
        <f t="shared" si="47"/>
        <v>0</v>
      </c>
      <c r="Z502" s="173">
        <v>0</v>
      </c>
      <c r="AA502" s="174">
        <f t="shared" si="48"/>
        <v>0</v>
      </c>
      <c r="AR502" s="20" t="s">
        <v>252</v>
      </c>
      <c r="AT502" s="20" t="s">
        <v>152</v>
      </c>
      <c r="AU502" s="20" t="s">
        <v>118</v>
      </c>
      <c r="AY502" s="20" t="s">
        <v>161</v>
      </c>
      <c r="BE502" s="107">
        <f t="shared" si="49"/>
        <v>0</v>
      </c>
      <c r="BF502" s="107">
        <f t="shared" si="50"/>
        <v>0</v>
      </c>
      <c r="BG502" s="107">
        <f t="shared" si="51"/>
        <v>0</v>
      </c>
      <c r="BH502" s="107">
        <f t="shared" si="52"/>
        <v>0</v>
      </c>
      <c r="BI502" s="107">
        <f t="shared" si="53"/>
        <v>0</v>
      </c>
      <c r="BJ502" s="20" t="s">
        <v>85</v>
      </c>
      <c r="BK502" s="107">
        <f t="shared" si="54"/>
        <v>0</v>
      </c>
      <c r="BL502" s="20" t="s">
        <v>252</v>
      </c>
      <c r="BM502" s="20" t="s">
        <v>1609</v>
      </c>
    </row>
    <row r="503" spans="2:65" s="1" customFormat="1" ht="16.5" customHeight="1">
      <c r="B503" s="130"/>
      <c r="C503" s="169" t="s">
        <v>1610</v>
      </c>
      <c r="D503" s="169" t="s">
        <v>152</v>
      </c>
      <c r="E503" s="170" t="s">
        <v>1611</v>
      </c>
      <c r="F503" s="281" t="s">
        <v>1612</v>
      </c>
      <c r="G503" s="281"/>
      <c r="H503" s="281"/>
      <c r="I503" s="281"/>
      <c r="J503" s="171" t="s">
        <v>454</v>
      </c>
      <c r="K503" s="172">
        <v>1</v>
      </c>
      <c r="L503" s="270">
        <v>0</v>
      </c>
      <c r="M503" s="270"/>
      <c r="N503" s="282">
        <f t="shared" si="45"/>
        <v>0</v>
      </c>
      <c r="O503" s="282"/>
      <c r="P503" s="282"/>
      <c r="Q503" s="282"/>
      <c r="R503" s="133"/>
      <c r="T503" s="154" t="s">
        <v>5</v>
      </c>
      <c r="U503" s="46" t="s">
        <v>45</v>
      </c>
      <c r="V503" s="38"/>
      <c r="W503" s="173">
        <f t="shared" si="46"/>
        <v>0</v>
      </c>
      <c r="X503" s="173">
        <v>0</v>
      </c>
      <c r="Y503" s="173">
        <f t="shared" si="47"/>
        <v>0</v>
      </c>
      <c r="Z503" s="173">
        <v>0</v>
      </c>
      <c r="AA503" s="174">
        <f t="shared" si="48"/>
        <v>0</v>
      </c>
      <c r="AR503" s="20" t="s">
        <v>252</v>
      </c>
      <c r="AT503" s="20" t="s">
        <v>152</v>
      </c>
      <c r="AU503" s="20" t="s">
        <v>118</v>
      </c>
      <c r="AY503" s="20" t="s">
        <v>161</v>
      </c>
      <c r="BE503" s="107">
        <f t="shared" si="49"/>
        <v>0</v>
      </c>
      <c r="BF503" s="107">
        <f t="shared" si="50"/>
        <v>0</v>
      </c>
      <c r="BG503" s="107">
        <f t="shared" si="51"/>
        <v>0</v>
      </c>
      <c r="BH503" s="107">
        <f t="shared" si="52"/>
        <v>0</v>
      </c>
      <c r="BI503" s="107">
        <f t="shared" si="53"/>
        <v>0</v>
      </c>
      <c r="BJ503" s="20" t="s">
        <v>85</v>
      </c>
      <c r="BK503" s="107">
        <f t="shared" si="54"/>
        <v>0</v>
      </c>
      <c r="BL503" s="20" t="s">
        <v>252</v>
      </c>
      <c r="BM503" s="20" t="s">
        <v>1613</v>
      </c>
    </row>
    <row r="504" spans="2:65" s="1" customFormat="1" ht="16.5" customHeight="1">
      <c r="B504" s="130"/>
      <c r="C504" s="169" t="s">
        <v>1614</v>
      </c>
      <c r="D504" s="169" t="s">
        <v>152</v>
      </c>
      <c r="E504" s="170" t="s">
        <v>1615</v>
      </c>
      <c r="F504" s="281" t="s">
        <v>1616</v>
      </c>
      <c r="G504" s="281"/>
      <c r="H504" s="281"/>
      <c r="I504" s="281"/>
      <c r="J504" s="171" t="s">
        <v>454</v>
      </c>
      <c r="K504" s="172">
        <v>1</v>
      </c>
      <c r="L504" s="270">
        <v>0</v>
      </c>
      <c r="M504" s="270"/>
      <c r="N504" s="282">
        <f t="shared" si="45"/>
        <v>0</v>
      </c>
      <c r="O504" s="282"/>
      <c r="P504" s="282"/>
      <c r="Q504" s="282"/>
      <c r="R504" s="133"/>
      <c r="T504" s="154" t="s">
        <v>5</v>
      </c>
      <c r="U504" s="46" t="s">
        <v>45</v>
      </c>
      <c r="V504" s="38"/>
      <c r="W504" s="173">
        <f t="shared" si="46"/>
        <v>0</v>
      </c>
      <c r="X504" s="173">
        <v>0</v>
      </c>
      <c r="Y504" s="173">
        <f t="shared" si="47"/>
        <v>0</v>
      </c>
      <c r="Z504" s="173">
        <v>0</v>
      </c>
      <c r="AA504" s="174">
        <f t="shared" si="48"/>
        <v>0</v>
      </c>
      <c r="AR504" s="20" t="s">
        <v>252</v>
      </c>
      <c r="AT504" s="20" t="s">
        <v>152</v>
      </c>
      <c r="AU504" s="20" t="s">
        <v>118</v>
      </c>
      <c r="AY504" s="20" t="s">
        <v>161</v>
      </c>
      <c r="BE504" s="107">
        <f t="shared" si="49"/>
        <v>0</v>
      </c>
      <c r="BF504" s="107">
        <f t="shared" si="50"/>
        <v>0</v>
      </c>
      <c r="BG504" s="107">
        <f t="shared" si="51"/>
        <v>0</v>
      </c>
      <c r="BH504" s="107">
        <f t="shared" si="52"/>
        <v>0</v>
      </c>
      <c r="BI504" s="107">
        <f t="shared" si="53"/>
        <v>0</v>
      </c>
      <c r="BJ504" s="20" t="s">
        <v>85</v>
      </c>
      <c r="BK504" s="107">
        <f t="shared" si="54"/>
        <v>0</v>
      </c>
      <c r="BL504" s="20" t="s">
        <v>252</v>
      </c>
      <c r="BM504" s="20" t="s">
        <v>1617</v>
      </c>
    </row>
    <row r="505" spans="2:65" s="1" customFormat="1" ht="16.5" customHeight="1">
      <c r="B505" s="130"/>
      <c r="C505" s="169" t="s">
        <v>1618</v>
      </c>
      <c r="D505" s="169" t="s">
        <v>152</v>
      </c>
      <c r="E505" s="170" t="s">
        <v>1619</v>
      </c>
      <c r="F505" s="281" t="s">
        <v>1620</v>
      </c>
      <c r="G505" s="281"/>
      <c r="H505" s="281"/>
      <c r="I505" s="281"/>
      <c r="J505" s="171" t="s">
        <v>454</v>
      </c>
      <c r="K505" s="172">
        <v>1</v>
      </c>
      <c r="L505" s="270">
        <v>0</v>
      </c>
      <c r="M505" s="270"/>
      <c r="N505" s="282">
        <f t="shared" si="45"/>
        <v>0</v>
      </c>
      <c r="O505" s="282"/>
      <c r="P505" s="282"/>
      <c r="Q505" s="282"/>
      <c r="R505" s="133"/>
      <c r="T505" s="154" t="s">
        <v>5</v>
      </c>
      <c r="U505" s="46" t="s">
        <v>45</v>
      </c>
      <c r="V505" s="38"/>
      <c r="W505" s="173">
        <f t="shared" si="46"/>
        <v>0</v>
      </c>
      <c r="X505" s="173">
        <v>0</v>
      </c>
      <c r="Y505" s="173">
        <f t="shared" si="47"/>
        <v>0</v>
      </c>
      <c r="Z505" s="173">
        <v>0</v>
      </c>
      <c r="AA505" s="174">
        <f t="shared" si="48"/>
        <v>0</v>
      </c>
      <c r="AR505" s="20" t="s">
        <v>252</v>
      </c>
      <c r="AT505" s="20" t="s">
        <v>152</v>
      </c>
      <c r="AU505" s="20" t="s">
        <v>118</v>
      </c>
      <c r="AY505" s="20" t="s">
        <v>161</v>
      </c>
      <c r="BE505" s="107">
        <f t="shared" si="49"/>
        <v>0</v>
      </c>
      <c r="BF505" s="107">
        <f t="shared" si="50"/>
        <v>0</v>
      </c>
      <c r="BG505" s="107">
        <f t="shared" si="51"/>
        <v>0</v>
      </c>
      <c r="BH505" s="107">
        <f t="shared" si="52"/>
        <v>0</v>
      </c>
      <c r="BI505" s="107">
        <f t="shared" si="53"/>
        <v>0</v>
      </c>
      <c r="BJ505" s="20" t="s">
        <v>85</v>
      </c>
      <c r="BK505" s="107">
        <f t="shared" si="54"/>
        <v>0</v>
      </c>
      <c r="BL505" s="20" t="s">
        <v>252</v>
      </c>
      <c r="BM505" s="20" t="s">
        <v>1621</v>
      </c>
    </row>
    <row r="506" spans="2:65" s="1" customFormat="1" ht="16.5" customHeight="1">
      <c r="B506" s="130"/>
      <c r="C506" s="169" t="s">
        <v>1622</v>
      </c>
      <c r="D506" s="169" t="s">
        <v>152</v>
      </c>
      <c r="E506" s="170" t="s">
        <v>1623</v>
      </c>
      <c r="F506" s="281" t="s">
        <v>1624</v>
      </c>
      <c r="G506" s="281"/>
      <c r="H506" s="281"/>
      <c r="I506" s="281"/>
      <c r="J506" s="171" t="s">
        <v>454</v>
      </c>
      <c r="K506" s="172">
        <v>1</v>
      </c>
      <c r="L506" s="270">
        <v>0</v>
      </c>
      <c r="M506" s="270"/>
      <c r="N506" s="282">
        <f t="shared" si="45"/>
        <v>0</v>
      </c>
      <c r="O506" s="282"/>
      <c r="P506" s="282"/>
      <c r="Q506" s="282"/>
      <c r="R506" s="133"/>
      <c r="T506" s="154" t="s">
        <v>5</v>
      </c>
      <c r="U506" s="46" t="s">
        <v>45</v>
      </c>
      <c r="V506" s="38"/>
      <c r="W506" s="173">
        <f t="shared" si="46"/>
        <v>0</v>
      </c>
      <c r="X506" s="173">
        <v>0</v>
      </c>
      <c r="Y506" s="173">
        <f t="shared" si="47"/>
        <v>0</v>
      </c>
      <c r="Z506" s="173">
        <v>0</v>
      </c>
      <c r="AA506" s="174">
        <f t="shared" si="48"/>
        <v>0</v>
      </c>
      <c r="AR506" s="20" t="s">
        <v>252</v>
      </c>
      <c r="AT506" s="20" t="s">
        <v>152</v>
      </c>
      <c r="AU506" s="20" t="s">
        <v>118</v>
      </c>
      <c r="AY506" s="20" t="s">
        <v>161</v>
      </c>
      <c r="BE506" s="107">
        <f t="shared" si="49"/>
        <v>0</v>
      </c>
      <c r="BF506" s="107">
        <f t="shared" si="50"/>
        <v>0</v>
      </c>
      <c r="BG506" s="107">
        <f t="shared" si="51"/>
        <v>0</v>
      </c>
      <c r="BH506" s="107">
        <f t="shared" si="52"/>
        <v>0</v>
      </c>
      <c r="BI506" s="107">
        <f t="shared" si="53"/>
        <v>0</v>
      </c>
      <c r="BJ506" s="20" t="s">
        <v>85</v>
      </c>
      <c r="BK506" s="107">
        <f t="shared" si="54"/>
        <v>0</v>
      </c>
      <c r="BL506" s="20" t="s">
        <v>252</v>
      </c>
      <c r="BM506" s="20" t="s">
        <v>1625</v>
      </c>
    </row>
    <row r="507" spans="2:65" s="1" customFormat="1" ht="16.5" customHeight="1">
      <c r="B507" s="130"/>
      <c r="C507" s="169" t="s">
        <v>1626</v>
      </c>
      <c r="D507" s="169" t="s">
        <v>152</v>
      </c>
      <c r="E507" s="170" t="s">
        <v>1627</v>
      </c>
      <c r="F507" s="281" t="s">
        <v>1628</v>
      </c>
      <c r="G507" s="281"/>
      <c r="H507" s="281"/>
      <c r="I507" s="281"/>
      <c r="J507" s="171" t="s">
        <v>454</v>
      </c>
      <c r="K507" s="172">
        <v>1</v>
      </c>
      <c r="L507" s="270">
        <v>0</v>
      </c>
      <c r="M507" s="270"/>
      <c r="N507" s="282">
        <f t="shared" si="45"/>
        <v>0</v>
      </c>
      <c r="O507" s="282"/>
      <c r="P507" s="282"/>
      <c r="Q507" s="282"/>
      <c r="R507" s="133"/>
      <c r="T507" s="154" t="s">
        <v>5</v>
      </c>
      <c r="U507" s="46" t="s">
        <v>45</v>
      </c>
      <c r="V507" s="38"/>
      <c r="W507" s="173">
        <f t="shared" si="46"/>
        <v>0</v>
      </c>
      <c r="X507" s="173">
        <v>0</v>
      </c>
      <c r="Y507" s="173">
        <f t="shared" si="47"/>
        <v>0</v>
      </c>
      <c r="Z507" s="173">
        <v>0</v>
      </c>
      <c r="AA507" s="174">
        <f t="shared" si="48"/>
        <v>0</v>
      </c>
      <c r="AR507" s="20" t="s">
        <v>252</v>
      </c>
      <c r="AT507" s="20" t="s">
        <v>152</v>
      </c>
      <c r="AU507" s="20" t="s">
        <v>118</v>
      </c>
      <c r="AY507" s="20" t="s">
        <v>161</v>
      </c>
      <c r="BE507" s="107">
        <f t="shared" si="49"/>
        <v>0</v>
      </c>
      <c r="BF507" s="107">
        <f t="shared" si="50"/>
        <v>0</v>
      </c>
      <c r="BG507" s="107">
        <f t="shared" si="51"/>
        <v>0</v>
      </c>
      <c r="BH507" s="107">
        <f t="shared" si="52"/>
        <v>0</v>
      </c>
      <c r="BI507" s="107">
        <f t="shared" si="53"/>
        <v>0</v>
      </c>
      <c r="BJ507" s="20" t="s">
        <v>85</v>
      </c>
      <c r="BK507" s="107">
        <f t="shared" si="54"/>
        <v>0</v>
      </c>
      <c r="BL507" s="20" t="s">
        <v>252</v>
      </c>
      <c r="BM507" s="20" t="s">
        <v>1629</v>
      </c>
    </row>
    <row r="508" spans="2:65" s="1" customFormat="1" ht="16.5" customHeight="1">
      <c r="B508" s="130"/>
      <c r="C508" s="169" t="s">
        <v>1630</v>
      </c>
      <c r="D508" s="169" t="s">
        <v>152</v>
      </c>
      <c r="E508" s="170" t="s">
        <v>1631</v>
      </c>
      <c r="F508" s="281" t="s">
        <v>1632</v>
      </c>
      <c r="G508" s="281"/>
      <c r="H508" s="281"/>
      <c r="I508" s="281"/>
      <c r="J508" s="171" t="s">
        <v>454</v>
      </c>
      <c r="K508" s="172">
        <v>1</v>
      </c>
      <c r="L508" s="270">
        <v>0</v>
      </c>
      <c r="M508" s="270"/>
      <c r="N508" s="282">
        <f t="shared" si="45"/>
        <v>0</v>
      </c>
      <c r="O508" s="282"/>
      <c r="P508" s="282"/>
      <c r="Q508" s="282"/>
      <c r="R508" s="133"/>
      <c r="T508" s="154" t="s">
        <v>5</v>
      </c>
      <c r="U508" s="46" t="s">
        <v>45</v>
      </c>
      <c r="V508" s="38"/>
      <c r="W508" s="173">
        <f t="shared" si="46"/>
        <v>0</v>
      </c>
      <c r="X508" s="173">
        <v>0</v>
      </c>
      <c r="Y508" s="173">
        <f t="shared" si="47"/>
        <v>0</v>
      </c>
      <c r="Z508" s="173">
        <v>0</v>
      </c>
      <c r="AA508" s="174">
        <f t="shared" si="48"/>
        <v>0</v>
      </c>
      <c r="AR508" s="20" t="s">
        <v>252</v>
      </c>
      <c r="AT508" s="20" t="s">
        <v>152</v>
      </c>
      <c r="AU508" s="20" t="s">
        <v>118</v>
      </c>
      <c r="AY508" s="20" t="s">
        <v>161</v>
      </c>
      <c r="BE508" s="107">
        <f t="shared" si="49"/>
        <v>0</v>
      </c>
      <c r="BF508" s="107">
        <f t="shared" si="50"/>
        <v>0</v>
      </c>
      <c r="BG508" s="107">
        <f t="shared" si="51"/>
        <v>0</v>
      </c>
      <c r="BH508" s="107">
        <f t="shared" si="52"/>
        <v>0</v>
      </c>
      <c r="BI508" s="107">
        <f t="shared" si="53"/>
        <v>0</v>
      </c>
      <c r="BJ508" s="20" t="s">
        <v>85</v>
      </c>
      <c r="BK508" s="107">
        <f t="shared" si="54"/>
        <v>0</v>
      </c>
      <c r="BL508" s="20" t="s">
        <v>252</v>
      </c>
      <c r="BM508" s="20" t="s">
        <v>1633</v>
      </c>
    </row>
    <row r="509" spans="2:65" s="1" customFormat="1" ht="16.5" customHeight="1">
      <c r="B509" s="130"/>
      <c r="C509" s="169" t="s">
        <v>1634</v>
      </c>
      <c r="D509" s="169" t="s">
        <v>152</v>
      </c>
      <c r="E509" s="170" t="s">
        <v>1635</v>
      </c>
      <c r="F509" s="281" t="s">
        <v>1636</v>
      </c>
      <c r="G509" s="281"/>
      <c r="H509" s="281"/>
      <c r="I509" s="281"/>
      <c r="J509" s="171" t="s">
        <v>454</v>
      </c>
      <c r="K509" s="172">
        <v>1</v>
      </c>
      <c r="L509" s="270">
        <v>0</v>
      </c>
      <c r="M509" s="270"/>
      <c r="N509" s="282">
        <f t="shared" si="45"/>
        <v>0</v>
      </c>
      <c r="O509" s="282"/>
      <c r="P509" s="282"/>
      <c r="Q509" s="282"/>
      <c r="R509" s="133"/>
      <c r="T509" s="154" t="s">
        <v>5</v>
      </c>
      <c r="U509" s="46" t="s">
        <v>45</v>
      </c>
      <c r="V509" s="38"/>
      <c r="W509" s="173">
        <f t="shared" si="46"/>
        <v>0</v>
      </c>
      <c r="X509" s="173">
        <v>0</v>
      </c>
      <c r="Y509" s="173">
        <f t="shared" si="47"/>
        <v>0</v>
      </c>
      <c r="Z509" s="173">
        <v>0</v>
      </c>
      <c r="AA509" s="174">
        <f t="shared" si="48"/>
        <v>0</v>
      </c>
      <c r="AR509" s="20" t="s">
        <v>252</v>
      </c>
      <c r="AT509" s="20" t="s">
        <v>152</v>
      </c>
      <c r="AU509" s="20" t="s">
        <v>118</v>
      </c>
      <c r="AY509" s="20" t="s">
        <v>161</v>
      </c>
      <c r="BE509" s="107">
        <f t="shared" si="49"/>
        <v>0</v>
      </c>
      <c r="BF509" s="107">
        <f t="shared" si="50"/>
        <v>0</v>
      </c>
      <c r="BG509" s="107">
        <f t="shared" si="51"/>
        <v>0</v>
      </c>
      <c r="BH509" s="107">
        <f t="shared" si="52"/>
        <v>0</v>
      </c>
      <c r="BI509" s="107">
        <f t="shared" si="53"/>
        <v>0</v>
      </c>
      <c r="BJ509" s="20" t="s">
        <v>85</v>
      </c>
      <c r="BK509" s="107">
        <f t="shared" si="54"/>
        <v>0</v>
      </c>
      <c r="BL509" s="20" t="s">
        <v>252</v>
      </c>
      <c r="BM509" s="20" t="s">
        <v>1637</v>
      </c>
    </row>
    <row r="510" spans="2:65" s="1" customFormat="1" ht="16.5" customHeight="1">
      <c r="B510" s="130"/>
      <c r="C510" s="169" t="s">
        <v>1638</v>
      </c>
      <c r="D510" s="169" t="s">
        <v>152</v>
      </c>
      <c r="E510" s="170" t="s">
        <v>1639</v>
      </c>
      <c r="F510" s="281" t="s">
        <v>1640</v>
      </c>
      <c r="G510" s="281"/>
      <c r="H510" s="281"/>
      <c r="I510" s="281"/>
      <c r="J510" s="171" t="s">
        <v>454</v>
      </c>
      <c r="K510" s="172">
        <v>1</v>
      </c>
      <c r="L510" s="270">
        <v>0</v>
      </c>
      <c r="M510" s="270"/>
      <c r="N510" s="282">
        <f t="shared" si="45"/>
        <v>0</v>
      </c>
      <c r="O510" s="282"/>
      <c r="P510" s="282"/>
      <c r="Q510" s="282"/>
      <c r="R510" s="133"/>
      <c r="T510" s="154" t="s">
        <v>5</v>
      </c>
      <c r="U510" s="46" t="s">
        <v>45</v>
      </c>
      <c r="V510" s="38"/>
      <c r="W510" s="173">
        <f t="shared" si="46"/>
        <v>0</v>
      </c>
      <c r="X510" s="173">
        <v>0</v>
      </c>
      <c r="Y510" s="173">
        <f t="shared" si="47"/>
        <v>0</v>
      </c>
      <c r="Z510" s="173">
        <v>0</v>
      </c>
      <c r="AA510" s="174">
        <f t="shared" si="48"/>
        <v>0</v>
      </c>
      <c r="AR510" s="20" t="s">
        <v>252</v>
      </c>
      <c r="AT510" s="20" t="s">
        <v>152</v>
      </c>
      <c r="AU510" s="20" t="s">
        <v>118</v>
      </c>
      <c r="AY510" s="20" t="s">
        <v>161</v>
      </c>
      <c r="BE510" s="107">
        <f t="shared" si="49"/>
        <v>0</v>
      </c>
      <c r="BF510" s="107">
        <f t="shared" si="50"/>
        <v>0</v>
      </c>
      <c r="BG510" s="107">
        <f t="shared" si="51"/>
        <v>0</v>
      </c>
      <c r="BH510" s="107">
        <f t="shared" si="52"/>
        <v>0</v>
      </c>
      <c r="BI510" s="107">
        <f t="shared" si="53"/>
        <v>0</v>
      </c>
      <c r="BJ510" s="20" t="s">
        <v>85</v>
      </c>
      <c r="BK510" s="107">
        <f t="shared" si="54"/>
        <v>0</v>
      </c>
      <c r="BL510" s="20" t="s">
        <v>252</v>
      </c>
      <c r="BM510" s="20" t="s">
        <v>1641</v>
      </c>
    </row>
    <row r="511" spans="2:65" s="1" customFormat="1" ht="16.5" customHeight="1">
      <c r="B511" s="130"/>
      <c r="C511" s="169" t="s">
        <v>1642</v>
      </c>
      <c r="D511" s="169" t="s">
        <v>152</v>
      </c>
      <c r="E511" s="170" t="s">
        <v>1643</v>
      </c>
      <c r="F511" s="281" t="s">
        <v>1644</v>
      </c>
      <c r="G511" s="281"/>
      <c r="H511" s="281"/>
      <c r="I511" s="281"/>
      <c r="J511" s="171" t="s">
        <v>454</v>
      </c>
      <c r="K511" s="172">
        <v>1</v>
      </c>
      <c r="L511" s="270">
        <v>0</v>
      </c>
      <c r="M511" s="270"/>
      <c r="N511" s="282">
        <f t="shared" si="45"/>
        <v>0</v>
      </c>
      <c r="O511" s="282"/>
      <c r="P511" s="282"/>
      <c r="Q511" s="282"/>
      <c r="R511" s="133"/>
      <c r="T511" s="154" t="s">
        <v>5</v>
      </c>
      <c r="U511" s="46" t="s">
        <v>45</v>
      </c>
      <c r="V511" s="38"/>
      <c r="W511" s="173">
        <f t="shared" si="46"/>
        <v>0</v>
      </c>
      <c r="X511" s="173">
        <v>0</v>
      </c>
      <c r="Y511" s="173">
        <f t="shared" si="47"/>
        <v>0</v>
      </c>
      <c r="Z511" s="173">
        <v>0</v>
      </c>
      <c r="AA511" s="174">
        <f t="shared" si="48"/>
        <v>0</v>
      </c>
      <c r="AR511" s="20" t="s">
        <v>252</v>
      </c>
      <c r="AT511" s="20" t="s">
        <v>152</v>
      </c>
      <c r="AU511" s="20" t="s">
        <v>118</v>
      </c>
      <c r="AY511" s="20" t="s">
        <v>161</v>
      </c>
      <c r="BE511" s="107">
        <f t="shared" si="49"/>
        <v>0</v>
      </c>
      <c r="BF511" s="107">
        <f t="shared" si="50"/>
        <v>0</v>
      </c>
      <c r="BG511" s="107">
        <f t="shared" si="51"/>
        <v>0</v>
      </c>
      <c r="BH511" s="107">
        <f t="shared" si="52"/>
        <v>0</v>
      </c>
      <c r="BI511" s="107">
        <f t="shared" si="53"/>
        <v>0</v>
      </c>
      <c r="BJ511" s="20" t="s">
        <v>85</v>
      </c>
      <c r="BK511" s="107">
        <f t="shared" si="54"/>
        <v>0</v>
      </c>
      <c r="BL511" s="20" t="s">
        <v>252</v>
      </c>
      <c r="BM511" s="20" t="s">
        <v>1645</v>
      </c>
    </row>
    <row r="512" spans="2:65" s="1" customFormat="1" ht="16.5" customHeight="1">
      <c r="B512" s="130"/>
      <c r="C512" s="169" t="s">
        <v>1646</v>
      </c>
      <c r="D512" s="169" t="s">
        <v>152</v>
      </c>
      <c r="E512" s="170" t="s">
        <v>1647</v>
      </c>
      <c r="F512" s="281" t="s">
        <v>1648</v>
      </c>
      <c r="G512" s="281"/>
      <c r="H512" s="281"/>
      <c r="I512" s="281"/>
      <c r="J512" s="171" t="s">
        <v>454</v>
      </c>
      <c r="K512" s="172">
        <v>1</v>
      </c>
      <c r="L512" s="270">
        <v>0</v>
      </c>
      <c r="M512" s="270"/>
      <c r="N512" s="282">
        <f t="shared" si="45"/>
        <v>0</v>
      </c>
      <c r="O512" s="282"/>
      <c r="P512" s="282"/>
      <c r="Q512" s="282"/>
      <c r="R512" s="133"/>
      <c r="T512" s="154" t="s">
        <v>5</v>
      </c>
      <c r="U512" s="46" t="s">
        <v>45</v>
      </c>
      <c r="V512" s="38"/>
      <c r="W512" s="173">
        <f t="shared" si="46"/>
        <v>0</v>
      </c>
      <c r="X512" s="173">
        <v>0</v>
      </c>
      <c r="Y512" s="173">
        <f t="shared" si="47"/>
        <v>0</v>
      </c>
      <c r="Z512" s="173">
        <v>0</v>
      </c>
      <c r="AA512" s="174">
        <f t="shared" si="48"/>
        <v>0</v>
      </c>
      <c r="AR512" s="20" t="s">
        <v>252</v>
      </c>
      <c r="AT512" s="20" t="s">
        <v>152</v>
      </c>
      <c r="AU512" s="20" t="s">
        <v>118</v>
      </c>
      <c r="AY512" s="20" t="s">
        <v>161</v>
      </c>
      <c r="BE512" s="107">
        <f t="shared" si="49"/>
        <v>0</v>
      </c>
      <c r="BF512" s="107">
        <f t="shared" si="50"/>
        <v>0</v>
      </c>
      <c r="BG512" s="107">
        <f t="shared" si="51"/>
        <v>0</v>
      </c>
      <c r="BH512" s="107">
        <f t="shared" si="52"/>
        <v>0</v>
      </c>
      <c r="BI512" s="107">
        <f t="shared" si="53"/>
        <v>0</v>
      </c>
      <c r="BJ512" s="20" t="s">
        <v>85</v>
      </c>
      <c r="BK512" s="107">
        <f t="shared" si="54"/>
        <v>0</v>
      </c>
      <c r="BL512" s="20" t="s">
        <v>252</v>
      </c>
      <c r="BM512" s="20" t="s">
        <v>1649</v>
      </c>
    </row>
    <row r="513" spans="2:65" s="1" customFormat="1" ht="16.5" customHeight="1">
      <c r="B513" s="130"/>
      <c r="C513" s="169" t="s">
        <v>1650</v>
      </c>
      <c r="D513" s="169" t="s">
        <v>152</v>
      </c>
      <c r="E513" s="170" t="s">
        <v>1651</v>
      </c>
      <c r="F513" s="281" t="s">
        <v>1652</v>
      </c>
      <c r="G513" s="281"/>
      <c r="H513" s="281"/>
      <c r="I513" s="281"/>
      <c r="J513" s="171" t="s">
        <v>454</v>
      </c>
      <c r="K513" s="172">
        <v>1</v>
      </c>
      <c r="L513" s="270">
        <v>0</v>
      </c>
      <c r="M513" s="270"/>
      <c r="N513" s="282">
        <f t="shared" si="45"/>
        <v>0</v>
      </c>
      <c r="O513" s="282"/>
      <c r="P513" s="282"/>
      <c r="Q513" s="282"/>
      <c r="R513" s="133"/>
      <c r="T513" s="154" t="s">
        <v>5</v>
      </c>
      <c r="U513" s="46" t="s">
        <v>45</v>
      </c>
      <c r="V513" s="38"/>
      <c r="W513" s="173">
        <f t="shared" si="46"/>
        <v>0</v>
      </c>
      <c r="X513" s="173">
        <v>0</v>
      </c>
      <c r="Y513" s="173">
        <f t="shared" si="47"/>
        <v>0</v>
      </c>
      <c r="Z513" s="173">
        <v>0</v>
      </c>
      <c r="AA513" s="174">
        <f t="shared" si="48"/>
        <v>0</v>
      </c>
      <c r="AR513" s="20" t="s">
        <v>252</v>
      </c>
      <c r="AT513" s="20" t="s">
        <v>152</v>
      </c>
      <c r="AU513" s="20" t="s">
        <v>118</v>
      </c>
      <c r="AY513" s="20" t="s">
        <v>161</v>
      </c>
      <c r="BE513" s="107">
        <f t="shared" si="49"/>
        <v>0</v>
      </c>
      <c r="BF513" s="107">
        <f t="shared" si="50"/>
        <v>0</v>
      </c>
      <c r="BG513" s="107">
        <f t="shared" si="51"/>
        <v>0</v>
      </c>
      <c r="BH513" s="107">
        <f t="shared" si="52"/>
        <v>0</v>
      </c>
      <c r="BI513" s="107">
        <f t="shared" si="53"/>
        <v>0</v>
      </c>
      <c r="BJ513" s="20" t="s">
        <v>85</v>
      </c>
      <c r="BK513" s="107">
        <f t="shared" si="54"/>
        <v>0</v>
      </c>
      <c r="BL513" s="20" t="s">
        <v>252</v>
      </c>
      <c r="BM513" s="20" t="s">
        <v>1653</v>
      </c>
    </row>
    <row r="514" spans="2:65" s="1" customFormat="1" ht="16.5" customHeight="1">
      <c r="B514" s="130"/>
      <c r="C514" s="169" t="s">
        <v>1654</v>
      </c>
      <c r="D514" s="169" t="s">
        <v>152</v>
      </c>
      <c r="E514" s="170" t="s">
        <v>1655</v>
      </c>
      <c r="F514" s="281" t="s">
        <v>1656</v>
      </c>
      <c r="G514" s="281"/>
      <c r="H514" s="281"/>
      <c r="I514" s="281"/>
      <c r="J514" s="171" t="s">
        <v>454</v>
      </c>
      <c r="K514" s="172">
        <v>1</v>
      </c>
      <c r="L514" s="270">
        <v>0</v>
      </c>
      <c r="M514" s="270"/>
      <c r="N514" s="282">
        <f t="shared" si="45"/>
        <v>0</v>
      </c>
      <c r="O514" s="282"/>
      <c r="P514" s="282"/>
      <c r="Q514" s="282"/>
      <c r="R514" s="133"/>
      <c r="T514" s="154" t="s">
        <v>5</v>
      </c>
      <c r="U514" s="46" t="s">
        <v>45</v>
      </c>
      <c r="V514" s="38"/>
      <c r="W514" s="173">
        <f t="shared" si="46"/>
        <v>0</v>
      </c>
      <c r="X514" s="173">
        <v>0</v>
      </c>
      <c r="Y514" s="173">
        <f t="shared" si="47"/>
        <v>0</v>
      </c>
      <c r="Z514" s="173">
        <v>0</v>
      </c>
      <c r="AA514" s="174">
        <f t="shared" si="48"/>
        <v>0</v>
      </c>
      <c r="AR514" s="20" t="s">
        <v>252</v>
      </c>
      <c r="AT514" s="20" t="s">
        <v>152</v>
      </c>
      <c r="AU514" s="20" t="s">
        <v>118</v>
      </c>
      <c r="AY514" s="20" t="s">
        <v>161</v>
      </c>
      <c r="BE514" s="107">
        <f t="shared" si="49"/>
        <v>0</v>
      </c>
      <c r="BF514" s="107">
        <f t="shared" si="50"/>
        <v>0</v>
      </c>
      <c r="BG514" s="107">
        <f t="shared" si="51"/>
        <v>0</v>
      </c>
      <c r="BH514" s="107">
        <f t="shared" si="52"/>
        <v>0</v>
      </c>
      <c r="BI514" s="107">
        <f t="shared" si="53"/>
        <v>0</v>
      </c>
      <c r="BJ514" s="20" t="s">
        <v>85</v>
      </c>
      <c r="BK514" s="107">
        <f t="shared" si="54"/>
        <v>0</v>
      </c>
      <c r="BL514" s="20" t="s">
        <v>252</v>
      </c>
      <c r="BM514" s="20" t="s">
        <v>1657</v>
      </c>
    </row>
    <row r="515" spans="2:65" s="1" customFormat="1" ht="16.5" customHeight="1">
      <c r="B515" s="130"/>
      <c r="C515" s="169" t="s">
        <v>1658</v>
      </c>
      <c r="D515" s="169" t="s">
        <v>152</v>
      </c>
      <c r="E515" s="170" t="s">
        <v>1659</v>
      </c>
      <c r="F515" s="281" t="s">
        <v>1660</v>
      </c>
      <c r="G515" s="281"/>
      <c r="H515" s="281"/>
      <c r="I515" s="281"/>
      <c r="J515" s="171" t="s">
        <v>454</v>
      </c>
      <c r="K515" s="172">
        <v>1</v>
      </c>
      <c r="L515" s="270">
        <v>0</v>
      </c>
      <c r="M515" s="270"/>
      <c r="N515" s="282">
        <f t="shared" si="45"/>
        <v>0</v>
      </c>
      <c r="O515" s="282"/>
      <c r="P515" s="282"/>
      <c r="Q515" s="282"/>
      <c r="R515" s="133"/>
      <c r="T515" s="154" t="s">
        <v>5</v>
      </c>
      <c r="U515" s="46" t="s">
        <v>45</v>
      </c>
      <c r="V515" s="38"/>
      <c r="W515" s="173">
        <f t="shared" si="46"/>
        <v>0</v>
      </c>
      <c r="X515" s="173">
        <v>0</v>
      </c>
      <c r="Y515" s="173">
        <f t="shared" si="47"/>
        <v>0</v>
      </c>
      <c r="Z515" s="173">
        <v>0</v>
      </c>
      <c r="AA515" s="174">
        <f t="shared" si="48"/>
        <v>0</v>
      </c>
      <c r="AR515" s="20" t="s">
        <v>252</v>
      </c>
      <c r="AT515" s="20" t="s">
        <v>152</v>
      </c>
      <c r="AU515" s="20" t="s">
        <v>118</v>
      </c>
      <c r="AY515" s="20" t="s">
        <v>161</v>
      </c>
      <c r="BE515" s="107">
        <f t="shared" si="49"/>
        <v>0</v>
      </c>
      <c r="BF515" s="107">
        <f t="shared" si="50"/>
        <v>0</v>
      </c>
      <c r="BG515" s="107">
        <f t="shared" si="51"/>
        <v>0</v>
      </c>
      <c r="BH515" s="107">
        <f t="shared" si="52"/>
        <v>0</v>
      </c>
      <c r="BI515" s="107">
        <f t="shared" si="53"/>
        <v>0</v>
      </c>
      <c r="BJ515" s="20" t="s">
        <v>85</v>
      </c>
      <c r="BK515" s="107">
        <f t="shared" si="54"/>
        <v>0</v>
      </c>
      <c r="BL515" s="20" t="s">
        <v>252</v>
      </c>
      <c r="BM515" s="20" t="s">
        <v>1661</v>
      </c>
    </row>
    <row r="516" spans="2:65" s="1" customFormat="1" ht="16.5" customHeight="1">
      <c r="B516" s="130"/>
      <c r="C516" s="169" t="s">
        <v>1662</v>
      </c>
      <c r="D516" s="169" t="s">
        <v>152</v>
      </c>
      <c r="E516" s="170" t="s">
        <v>1663</v>
      </c>
      <c r="F516" s="281" t="s">
        <v>1664</v>
      </c>
      <c r="G516" s="281"/>
      <c r="H516" s="281"/>
      <c r="I516" s="281"/>
      <c r="J516" s="171" t="s">
        <v>454</v>
      </c>
      <c r="K516" s="172">
        <v>1</v>
      </c>
      <c r="L516" s="270">
        <v>0</v>
      </c>
      <c r="M516" s="270"/>
      <c r="N516" s="282">
        <f t="shared" si="45"/>
        <v>0</v>
      </c>
      <c r="O516" s="282"/>
      <c r="P516" s="282"/>
      <c r="Q516" s="282"/>
      <c r="R516" s="133"/>
      <c r="T516" s="154" t="s">
        <v>5</v>
      </c>
      <c r="U516" s="46" t="s">
        <v>45</v>
      </c>
      <c r="V516" s="38"/>
      <c r="W516" s="173">
        <f t="shared" si="46"/>
        <v>0</v>
      </c>
      <c r="X516" s="173">
        <v>0</v>
      </c>
      <c r="Y516" s="173">
        <f t="shared" si="47"/>
        <v>0</v>
      </c>
      <c r="Z516" s="173">
        <v>0</v>
      </c>
      <c r="AA516" s="174">
        <f t="shared" si="48"/>
        <v>0</v>
      </c>
      <c r="AR516" s="20" t="s">
        <v>252</v>
      </c>
      <c r="AT516" s="20" t="s">
        <v>152</v>
      </c>
      <c r="AU516" s="20" t="s">
        <v>118</v>
      </c>
      <c r="AY516" s="20" t="s">
        <v>161</v>
      </c>
      <c r="BE516" s="107">
        <f t="shared" si="49"/>
        <v>0</v>
      </c>
      <c r="BF516" s="107">
        <f t="shared" si="50"/>
        <v>0</v>
      </c>
      <c r="BG516" s="107">
        <f t="shared" si="51"/>
        <v>0</v>
      </c>
      <c r="BH516" s="107">
        <f t="shared" si="52"/>
        <v>0</v>
      </c>
      <c r="BI516" s="107">
        <f t="shared" si="53"/>
        <v>0</v>
      </c>
      <c r="BJ516" s="20" t="s">
        <v>85</v>
      </c>
      <c r="BK516" s="107">
        <f t="shared" si="54"/>
        <v>0</v>
      </c>
      <c r="BL516" s="20" t="s">
        <v>252</v>
      </c>
      <c r="BM516" s="20" t="s">
        <v>1665</v>
      </c>
    </row>
    <row r="517" spans="2:65" s="1" customFormat="1" ht="16.5" customHeight="1">
      <c r="B517" s="130"/>
      <c r="C517" s="169" t="s">
        <v>1666</v>
      </c>
      <c r="D517" s="169" t="s">
        <v>152</v>
      </c>
      <c r="E517" s="170" t="s">
        <v>1667</v>
      </c>
      <c r="F517" s="281" t="s">
        <v>1668</v>
      </c>
      <c r="G517" s="281"/>
      <c r="H517" s="281"/>
      <c r="I517" s="281"/>
      <c r="J517" s="171" t="s">
        <v>454</v>
      </c>
      <c r="K517" s="172">
        <v>1</v>
      </c>
      <c r="L517" s="270">
        <v>0</v>
      </c>
      <c r="M517" s="270"/>
      <c r="N517" s="282">
        <f t="shared" si="45"/>
        <v>0</v>
      </c>
      <c r="O517" s="282"/>
      <c r="P517" s="282"/>
      <c r="Q517" s="282"/>
      <c r="R517" s="133"/>
      <c r="T517" s="154" t="s">
        <v>5</v>
      </c>
      <c r="U517" s="46" t="s">
        <v>45</v>
      </c>
      <c r="V517" s="38"/>
      <c r="W517" s="173">
        <f t="shared" si="46"/>
        <v>0</v>
      </c>
      <c r="X517" s="173">
        <v>0</v>
      </c>
      <c r="Y517" s="173">
        <f t="shared" si="47"/>
        <v>0</v>
      </c>
      <c r="Z517" s="173">
        <v>0</v>
      </c>
      <c r="AA517" s="174">
        <f t="shared" si="48"/>
        <v>0</v>
      </c>
      <c r="AR517" s="20" t="s">
        <v>252</v>
      </c>
      <c r="AT517" s="20" t="s">
        <v>152</v>
      </c>
      <c r="AU517" s="20" t="s">
        <v>118</v>
      </c>
      <c r="AY517" s="20" t="s">
        <v>161</v>
      </c>
      <c r="BE517" s="107">
        <f t="shared" si="49"/>
        <v>0</v>
      </c>
      <c r="BF517" s="107">
        <f t="shared" si="50"/>
        <v>0</v>
      </c>
      <c r="BG517" s="107">
        <f t="shared" si="51"/>
        <v>0</v>
      </c>
      <c r="BH517" s="107">
        <f t="shared" si="52"/>
        <v>0</v>
      </c>
      <c r="BI517" s="107">
        <f t="shared" si="53"/>
        <v>0</v>
      </c>
      <c r="BJ517" s="20" t="s">
        <v>85</v>
      </c>
      <c r="BK517" s="107">
        <f t="shared" si="54"/>
        <v>0</v>
      </c>
      <c r="BL517" s="20" t="s">
        <v>252</v>
      </c>
      <c r="BM517" s="20" t="s">
        <v>1669</v>
      </c>
    </row>
    <row r="518" spans="2:65" s="1" customFormat="1" ht="16.5" customHeight="1">
      <c r="B518" s="130"/>
      <c r="C518" s="169" t="s">
        <v>1670</v>
      </c>
      <c r="D518" s="169" t="s">
        <v>152</v>
      </c>
      <c r="E518" s="170" t="s">
        <v>1671</v>
      </c>
      <c r="F518" s="281" t="s">
        <v>1672</v>
      </c>
      <c r="G518" s="281"/>
      <c r="H518" s="281"/>
      <c r="I518" s="281"/>
      <c r="J518" s="171" t="s">
        <v>454</v>
      </c>
      <c r="K518" s="172">
        <v>3</v>
      </c>
      <c r="L518" s="270">
        <v>0</v>
      </c>
      <c r="M518" s="270"/>
      <c r="N518" s="282">
        <f t="shared" si="45"/>
        <v>0</v>
      </c>
      <c r="O518" s="282"/>
      <c r="P518" s="282"/>
      <c r="Q518" s="282"/>
      <c r="R518" s="133"/>
      <c r="T518" s="154" t="s">
        <v>5</v>
      </c>
      <c r="U518" s="46" t="s">
        <v>45</v>
      </c>
      <c r="V518" s="38"/>
      <c r="W518" s="173">
        <f t="shared" si="46"/>
        <v>0</v>
      </c>
      <c r="X518" s="173">
        <v>0</v>
      </c>
      <c r="Y518" s="173">
        <f t="shared" si="47"/>
        <v>0</v>
      </c>
      <c r="Z518" s="173">
        <v>0</v>
      </c>
      <c r="AA518" s="174">
        <f t="shared" si="48"/>
        <v>0</v>
      </c>
      <c r="AR518" s="20" t="s">
        <v>252</v>
      </c>
      <c r="AT518" s="20" t="s">
        <v>152</v>
      </c>
      <c r="AU518" s="20" t="s">
        <v>118</v>
      </c>
      <c r="AY518" s="20" t="s">
        <v>161</v>
      </c>
      <c r="BE518" s="107">
        <f t="shared" si="49"/>
        <v>0</v>
      </c>
      <c r="BF518" s="107">
        <f t="shared" si="50"/>
        <v>0</v>
      </c>
      <c r="BG518" s="107">
        <f t="shared" si="51"/>
        <v>0</v>
      </c>
      <c r="BH518" s="107">
        <f t="shared" si="52"/>
        <v>0</v>
      </c>
      <c r="BI518" s="107">
        <f t="shared" si="53"/>
        <v>0</v>
      </c>
      <c r="BJ518" s="20" t="s">
        <v>85</v>
      </c>
      <c r="BK518" s="107">
        <f t="shared" si="54"/>
        <v>0</v>
      </c>
      <c r="BL518" s="20" t="s">
        <v>252</v>
      </c>
      <c r="BM518" s="20" t="s">
        <v>1673</v>
      </c>
    </row>
    <row r="519" spans="2:65" s="1" customFormat="1" ht="16.5" customHeight="1">
      <c r="B519" s="130"/>
      <c r="C519" s="169" t="s">
        <v>1674</v>
      </c>
      <c r="D519" s="169" t="s">
        <v>152</v>
      </c>
      <c r="E519" s="170" t="s">
        <v>1675</v>
      </c>
      <c r="F519" s="281" t="s">
        <v>1676</v>
      </c>
      <c r="G519" s="281"/>
      <c r="H519" s="281"/>
      <c r="I519" s="281"/>
      <c r="J519" s="171" t="s">
        <v>454</v>
      </c>
      <c r="K519" s="172">
        <v>2</v>
      </c>
      <c r="L519" s="270">
        <v>0</v>
      </c>
      <c r="M519" s="270"/>
      <c r="N519" s="282">
        <f t="shared" si="45"/>
        <v>0</v>
      </c>
      <c r="O519" s="282"/>
      <c r="P519" s="282"/>
      <c r="Q519" s="282"/>
      <c r="R519" s="133"/>
      <c r="T519" s="154" t="s">
        <v>5</v>
      </c>
      <c r="U519" s="46" t="s">
        <v>45</v>
      </c>
      <c r="V519" s="38"/>
      <c r="W519" s="173">
        <f t="shared" si="46"/>
        <v>0</v>
      </c>
      <c r="X519" s="173">
        <v>0</v>
      </c>
      <c r="Y519" s="173">
        <f t="shared" si="47"/>
        <v>0</v>
      </c>
      <c r="Z519" s="173">
        <v>0</v>
      </c>
      <c r="AA519" s="174">
        <f t="shared" si="48"/>
        <v>0</v>
      </c>
      <c r="AR519" s="20" t="s">
        <v>252</v>
      </c>
      <c r="AT519" s="20" t="s">
        <v>152</v>
      </c>
      <c r="AU519" s="20" t="s">
        <v>118</v>
      </c>
      <c r="AY519" s="20" t="s">
        <v>161</v>
      </c>
      <c r="BE519" s="107">
        <f t="shared" si="49"/>
        <v>0</v>
      </c>
      <c r="BF519" s="107">
        <f t="shared" si="50"/>
        <v>0</v>
      </c>
      <c r="BG519" s="107">
        <f t="shared" si="51"/>
        <v>0</v>
      </c>
      <c r="BH519" s="107">
        <f t="shared" si="52"/>
        <v>0</v>
      </c>
      <c r="BI519" s="107">
        <f t="shared" si="53"/>
        <v>0</v>
      </c>
      <c r="BJ519" s="20" t="s">
        <v>85</v>
      </c>
      <c r="BK519" s="107">
        <f t="shared" si="54"/>
        <v>0</v>
      </c>
      <c r="BL519" s="20" t="s">
        <v>252</v>
      </c>
      <c r="BM519" s="20" t="s">
        <v>1677</v>
      </c>
    </row>
    <row r="520" spans="2:65" s="1" customFormat="1" ht="16.5" customHeight="1">
      <c r="B520" s="130"/>
      <c r="C520" s="169" t="s">
        <v>1678</v>
      </c>
      <c r="D520" s="169" t="s">
        <v>152</v>
      </c>
      <c r="E520" s="170" t="s">
        <v>1679</v>
      </c>
      <c r="F520" s="281" t="s">
        <v>1680</v>
      </c>
      <c r="G520" s="281"/>
      <c r="H520" s="281"/>
      <c r="I520" s="281"/>
      <c r="J520" s="171" t="s">
        <v>454</v>
      </c>
      <c r="K520" s="172">
        <v>2</v>
      </c>
      <c r="L520" s="270">
        <v>0</v>
      </c>
      <c r="M520" s="270"/>
      <c r="N520" s="282">
        <f t="shared" si="45"/>
        <v>0</v>
      </c>
      <c r="O520" s="282"/>
      <c r="P520" s="282"/>
      <c r="Q520" s="282"/>
      <c r="R520" s="133"/>
      <c r="T520" s="154" t="s">
        <v>5</v>
      </c>
      <c r="U520" s="46" t="s">
        <v>45</v>
      </c>
      <c r="V520" s="38"/>
      <c r="W520" s="173">
        <f t="shared" si="46"/>
        <v>0</v>
      </c>
      <c r="X520" s="173">
        <v>0</v>
      </c>
      <c r="Y520" s="173">
        <f t="shared" si="47"/>
        <v>0</v>
      </c>
      <c r="Z520" s="173">
        <v>0</v>
      </c>
      <c r="AA520" s="174">
        <f t="shared" si="48"/>
        <v>0</v>
      </c>
      <c r="AR520" s="20" t="s">
        <v>252</v>
      </c>
      <c r="AT520" s="20" t="s">
        <v>152</v>
      </c>
      <c r="AU520" s="20" t="s">
        <v>118</v>
      </c>
      <c r="AY520" s="20" t="s">
        <v>161</v>
      </c>
      <c r="BE520" s="107">
        <f t="shared" si="49"/>
        <v>0</v>
      </c>
      <c r="BF520" s="107">
        <f t="shared" si="50"/>
        <v>0</v>
      </c>
      <c r="BG520" s="107">
        <f t="shared" si="51"/>
        <v>0</v>
      </c>
      <c r="BH520" s="107">
        <f t="shared" si="52"/>
        <v>0</v>
      </c>
      <c r="BI520" s="107">
        <f t="shared" si="53"/>
        <v>0</v>
      </c>
      <c r="BJ520" s="20" t="s">
        <v>85</v>
      </c>
      <c r="BK520" s="107">
        <f t="shared" si="54"/>
        <v>0</v>
      </c>
      <c r="BL520" s="20" t="s">
        <v>252</v>
      </c>
      <c r="BM520" s="20" t="s">
        <v>1681</v>
      </c>
    </row>
    <row r="521" spans="2:65" s="1" customFormat="1" ht="16.5" customHeight="1">
      <c r="B521" s="130"/>
      <c r="C521" s="169" t="s">
        <v>1682</v>
      </c>
      <c r="D521" s="169" t="s">
        <v>152</v>
      </c>
      <c r="E521" s="170" t="s">
        <v>1683</v>
      </c>
      <c r="F521" s="281" t="s">
        <v>1684</v>
      </c>
      <c r="G521" s="281"/>
      <c r="H521" s="281"/>
      <c r="I521" s="281"/>
      <c r="J521" s="171" t="s">
        <v>454</v>
      </c>
      <c r="K521" s="172">
        <v>2</v>
      </c>
      <c r="L521" s="270">
        <v>0</v>
      </c>
      <c r="M521" s="270"/>
      <c r="N521" s="282">
        <f t="shared" si="45"/>
        <v>0</v>
      </c>
      <c r="O521" s="282"/>
      <c r="P521" s="282"/>
      <c r="Q521" s="282"/>
      <c r="R521" s="133"/>
      <c r="T521" s="154" t="s">
        <v>5</v>
      </c>
      <c r="U521" s="46" t="s">
        <v>45</v>
      </c>
      <c r="V521" s="38"/>
      <c r="W521" s="173">
        <f t="shared" si="46"/>
        <v>0</v>
      </c>
      <c r="X521" s="173">
        <v>0</v>
      </c>
      <c r="Y521" s="173">
        <f t="shared" si="47"/>
        <v>0</v>
      </c>
      <c r="Z521" s="173">
        <v>0</v>
      </c>
      <c r="AA521" s="174">
        <f t="shared" si="48"/>
        <v>0</v>
      </c>
      <c r="AR521" s="20" t="s">
        <v>252</v>
      </c>
      <c r="AT521" s="20" t="s">
        <v>152</v>
      </c>
      <c r="AU521" s="20" t="s">
        <v>118</v>
      </c>
      <c r="AY521" s="20" t="s">
        <v>161</v>
      </c>
      <c r="BE521" s="107">
        <f t="shared" si="49"/>
        <v>0</v>
      </c>
      <c r="BF521" s="107">
        <f t="shared" si="50"/>
        <v>0</v>
      </c>
      <c r="BG521" s="107">
        <f t="shared" si="51"/>
        <v>0</v>
      </c>
      <c r="BH521" s="107">
        <f t="shared" si="52"/>
        <v>0</v>
      </c>
      <c r="BI521" s="107">
        <f t="shared" si="53"/>
        <v>0</v>
      </c>
      <c r="BJ521" s="20" t="s">
        <v>85</v>
      </c>
      <c r="BK521" s="107">
        <f t="shared" si="54"/>
        <v>0</v>
      </c>
      <c r="BL521" s="20" t="s">
        <v>252</v>
      </c>
      <c r="BM521" s="20" t="s">
        <v>1685</v>
      </c>
    </row>
    <row r="522" spans="2:65" s="1" customFormat="1" ht="16.5" customHeight="1">
      <c r="B522" s="130"/>
      <c r="C522" s="169" t="s">
        <v>1686</v>
      </c>
      <c r="D522" s="169" t="s">
        <v>152</v>
      </c>
      <c r="E522" s="170" t="s">
        <v>1687</v>
      </c>
      <c r="F522" s="281" t="s">
        <v>1688</v>
      </c>
      <c r="G522" s="281"/>
      <c r="H522" s="281"/>
      <c r="I522" s="281"/>
      <c r="J522" s="171" t="s">
        <v>454</v>
      </c>
      <c r="K522" s="172">
        <v>2</v>
      </c>
      <c r="L522" s="270">
        <v>0</v>
      </c>
      <c r="M522" s="270"/>
      <c r="N522" s="282">
        <f t="shared" si="45"/>
        <v>0</v>
      </c>
      <c r="O522" s="282"/>
      <c r="P522" s="282"/>
      <c r="Q522" s="282"/>
      <c r="R522" s="133"/>
      <c r="T522" s="154" t="s">
        <v>5</v>
      </c>
      <c r="U522" s="46" t="s">
        <v>45</v>
      </c>
      <c r="V522" s="38"/>
      <c r="W522" s="173">
        <f t="shared" si="46"/>
        <v>0</v>
      </c>
      <c r="X522" s="173">
        <v>0</v>
      </c>
      <c r="Y522" s="173">
        <f t="shared" si="47"/>
        <v>0</v>
      </c>
      <c r="Z522" s="173">
        <v>0</v>
      </c>
      <c r="AA522" s="174">
        <f t="shared" si="48"/>
        <v>0</v>
      </c>
      <c r="AR522" s="20" t="s">
        <v>252</v>
      </c>
      <c r="AT522" s="20" t="s">
        <v>152</v>
      </c>
      <c r="AU522" s="20" t="s">
        <v>118</v>
      </c>
      <c r="AY522" s="20" t="s">
        <v>161</v>
      </c>
      <c r="BE522" s="107">
        <f t="shared" si="49"/>
        <v>0</v>
      </c>
      <c r="BF522" s="107">
        <f t="shared" si="50"/>
        <v>0</v>
      </c>
      <c r="BG522" s="107">
        <f t="shared" si="51"/>
        <v>0</v>
      </c>
      <c r="BH522" s="107">
        <f t="shared" si="52"/>
        <v>0</v>
      </c>
      <c r="BI522" s="107">
        <f t="shared" si="53"/>
        <v>0</v>
      </c>
      <c r="BJ522" s="20" t="s">
        <v>85</v>
      </c>
      <c r="BK522" s="107">
        <f t="shared" si="54"/>
        <v>0</v>
      </c>
      <c r="BL522" s="20" t="s">
        <v>252</v>
      </c>
      <c r="BM522" s="20" t="s">
        <v>1689</v>
      </c>
    </row>
    <row r="523" spans="2:65" s="1" customFormat="1" ht="25.5" customHeight="1">
      <c r="B523" s="130"/>
      <c r="C523" s="169" t="s">
        <v>1690</v>
      </c>
      <c r="D523" s="169" t="s">
        <v>152</v>
      </c>
      <c r="E523" s="170" t="s">
        <v>1691</v>
      </c>
      <c r="F523" s="281" t="s">
        <v>1692</v>
      </c>
      <c r="G523" s="281"/>
      <c r="H523" s="281"/>
      <c r="I523" s="281"/>
      <c r="J523" s="171" t="s">
        <v>454</v>
      </c>
      <c r="K523" s="172">
        <v>1</v>
      </c>
      <c r="L523" s="270">
        <v>0</v>
      </c>
      <c r="M523" s="270"/>
      <c r="N523" s="282">
        <f t="shared" si="45"/>
        <v>0</v>
      </c>
      <c r="O523" s="282"/>
      <c r="P523" s="282"/>
      <c r="Q523" s="282"/>
      <c r="R523" s="133"/>
      <c r="T523" s="154" t="s">
        <v>5</v>
      </c>
      <c r="U523" s="46" t="s">
        <v>45</v>
      </c>
      <c r="V523" s="38"/>
      <c r="W523" s="173">
        <f t="shared" si="46"/>
        <v>0</v>
      </c>
      <c r="X523" s="173">
        <v>0</v>
      </c>
      <c r="Y523" s="173">
        <f t="shared" si="47"/>
        <v>0</v>
      </c>
      <c r="Z523" s="173">
        <v>0</v>
      </c>
      <c r="AA523" s="174">
        <f t="shared" si="48"/>
        <v>0</v>
      </c>
      <c r="AR523" s="20" t="s">
        <v>252</v>
      </c>
      <c r="AT523" s="20" t="s">
        <v>152</v>
      </c>
      <c r="AU523" s="20" t="s">
        <v>118</v>
      </c>
      <c r="AY523" s="20" t="s">
        <v>161</v>
      </c>
      <c r="BE523" s="107">
        <f t="shared" si="49"/>
        <v>0</v>
      </c>
      <c r="BF523" s="107">
        <f t="shared" si="50"/>
        <v>0</v>
      </c>
      <c r="BG523" s="107">
        <f t="shared" si="51"/>
        <v>0</v>
      </c>
      <c r="BH523" s="107">
        <f t="shared" si="52"/>
        <v>0</v>
      </c>
      <c r="BI523" s="107">
        <f t="shared" si="53"/>
        <v>0</v>
      </c>
      <c r="BJ523" s="20" t="s">
        <v>85</v>
      </c>
      <c r="BK523" s="107">
        <f t="shared" si="54"/>
        <v>0</v>
      </c>
      <c r="BL523" s="20" t="s">
        <v>252</v>
      </c>
      <c r="BM523" s="20" t="s">
        <v>1693</v>
      </c>
    </row>
    <row r="524" spans="2:65" s="1" customFormat="1" ht="25.5" customHeight="1">
      <c r="B524" s="130"/>
      <c r="C524" s="169" t="s">
        <v>1694</v>
      </c>
      <c r="D524" s="169" t="s">
        <v>152</v>
      </c>
      <c r="E524" s="170" t="s">
        <v>1695</v>
      </c>
      <c r="F524" s="281" t="s">
        <v>1696</v>
      </c>
      <c r="G524" s="281"/>
      <c r="H524" s="281"/>
      <c r="I524" s="281"/>
      <c r="J524" s="171" t="s">
        <v>454</v>
      </c>
      <c r="K524" s="172">
        <v>1</v>
      </c>
      <c r="L524" s="270">
        <v>0</v>
      </c>
      <c r="M524" s="270"/>
      <c r="N524" s="282">
        <f t="shared" si="45"/>
        <v>0</v>
      </c>
      <c r="O524" s="282"/>
      <c r="P524" s="282"/>
      <c r="Q524" s="282"/>
      <c r="R524" s="133"/>
      <c r="T524" s="154" t="s">
        <v>5</v>
      </c>
      <c r="U524" s="46" t="s">
        <v>45</v>
      </c>
      <c r="V524" s="38"/>
      <c r="W524" s="173">
        <f t="shared" si="46"/>
        <v>0</v>
      </c>
      <c r="X524" s="173">
        <v>0</v>
      </c>
      <c r="Y524" s="173">
        <f t="shared" si="47"/>
        <v>0</v>
      </c>
      <c r="Z524" s="173">
        <v>0</v>
      </c>
      <c r="AA524" s="174">
        <f t="shared" si="48"/>
        <v>0</v>
      </c>
      <c r="AR524" s="20" t="s">
        <v>252</v>
      </c>
      <c r="AT524" s="20" t="s">
        <v>152</v>
      </c>
      <c r="AU524" s="20" t="s">
        <v>118</v>
      </c>
      <c r="AY524" s="20" t="s">
        <v>161</v>
      </c>
      <c r="BE524" s="107">
        <f t="shared" si="49"/>
        <v>0</v>
      </c>
      <c r="BF524" s="107">
        <f t="shared" si="50"/>
        <v>0</v>
      </c>
      <c r="BG524" s="107">
        <f t="shared" si="51"/>
        <v>0</v>
      </c>
      <c r="BH524" s="107">
        <f t="shared" si="52"/>
        <v>0</v>
      </c>
      <c r="BI524" s="107">
        <f t="shared" si="53"/>
        <v>0</v>
      </c>
      <c r="BJ524" s="20" t="s">
        <v>85</v>
      </c>
      <c r="BK524" s="107">
        <f t="shared" si="54"/>
        <v>0</v>
      </c>
      <c r="BL524" s="20" t="s">
        <v>252</v>
      </c>
      <c r="BM524" s="20" t="s">
        <v>1697</v>
      </c>
    </row>
    <row r="525" spans="2:65" s="1" customFormat="1" ht="16.5" customHeight="1">
      <c r="B525" s="130"/>
      <c r="C525" s="169" t="s">
        <v>1698</v>
      </c>
      <c r="D525" s="169" t="s">
        <v>152</v>
      </c>
      <c r="E525" s="170" t="s">
        <v>1699</v>
      </c>
      <c r="F525" s="281" t="s">
        <v>1700</v>
      </c>
      <c r="G525" s="281"/>
      <c r="H525" s="281"/>
      <c r="I525" s="281"/>
      <c r="J525" s="171" t="s">
        <v>454</v>
      </c>
      <c r="K525" s="172">
        <v>1</v>
      </c>
      <c r="L525" s="270">
        <v>0</v>
      </c>
      <c r="M525" s="270"/>
      <c r="N525" s="282">
        <f t="shared" si="45"/>
        <v>0</v>
      </c>
      <c r="O525" s="282"/>
      <c r="P525" s="282"/>
      <c r="Q525" s="282"/>
      <c r="R525" s="133"/>
      <c r="T525" s="154" t="s">
        <v>5</v>
      </c>
      <c r="U525" s="46" t="s">
        <v>45</v>
      </c>
      <c r="V525" s="38"/>
      <c r="W525" s="173">
        <f t="shared" si="46"/>
        <v>0</v>
      </c>
      <c r="X525" s="173">
        <v>0</v>
      </c>
      <c r="Y525" s="173">
        <f t="shared" si="47"/>
        <v>0</v>
      </c>
      <c r="Z525" s="173">
        <v>0</v>
      </c>
      <c r="AA525" s="174">
        <f t="shared" si="48"/>
        <v>0</v>
      </c>
      <c r="AR525" s="20" t="s">
        <v>252</v>
      </c>
      <c r="AT525" s="20" t="s">
        <v>152</v>
      </c>
      <c r="AU525" s="20" t="s">
        <v>118</v>
      </c>
      <c r="AY525" s="20" t="s">
        <v>161</v>
      </c>
      <c r="BE525" s="107">
        <f t="shared" si="49"/>
        <v>0</v>
      </c>
      <c r="BF525" s="107">
        <f t="shared" si="50"/>
        <v>0</v>
      </c>
      <c r="BG525" s="107">
        <f t="shared" si="51"/>
        <v>0</v>
      </c>
      <c r="BH525" s="107">
        <f t="shared" si="52"/>
        <v>0</v>
      </c>
      <c r="BI525" s="107">
        <f t="shared" si="53"/>
        <v>0</v>
      </c>
      <c r="BJ525" s="20" t="s">
        <v>85</v>
      </c>
      <c r="BK525" s="107">
        <f t="shared" si="54"/>
        <v>0</v>
      </c>
      <c r="BL525" s="20" t="s">
        <v>252</v>
      </c>
      <c r="BM525" s="20" t="s">
        <v>1701</v>
      </c>
    </row>
    <row r="526" spans="2:65" s="1" customFormat="1" ht="16.5" customHeight="1">
      <c r="B526" s="130"/>
      <c r="C526" s="169" t="s">
        <v>1702</v>
      </c>
      <c r="D526" s="169" t="s">
        <v>152</v>
      </c>
      <c r="E526" s="170" t="s">
        <v>1703</v>
      </c>
      <c r="F526" s="281" t="s">
        <v>1704</v>
      </c>
      <c r="G526" s="281"/>
      <c r="H526" s="281"/>
      <c r="I526" s="281"/>
      <c r="J526" s="171" t="s">
        <v>454</v>
      </c>
      <c r="K526" s="172">
        <v>1</v>
      </c>
      <c r="L526" s="270">
        <v>0</v>
      </c>
      <c r="M526" s="270"/>
      <c r="N526" s="282">
        <f t="shared" si="45"/>
        <v>0</v>
      </c>
      <c r="O526" s="282"/>
      <c r="P526" s="282"/>
      <c r="Q526" s="282"/>
      <c r="R526" s="133"/>
      <c r="T526" s="154" t="s">
        <v>5</v>
      </c>
      <c r="U526" s="46" t="s">
        <v>45</v>
      </c>
      <c r="V526" s="38"/>
      <c r="W526" s="173">
        <f t="shared" si="46"/>
        <v>0</v>
      </c>
      <c r="X526" s="173">
        <v>0</v>
      </c>
      <c r="Y526" s="173">
        <f t="shared" si="47"/>
        <v>0</v>
      </c>
      <c r="Z526" s="173">
        <v>0</v>
      </c>
      <c r="AA526" s="174">
        <f t="shared" si="48"/>
        <v>0</v>
      </c>
      <c r="AR526" s="20" t="s">
        <v>252</v>
      </c>
      <c r="AT526" s="20" t="s">
        <v>152</v>
      </c>
      <c r="AU526" s="20" t="s">
        <v>118</v>
      </c>
      <c r="AY526" s="20" t="s">
        <v>161</v>
      </c>
      <c r="BE526" s="107">
        <f t="shared" si="49"/>
        <v>0</v>
      </c>
      <c r="BF526" s="107">
        <f t="shared" si="50"/>
        <v>0</v>
      </c>
      <c r="BG526" s="107">
        <f t="shared" si="51"/>
        <v>0</v>
      </c>
      <c r="BH526" s="107">
        <f t="shared" si="52"/>
        <v>0</v>
      </c>
      <c r="BI526" s="107">
        <f t="shared" si="53"/>
        <v>0</v>
      </c>
      <c r="BJ526" s="20" t="s">
        <v>85</v>
      </c>
      <c r="BK526" s="107">
        <f t="shared" si="54"/>
        <v>0</v>
      </c>
      <c r="BL526" s="20" t="s">
        <v>252</v>
      </c>
      <c r="BM526" s="20" t="s">
        <v>1705</v>
      </c>
    </row>
    <row r="527" spans="2:65" s="1" customFormat="1" ht="16.5" customHeight="1">
      <c r="B527" s="130"/>
      <c r="C527" s="169" t="s">
        <v>1706</v>
      </c>
      <c r="D527" s="169" t="s">
        <v>152</v>
      </c>
      <c r="E527" s="170" t="s">
        <v>1707</v>
      </c>
      <c r="F527" s="281" t="s">
        <v>1708</v>
      </c>
      <c r="G527" s="281"/>
      <c r="H527" s="281"/>
      <c r="I527" s="281"/>
      <c r="J527" s="171" t="s">
        <v>454</v>
      </c>
      <c r="K527" s="172">
        <v>3</v>
      </c>
      <c r="L527" s="270">
        <v>0</v>
      </c>
      <c r="M527" s="270"/>
      <c r="N527" s="282">
        <f t="shared" si="45"/>
        <v>0</v>
      </c>
      <c r="O527" s="282"/>
      <c r="P527" s="282"/>
      <c r="Q527" s="282"/>
      <c r="R527" s="133"/>
      <c r="T527" s="154" t="s">
        <v>5</v>
      </c>
      <c r="U527" s="46" t="s">
        <v>45</v>
      </c>
      <c r="V527" s="38"/>
      <c r="W527" s="173">
        <f t="shared" si="46"/>
        <v>0</v>
      </c>
      <c r="X527" s="173">
        <v>0</v>
      </c>
      <c r="Y527" s="173">
        <f t="shared" si="47"/>
        <v>0</v>
      </c>
      <c r="Z527" s="173">
        <v>0</v>
      </c>
      <c r="AA527" s="174">
        <f t="shared" si="48"/>
        <v>0</v>
      </c>
      <c r="AR527" s="20" t="s">
        <v>252</v>
      </c>
      <c r="AT527" s="20" t="s">
        <v>152</v>
      </c>
      <c r="AU527" s="20" t="s">
        <v>118</v>
      </c>
      <c r="AY527" s="20" t="s">
        <v>161</v>
      </c>
      <c r="BE527" s="107">
        <f t="shared" si="49"/>
        <v>0</v>
      </c>
      <c r="BF527" s="107">
        <f t="shared" si="50"/>
        <v>0</v>
      </c>
      <c r="BG527" s="107">
        <f t="shared" si="51"/>
        <v>0</v>
      </c>
      <c r="BH527" s="107">
        <f t="shared" si="52"/>
        <v>0</v>
      </c>
      <c r="BI527" s="107">
        <f t="shared" si="53"/>
        <v>0</v>
      </c>
      <c r="BJ527" s="20" t="s">
        <v>85</v>
      </c>
      <c r="BK527" s="107">
        <f t="shared" si="54"/>
        <v>0</v>
      </c>
      <c r="BL527" s="20" t="s">
        <v>252</v>
      </c>
      <c r="BM527" s="20" t="s">
        <v>1709</v>
      </c>
    </row>
    <row r="528" spans="2:65" s="1" customFormat="1" ht="16.5" customHeight="1">
      <c r="B528" s="130"/>
      <c r="C528" s="169" t="s">
        <v>1710</v>
      </c>
      <c r="D528" s="169" t="s">
        <v>152</v>
      </c>
      <c r="E528" s="170" t="s">
        <v>1711</v>
      </c>
      <c r="F528" s="281" t="s">
        <v>1712</v>
      </c>
      <c r="G528" s="281"/>
      <c r="H528" s="281"/>
      <c r="I528" s="281"/>
      <c r="J528" s="171" t="s">
        <v>454</v>
      </c>
      <c r="K528" s="172">
        <v>3</v>
      </c>
      <c r="L528" s="270">
        <v>0</v>
      </c>
      <c r="M528" s="270"/>
      <c r="N528" s="282">
        <f t="shared" si="45"/>
        <v>0</v>
      </c>
      <c r="O528" s="282"/>
      <c r="P528" s="282"/>
      <c r="Q528" s="282"/>
      <c r="R528" s="133"/>
      <c r="T528" s="154" t="s">
        <v>5</v>
      </c>
      <c r="U528" s="46" t="s">
        <v>45</v>
      </c>
      <c r="V528" s="38"/>
      <c r="W528" s="173">
        <f t="shared" si="46"/>
        <v>0</v>
      </c>
      <c r="X528" s="173">
        <v>0</v>
      </c>
      <c r="Y528" s="173">
        <f t="shared" si="47"/>
        <v>0</v>
      </c>
      <c r="Z528" s="173">
        <v>0</v>
      </c>
      <c r="AA528" s="174">
        <f t="shared" si="48"/>
        <v>0</v>
      </c>
      <c r="AR528" s="20" t="s">
        <v>252</v>
      </c>
      <c r="AT528" s="20" t="s">
        <v>152</v>
      </c>
      <c r="AU528" s="20" t="s">
        <v>118</v>
      </c>
      <c r="AY528" s="20" t="s">
        <v>161</v>
      </c>
      <c r="BE528" s="107">
        <f t="shared" si="49"/>
        <v>0</v>
      </c>
      <c r="BF528" s="107">
        <f t="shared" si="50"/>
        <v>0</v>
      </c>
      <c r="BG528" s="107">
        <f t="shared" si="51"/>
        <v>0</v>
      </c>
      <c r="BH528" s="107">
        <f t="shared" si="52"/>
        <v>0</v>
      </c>
      <c r="BI528" s="107">
        <f t="shared" si="53"/>
        <v>0</v>
      </c>
      <c r="BJ528" s="20" t="s">
        <v>85</v>
      </c>
      <c r="BK528" s="107">
        <f t="shared" si="54"/>
        <v>0</v>
      </c>
      <c r="BL528" s="20" t="s">
        <v>252</v>
      </c>
      <c r="BM528" s="20" t="s">
        <v>1713</v>
      </c>
    </row>
    <row r="529" spans="2:65" s="1" customFormat="1" ht="16.5" customHeight="1">
      <c r="B529" s="130"/>
      <c r="C529" s="169" t="s">
        <v>1714</v>
      </c>
      <c r="D529" s="169" t="s">
        <v>152</v>
      </c>
      <c r="E529" s="170" t="s">
        <v>1715</v>
      </c>
      <c r="F529" s="281" t="s">
        <v>1716</v>
      </c>
      <c r="G529" s="281"/>
      <c r="H529" s="281"/>
      <c r="I529" s="281"/>
      <c r="J529" s="171" t="s">
        <v>454</v>
      </c>
      <c r="K529" s="172">
        <v>1</v>
      </c>
      <c r="L529" s="270">
        <v>0</v>
      </c>
      <c r="M529" s="270"/>
      <c r="N529" s="282">
        <f t="shared" si="45"/>
        <v>0</v>
      </c>
      <c r="O529" s="282"/>
      <c r="P529" s="282"/>
      <c r="Q529" s="282"/>
      <c r="R529" s="133"/>
      <c r="T529" s="154" t="s">
        <v>5</v>
      </c>
      <c r="U529" s="46" t="s">
        <v>45</v>
      </c>
      <c r="V529" s="38"/>
      <c r="W529" s="173">
        <f t="shared" si="46"/>
        <v>0</v>
      </c>
      <c r="X529" s="173">
        <v>0</v>
      </c>
      <c r="Y529" s="173">
        <f t="shared" si="47"/>
        <v>0</v>
      </c>
      <c r="Z529" s="173">
        <v>0</v>
      </c>
      <c r="AA529" s="174">
        <f t="shared" si="48"/>
        <v>0</v>
      </c>
      <c r="AR529" s="20" t="s">
        <v>252</v>
      </c>
      <c r="AT529" s="20" t="s">
        <v>152</v>
      </c>
      <c r="AU529" s="20" t="s">
        <v>118</v>
      </c>
      <c r="AY529" s="20" t="s">
        <v>161</v>
      </c>
      <c r="BE529" s="107">
        <f t="shared" si="49"/>
        <v>0</v>
      </c>
      <c r="BF529" s="107">
        <f t="shared" si="50"/>
        <v>0</v>
      </c>
      <c r="BG529" s="107">
        <f t="shared" si="51"/>
        <v>0</v>
      </c>
      <c r="BH529" s="107">
        <f t="shared" si="52"/>
        <v>0</v>
      </c>
      <c r="BI529" s="107">
        <f t="shared" si="53"/>
        <v>0</v>
      </c>
      <c r="BJ529" s="20" t="s">
        <v>85</v>
      </c>
      <c r="BK529" s="107">
        <f t="shared" si="54"/>
        <v>0</v>
      </c>
      <c r="BL529" s="20" t="s">
        <v>252</v>
      </c>
      <c r="BM529" s="20" t="s">
        <v>1717</v>
      </c>
    </row>
    <row r="530" spans="2:65" s="1" customFormat="1" ht="16.5" customHeight="1">
      <c r="B530" s="130"/>
      <c r="C530" s="169" t="s">
        <v>1718</v>
      </c>
      <c r="D530" s="169" t="s">
        <v>152</v>
      </c>
      <c r="E530" s="170" t="s">
        <v>1719</v>
      </c>
      <c r="F530" s="281" t="s">
        <v>1720</v>
      </c>
      <c r="G530" s="281"/>
      <c r="H530" s="281"/>
      <c r="I530" s="281"/>
      <c r="J530" s="171" t="s">
        <v>454</v>
      </c>
      <c r="K530" s="172">
        <v>1</v>
      </c>
      <c r="L530" s="270">
        <v>0</v>
      </c>
      <c r="M530" s="270"/>
      <c r="N530" s="282">
        <f t="shared" ref="N530:N567" si="55">ROUND(L530*K530,2)</f>
        <v>0</v>
      </c>
      <c r="O530" s="282"/>
      <c r="P530" s="282"/>
      <c r="Q530" s="282"/>
      <c r="R530" s="133"/>
      <c r="T530" s="154" t="s">
        <v>5</v>
      </c>
      <c r="U530" s="46" t="s">
        <v>45</v>
      </c>
      <c r="V530" s="38"/>
      <c r="W530" s="173">
        <f t="shared" ref="W530:W593" si="56">V530*K530</f>
        <v>0</v>
      </c>
      <c r="X530" s="173">
        <v>0</v>
      </c>
      <c r="Y530" s="173">
        <f t="shared" ref="Y530:Y593" si="57">X530*K530</f>
        <v>0</v>
      </c>
      <c r="Z530" s="173">
        <v>0</v>
      </c>
      <c r="AA530" s="174">
        <f t="shared" ref="AA530:AA593" si="58">Z530*K530</f>
        <v>0</v>
      </c>
      <c r="AR530" s="20" t="s">
        <v>252</v>
      </c>
      <c r="AT530" s="20" t="s">
        <v>152</v>
      </c>
      <c r="AU530" s="20" t="s">
        <v>118</v>
      </c>
      <c r="AY530" s="20" t="s">
        <v>161</v>
      </c>
      <c r="BE530" s="107">
        <f t="shared" ref="BE530:BE567" si="59">IF(U530="základní",N530,0)</f>
        <v>0</v>
      </c>
      <c r="BF530" s="107">
        <f t="shared" ref="BF530:BF567" si="60">IF(U530="snížená",N530,0)</f>
        <v>0</v>
      </c>
      <c r="BG530" s="107">
        <f t="shared" ref="BG530:BG567" si="61">IF(U530="zákl. přenesená",N530,0)</f>
        <v>0</v>
      </c>
      <c r="BH530" s="107">
        <f t="shared" ref="BH530:BH567" si="62">IF(U530="sníž. přenesená",N530,0)</f>
        <v>0</v>
      </c>
      <c r="BI530" s="107">
        <f t="shared" ref="BI530:BI567" si="63">IF(U530="nulová",N530,0)</f>
        <v>0</v>
      </c>
      <c r="BJ530" s="20" t="s">
        <v>85</v>
      </c>
      <c r="BK530" s="107">
        <f t="shared" ref="BK530:BK567" si="64">ROUND(L530*K530,2)</f>
        <v>0</v>
      </c>
      <c r="BL530" s="20" t="s">
        <v>252</v>
      </c>
      <c r="BM530" s="20" t="s">
        <v>1721</v>
      </c>
    </row>
    <row r="531" spans="2:65" s="1" customFormat="1" ht="16.5" customHeight="1">
      <c r="B531" s="130"/>
      <c r="C531" s="169" t="s">
        <v>1722</v>
      </c>
      <c r="D531" s="169" t="s">
        <v>152</v>
      </c>
      <c r="E531" s="170" t="s">
        <v>1723</v>
      </c>
      <c r="F531" s="281" t="s">
        <v>1724</v>
      </c>
      <c r="G531" s="281"/>
      <c r="H531" s="281"/>
      <c r="I531" s="281"/>
      <c r="J531" s="171" t="s">
        <v>454</v>
      </c>
      <c r="K531" s="172">
        <v>1</v>
      </c>
      <c r="L531" s="270">
        <v>0</v>
      </c>
      <c r="M531" s="270"/>
      <c r="N531" s="282">
        <f t="shared" si="55"/>
        <v>0</v>
      </c>
      <c r="O531" s="282"/>
      <c r="P531" s="282"/>
      <c r="Q531" s="282"/>
      <c r="R531" s="133"/>
      <c r="T531" s="154" t="s">
        <v>5</v>
      </c>
      <c r="U531" s="46" t="s">
        <v>45</v>
      </c>
      <c r="V531" s="38"/>
      <c r="W531" s="173">
        <f t="shared" si="56"/>
        <v>0</v>
      </c>
      <c r="X531" s="173">
        <v>0</v>
      </c>
      <c r="Y531" s="173">
        <f t="shared" si="57"/>
        <v>0</v>
      </c>
      <c r="Z531" s="173">
        <v>0</v>
      </c>
      <c r="AA531" s="174">
        <f t="shared" si="58"/>
        <v>0</v>
      </c>
      <c r="AR531" s="20" t="s">
        <v>252</v>
      </c>
      <c r="AT531" s="20" t="s">
        <v>152</v>
      </c>
      <c r="AU531" s="20" t="s">
        <v>118</v>
      </c>
      <c r="AY531" s="20" t="s">
        <v>161</v>
      </c>
      <c r="BE531" s="107">
        <f t="shared" si="59"/>
        <v>0</v>
      </c>
      <c r="BF531" s="107">
        <f t="shared" si="60"/>
        <v>0</v>
      </c>
      <c r="BG531" s="107">
        <f t="shared" si="61"/>
        <v>0</v>
      </c>
      <c r="BH531" s="107">
        <f t="shared" si="62"/>
        <v>0</v>
      </c>
      <c r="BI531" s="107">
        <f t="shared" si="63"/>
        <v>0</v>
      </c>
      <c r="BJ531" s="20" t="s">
        <v>85</v>
      </c>
      <c r="BK531" s="107">
        <f t="shared" si="64"/>
        <v>0</v>
      </c>
      <c r="BL531" s="20" t="s">
        <v>252</v>
      </c>
      <c r="BM531" s="20" t="s">
        <v>1725</v>
      </c>
    </row>
    <row r="532" spans="2:65" s="1" customFormat="1" ht="16.5" customHeight="1">
      <c r="B532" s="130"/>
      <c r="C532" s="169" t="s">
        <v>1726</v>
      </c>
      <c r="D532" s="169" t="s">
        <v>152</v>
      </c>
      <c r="E532" s="170" t="s">
        <v>1727</v>
      </c>
      <c r="F532" s="281" t="s">
        <v>1728</v>
      </c>
      <c r="G532" s="281"/>
      <c r="H532" s="281"/>
      <c r="I532" s="281"/>
      <c r="J532" s="171" t="s">
        <v>454</v>
      </c>
      <c r="K532" s="172">
        <v>1</v>
      </c>
      <c r="L532" s="270">
        <v>0</v>
      </c>
      <c r="M532" s="270"/>
      <c r="N532" s="282">
        <f t="shared" si="55"/>
        <v>0</v>
      </c>
      <c r="O532" s="282"/>
      <c r="P532" s="282"/>
      <c r="Q532" s="282"/>
      <c r="R532" s="133"/>
      <c r="T532" s="154" t="s">
        <v>5</v>
      </c>
      <c r="U532" s="46" t="s">
        <v>45</v>
      </c>
      <c r="V532" s="38"/>
      <c r="W532" s="173">
        <f t="shared" si="56"/>
        <v>0</v>
      </c>
      <c r="X532" s="173">
        <v>0</v>
      </c>
      <c r="Y532" s="173">
        <f t="shared" si="57"/>
        <v>0</v>
      </c>
      <c r="Z532" s="173">
        <v>0</v>
      </c>
      <c r="AA532" s="174">
        <f t="shared" si="58"/>
        <v>0</v>
      </c>
      <c r="AR532" s="20" t="s">
        <v>252</v>
      </c>
      <c r="AT532" s="20" t="s">
        <v>152</v>
      </c>
      <c r="AU532" s="20" t="s">
        <v>118</v>
      </c>
      <c r="AY532" s="20" t="s">
        <v>161</v>
      </c>
      <c r="BE532" s="107">
        <f t="shared" si="59"/>
        <v>0</v>
      </c>
      <c r="BF532" s="107">
        <f t="shared" si="60"/>
        <v>0</v>
      </c>
      <c r="BG532" s="107">
        <f t="shared" si="61"/>
        <v>0</v>
      </c>
      <c r="BH532" s="107">
        <f t="shared" si="62"/>
        <v>0</v>
      </c>
      <c r="BI532" s="107">
        <f t="shared" si="63"/>
        <v>0</v>
      </c>
      <c r="BJ532" s="20" t="s">
        <v>85</v>
      </c>
      <c r="BK532" s="107">
        <f t="shared" si="64"/>
        <v>0</v>
      </c>
      <c r="BL532" s="20" t="s">
        <v>252</v>
      </c>
      <c r="BM532" s="20" t="s">
        <v>1729</v>
      </c>
    </row>
    <row r="533" spans="2:65" s="1" customFormat="1" ht="16.5" customHeight="1">
      <c r="B533" s="130"/>
      <c r="C533" s="169" t="s">
        <v>1730</v>
      </c>
      <c r="D533" s="169" t="s">
        <v>152</v>
      </c>
      <c r="E533" s="170" t="s">
        <v>1731</v>
      </c>
      <c r="F533" s="281" t="s">
        <v>1732</v>
      </c>
      <c r="G533" s="281"/>
      <c r="H533" s="281"/>
      <c r="I533" s="281"/>
      <c r="J533" s="171" t="s">
        <v>454</v>
      </c>
      <c r="K533" s="172">
        <v>1</v>
      </c>
      <c r="L533" s="270">
        <v>0</v>
      </c>
      <c r="M533" s="270"/>
      <c r="N533" s="282">
        <f t="shared" si="55"/>
        <v>0</v>
      </c>
      <c r="O533" s="282"/>
      <c r="P533" s="282"/>
      <c r="Q533" s="282"/>
      <c r="R533" s="133"/>
      <c r="T533" s="154" t="s">
        <v>5</v>
      </c>
      <c r="U533" s="46" t="s">
        <v>45</v>
      </c>
      <c r="V533" s="38"/>
      <c r="W533" s="173">
        <f t="shared" si="56"/>
        <v>0</v>
      </c>
      <c r="X533" s="173">
        <v>0</v>
      </c>
      <c r="Y533" s="173">
        <f t="shared" si="57"/>
        <v>0</v>
      </c>
      <c r="Z533" s="173">
        <v>0</v>
      </c>
      <c r="AA533" s="174">
        <f t="shared" si="58"/>
        <v>0</v>
      </c>
      <c r="AR533" s="20" t="s">
        <v>252</v>
      </c>
      <c r="AT533" s="20" t="s">
        <v>152</v>
      </c>
      <c r="AU533" s="20" t="s">
        <v>118</v>
      </c>
      <c r="AY533" s="20" t="s">
        <v>161</v>
      </c>
      <c r="BE533" s="107">
        <f t="shared" si="59"/>
        <v>0</v>
      </c>
      <c r="BF533" s="107">
        <f t="shared" si="60"/>
        <v>0</v>
      </c>
      <c r="BG533" s="107">
        <f t="shared" si="61"/>
        <v>0</v>
      </c>
      <c r="BH533" s="107">
        <f t="shared" si="62"/>
        <v>0</v>
      </c>
      <c r="BI533" s="107">
        <f t="shared" si="63"/>
        <v>0</v>
      </c>
      <c r="BJ533" s="20" t="s">
        <v>85</v>
      </c>
      <c r="BK533" s="107">
        <f t="shared" si="64"/>
        <v>0</v>
      </c>
      <c r="BL533" s="20" t="s">
        <v>252</v>
      </c>
      <c r="BM533" s="20" t="s">
        <v>1733</v>
      </c>
    </row>
    <row r="534" spans="2:65" s="1" customFormat="1" ht="16.5" customHeight="1">
      <c r="B534" s="130"/>
      <c r="C534" s="169" t="s">
        <v>1734</v>
      </c>
      <c r="D534" s="169" t="s">
        <v>152</v>
      </c>
      <c r="E534" s="170" t="s">
        <v>1735</v>
      </c>
      <c r="F534" s="281" t="s">
        <v>1736</v>
      </c>
      <c r="G534" s="281"/>
      <c r="H534" s="281"/>
      <c r="I534" s="281"/>
      <c r="J534" s="171" t="s">
        <v>454</v>
      </c>
      <c r="K534" s="172">
        <v>1</v>
      </c>
      <c r="L534" s="270">
        <v>0</v>
      </c>
      <c r="M534" s="270"/>
      <c r="N534" s="282">
        <f t="shared" si="55"/>
        <v>0</v>
      </c>
      <c r="O534" s="282"/>
      <c r="P534" s="282"/>
      <c r="Q534" s="282"/>
      <c r="R534" s="133"/>
      <c r="T534" s="154" t="s">
        <v>5</v>
      </c>
      <c r="U534" s="46" t="s">
        <v>45</v>
      </c>
      <c r="V534" s="38"/>
      <c r="W534" s="173">
        <f t="shared" si="56"/>
        <v>0</v>
      </c>
      <c r="X534" s="173">
        <v>0</v>
      </c>
      <c r="Y534" s="173">
        <f t="shared" si="57"/>
        <v>0</v>
      </c>
      <c r="Z534" s="173">
        <v>0</v>
      </c>
      <c r="AA534" s="174">
        <f t="shared" si="58"/>
        <v>0</v>
      </c>
      <c r="AR534" s="20" t="s">
        <v>252</v>
      </c>
      <c r="AT534" s="20" t="s">
        <v>152</v>
      </c>
      <c r="AU534" s="20" t="s">
        <v>118</v>
      </c>
      <c r="AY534" s="20" t="s">
        <v>161</v>
      </c>
      <c r="BE534" s="107">
        <f t="shared" si="59"/>
        <v>0</v>
      </c>
      <c r="BF534" s="107">
        <f t="shared" si="60"/>
        <v>0</v>
      </c>
      <c r="BG534" s="107">
        <f t="shared" si="61"/>
        <v>0</v>
      </c>
      <c r="BH534" s="107">
        <f t="shared" si="62"/>
        <v>0</v>
      </c>
      <c r="BI534" s="107">
        <f t="shared" si="63"/>
        <v>0</v>
      </c>
      <c r="BJ534" s="20" t="s">
        <v>85</v>
      </c>
      <c r="BK534" s="107">
        <f t="shared" si="64"/>
        <v>0</v>
      </c>
      <c r="BL534" s="20" t="s">
        <v>252</v>
      </c>
      <c r="BM534" s="20" t="s">
        <v>1737</v>
      </c>
    </row>
    <row r="535" spans="2:65" s="1" customFormat="1" ht="16.5" customHeight="1">
      <c r="B535" s="130"/>
      <c r="C535" s="169" t="s">
        <v>1738</v>
      </c>
      <c r="D535" s="169" t="s">
        <v>152</v>
      </c>
      <c r="E535" s="170" t="s">
        <v>1739</v>
      </c>
      <c r="F535" s="281" t="s">
        <v>1740</v>
      </c>
      <c r="G535" s="281"/>
      <c r="H535" s="281"/>
      <c r="I535" s="281"/>
      <c r="J535" s="171" t="s">
        <v>454</v>
      </c>
      <c r="K535" s="172">
        <v>1</v>
      </c>
      <c r="L535" s="270">
        <v>0</v>
      </c>
      <c r="M535" s="270"/>
      <c r="N535" s="282">
        <f t="shared" si="55"/>
        <v>0</v>
      </c>
      <c r="O535" s="282"/>
      <c r="P535" s="282"/>
      <c r="Q535" s="282"/>
      <c r="R535" s="133"/>
      <c r="T535" s="154" t="s">
        <v>5</v>
      </c>
      <c r="U535" s="46" t="s">
        <v>45</v>
      </c>
      <c r="V535" s="38"/>
      <c r="W535" s="173">
        <f t="shared" si="56"/>
        <v>0</v>
      </c>
      <c r="X535" s="173">
        <v>0</v>
      </c>
      <c r="Y535" s="173">
        <f t="shared" si="57"/>
        <v>0</v>
      </c>
      <c r="Z535" s="173">
        <v>0</v>
      </c>
      <c r="AA535" s="174">
        <f t="shared" si="58"/>
        <v>0</v>
      </c>
      <c r="AR535" s="20" t="s">
        <v>252</v>
      </c>
      <c r="AT535" s="20" t="s">
        <v>152</v>
      </c>
      <c r="AU535" s="20" t="s">
        <v>118</v>
      </c>
      <c r="AY535" s="20" t="s">
        <v>161</v>
      </c>
      <c r="BE535" s="107">
        <f t="shared" si="59"/>
        <v>0</v>
      </c>
      <c r="BF535" s="107">
        <f t="shared" si="60"/>
        <v>0</v>
      </c>
      <c r="BG535" s="107">
        <f t="shared" si="61"/>
        <v>0</v>
      </c>
      <c r="BH535" s="107">
        <f t="shared" si="62"/>
        <v>0</v>
      </c>
      <c r="BI535" s="107">
        <f t="shared" si="63"/>
        <v>0</v>
      </c>
      <c r="BJ535" s="20" t="s">
        <v>85</v>
      </c>
      <c r="BK535" s="107">
        <f t="shared" si="64"/>
        <v>0</v>
      </c>
      <c r="BL535" s="20" t="s">
        <v>252</v>
      </c>
      <c r="BM535" s="20" t="s">
        <v>1741</v>
      </c>
    </row>
    <row r="536" spans="2:65" s="1" customFormat="1" ht="16.5" customHeight="1">
      <c r="B536" s="130"/>
      <c r="C536" s="169" t="s">
        <v>1742</v>
      </c>
      <c r="D536" s="169" t="s">
        <v>152</v>
      </c>
      <c r="E536" s="170" t="s">
        <v>1743</v>
      </c>
      <c r="F536" s="281" t="s">
        <v>1744</v>
      </c>
      <c r="G536" s="281"/>
      <c r="H536" s="281"/>
      <c r="I536" s="281"/>
      <c r="J536" s="171" t="s">
        <v>454</v>
      </c>
      <c r="K536" s="172">
        <v>1</v>
      </c>
      <c r="L536" s="270">
        <v>0</v>
      </c>
      <c r="M536" s="270"/>
      <c r="N536" s="282">
        <f t="shared" si="55"/>
        <v>0</v>
      </c>
      <c r="O536" s="282"/>
      <c r="P536" s="282"/>
      <c r="Q536" s="282"/>
      <c r="R536" s="133"/>
      <c r="T536" s="154" t="s">
        <v>5</v>
      </c>
      <c r="U536" s="46" t="s">
        <v>45</v>
      </c>
      <c r="V536" s="38"/>
      <c r="W536" s="173">
        <f t="shared" si="56"/>
        <v>0</v>
      </c>
      <c r="X536" s="173">
        <v>0</v>
      </c>
      <c r="Y536" s="173">
        <f t="shared" si="57"/>
        <v>0</v>
      </c>
      <c r="Z536" s="173">
        <v>0</v>
      </c>
      <c r="AA536" s="174">
        <f t="shared" si="58"/>
        <v>0</v>
      </c>
      <c r="AR536" s="20" t="s">
        <v>252</v>
      </c>
      <c r="AT536" s="20" t="s">
        <v>152</v>
      </c>
      <c r="AU536" s="20" t="s">
        <v>118</v>
      </c>
      <c r="AY536" s="20" t="s">
        <v>161</v>
      </c>
      <c r="BE536" s="107">
        <f t="shared" si="59"/>
        <v>0</v>
      </c>
      <c r="BF536" s="107">
        <f t="shared" si="60"/>
        <v>0</v>
      </c>
      <c r="BG536" s="107">
        <f t="shared" si="61"/>
        <v>0</v>
      </c>
      <c r="BH536" s="107">
        <f t="shared" si="62"/>
        <v>0</v>
      </c>
      <c r="BI536" s="107">
        <f t="shared" si="63"/>
        <v>0</v>
      </c>
      <c r="BJ536" s="20" t="s">
        <v>85</v>
      </c>
      <c r="BK536" s="107">
        <f t="shared" si="64"/>
        <v>0</v>
      </c>
      <c r="BL536" s="20" t="s">
        <v>252</v>
      </c>
      <c r="BM536" s="20" t="s">
        <v>1745</v>
      </c>
    </row>
    <row r="537" spans="2:65" s="1" customFormat="1" ht="16.5" customHeight="1">
      <c r="B537" s="130"/>
      <c r="C537" s="169" t="s">
        <v>1746</v>
      </c>
      <c r="D537" s="169" t="s">
        <v>152</v>
      </c>
      <c r="E537" s="170" t="s">
        <v>1747</v>
      </c>
      <c r="F537" s="281" t="s">
        <v>1748</v>
      </c>
      <c r="G537" s="281"/>
      <c r="H537" s="281"/>
      <c r="I537" s="281"/>
      <c r="J537" s="171" t="s">
        <v>454</v>
      </c>
      <c r="K537" s="172">
        <v>1</v>
      </c>
      <c r="L537" s="270">
        <v>0</v>
      </c>
      <c r="M537" s="270"/>
      <c r="N537" s="282">
        <f t="shared" si="55"/>
        <v>0</v>
      </c>
      <c r="O537" s="282"/>
      <c r="P537" s="282"/>
      <c r="Q537" s="282"/>
      <c r="R537" s="133"/>
      <c r="T537" s="154" t="s">
        <v>5</v>
      </c>
      <c r="U537" s="46" t="s">
        <v>45</v>
      </c>
      <c r="V537" s="38"/>
      <c r="W537" s="173">
        <f t="shared" si="56"/>
        <v>0</v>
      </c>
      <c r="X537" s="173">
        <v>0</v>
      </c>
      <c r="Y537" s="173">
        <f t="shared" si="57"/>
        <v>0</v>
      </c>
      <c r="Z537" s="173">
        <v>0</v>
      </c>
      <c r="AA537" s="174">
        <f t="shared" si="58"/>
        <v>0</v>
      </c>
      <c r="AR537" s="20" t="s">
        <v>252</v>
      </c>
      <c r="AT537" s="20" t="s">
        <v>152</v>
      </c>
      <c r="AU537" s="20" t="s">
        <v>118</v>
      </c>
      <c r="AY537" s="20" t="s">
        <v>161</v>
      </c>
      <c r="BE537" s="107">
        <f t="shared" si="59"/>
        <v>0</v>
      </c>
      <c r="BF537" s="107">
        <f t="shared" si="60"/>
        <v>0</v>
      </c>
      <c r="BG537" s="107">
        <f t="shared" si="61"/>
        <v>0</v>
      </c>
      <c r="BH537" s="107">
        <f t="shared" si="62"/>
        <v>0</v>
      </c>
      <c r="BI537" s="107">
        <f t="shared" si="63"/>
        <v>0</v>
      </c>
      <c r="BJ537" s="20" t="s">
        <v>85</v>
      </c>
      <c r="BK537" s="107">
        <f t="shared" si="64"/>
        <v>0</v>
      </c>
      <c r="BL537" s="20" t="s">
        <v>252</v>
      </c>
      <c r="BM537" s="20" t="s">
        <v>1749</v>
      </c>
    </row>
    <row r="538" spans="2:65" s="1" customFormat="1" ht="25.5" customHeight="1">
      <c r="B538" s="130"/>
      <c r="C538" s="169" t="s">
        <v>1750</v>
      </c>
      <c r="D538" s="169" t="s">
        <v>152</v>
      </c>
      <c r="E538" s="170" t="s">
        <v>1751</v>
      </c>
      <c r="F538" s="281" t="s">
        <v>1752</v>
      </c>
      <c r="G538" s="281"/>
      <c r="H538" s="281"/>
      <c r="I538" s="281"/>
      <c r="J538" s="171" t="s">
        <v>454</v>
      </c>
      <c r="K538" s="172">
        <v>1</v>
      </c>
      <c r="L538" s="270">
        <v>0</v>
      </c>
      <c r="M538" s="270"/>
      <c r="N538" s="282">
        <f t="shared" si="55"/>
        <v>0</v>
      </c>
      <c r="O538" s="282"/>
      <c r="P538" s="282"/>
      <c r="Q538" s="282"/>
      <c r="R538" s="133"/>
      <c r="T538" s="154" t="s">
        <v>5</v>
      </c>
      <c r="U538" s="46" t="s">
        <v>45</v>
      </c>
      <c r="V538" s="38"/>
      <c r="W538" s="173">
        <f t="shared" si="56"/>
        <v>0</v>
      </c>
      <c r="X538" s="173">
        <v>0</v>
      </c>
      <c r="Y538" s="173">
        <f t="shared" si="57"/>
        <v>0</v>
      </c>
      <c r="Z538" s="173">
        <v>0</v>
      </c>
      <c r="AA538" s="174">
        <f t="shared" si="58"/>
        <v>0</v>
      </c>
      <c r="AR538" s="20" t="s">
        <v>252</v>
      </c>
      <c r="AT538" s="20" t="s">
        <v>152</v>
      </c>
      <c r="AU538" s="20" t="s">
        <v>118</v>
      </c>
      <c r="AY538" s="20" t="s">
        <v>161</v>
      </c>
      <c r="BE538" s="107">
        <f t="shared" si="59"/>
        <v>0</v>
      </c>
      <c r="BF538" s="107">
        <f t="shared" si="60"/>
        <v>0</v>
      </c>
      <c r="BG538" s="107">
        <f t="shared" si="61"/>
        <v>0</v>
      </c>
      <c r="BH538" s="107">
        <f t="shared" si="62"/>
        <v>0</v>
      </c>
      <c r="BI538" s="107">
        <f t="shared" si="63"/>
        <v>0</v>
      </c>
      <c r="BJ538" s="20" t="s">
        <v>85</v>
      </c>
      <c r="BK538" s="107">
        <f t="shared" si="64"/>
        <v>0</v>
      </c>
      <c r="BL538" s="20" t="s">
        <v>252</v>
      </c>
      <c r="BM538" s="20" t="s">
        <v>1753</v>
      </c>
    </row>
    <row r="539" spans="2:65" s="1" customFormat="1" ht="16.5" customHeight="1">
      <c r="B539" s="130"/>
      <c r="C539" s="169" t="s">
        <v>1754</v>
      </c>
      <c r="D539" s="169" t="s">
        <v>152</v>
      </c>
      <c r="E539" s="170" t="s">
        <v>1755</v>
      </c>
      <c r="F539" s="281" t="s">
        <v>1756</v>
      </c>
      <c r="G539" s="281"/>
      <c r="H539" s="281"/>
      <c r="I539" s="281"/>
      <c r="J539" s="171" t="s">
        <v>454</v>
      </c>
      <c r="K539" s="172">
        <v>1</v>
      </c>
      <c r="L539" s="270">
        <v>0</v>
      </c>
      <c r="M539" s="270"/>
      <c r="N539" s="282">
        <f t="shared" si="55"/>
        <v>0</v>
      </c>
      <c r="O539" s="282"/>
      <c r="P539" s="282"/>
      <c r="Q539" s="282"/>
      <c r="R539" s="133"/>
      <c r="T539" s="154" t="s">
        <v>5</v>
      </c>
      <c r="U539" s="46" t="s">
        <v>45</v>
      </c>
      <c r="V539" s="38"/>
      <c r="W539" s="173">
        <f t="shared" si="56"/>
        <v>0</v>
      </c>
      <c r="X539" s="173">
        <v>0</v>
      </c>
      <c r="Y539" s="173">
        <f t="shared" si="57"/>
        <v>0</v>
      </c>
      <c r="Z539" s="173">
        <v>0</v>
      </c>
      <c r="AA539" s="174">
        <f t="shared" si="58"/>
        <v>0</v>
      </c>
      <c r="AR539" s="20" t="s">
        <v>252</v>
      </c>
      <c r="AT539" s="20" t="s">
        <v>152</v>
      </c>
      <c r="AU539" s="20" t="s">
        <v>118</v>
      </c>
      <c r="AY539" s="20" t="s">
        <v>161</v>
      </c>
      <c r="BE539" s="107">
        <f t="shared" si="59"/>
        <v>0</v>
      </c>
      <c r="BF539" s="107">
        <f t="shared" si="60"/>
        <v>0</v>
      </c>
      <c r="BG539" s="107">
        <f t="shared" si="61"/>
        <v>0</v>
      </c>
      <c r="BH539" s="107">
        <f t="shared" si="62"/>
        <v>0</v>
      </c>
      <c r="BI539" s="107">
        <f t="shared" si="63"/>
        <v>0</v>
      </c>
      <c r="BJ539" s="20" t="s">
        <v>85</v>
      </c>
      <c r="BK539" s="107">
        <f t="shared" si="64"/>
        <v>0</v>
      </c>
      <c r="BL539" s="20" t="s">
        <v>252</v>
      </c>
      <c r="BM539" s="20" t="s">
        <v>1757</v>
      </c>
    </row>
    <row r="540" spans="2:65" s="1" customFormat="1" ht="25.5" customHeight="1">
      <c r="B540" s="130"/>
      <c r="C540" s="169" t="s">
        <v>1758</v>
      </c>
      <c r="D540" s="169" t="s">
        <v>152</v>
      </c>
      <c r="E540" s="170" t="s">
        <v>1759</v>
      </c>
      <c r="F540" s="281" t="s">
        <v>1760</v>
      </c>
      <c r="G540" s="281"/>
      <c r="H540" s="281"/>
      <c r="I540" s="281"/>
      <c r="J540" s="171" t="s">
        <v>454</v>
      </c>
      <c r="K540" s="172">
        <v>1</v>
      </c>
      <c r="L540" s="270">
        <v>0</v>
      </c>
      <c r="M540" s="270"/>
      <c r="N540" s="282">
        <f t="shared" si="55"/>
        <v>0</v>
      </c>
      <c r="O540" s="282"/>
      <c r="P540" s="282"/>
      <c r="Q540" s="282"/>
      <c r="R540" s="133"/>
      <c r="T540" s="154" t="s">
        <v>5</v>
      </c>
      <c r="U540" s="46" t="s">
        <v>45</v>
      </c>
      <c r="V540" s="38"/>
      <c r="W540" s="173">
        <f t="shared" si="56"/>
        <v>0</v>
      </c>
      <c r="X540" s="173">
        <v>0</v>
      </c>
      <c r="Y540" s="173">
        <f t="shared" si="57"/>
        <v>0</v>
      </c>
      <c r="Z540" s="173">
        <v>0</v>
      </c>
      <c r="AA540" s="174">
        <f t="shared" si="58"/>
        <v>0</v>
      </c>
      <c r="AR540" s="20" t="s">
        <v>252</v>
      </c>
      <c r="AT540" s="20" t="s">
        <v>152</v>
      </c>
      <c r="AU540" s="20" t="s">
        <v>118</v>
      </c>
      <c r="AY540" s="20" t="s">
        <v>161</v>
      </c>
      <c r="BE540" s="107">
        <f t="shared" si="59"/>
        <v>0</v>
      </c>
      <c r="BF540" s="107">
        <f t="shared" si="60"/>
        <v>0</v>
      </c>
      <c r="BG540" s="107">
        <f t="shared" si="61"/>
        <v>0</v>
      </c>
      <c r="BH540" s="107">
        <f t="shared" si="62"/>
        <v>0</v>
      </c>
      <c r="BI540" s="107">
        <f t="shared" si="63"/>
        <v>0</v>
      </c>
      <c r="BJ540" s="20" t="s">
        <v>85</v>
      </c>
      <c r="BK540" s="107">
        <f t="shared" si="64"/>
        <v>0</v>
      </c>
      <c r="BL540" s="20" t="s">
        <v>252</v>
      </c>
      <c r="BM540" s="20" t="s">
        <v>1761</v>
      </c>
    </row>
    <row r="541" spans="2:65" s="1" customFormat="1" ht="25.5" customHeight="1">
      <c r="B541" s="130"/>
      <c r="C541" s="169" t="s">
        <v>1762</v>
      </c>
      <c r="D541" s="169" t="s">
        <v>152</v>
      </c>
      <c r="E541" s="170" t="s">
        <v>1763</v>
      </c>
      <c r="F541" s="281" t="s">
        <v>1764</v>
      </c>
      <c r="G541" s="281"/>
      <c r="H541" s="281"/>
      <c r="I541" s="281"/>
      <c r="J541" s="171" t="s">
        <v>454</v>
      </c>
      <c r="K541" s="172">
        <v>1</v>
      </c>
      <c r="L541" s="270">
        <v>0</v>
      </c>
      <c r="M541" s="270"/>
      <c r="N541" s="282">
        <f t="shared" si="55"/>
        <v>0</v>
      </c>
      <c r="O541" s="282"/>
      <c r="P541" s="282"/>
      <c r="Q541" s="282"/>
      <c r="R541" s="133"/>
      <c r="T541" s="154" t="s">
        <v>5</v>
      </c>
      <c r="U541" s="46" t="s">
        <v>45</v>
      </c>
      <c r="V541" s="38"/>
      <c r="W541" s="173">
        <f t="shared" si="56"/>
        <v>0</v>
      </c>
      <c r="X541" s="173">
        <v>0</v>
      </c>
      <c r="Y541" s="173">
        <f t="shared" si="57"/>
        <v>0</v>
      </c>
      <c r="Z541" s="173">
        <v>0</v>
      </c>
      <c r="AA541" s="174">
        <f t="shared" si="58"/>
        <v>0</v>
      </c>
      <c r="AR541" s="20" t="s">
        <v>252</v>
      </c>
      <c r="AT541" s="20" t="s">
        <v>152</v>
      </c>
      <c r="AU541" s="20" t="s">
        <v>118</v>
      </c>
      <c r="AY541" s="20" t="s">
        <v>161</v>
      </c>
      <c r="BE541" s="107">
        <f t="shared" si="59"/>
        <v>0</v>
      </c>
      <c r="BF541" s="107">
        <f t="shared" si="60"/>
        <v>0</v>
      </c>
      <c r="BG541" s="107">
        <f t="shared" si="61"/>
        <v>0</v>
      </c>
      <c r="BH541" s="107">
        <f t="shared" si="62"/>
        <v>0</v>
      </c>
      <c r="BI541" s="107">
        <f t="shared" si="63"/>
        <v>0</v>
      </c>
      <c r="BJ541" s="20" t="s">
        <v>85</v>
      </c>
      <c r="BK541" s="107">
        <f t="shared" si="64"/>
        <v>0</v>
      </c>
      <c r="BL541" s="20" t="s">
        <v>252</v>
      </c>
      <c r="BM541" s="20" t="s">
        <v>1765</v>
      </c>
    </row>
    <row r="542" spans="2:65" s="1" customFormat="1" ht="25.5" customHeight="1">
      <c r="B542" s="130"/>
      <c r="C542" s="169" t="s">
        <v>1766</v>
      </c>
      <c r="D542" s="169" t="s">
        <v>152</v>
      </c>
      <c r="E542" s="170" t="s">
        <v>1767</v>
      </c>
      <c r="F542" s="281" t="s">
        <v>1768</v>
      </c>
      <c r="G542" s="281"/>
      <c r="H542" s="281"/>
      <c r="I542" s="281"/>
      <c r="J542" s="171" t="s">
        <v>454</v>
      </c>
      <c r="K542" s="172">
        <v>1</v>
      </c>
      <c r="L542" s="270">
        <v>0</v>
      </c>
      <c r="M542" s="270"/>
      <c r="N542" s="282">
        <f t="shared" si="55"/>
        <v>0</v>
      </c>
      <c r="O542" s="282"/>
      <c r="P542" s="282"/>
      <c r="Q542" s="282"/>
      <c r="R542" s="133"/>
      <c r="T542" s="154" t="s">
        <v>5</v>
      </c>
      <c r="U542" s="46" t="s">
        <v>45</v>
      </c>
      <c r="V542" s="38"/>
      <c r="W542" s="173">
        <f t="shared" si="56"/>
        <v>0</v>
      </c>
      <c r="X542" s="173">
        <v>0</v>
      </c>
      <c r="Y542" s="173">
        <f t="shared" si="57"/>
        <v>0</v>
      </c>
      <c r="Z542" s="173">
        <v>0</v>
      </c>
      <c r="AA542" s="174">
        <f t="shared" si="58"/>
        <v>0</v>
      </c>
      <c r="AR542" s="20" t="s">
        <v>252</v>
      </c>
      <c r="AT542" s="20" t="s">
        <v>152</v>
      </c>
      <c r="AU542" s="20" t="s">
        <v>118</v>
      </c>
      <c r="AY542" s="20" t="s">
        <v>161</v>
      </c>
      <c r="BE542" s="107">
        <f t="shared" si="59"/>
        <v>0</v>
      </c>
      <c r="BF542" s="107">
        <f t="shared" si="60"/>
        <v>0</v>
      </c>
      <c r="BG542" s="107">
        <f t="shared" si="61"/>
        <v>0</v>
      </c>
      <c r="BH542" s="107">
        <f t="shared" si="62"/>
        <v>0</v>
      </c>
      <c r="BI542" s="107">
        <f t="shared" si="63"/>
        <v>0</v>
      </c>
      <c r="BJ542" s="20" t="s">
        <v>85</v>
      </c>
      <c r="BK542" s="107">
        <f t="shared" si="64"/>
        <v>0</v>
      </c>
      <c r="BL542" s="20" t="s">
        <v>252</v>
      </c>
      <c r="BM542" s="20" t="s">
        <v>1769</v>
      </c>
    </row>
    <row r="543" spans="2:65" s="1" customFormat="1" ht="25.5" customHeight="1">
      <c r="B543" s="130"/>
      <c r="C543" s="169" t="s">
        <v>1770</v>
      </c>
      <c r="D543" s="169" t="s">
        <v>152</v>
      </c>
      <c r="E543" s="170" t="s">
        <v>1771</v>
      </c>
      <c r="F543" s="281" t="s">
        <v>1772</v>
      </c>
      <c r="G543" s="281"/>
      <c r="H543" s="281"/>
      <c r="I543" s="281"/>
      <c r="J543" s="171" t="s">
        <v>454</v>
      </c>
      <c r="K543" s="172">
        <v>1</v>
      </c>
      <c r="L543" s="270">
        <v>0</v>
      </c>
      <c r="M543" s="270"/>
      <c r="N543" s="282">
        <f t="shared" si="55"/>
        <v>0</v>
      </c>
      <c r="O543" s="282"/>
      <c r="P543" s="282"/>
      <c r="Q543" s="282"/>
      <c r="R543" s="133"/>
      <c r="T543" s="154" t="s">
        <v>5</v>
      </c>
      <c r="U543" s="46" t="s">
        <v>45</v>
      </c>
      <c r="V543" s="38"/>
      <c r="W543" s="173">
        <f t="shared" si="56"/>
        <v>0</v>
      </c>
      <c r="X543" s="173">
        <v>0</v>
      </c>
      <c r="Y543" s="173">
        <f t="shared" si="57"/>
        <v>0</v>
      </c>
      <c r="Z543" s="173">
        <v>0</v>
      </c>
      <c r="AA543" s="174">
        <f t="shared" si="58"/>
        <v>0</v>
      </c>
      <c r="AR543" s="20" t="s">
        <v>252</v>
      </c>
      <c r="AT543" s="20" t="s">
        <v>152</v>
      </c>
      <c r="AU543" s="20" t="s">
        <v>118</v>
      </c>
      <c r="AY543" s="20" t="s">
        <v>161</v>
      </c>
      <c r="BE543" s="107">
        <f t="shared" si="59"/>
        <v>0</v>
      </c>
      <c r="BF543" s="107">
        <f t="shared" si="60"/>
        <v>0</v>
      </c>
      <c r="BG543" s="107">
        <f t="shared" si="61"/>
        <v>0</v>
      </c>
      <c r="BH543" s="107">
        <f t="shared" si="62"/>
        <v>0</v>
      </c>
      <c r="BI543" s="107">
        <f t="shared" si="63"/>
        <v>0</v>
      </c>
      <c r="BJ543" s="20" t="s">
        <v>85</v>
      </c>
      <c r="BK543" s="107">
        <f t="shared" si="64"/>
        <v>0</v>
      </c>
      <c r="BL543" s="20" t="s">
        <v>252</v>
      </c>
      <c r="BM543" s="20" t="s">
        <v>1773</v>
      </c>
    </row>
    <row r="544" spans="2:65" s="1" customFormat="1" ht="16.5" customHeight="1">
      <c r="B544" s="130"/>
      <c r="C544" s="169" t="s">
        <v>1774</v>
      </c>
      <c r="D544" s="169" t="s">
        <v>152</v>
      </c>
      <c r="E544" s="170" t="s">
        <v>1775</v>
      </c>
      <c r="F544" s="281" t="s">
        <v>1776</v>
      </c>
      <c r="G544" s="281"/>
      <c r="H544" s="281"/>
      <c r="I544" s="281"/>
      <c r="J544" s="171" t="s">
        <v>454</v>
      </c>
      <c r="K544" s="172">
        <v>1</v>
      </c>
      <c r="L544" s="270">
        <v>0</v>
      </c>
      <c r="M544" s="270"/>
      <c r="N544" s="282">
        <f t="shared" si="55"/>
        <v>0</v>
      </c>
      <c r="O544" s="282"/>
      <c r="P544" s="282"/>
      <c r="Q544" s="282"/>
      <c r="R544" s="133"/>
      <c r="T544" s="154" t="s">
        <v>5</v>
      </c>
      <c r="U544" s="46" t="s">
        <v>45</v>
      </c>
      <c r="V544" s="38"/>
      <c r="W544" s="173">
        <f t="shared" si="56"/>
        <v>0</v>
      </c>
      <c r="X544" s="173">
        <v>0</v>
      </c>
      <c r="Y544" s="173">
        <f t="shared" si="57"/>
        <v>0</v>
      </c>
      <c r="Z544" s="173">
        <v>0</v>
      </c>
      <c r="AA544" s="174">
        <f t="shared" si="58"/>
        <v>0</v>
      </c>
      <c r="AR544" s="20" t="s">
        <v>252</v>
      </c>
      <c r="AT544" s="20" t="s">
        <v>152</v>
      </c>
      <c r="AU544" s="20" t="s">
        <v>118</v>
      </c>
      <c r="AY544" s="20" t="s">
        <v>161</v>
      </c>
      <c r="BE544" s="107">
        <f t="shared" si="59"/>
        <v>0</v>
      </c>
      <c r="BF544" s="107">
        <f t="shared" si="60"/>
        <v>0</v>
      </c>
      <c r="BG544" s="107">
        <f t="shared" si="61"/>
        <v>0</v>
      </c>
      <c r="BH544" s="107">
        <f t="shared" si="62"/>
        <v>0</v>
      </c>
      <c r="BI544" s="107">
        <f t="shared" si="63"/>
        <v>0</v>
      </c>
      <c r="BJ544" s="20" t="s">
        <v>85</v>
      </c>
      <c r="BK544" s="107">
        <f t="shared" si="64"/>
        <v>0</v>
      </c>
      <c r="BL544" s="20" t="s">
        <v>252</v>
      </c>
      <c r="BM544" s="20" t="s">
        <v>1777</v>
      </c>
    </row>
    <row r="545" spans="2:65" s="1" customFormat="1" ht="25.5" customHeight="1">
      <c r="B545" s="130"/>
      <c r="C545" s="169" t="s">
        <v>1778</v>
      </c>
      <c r="D545" s="169" t="s">
        <v>152</v>
      </c>
      <c r="E545" s="170" t="s">
        <v>1779</v>
      </c>
      <c r="F545" s="281" t="s">
        <v>1780</v>
      </c>
      <c r="G545" s="281"/>
      <c r="H545" s="281"/>
      <c r="I545" s="281"/>
      <c r="J545" s="171" t="s">
        <v>454</v>
      </c>
      <c r="K545" s="172">
        <v>1</v>
      </c>
      <c r="L545" s="270">
        <v>0</v>
      </c>
      <c r="M545" s="270"/>
      <c r="N545" s="282">
        <f t="shared" si="55"/>
        <v>0</v>
      </c>
      <c r="O545" s="282"/>
      <c r="P545" s="282"/>
      <c r="Q545" s="282"/>
      <c r="R545" s="133"/>
      <c r="T545" s="154" t="s">
        <v>5</v>
      </c>
      <c r="U545" s="46" t="s">
        <v>45</v>
      </c>
      <c r="V545" s="38"/>
      <c r="W545" s="173">
        <f t="shared" si="56"/>
        <v>0</v>
      </c>
      <c r="X545" s="173">
        <v>0</v>
      </c>
      <c r="Y545" s="173">
        <f t="shared" si="57"/>
        <v>0</v>
      </c>
      <c r="Z545" s="173">
        <v>0</v>
      </c>
      <c r="AA545" s="174">
        <f t="shared" si="58"/>
        <v>0</v>
      </c>
      <c r="AR545" s="20" t="s">
        <v>252</v>
      </c>
      <c r="AT545" s="20" t="s">
        <v>152</v>
      </c>
      <c r="AU545" s="20" t="s">
        <v>118</v>
      </c>
      <c r="AY545" s="20" t="s">
        <v>161</v>
      </c>
      <c r="BE545" s="107">
        <f t="shared" si="59"/>
        <v>0</v>
      </c>
      <c r="BF545" s="107">
        <f t="shared" si="60"/>
        <v>0</v>
      </c>
      <c r="BG545" s="107">
        <f t="shared" si="61"/>
        <v>0</v>
      </c>
      <c r="BH545" s="107">
        <f t="shared" si="62"/>
        <v>0</v>
      </c>
      <c r="BI545" s="107">
        <f t="shared" si="63"/>
        <v>0</v>
      </c>
      <c r="BJ545" s="20" t="s">
        <v>85</v>
      </c>
      <c r="BK545" s="107">
        <f t="shared" si="64"/>
        <v>0</v>
      </c>
      <c r="BL545" s="20" t="s">
        <v>252</v>
      </c>
      <c r="BM545" s="20" t="s">
        <v>1781</v>
      </c>
    </row>
    <row r="546" spans="2:65" s="1" customFormat="1" ht="25.5" customHeight="1">
      <c r="B546" s="130"/>
      <c r="C546" s="169" t="s">
        <v>1782</v>
      </c>
      <c r="D546" s="169" t="s">
        <v>152</v>
      </c>
      <c r="E546" s="170" t="s">
        <v>1783</v>
      </c>
      <c r="F546" s="281" t="s">
        <v>1784</v>
      </c>
      <c r="G546" s="281"/>
      <c r="H546" s="281"/>
      <c r="I546" s="281"/>
      <c r="J546" s="171" t="s">
        <v>454</v>
      </c>
      <c r="K546" s="172">
        <v>1</v>
      </c>
      <c r="L546" s="270">
        <v>0</v>
      </c>
      <c r="M546" s="270"/>
      <c r="N546" s="282">
        <f t="shared" si="55"/>
        <v>0</v>
      </c>
      <c r="O546" s="282"/>
      <c r="P546" s="282"/>
      <c r="Q546" s="282"/>
      <c r="R546" s="133"/>
      <c r="T546" s="154" t="s">
        <v>5</v>
      </c>
      <c r="U546" s="46" t="s">
        <v>45</v>
      </c>
      <c r="V546" s="38"/>
      <c r="W546" s="173">
        <f t="shared" si="56"/>
        <v>0</v>
      </c>
      <c r="X546" s="173">
        <v>0</v>
      </c>
      <c r="Y546" s="173">
        <f t="shared" si="57"/>
        <v>0</v>
      </c>
      <c r="Z546" s="173">
        <v>0</v>
      </c>
      <c r="AA546" s="174">
        <f t="shared" si="58"/>
        <v>0</v>
      </c>
      <c r="AR546" s="20" t="s">
        <v>252</v>
      </c>
      <c r="AT546" s="20" t="s">
        <v>152</v>
      </c>
      <c r="AU546" s="20" t="s">
        <v>118</v>
      </c>
      <c r="AY546" s="20" t="s">
        <v>161</v>
      </c>
      <c r="BE546" s="107">
        <f t="shared" si="59"/>
        <v>0</v>
      </c>
      <c r="BF546" s="107">
        <f t="shared" si="60"/>
        <v>0</v>
      </c>
      <c r="BG546" s="107">
        <f t="shared" si="61"/>
        <v>0</v>
      </c>
      <c r="BH546" s="107">
        <f t="shared" si="62"/>
        <v>0</v>
      </c>
      <c r="BI546" s="107">
        <f t="shared" si="63"/>
        <v>0</v>
      </c>
      <c r="BJ546" s="20" t="s">
        <v>85</v>
      </c>
      <c r="BK546" s="107">
        <f t="shared" si="64"/>
        <v>0</v>
      </c>
      <c r="BL546" s="20" t="s">
        <v>252</v>
      </c>
      <c r="BM546" s="20" t="s">
        <v>1785</v>
      </c>
    </row>
    <row r="547" spans="2:65" s="1" customFormat="1" ht="25.5" customHeight="1">
      <c r="B547" s="130"/>
      <c r="C547" s="169" t="s">
        <v>1786</v>
      </c>
      <c r="D547" s="169" t="s">
        <v>152</v>
      </c>
      <c r="E547" s="170" t="s">
        <v>1787</v>
      </c>
      <c r="F547" s="281" t="s">
        <v>1788</v>
      </c>
      <c r="G547" s="281"/>
      <c r="H547" s="281"/>
      <c r="I547" s="281"/>
      <c r="J547" s="171" t="s">
        <v>454</v>
      </c>
      <c r="K547" s="172">
        <v>1</v>
      </c>
      <c r="L547" s="270">
        <v>0</v>
      </c>
      <c r="M547" s="270"/>
      <c r="N547" s="282">
        <f t="shared" si="55"/>
        <v>0</v>
      </c>
      <c r="O547" s="282"/>
      <c r="P547" s="282"/>
      <c r="Q547" s="282"/>
      <c r="R547" s="133"/>
      <c r="T547" s="154" t="s">
        <v>5</v>
      </c>
      <c r="U547" s="46" t="s">
        <v>45</v>
      </c>
      <c r="V547" s="38"/>
      <c r="W547" s="173">
        <f t="shared" si="56"/>
        <v>0</v>
      </c>
      <c r="X547" s="173">
        <v>0</v>
      </c>
      <c r="Y547" s="173">
        <f t="shared" si="57"/>
        <v>0</v>
      </c>
      <c r="Z547" s="173">
        <v>0</v>
      </c>
      <c r="AA547" s="174">
        <f t="shared" si="58"/>
        <v>0</v>
      </c>
      <c r="AR547" s="20" t="s">
        <v>252</v>
      </c>
      <c r="AT547" s="20" t="s">
        <v>152</v>
      </c>
      <c r="AU547" s="20" t="s">
        <v>118</v>
      </c>
      <c r="AY547" s="20" t="s">
        <v>161</v>
      </c>
      <c r="BE547" s="107">
        <f t="shared" si="59"/>
        <v>0</v>
      </c>
      <c r="BF547" s="107">
        <f t="shared" si="60"/>
        <v>0</v>
      </c>
      <c r="BG547" s="107">
        <f t="shared" si="61"/>
        <v>0</v>
      </c>
      <c r="BH547" s="107">
        <f t="shared" si="62"/>
        <v>0</v>
      </c>
      <c r="BI547" s="107">
        <f t="shared" si="63"/>
        <v>0</v>
      </c>
      <c r="BJ547" s="20" t="s">
        <v>85</v>
      </c>
      <c r="BK547" s="107">
        <f t="shared" si="64"/>
        <v>0</v>
      </c>
      <c r="BL547" s="20" t="s">
        <v>252</v>
      </c>
      <c r="BM547" s="20" t="s">
        <v>1789</v>
      </c>
    </row>
    <row r="548" spans="2:65" s="1" customFormat="1" ht="16.5" customHeight="1">
      <c r="B548" s="130"/>
      <c r="C548" s="169" t="s">
        <v>1790</v>
      </c>
      <c r="D548" s="169" t="s">
        <v>152</v>
      </c>
      <c r="E548" s="170" t="s">
        <v>1791</v>
      </c>
      <c r="F548" s="281" t="s">
        <v>1792</v>
      </c>
      <c r="G548" s="281"/>
      <c r="H548" s="281"/>
      <c r="I548" s="281"/>
      <c r="J548" s="171" t="s">
        <v>454</v>
      </c>
      <c r="K548" s="172">
        <v>1</v>
      </c>
      <c r="L548" s="270">
        <v>0</v>
      </c>
      <c r="M548" s="270"/>
      <c r="N548" s="282">
        <f t="shared" si="55"/>
        <v>0</v>
      </c>
      <c r="O548" s="282"/>
      <c r="P548" s="282"/>
      <c r="Q548" s="282"/>
      <c r="R548" s="133"/>
      <c r="T548" s="154" t="s">
        <v>5</v>
      </c>
      <c r="U548" s="46" t="s">
        <v>45</v>
      </c>
      <c r="V548" s="38"/>
      <c r="W548" s="173">
        <f t="shared" si="56"/>
        <v>0</v>
      </c>
      <c r="X548" s="173">
        <v>0</v>
      </c>
      <c r="Y548" s="173">
        <f t="shared" si="57"/>
        <v>0</v>
      </c>
      <c r="Z548" s="173">
        <v>0</v>
      </c>
      <c r="AA548" s="174">
        <f t="shared" si="58"/>
        <v>0</v>
      </c>
      <c r="AR548" s="20" t="s">
        <v>252</v>
      </c>
      <c r="AT548" s="20" t="s">
        <v>152</v>
      </c>
      <c r="AU548" s="20" t="s">
        <v>118</v>
      </c>
      <c r="AY548" s="20" t="s">
        <v>161</v>
      </c>
      <c r="BE548" s="107">
        <f t="shared" si="59"/>
        <v>0</v>
      </c>
      <c r="BF548" s="107">
        <f t="shared" si="60"/>
        <v>0</v>
      </c>
      <c r="BG548" s="107">
        <f t="shared" si="61"/>
        <v>0</v>
      </c>
      <c r="BH548" s="107">
        <f t="shared" si="62"/>
        <v>0</v>
      </c>
      <c r="BI548" s="107">
        <f t="shared" si="63"/>
        <v>0</v>
      </c>
      <c r="BJ548" s="20" t="s">
        <v>85</v>
      </c>
      <c r="BK548" s="107">
        <f t="shared" si="64"/>
        <v>0</v>
      </c>
      <c r="BL548" s="20" t="s">
        <v>252</v>
      </c>
      <c r="BM548" s="20" t="s">
        <v>1793</v>
      </c>
    </row>
    <row r="549" spans="2:65" s="1" customFormat="1" ht="16.5" customHeight="1">
      <c r="B549" s="130"/>
      <c r="C549" s="169" t="s">
        <v>1794</v>
      </c>
      <c r="D549" s="169" t="s">
        <v>152</v>
      </c>
      <c r="E549" s="170" t="s">
        <v>1795</v>
      </c>
      <c r="F549" s="281" t="s">
        <v>1796</v>
      </c>
      <c r="G549" s="281"/>
      <c r="H549" s="281"/>
      <c r="I549" s="281"/>
      <c r="J549" s="171" t="s">
        <v>454</v>
      </c>
      <c r="K549" s="172">
        <v>1</v>
      </c>
      <c r="L549" s="270">
        <v>0</v>
      </c>
      <c r="M549" s="270"/>
      <c r="N549" s="282">
        <f t="shared" si="55"/>
        <v>0</v>
      </c>
      <c r="O549" s="282"/>
      <c r="P549" s="282"/>
      <c r="Q549" s="282"/>
      <c r="R549" s="133"/>
      <c r="T549" s="154" t="s">
        <v>5</v>
      </c>
      <c r="U549" s="46" t="s">
        <v>45</v>
      </c>
      <c r="V549" s="38"/>
      <c r="W549" s="173">
        <f t="shared" si="56"/>
        <v>0</v>
      </c>
      <c r="X549" s="173">
        <v>0</v>
      </c>
      <c r="Y549" s="173">
        <f t="shared" si="57"/>
        <v>0</v>
      </c>
      <c r="Z549" s="173">
        <v>0</v>
      </c>
      <c r="AA549" s="174">
        <f t="shared" si="58"/>
        <v>0</v>
      </c>
      <c r="AR549" s="20" t="s">
        <v>252</v>
      </c>
      <c r="AT549" s="20" t="s">
        <v>152</v>
      </c>
      <c r="AU549" s="20" t="s">
        <v>118</v>
      </c>
      <c r="AY549" s="20" t="s">
        <v>161</v>
      </c>
      <c r="BE549" s="107">
        <f t="shared" si="59"/>
        <v>0</v>
      </c>
      <c r="BF549" s="107">
        <f t="shared" si="60"/>
        <v>0</v>
      </c>
      <c r="BG549" s="107">
        <f t="shared" si="61"/>
        <v>0</v>
      </c>
      <c r="BH549" s="107">
        <f t="shared" si="62"/>
        <v>0</v>
      </c>
      <c r="BI549" s="107">
        <f t="shared" si="63"/>
        <v>0</v>
      </c>
      <c r="BJ549" s="20" t="s">
        <v>85</v>
      </c>
      <c r="BK549" s="107">
        <f t="shared" si="64"/>
        <v>0</v>
      </c>
      <c r="BL549" s="20" t="s">
        <v>252</v>
      </c>
      <c r="BM549" s="20" t="s">
        <v>1797</v>
      </c>
    </row>
    <row r="550" spans="2:65" s="1" customFormat="1" ht="16.5" customHeight="1">
      <c r="B550" s="130"/>
      <c r="C550" s="169" t="s">
        <v>1798</v>
      </c>
      <c r="D550" s="169" t="s">
        <v>152</v>
      </c>
      <c r="E550" s="170" t="s">
        <v>1799</v>
      </c>
      <c r="F550" s="281" t="s">
        <v>1800</v>
      </c>
      <c r="G550" s="281"/>
      <c r="H550" s="281"/>
      <c r="I550" s="281"/>
      <c r="J550" s="171" t="s">
        <v>454</v>
      </c>
      <c r="K550" s="172">
        <v>1</v>
      </c>
      <c r="L550" s="270">
        <v>0</v>
      </c>
      <c r="M550" s="270"/>
      <c r="N550" s="282">
        <f t="shared" si="55"/>
        <v>0</v>
      </c>
      <c r="O550" s="282"/>
      <c r="P550" s="282"/>
      <c r="Q550" s="282"/>
      <c r="R550" s="133"/>
      <c r="T550" s="154" t="s">
        <v>5</v>
      </c>
      <c r="U550" s="46" t="s">
        <v>45</v>
      </c>
      <c r="V550" s="38"/>
      <c r="W550" s="173">
        <f t="shared" si="56"/>
        <v>0</v>
      </c>
      <c r="X550" s="173">
        <v>0</v>
      </c>
      <c r="Y550" s="173">
        <f t="shared" si="57"/>
        <v>0</v>
      </c>
      <c r="Z550" s="173">
        <v>0</v>
      </c>
      <c r="AA550" s="174">
        <f t="shared" si="58"/>
        <v>0</v>
      </c>
      <c r="AR550" s="20" t="s">
        <v>252</v>
      </c>
      <c r="AT550" s="20" t="s">
        <v>152</v>
      </c>
      <c r="AU550" s="20" t="s">
        <v>118</v>
      </c>
      <c r="AY550" s="20" t="s">
        <v>161</v>
      </c>
      <c r="BE550" s="107">
        <f t="shared" si="59"/>
        <v>0</v>
      </c>
      <c r="BF550" s="107">
        <f t="shared" si="60"/>
        <v>0</v>
      </c>
      <c r="BG550" s="107">
        <f t="shared" si="61"/>
        <v>0</v>
      </c>
      <c r="BH550" s="107">
        <f t="shared" si="62"/>
        <v>0</v>
      </c>
      <c r="BI550" s="107">
        <f t="shared" si="63"/>
        <v>0</v>
      </c>
      <c r="BJ550" s="20" t="s">
        <v>85</v>
      </c>
      <c r="BK550" s="107">
        <f t="shared" si="64"/>
        <v>0</v>
      </c>
      <c r="BL550" s="20" t="s">
        <v>252</v>
      </c>
      <c r="BM550" s="20" t="s">
        <v>1801</v>
      </c>
    </row>
    <row r="551" spans="2:65" s="1" customFormat="1" ht="16.5" customHeight="1">
      <c r="B551" s="130"/>
      <c r="C551" s="169" t="s">
        <v>1802</v>
      </c>
      <c r="D551" s="169" t="s">
        <v>152</v>
      </c>
      <c r="E551" s="170" t="s">
        <v>1803</v>
      </c>
      <c r="F551" s="281" t="s">
        <v>1804</v>
      </c>
      <c r="G551" s="281"/>
      <c r="H551" s="281"/>
      <c r="I551" s="281"/>
      <c r="J551" s="171" t="s">
        <v>454</v>
      </c>
      <c r="K551" s="172">
        <v>1</v>
      </c>
      <c r="L551" s="270">
        <v>0</v>
      </c>
      <c r="M551" s="270"/>
      <c r="N551" s="282">
        <f t="shared" si="55"/>
        <v>0</v>
      </c>
      <c r="O551" s="282"/>
      <c r="P551" s="282"/>
      <c r="Q551" s="282"/>
      <c r="R551" s="133"/>
      <c r="T551" s="154" t="s">
        <v>5</v>
      </c>
      <c r="U551" s="46" t="s">
        <v>45</v>
      </c>
      <c r="V551" s="38"/>
      <c r="W551" s="173">
        <f t="shared" si="56"/>
        <v>0</v>
      </c>
      <c r="X551" s="173">
        <v>0</v>
      </c>
      <c r="Y551" s="173">
        <f t="shared" si="57"/>
        <v>0</v>
      </c>
      <c r="Z551" s="173">
        <v>0</v>
      </c>
      <c r="AA551" s="174">
        <f t="shared" si="58"/>
        <v>0</v>
      </c>
      <c r="AR551" s="20" t="s">
        <v>252</v>
      </c>
      <c r="AT551" s="20" t="s">
        <v>152</v>
      </c>
      <c r="AU551" s="20" t="s">
        <v>118</v>
      </c>
      <c r="AY551" s="20" t="s">
        <v>161</v>
      </c>
      <c r="BE551" s="107">
        <f t="shared" si="59"/>
        <v>0</v>
      </c>
      <c r="BF551" s="107">
        <f t="shared" si="60"/>
        <v>0</v>
      </c>
      <c r="BG551" s="107">
        <f t="shared" si="61"/>
        <v>0</v>
      </c>
      <c r="BH551" s="107">
        <f t="shared" si="62"/>
        <v>0</v>
      </c>
      <c r="BI551" s="107">
        <f t="shared" si="63"/>
        <v>0</v>
      </c>
      <c r="BJ551" s="20" t="s">
        <v>85</v>
      </c>
      <c r="BK551" s="107">
        <f t="shared" si="64"/>
        <v>0</v>
      </c>
      <c r="BL551" s="20" t="s">
        <v>252</v>
      </c>
      <c r="BM551" s="20" t="s">
        <v>1805</v>
      </c>
    </row>
    <row r="552" spans="2:65" s="1" customFormat="1" ht="16.5" customHeight="1">
      <c r="B552" s="130"/>
      <c r="C552" s="169" t="s">
        <v>1806</v>
      </c>
      <c r="D552" s="169" t="s">
        <v>152</v>
      </c>
      <c r="E552" s="170" t="s">
        <v>1807</v>
      </c>
      <c r="F552" s="281" t="s">
        <v>1808</v>
      </c>
      <c r="G552" s="281"/>
      <c r="H552" s="281"/>
      <c r="I552" s="281"/>
      <c r="J552" s="171" t="s">
        <v>454</v>
      </c>
      <c r="K552" s="172">
        <v>1</v>
      </c>
      <c r="L552" s="270">
        <v>0</v>
      </c>
      <c r="M552" s="270"/>
      <c r="N552" s="282">
        <f t="shared" si="55"/>
        <v>0</v>
      </c>
      <c r="O552" s="282"/>
      <c r="P552" s="282"/>
      <c r="Q552" s="282"/>
      <c r="R552" s="133"/>
      <c r="T552" s="154" t="s">
        <v>5</v>
      </c>
      <c r="U552" s="46" t="s">
        <v>45</v>
      </c>
      <c r="V552" s="38"/>
      <c r="W552" s="173">
        <f t="shared" si="56"/>
        <v>0</v>
      </c>
      <c r="X552" s="173">
        <v>0</v>
      </c>
      <c r="Y552" s="173">
        <f t="shared" si="57"/>
        <v>0</v>
      </c>
      <c r="Z552" s="173">
        <v>0</v>
      </c>
      <c r="AA552" s="174">
        <f t="shared" si="58"/>
        <v>0</v>
      </c>
      <c r="AR552" s="20" t="s">
        <v>252</v>
      </c>
      <c r="AT552" s="20" t="s">
        <v>152</v>
      </c>
      <c r="AU552" s="20" t="s">
        <v>118</v>
      </c>
      <c r="AY552" s="20" t="s">
        <v>161</v>
      </c>
      <c r="BE552" s="107">
        <f t="shared" si="59"/>
        <v>0</v>
      </c>
      <c r="BF552" s="107">
        <f t="shared" si="60"/>
        <v>0</v>
      </c>
      <c r="BG552" s="107">
        <f t="shared" si="61"/>
        <v>0</v>
      </c>
      <c r="BH552" s="107">
        <f t="shared" si="62"/>
        <v>0</v>
      </c>
      <c r="BI552" s="107">
        <f t="shared" si="63"/>
        <v>0</v>
      </c>
      <c r="BJ552" s="20" t="s">
        <v>85</v>
      </c>
      <c r="BK552" s="107">
        <f t="shared" si="64"/>
        <v>0</v>
      </c>
      <c r="BL552" s="20" t="s">
        <v>252</v>
      </c>
      <c r="BM552" s="20" t="s">
        <v>1809</v>
      </c>
    </row>
    <row r="553" spans="2:65" s="1" customFormat="1" ht="16.5" customHeight="1">
      <c r="B553" s="130"/>
      <c r="C553" s="169" t="s">
        <v>1810</v>
      </c>
      <c r="D553" s="169" t="s">
        <v>152</v>
      </c>
      <c r="E553" s="170" t="s">
        <v>1811</v>
      </c>
      <c r="F553" s="281" t="s">
        <v>1812</v>
      </c>
      <c r="G553" s="281"/>
      <c r="H553" s="281"/>
      <c r="I553" s="281"/>
      <c r="J553" s="171" t="s">
        <v>454</v>
      </c>
      <c r="K553" s="172">
        <v>1</v>
      </c>
      <c r="L553" s="270">
        <v>0</v>
      </c>
      <c r="M553" s="270"/>
      <c r="N553" s="282">
        <f t="shared" si="55"/>
        <v>0</v>
      </c>
      <c r="O553" s="282"/>
      <c r="P553" s="282"/>
      <c r="Q553" s="282"/>
      <c r="R553" s="133"/>
      <c r="T553" s="154" t="s">
        <v>5</v>
      </c>
      <c r="U553" s="46" t="s">
        <v>45</v>
      </c>
      <c r="V553" s="38"/>
      <c r="W553" s="173">
        <f t="shared" si="56"/>
        <v>0</v>
      </c>
      <c r="X553" s="173">
        <v>0</v>
      </c>
      <c r="Y553" s="173">
        <f t="shared" si="57"/>
        <v>0</v>
      </c>
      <c r="Z553" s="173">
        <v>0</v>
      </c>
      <c r="AA553" s="174">
        <f t="shared" si="58"/>
        <v>0</v>
      </c>
      <c r="AR553" s="20" t="s">
        <v>252</v>
      </c>
      <c r="AT553" s="20" t="s">
        <v>152</v>
      </c>
      <c r="AU553" s="20" t="s">
        <v>118</v>
      </c>
      <c r="AY553" s="20" t="s">
        <v>161</v>
      </c>
      <c r="BE553" s="107">
        <f t="shared" si="59"/>
        <v>0</v>
      </c>
      <c r="BF553" s="107">
        <f t="shared" si="60"/>
        <v>0</v>
      </c>
      <c r="BG553" s="107">
        <f t="shared" si="61"/>
        <v>0</v>
      </c>
      <c r="BH553" s="107">
        <f t="shared" si="62"/>
        <v>0</v>
      </c>
      <c r="BI553" s="107">
        <f t="shared" si="63"/>
        <v>0</v>
      </c>
      <c r="BJ553" s="20" t="s">
        <v>85</v>
      </c>
      <c r="BK553" s="107">
        <f t="shared" si="64"/>
        <v>0</v>
      </c>
      <c r="BL553" s="20" t="s">
        <v>252</v>
      </c>
      <c r="BM553" s="20" t="s">
        <v>1813</v>
      </c>
    </row>
    <row r="554" spans="2:65" s="1" customFormat="1" ht="16.5" customHeight="1">
      <c r="B554" s="130"/>
      <c r="C554" s="169" t="s">
        <v>1814</v>
      </c>
      <c r="D554" s="169" t="s">
        <v>152</v>
      </c>
      <c r="E554" s="170" t="s">
        <v>1815</v>
      </c>
      <c r="F554" s="281" t="s">
        <v>1816</v>
      </c>
      <c r="G554" s="281"/>
      <c r="H554" s="281"/>
      <c r="I554" s="281"/>
      <c r="J554" s="171" t="s">
        <v>454</v>
      </c>
      <c r="K554" s="172">
        <v>1</v>
      </c>
      <c r="L554" s="270">
        <v>0</v>
      </c>
      <c r="M554" s="270"/>
      <c r="N554" s="282">
        <f t="shared" si="55"/>
        <v>0</v>
      </c>
      <c r="O554" s="282"/>
      <c r="P554" s="282"/>
      <c r="Q554" s="282"/>
      <c r="R554" s="133"/>
      <c r="T554" s="154" t="s">
        <v>5</v>
      </c>
      <c r="U554" s="46" t="s">
        <v>45</v>
      </c>
      <c r="V554" s="38"/>
      <c r="W554" s="173">
        <f t="shared" si="56"/>
        <v>0</v>
      </c>
      <c r="X554" s="173">
        <v>0</v>
      </c>
      <c r="Y554" s="173">
        <f t="shared" si="57"/>
        <v>0</v>
      </c>
      <c r="Z554" s="173">
        <v>0</v>
      </c>
      <c r="AA554" s="174">
        <f t="shared" si="58"/>
        <v>0</v>
      </c>
      <c r="AR554" s="20" t="s">
        <v>252</v>
      </c>
      <c r="AT554" s="20" t="s">
        <v>152</v>
      </c>
      <c r="AU554" s="20" t="s">
        <v>118</v>
      </c>
      <c r="AY554" s="20" t="s">
        <v>161</v>
      </c>
      <c r="BE554" s="107">
        <f t="shared" si="59"/>
        <v>0</v>
      </c>
      <c r="BF554" s="107">
        <f t="shared" si="60"/>
        <v>0</v>
      </c>
      <c r="BG554" s="107">
        <f t="shared" si="61"/>
        <v>0</v>
      </c>
      <c r="BH554" s="107">
        <f t="shared" si="62"/>
        <v>0</v>
      </c>
      <c r="BI554" s="107">
        <f t="shared" si="63"/>
        <v>0</v>
      </c>
      <c r="BJ554" s="20" t="s">
        <v>85</v>
      </c>
      <c r="BK554" s="107">
        <f t="shared" si="64"/>
        <v>0</v>
      </c>
      <c r="BL554" s="20" t="s">
        <v>252</v>
      </c>
      <c r="BM554" s="20" t="s">
        <v>1817</v>
      </c>
    </row>
    <row r="555" spans="2:65" s="1" customFormat="1" ht="16.5" customHeight="1">
      <c r="B555" s="130"/>
      <c r="C555" s="169" t="s">
        <v>1818</v>
      </c>
      <c r="D555" s="169" t="s">
        <v>152</v>
      </c>
      <c r="E555" s="170" t="s">
        <v>1819</v>
      </c>
      <c r="F555" s="281" t="s">
        <v>1820</v>
      </c>
      <c r="G555" s="281"/>
      <c r="H555" s="281"/>
      <c r="I555" s="281"/>
      <c r="J555" s="171" t="s">
        <v>454</v>
      </c>
      <c r="K555" s="172">
        <v>1</v>
      </c>
      <c r="L555" s="270">
        <v>0</v>
      </c>
      <c r="M555" s="270"/>
      <c r="N555" s="282">
        <f t="shared" si="55"/>
        <v>0</v>
      </c>
      <c r="O555" s="282"/>
      <c r="P555" s="282"/>
      <c r="Q555" s="282"/>
      <c r="R555" s="133"/>
      <c r="T555" s="154" t="s">
        <v>5</v>
      </c>
      <c r="U555" s="46" t="s">
        <v>45</v>
      </c>
      <c r="V555" s="38"/>
      <c r="W555" s="173">
        <f t="shared" si="56"/>
        <v>0</v>
      </c>
      <c r="X555" s="173">
        <v>0</v>
      </c>
      <c r="Y555" s="173">
        <f t="shared" si="57"/>
        <v>0</v>
      </c>
      <c r="Z555" s="173">
        <v>0</v>
      </c>
      <c r="AA555" s="174">
        <f t="shared" si="58"/>
        <v>0</v>
      </c>
      <c r="AR555" s="20" t="s">
        <v>252</v>
      </c>
      <c r="AT555" s="20" t="s">
        <v>152</v>
      </c>
      <c r="AU555" s="20" t="s">
        <v>118</v>
      </c>
      <c r="AY555" s="20" t="s">
        <v>161</v>
      </c>
      <c r="BE555" s="107">
        <f t="shared" si="59"/>
        <v>0</v>
      </c>
      <c r="BF555" s="107">
        <f t="shared" si="60"/>
        <v>0</v>
      </c>
      <c r="BG555" s="107">
        <f t="shared" si="61"/>
        <v>0</v>
      </c>
      <c r="BH555" s="107">
        <f t="shared" si="62"/>
        <v>0</v>
      </c>
      <c r="BI555" s="107">
        <f t="shared" si="63"/>
        <v>0</v>
      </c>
      <c r="BJ555" s="20" t="s">
        <v>85</v>
      </c>
      <c r="BK555" s="107">
        <f t="shared" si="64"/>
        <v>0</v>
      </c>
      <c r="BL555" s="20" t="s">
        <v>252</v>
      </c>
      <c r="BM555" s="20" t="s">
        <v>1821</v>
      </c>
    </row>
    <row r="556" spans="2:65" s="1" customFormat="1" ht="16.5" customHeight="1">
      <c r="B556" s="130"/>
      <c r="C556" s="169" t="s">
        <v>1822</v>
      </c>
      <c r="D556" s="169" t="s">
        <v>152</v>
      </c>
      <c r="E556" s="170" t="s">
        <v>1823</v>
      </c>
      <c r="F556" s="281" t="s">
        <v>1824</v>
      </c>
      <c r="G556" s="281"/>
      <c r="H556" s="281"/>
      <c r="I556" s="281"/>
      <c r="J556" s="171" t="s">
        <v>454</v>
      </c>
      <c r="K556" s="172">
        <v>1</v>
      </c>
      <c r="L556" s="270">
        <v>0</v>
      </c>
      <c r="M556" s="270"/>
      <c r="N556" s="282">
        <f t="shared" si="55"/>
        <v>0</v>
      </c>
      <c r="O556" s="282"/>
      <c r="P556" s="282"/>
      <c r="Q556" s="282"/>
      <c r="R556" s="133"/>
      <c r="T556" s="154" t="s">
        <v>5</v>
      </c>
      <c r="U556" s="46" t="s">
        <v>45</v>
      </c>
      <c r="V556" s="38"/>
      <c r="W556" s="173">
        <f t="shared" si="56"/>
        <v>0</v>
      </c>
      <c r="X556" s="173">
        <v>0</v>
      </c>
      <c r="Y556" s="173">
        <f t="shared" si="57"/>
        <v>0</v>
      </c>
      <c r="Z556" s="173">
        <v>0</v>
      </c>
      <c r="AA556" s="174">
        <f t="shared" si="58"/>
        <v>0</v>
      </c>
      <c r="AR556" s="20" t="s">
        <v>252</v>
      </c>
      <c r="AT556" s="20" t="s">
        <v>152</v>
      </c>
      <c r="AU556" s="20" t="s">
        <v>118</v>
      </c>
      <c r="AY556" s="20" t="s">
        <v>161</v>
      </c>
      <c r="BE556" s="107">
        <f t="shared" si="59"/>
        <v>0</v>
      </c>
      <c r="BF556" s="107">
        <f t="shared" si="60"/>
        <v>0</v>
      </c>
      <c r="BG556" s="107">
        <f t="shared" si="61"/>
        <v>0</v>
      </c>
      <c r="BH556" s="107">
        <f t="shared" si="62"/>
        <v>0</v>
      </c>
      <c r="BI556" s="107">
        <f t="shared" si="63"/>
        <v>0</v>
      </c>
      <c r="BJ556" s="20" t="s">
        <v>85</v>
      </c>
      <c r="BK556" s="107">
        <f t="shared" si="64"/>
        <v>0</v>
      </c>
      <c r="BL556" s="20" t="s">
        <v>252</v>
      </c>
      <c r="BM556" s="20" t="s">
        <v>1825</v>
      </c>
    </row>
    <row r="557" spans="2:65" s="1" customFormat="1" ht="16.5" customHeight="1">
      <c r="B557" s="130"/>
      <c r="C557" s="169" t="s">
        <v>1826</v>
      </c>
      <c r="D557" s="169" t="s">
        <v>152</v>
      </c>
      <c r="E557" s="170" t="s">
        <v>1827</v>
      </c>
      <c r="F557" s="281" t="s">
        <v>1828</v>
      </c>
      <c r="G557" s="281"/>
      <c r="H557" s="281"/>
      <c r="I557" s="281"/>
      <c r="J557" s="171" t="s">
        <v>454</v>
      </c>
      <c r="K557" s="172">
        <v>1</v>
      </c>
      <c r="L557" s="270">
        <v>0</v>
      </c>
      <c r="M557" s="270"/>
      <c r="N557" s="282">
        <f t="shared" si="55"/>
        <v>0</v>
      </c>
      <c r="O557" s="282"/>
      <c r="P557" s="282"/>
      <c r="Q557" s="282"/>
      <c r="R557" s="133"/>
      <c r="T557" s="154" t="s">
        <v>5</v>
      </c>
      <c r="U557" s="46" t="s">
        <v>45</v>
      </c>
      <c r="V557" s="38"/>
      <c r="W557" s="173">
        <f t="shared" si="56"/>
        <v>0</v>
      </c>
      <c r="X557" s="173">
        <v>0</v>
      </c>
      <c r="Y557" s="173">
        <f t="shared" si="57"/>
        <v>0</v>
      </c>
      <c r="Z557" s="173">
        <v>0</v>
      </c>
      <c r="AA557" s="174">
        <f t="shared" si="58"/>
        <v>0</v>
      </c>
      <c r="AR557" s="20" t="s">
        <v>252</v>
      </c>
      <c r="AT557" s="20" t="s">
        <v>152</v>
      </c>
      <c r="AU557" s="20" t="s">
        <v>118</v>
      </c>
      <c r="AY557" s="20" t="s">
        <v>161</v>
      </c>
      <c r="BE557" s="107">
        <f t="shared" si="59"/>
        <v>0</v>
      </c>
      <c r="BF557" s="107">
        <f t="shared" si="60"/>
        <v>0</v>
      </c>
      <c r="BG557" s="107">
        <f t="shared" si="61"/>
        <v>0</v>
      </c>
      <c r="BH557" s="107">
        <f t="shared" si="62"/>
        <v>0</v>
      </c>
      <c r="BI557" s="107">
        <f t="shared" si="63"/>
        <v>0</v>
      </c>
      <c r="BJ557" s="20" t="s">
        <v>85</v>
      </c>
      <c r="BK557" s="107">
        <f t="shared" si="64"/>
        <v>0</v>
      </c>
      <c r="BL557" s="20" t="s">
        <v>252</v>
      </c>
      <c r="BM557" s="20" t="s">
        <v>1829</v>
      </c>
    </row>
    <row r="558" spans="2:65" s="1" customFormat="1" ht="16.5" customHeight="1">
      <c r="B558" s="130"/>
      <c r="C558" s="169" t="s">
        <v>1830</v>
      </c>
      <c r="D558" s="169" t="s">
        <v>152</v>
      </c>
      <c r="E558" s="170" t="s">
        <v>1831</v>
      </c>
      <c r="F558" s="281" t="s">
        <v>1832</v>
      </c>
      <c r="G558" s="281"/>
      <c r="H558" s="281"/>
      <c r="I558" s="281"/>
      <c r="J558" s="171" t="s">
        <v>454</v>
      </c>
      <c r="K558" s="172">
        <v>1</v>
      </c>
      <c r="L558" s="270">
        <v>0</v>
      </c>
      <c r="M558" s="270"/>
      <c r="N558" s="282">
        <f t="shared" si="55"/>
        <v>0</v>
      </c>
      <c r="O558" s="282"/>
      <c r="P558" s="282"/>
      <c r="Q558" s="282"/>
      <c r="R558" s="133"/>
      <c r="T558" s="154" t="s">
        <v>5</v>
      </c>
      <c r="U558" s="46" t="s">
        <v>45</v>
      </c>
      <c r="V558" s="38"/>
      <c r="W558" s="173">
        <f t="shared" si="56"/>
        <v>0</v>
      </c>
      <c r="X558" s="173">
        <v>0</v>
      </c>
      <c r="Y558" s="173">
        <f t="shared" si="57"/>
        <v>0</v>
      </c>
      <c r="Z558" s="173">
        <v>0</v>
      </c>
      <c r="AA558" s="174">
        <f t="shared" si="58"/>
        <v>0</v>
      </c>
      <c r="AR558" s="20" t="s">
        <v>252</v>
      </c>
      <c r="AT558" s="20" t="s">
        <v>152</v>
      </c>
      <c r="AU558" s="20" t="s">
        <v>118</v>
      </c>
      <c r="AY558" s="20" t="s">
        <v>161</v>
      </c>
      <c r="BE558" s="107">
        <f t="shared" si="59"/>
        <v>0</v>
      </c>
      <c r="BF558" s="107">
        <f t="shared" si="60"/>
        <v>0</v>
      </c>
      <c r="BG558" s="107">
        <f t="shared" si="61"/>
        <v>0</v>
      </c>
      <c r="BH558" s="107">
        <f t="shared" si="62"/>
        <v>0</v>
      </c>
      <c r="BI558" s="107">
        <f t="shared" si="63"/>
        <v>0</v>
      </c>
      <c r="BJ558" s="20" t="s">
        <v>85</v>
      </c>
      <c r="BK558" s="107">
        <f t="shared" si="64"/>
        <v>0</v>
      </c>
      <c r="BL558" s="20" t="s">
        <v>252</v>
      </c>
      <c r="BM558" s="20" t="s">
        <v>1833</v>
      </c>
    </row>
    <row r="559" spans="2:65" s="1" customFormat="1" ht="16.5" customHeight="1">
      <c r="B559" s="130"/>
      <c r="C559" s="169" t="s">
        <v>1834</v>
      </c>
      <c r="D559" s="169" t="s">
        <v>152</v>
      </c>
      <c r="E559" s="170" t="s">
        <v>1835</v>
      </c>
      <c r="F559" s="281" t="s">
        <v>1836</v>
      </c>
      <c r="G559" s="281"/>
      <c r="H559" s="281"/>
      <c r="I559" s="281"/>
      <c r="J559" s="171" t="s">
        <v>454</v>
      </c>
      <c r="K559" s="172">
        <v>1</v>
      </c>
      <c r="L559" s="270">
        <v>0</v>
      </c>
      <c r="M559" s="270"/>
      <c r="N559" s="282">
        <f t="shared" si="55"/>
        <v>0</v>
      </c>
      <c r="O559" s="282"/>
      <c r="P559" s="282"/>
      <c r="Q559" s="282"/>
      <c r="R559" s="133"/>
      <c r="T559" s="154" t="s">
        <v>5</v>
      </c>
      <c r="U559" s="46" t="s">
        <v>45</v>
      </c>
      <c r="V559" s="38"/>
      <c r="W559" s="173">
        <f t="shared" si="56"/>
        <v>0</v>
      </c>
      <c r="X559" s="173">
        <v>0</v>
      </c>
      <c r="Y559" s="173">
        <f t="shared" si="57"/>
        <v>0</v>
      </c>
      <c r="Z559" s="173">
        <v>0</v>
      </c>
      <c r="AA559" s="174">
        <f t="shared" si="58"/>
        <v>0</v>
      </c>
      <c r="AR559" s="20" t="s">
        <v>252</v>
      </c>
      <c r="AT559" s="20" t="s">
        <v>152</v>
      </c>
      <c r="AU559" s="20" t="s">
        <v>118</v>
      </c>
      <c r="AY559" s="20" t="s">
        <v>161</v>
      </c>
      <c r="BE559" s="107">
        <f t="shared" si="59"/>
        <v>0</v>
      </c>
      <c r="BF559" s="107">
        <f t="shared" si="60"/>
        <v>0</v>
      </c>
      <c r="BG559" s="107">
        <f t="shared" si="61"/>
        <v>0</v>
      </c>
      <c r="BH559" s="107">
        <f t="shared" si="62"/>
        <v>0</v>
      </c>
      <c r="BI559" s="107">
        <f t="shared" si="63"/>
        <v>0</v>
      </c>
      <c r="BJ559" s="20" t="s">
        <v>85</v>
      </c>
      <c r="BK559" s="107">
        <f t="shared" si="64"/>
        <v>0</v>
      </c>
      <c r="BL559" s="20" t="s">
        <v>252</v>
      </c>
      <c r="BM559" s="20" t="s">
        <v>1837</v>
      </c>
    </row>
    <row r="560" spans="2:65" s="1" customFormat="1" ht="25.5" customHeight="1">
      <c r="B560" s="130"/>
      <c r="C560" s="169" t="s">
        <v>1838</v>
      </c>
      <c r="D560" s="169" t="s">
        <v>152</v>
      </c>
      <c r="E560" s="170" t="s">
        <v>1839</v>
      </c>
      <c r="F560" s="281" t="s">
        <v>1840</v>
      </c>
      <c r="G560" s="281"/>
      <c r="H560" s="281"/>
      <c r="I560" s="281"/>
      <c r="J560" s="171" t="s">
        <v>454</v>
      </c>
      <c r="K560" s="172">
        <v>1</v>
      </c>
      <c r="L560" s="270">
        <v>0</v>
      </c>
      <c r="M560" s="270"/>
      <c r="N560" s="282">
        <f t="shared" si="55"/>
        <v>0</v>
      </c>
      <c r="O560" s="282"/>
      <c r="P560" s="282"/>
      <c r="Q560" s="282"/>
      <c r="R560" s="133"/>
      <c r="T560" s="154" t="s">
        <v>5</v>
      </c>
      <c r="U560" s="46" t="s">
        <v>45</v>
      </c>
      <c r="V560" s="38"/>
      <c r="W560" s="173">
        <f t="shared" si="56"/>
        <v>0</v>
      </c>
      <c r="X560" s="173">
        <v>0</v>
      </c>
      <c r="Y560" s="173">
        <f t="shared" si="57"/>
        <v>0</v>
      </c>
      <c r="Z560" s="173">
        <v>0</v>
      </c>
      <c r="AA560" s="174">
        <f t="shared" si="58"/>
        <v>0</v>
      </c>
      <c r="AR560" s="20" t="s">
        <v>252</v>
      </c>
      <c r="AT560" s="20" t="s">
        <v>152</v>
      </c>
      <c r="AU560" s="20" t="s">
        <v>118</v>
      </c>
      <c r="AY560" s="20" t="s">
        <v>161</v>
      </c>
      <c r="BE560" s="107">
        <f t="shared" si="59"/>
        <v>0</v>
      </c>
      <c r="BF560" s="107">
        <f t="shared" si="60"/>
        <v>0</v>
      </c>
      <c r="BG560" s="107">
        <f t="shared" si="61"/>
        <v>0</v>
      </c>
      <c r="BH560" s="107">
        <f t="shared" si="62"/>
        <v>0</v>
      </c>
      <c r="BI560" s="107">
        <f t="shared" si="63"/>
        <v>0</v>
      </c>
      <c r="BJ560" s="20" t="s">
        <v>85</v>
      </c>
      <c r="BK560" s="107">
        <f t="shared" si="64"/>
        <v>0</v>
      </c>
      <c r="BL560" s="20" t="s">
        <v>252</v>
      </c>
      <c r="BM560" s="20" t="s">
        <v>1841</v>
      </c>
    </row>
    <row r="561" spans="2:65" s="1" customFormat="1" ht="25.5" customHeight="1">
      <c r="B561" s="130"/>
      <c r="C561" s="169" t="s">
        <v>1842</v>
      </c>
      <c r="D561" s="169" t="s">
        <v>152</v>
      </c>
      <c r="E561" s="170" t="s">
        <v>1843</v>
      </c>
      <c r="F561" s="281" t="s">
        <v>1844</v>
      </c>
      <c r="G561" s="281"/>
      <c r="H561" s="281"/>
      <c r="I561" s="281"/>
      <c r="J561" s="171" t="s">
        <v>454</v>
      </c>
      <c r="K561" s="172">
        <v>1</v>
      </c>
      <c r="L561" s="270">
        <v>0</v>
      </c>
      <c r="M561" s="270"/>
      <c r="N561" s="282">
        <f t="shared" si="55"/>
        <v>0</v>
      </c>
      <c r="O561" s="282"/>
      <c r="P561" s="282"/>
      <c r="Q561" s="282"/>
      <c r="R561" s="133"/>
      <c r="T561" s="154" t="s">
        <v>5</v>
      </c>
      <c r="U561" s="46" t="s">
        <v>45</v>
      </c>
      <c r="V561" s="38"/>
      <c r="W561" s="173">
        <f t="shared" si="56"/>
        <v>0</v>
      </c>
      <c r="X561" s="173">
        <v>0</v>
      </c>
      <c r="Y561" s="173">
        <f t="shared" si="57"/>
        <v>0</v>
      </c>
      <c r="Z561" s="173">
        <v>0</v>
      </c>
      <c r="AA561" s="174">
        <f t="shared" si="58"/>
        <v>0</v>
      </c>
      <c r="AR561" s="20" t="s">
        <v>252</v>
      </c>
      <c r="AT561" s="20" t="s">
        <v>152</v>
      </c>
      <c r="AU561" s="20" t="s">
        <v>118</v>
      </c>
      <c r="AY561" s="20" t="s">
        <v>161</v>
      </c>
      <c r="BE561" s="107">
        <f t="shared" si="59"/>
        <v>0</v>
      </c>
      <c r="BF561" s="107">
        <f t="shared" si="60"/>
        <v>0</v>
      </c>
      <c r="BG561" s="107">
        <f t="shared" si="61"/>
        <v>0</v>
      </c>
      <c r="BH561" s="107">
        <f t="shared" si="62"/>
        <v>0</v>
      </c>
      <c r="BI561" s="107">
        <f t="shared" si="63"/>
        <v>0</v>
      </c>
      <c r="BJ561" s="20" t="s">
        <v>85</v>
      </c>
      <c r="BK561" s="107">
        <f t="shared" si="64"/>
        <v>0</v>
      </c>
      <c r="BL561" s="20" t="s">
        <v>252</v>
      </c>
      <c r="BM561" s="20" t="s">
        <v>1845</v>
      </c>
    </row>
    <row r="562" spans="2:65" s="1" customFormat="1" ht="16.5" customHeight="1">
      <c r="B562" s="130"/>
      <c r="C562" s="169" t="s">
        <v>1846</v>
      </c>
      <c r="D562" s="169" t="s">
        <v>152</v>
      </c>
      <c r="E562" s="170" t="s">
        <v>1847</v>
      </c>
      <c r="F562" s="281" t="s">
        <v>1848</v>
      </c>
      <c r="G562" s="281"/>
      <c r="H562" s="281"/>
      <c r="I562" s="281"/>
      <c r="J562" s="171" t="s">
        <v>454</v>
      </c>
      <c r="K562" s="172">
        <v>1</v>
      </c>
      <c r="L562" s="270">
        <v>0</v>
      </c>
      <c r="M562" s="270"/>
      <c r="N562" s="282">
        <f t="shared" si="55"/>
        <v>0</v>
      </c>
      <c r="O562" s="282"/>
      <c r="P562" s="282"/>
      <c r="Q562" s="282"/>
      <c r="R562" s="133"/>
      <c r="T562" s="154" t="s">
        <v>5</v>
      </c>
      <c r="U562" s="46" t="s">
        <v>45</v>
      </c>
      <c r="V562" s="38"/>
      <c r="W562" s="173">
        <f t="shared" si="56"/>
        <v>0</v>
      </c>
      <c r="X562" s="173">
        <v>0</v>
      </c>
      <c r="Y562" s="173">
        <f t="shared" si="57"/>
        <v>0</v>
      </c>
      <c r="Z562" s="173">
        <v>0</v>
      </c>
      <c r="AA562" s="174">
        <f t="shared" si="58"/>
        <v>0</v>
      </c>
      <c r="AR562" s="20" t="s">
        <v>252</v>
      </c>
      <c r="AT562" s="20" t="s">
        <v>152</v>
      </c>
      <c r="AU562" s="20" t="s">
        <v>118</v>
      </c>
      <c r="AY562" s="20" t="s">
        <v>161</v>
      </c>
      <c r="BE562" s="107">
        <f t="shared" si="59"/>
        <v>0</v>
      </c>
      <c r="BF562" s="107">
        <f t="shared" si="60"/>
        <v>0</v>
      </c>
      <c r="BG562" s="107">
        <f t="shared" si="61"/>
        <v>0</v>
      </c>
      <c r="BH562" s="107">
        <f t="shared" si="62"/>
        <v>0</v>
      </c>
      <c r="BI562" s="107">
        <f t="shared" si="63"/>
        <v>0</v>
      </c>
      <c r="BJ562" s="20" t="s">
        <v>85</v>
      </c>
      <c r="BK562" s="107">
        <f t="shared" si="64"/>
        <v>0</v>
      </c>
      <c r="BL562" s="20" t="s">
        <v>252</v>
      </c>
      <c r="BM562" s="20" t="s">
        <v>1849</v>
      </c>
    </row>
    <row r="563" spans="2:65" s="1" customFormat="1" ht="16.5" customHeight="1">
      <c r="B563" s="130"/>
      <c r="C563" s="169" t="s">
        <v>1850</v>
      </c>
      <c r="D563" s="169" t="s">
        <v>152</v>
      </c>
      <c r="E563" s="170" t="s">
        <v>1851</v>
      </c>
      <c r="F563" s="281" t="s">
        <v>1852</v>
      </c>
      <c r="G563" s="281"/>
      <c r="H563" s="281"/>
      <c r="I563" s="281"/>
      <c r="J563" s="171" t="s">
        <v>454</v>
      </c>
      <c r="K563" s="172">
        <v>1</v>
      </c>
      <c r="L563" s="270">
        <v>0</v>
      </c>
      <c r="M563" s="270"/>
      <c r="N563" s="282">
        <f t="shared" si="55"/>
        <v>0</v>
      </c>
      <c r="O563" s="282"/>
      <c r="P563" s="282"/>
      <c r="Q563" s="282"/>
      <c r="R563" s="133"/>
      <c r="T563" s="154" t="s">
        <v>5</v>
      </c>
      <c r="U563" s="46" t="s">
        <v>45</v>
      </c>
      <c r="V563" s="38"/>
      <c r="W563" s="173">
        <f t="shared" si="56"/>
        <v>0</v>
      </c>
      <c r="X563" s="173">
        <v>0</v>
      </c>
      <c r="Y563" s="173">
        <f t="shared" si="57"/>
        <v>0</v>
      </c>
      <c r="Z563" s="173">
        <v>0</v>
      </c>
      <c r="AA563" s="174">
        <f t="shared" si="58"/>
        <v>0</v>
      </c>
      <c r="AR563" s="20" t="s">
        <v>252</v>
      </c>
      <c r="AT563" s="20" t="s">
        <v>152</v>
      </c>
      <c r="AU563" s="20" t="s">
        <v>118</v>
      </c>
      <c r="AY563" s="20" t="s">
        <v>161</v>
      </c>
      <c r="BE563" s="107">
        <f t="shared" si="59"/>
        <v>0</v>
      </c>
      <c r="BF563" s="107">
        <f t="shared" si="60"/>
        <v>0</v>
      </c>
      <c r="BG563" s="107">
        <f t="shared" si="61"/>
        <v>0</v>
      </c>
      <c r="BH563" s="107">
        <f t="shared" si="62"/>
        <v>0</v>
      </c>
      <c r="BI563" s="107">
        <f t="shared" si="63"/>
        <v>0</v>
      </c>
      <c r="BJ563" s="20" t="s">
        <v>85</v>
      </c>
      <c r="BK563" s="107">
        <f t="shared" si="64"/>
        <v>0</v>
      </c>
      <c r="BL563" s="20" t="s">
        <v>252</v>
      </c>
      <c r="BM563" s="20" t="s">
        <v>1853</v>
      </c>
    </row>
    <row r="564" spans="2:65" s="1" customFormat="1" ht="16.5" customHeight="1">
      <c r="B564" s="130"/>
      <c r="C564" s="169" t="s">
        <v>1854</v>
      </c>
      <c r="D564" s="169" t="s">
        <v>152</v>
      </c>
      <c r="E564" s="170" t="s">
        <v>1855</v>
      </c>
      <c r="F564" s="281" t="s">
        <v>1856</v>
      </c>
      <c r="G564" s="281"/>
      <c r="H564" s="281"/>
      <c r="I564" s="281"/>
      <c r="J564" s="171" t="s">
        <v>454</v>
      </c>
      <c r="K564" s="172">
        <v>1</v>
      </c>
      <c r="L564" s="270">
        <v>0</v>
      </c>
      <c r="M564" s="270"/>
      <c r="N564" s="282">
        <f t="shared" si="55"/>
        <v>0</v>
      </c>
      <c r="O564" s="282"/>
      <c r="P564" s="282"/>
      <c r="Q564" s="282"/>
      <c r="R564" s="133"/>
      <c r="T564" s="154" t="s">
        <v>5</v>
      </c>
      <c r="U564" s="46" t="s">
        <v>45</v>
      </c>
      <c r="V564" s="38"/>
      <c r="W564" s="173">
        <f t="shared" si="56"/>
        <v>0</v>
      </c>
      <c r="X564" s="173">
        <v>0</v>
      </c>
      <c r="Y564" s="173">
        <f t="shared" si="57"/>
        <v>0</v>
      </c>
      <c r="Z564" s="173">
        <v>0</v>
      </c>
      <c r="AA564" s="174">
        <f t="shared" si="58"/>
        <v>0</v>
      </c>
      <c r="AR564" s="20" t="s">
        <v>252</v>
      </c>
      <c r="AT564" s="20" t="s">
        <v>152</v>
      </c>
      <c r="AU564" s="20" t="s">
        <v>118</v>
      </c>
      <c r="AY564" s="20" t="s">
        <v>161</v>
      </c>
      <c r="BE564" s="107">
        <f t="shared" si="59"/>
        <v>0</v>
      </c>
      <c r="BF564" s="107">
        <f t="shared" si="60"/>
        <v>0</v>
      </c>
      <c r="BG564" s="107">
        <f t="shared" si="61"/>
        <v>0</v>
      </c>
      <c r="BH564" s="107">
        <f t="shared" si="62"/>
        <v>0</v>
      </c>
      <c r="BI564" s="107">
        <f t="shared" si="63"/>
        <v>0</v>
      </c>
      <c r="BJ564" s="20" t="s">
        <v>85</v>
      </c>
      <c r="BK564" s="107">
        <f t="shared" si="64"/>
        <v>0</v>
      </c>
      <c r="BL564" s="20" t="s">
        <v>252</v>
      </c>
      <c r="BM564" s="20" t="s">
        <v>1857</v>
      </c>
    </row>
    <row r="565" spans="2:65" s="1" customFormat="1" ht="16.5" customHeight="1">
      <c r="B565" s="130"/>
      <c r="C565" s="169" t="s">
        <v>1858</v>
      </c>
      <c r="D565" s="169" t="s">
        <v>152</v>
      </c>
      <c r="E565" s="170" t="s">
        <v>1859</v>
      </c>
      <c r="F565" s="281" t="s">
        <v>1860</v>
      </c>
      <c r="G565" s="281"/>
      <c r="H565" s="281"/>
      <c r="I565" s="281"/>
      <c r="J565" s="171" t="s">
        <v>454</v>
      </c>
      <c r="K565" s="172">
        <v>1</v>
      </c>
      <c r="L565" s="270">
        <v>0</v>
      </c>
      <c r="M565" s="270"/>
      <c r="N565" s="282">
        <f t="shared" si="55"/>
        <v>0</v>
      </c>
      <c r="O565" s="282"/>
      <c r="P565" s="282"/>
      <c r="Q565" s="282"/>
      <c r="R565" s="133"/>
      <c r="T565" s="154" t="s">
        <v>5</v>
      </c>
      <c r="U565" s="46" t="s">
        <v>45</v>
      </c>
      <c r="V565" s="38"/>
      <c r="W565" s="173">
        <f t="shared" si="56"/>
        <v>0</v>
      </c>
      <c r="X565" s="173">
        <v>0</v>
      </c>
      <c r="Y565" s="173">
        <f t="shared" si="57"/>
        <v>0</v>
      </c>
      <c r="Z565" s="173">
        <v>0</v>
      </c>
      <c r="AA565" s="174">
        <f t="shared" si="58"/>
        <v>0</v>
      </c>
      <c r="AR565" s="20" t="s">
        <v>252</v>
      </c>
      <c r="AT565" s="20" t="s">
        <v>152</v>
      </c>
      <c r="AU565" s="20" t="s">
        <v>118</v>
      </c>
      <c r="AY565" s="20" t="s">
        <v>161</v>
      </c>
      <c r="BE565" s="107">
        <f t="shared" si="59"/>
        <v>0</v>
      </c>
      <c r="BF565" s="107">
        <f t="shared" si="60"/>
        <v>0</v>
      </c>
      <c r="BG565" s="107">
        <f t="shared" si="61"/>
        <v>0</v>
      </c>
      <c r="BH565" s="107">
        <f t="shared" si="62"/>
        <v>0</v>
      </c>
      <c r="BI565" s="107">
        <f t="shared" si="63"/>
        <v>0</v>
      </c>
      <c r="BJ565" s="20" t="s">
        <v>85</v>
      </c>
      <c r="BK565" s="107">
        <f t="shared" si="64"/>
        <v>0</v>
      </c>
      <c r="BL565" s="20" t="s">
        <v>252</v>
      </c>
      <c r="BM565" s="20" t="s">
        <v>1861</v>
      </c>
    </row>
    <row r="566" spans="2:65" s="1" customFormat="1" ht="16.5" customHeight="1">
      <c r="B566" s="130"/>
      <c r="C566" s="169" t="s">
        <v>1862</v>
      </c>
      <c r="D566" s="169" t="s">
        <v>152</v>
      </c>
      <c r="E566" s="170" t="s">
        <v>1863</v>
      </c>
      <c r="F566" s="281" t="s">
        <v>1864</v>
      </c>
      <c r="G566" s="281"/>
      <c r="H566" s="281"/>
      <c r="I566" s="281"/>
      <c r="J566" s="171" t="s">
        <v>454</v>
      </c>
      <c r="K566" s="172">
        <v>2</v>
      </c>
      <c r="L566" s="270">
        <v>0</v>
      </c>
      <c r="M566" s="270"/>
      <c r="N566" s="282">
        <f t="shared" si="55"/>
        <v>0</v>
      </c>
      <c r="O566" s="282"/>
      <c r="P566" s="282"/>
      <c r="Q566" s="282"/>
      <c r="R566" s="133"/>
      <c r="T566" s="154" t="s">
        <v>5</v>
      </c>
      <c r="U566" s="46" t="s">
        <v>45</v>
      </c>
      <c r="V566" s="38"/>
      <c r="W566" s="173">
        <f t="shared" si="56"/>
        <v>0</v>
      </c>
      <c r="X566" s="173">
        <v>0</v>
      </c>
      <c r="Y566" s="173">
        <f t="shared" si="57"/>
        <v>0</v>
      </c>
      <c r="Z566" s="173">
        <v>0</v>
      </c>
      <c r="AA566" s="174">
        <f t="shared" si="58"/>
        <v>0</v>
      </c>
      <c r="AR566" s="20" t="s">
        <v>252</v>
      </c>
      <c r="AT566" s="20" t="s">
        <v>152</v>
      </c>
      <c r="AU566" s="20" t="s">
        <v>118</v>
      </c>
      <c r="AY566" s="20" t="s">
        <v>161</v>
      </c>
      <c r="BE566" s="107">
        <f t="shared" si="59"/>
        <v>0</v>
      </c>
      <c r="BF566" s="107">
        <f t="shared" si="60"/>
        <v>0</v>
      </c>
      <c r="BG566" s="107">
        <f t="shared" si="61"/>
        <v>0</v>
      </c>
      <c r="BH566" s="107">
        <f t="shared" si="62"/>
        <v>0</v>
      </c>
      <c r="BI566" s="107">
        <f t="shared" si="63"/>
        <v>0</v>
      </c>
      <c r="BJ566" s="20" t="s">
        <v>85</v>
      </c>
      <c r="BK566" s="107">
        <f t="shared" si="64"/>
        <v>0</v>
      </c>
      <c r="BL566" s="20" t="s">
        <v>252</v>
      </c>
      <c r="BM566" s="20" t="s">
        <v>1865</v>
      </c>
    </row>
    <row r="567" spans="2:65" s="1" customFormat="1" ht="16.5" customHeight="1">
      <c r="B567" s="130"/>
      <c r="C567" s="169" t="s">
        <v>1866</v>
      </c>
      <c r="D567" s="169" t="s">
        <v>152</v>
      </c>
      <c r="E567" s="170" t="s">
        <v>1867</v>
      </c>
      <c r="F567" s="281" t="s">
        <v>1868</v>
      </c>
      <c r="G567" s="281"/>
      <c r="H567" s="281"/>
      <c r="I567" s="281"/>
      <c r="J567" s="171" t="s">
        <v>454</v>
      </c>
      <c r="K567" s="172">
        <v>1</v>
      </c>
      <c r="L567" s="270">
        <v>0</v>
      </c>
      <c r="M567" s="270"/>
      <c r="N567" s="282">
        <f t="shared" si="55"/>
        <v>0</v>
      </c>
      <c r="O567" s="282"/>
      <c r="P567" s="282"/>
      <c r="Q567" s="282"/>
      <c r="R567" s="133"/>
      <c r="T567" s="154" t="s">
        <v>5</v>
      </c>
      <c r="U567" s="46" t="s">
        <v>45</v>
      </c>
      <c r="V567" s="38"/>
      <c r="W567" s="173">
        <f t="shared" si="56"/>
        <v>0</v>
      </c>
      <c r="X567" s="173">
        <v>0</v>
      </c>
      <c r="Y567" s="173">
        <f t="shared" si="57"/>
        <v>0</v>
      </c>
      <c r="Z567" s="173">
        <v>0</v>
      </c>
      <c r="AA567" s="174">
        <f t="shared" si="58"/>
        <v>0</v>
      </c>
      <c r="AR567" s="20" t="s">
        <v>252</v>
      </c>
      <c r="AT567" s="20" t="s">
        <v>152</v>
      </c>
      <c r="AU567" s="20" t="s">
        <v>118</v>
      </c>
      <c r="AY567" s="20" t="s">
        <v>161</v>
      </c>
      <c r="BE567" s="107">
        <f t="shared" si="59"/>
        <v>0</v>
      </c>
      <c r="BF567" s="107">
        <f t="shared" si="60"/>
        <v>0</v>
      </c>
      <c r="BG567" s="107">
        <f t="shared" si="61"/>
        <v>0</v>
      </c>
      <c r="BH567" s="107">
        <f t="shared" si="62"/>
        <v>0</v>
      </c>
      <c r="BI567" s="107">
        <f t="shared" si="63"/>
        <v>0</v>
      </c>
      <c r="BJ567" s="20" t="s">
        <v>85</v>
      </c>
      <c r="BK567" s="107">
        <f t="shared" si="64"/>
        <v>0</v>
      </c>
      <c r="BL567" s="20" t="s">
        <v>252</v>
      </c>
      <c r="BM567" s="20" t="s">
        <v>1869</v>
      </c>
    </row>
    <row r="568" spans="2:65" s="1" customFormat="1" ht="144" customHeight="1">
      <c r="B568" s="37"/>
      <c r="C568" s="38"/>
      <c r="D568" s="38"/>
      <c r="E568" s="38"/>
      <c r="F568" s="293" t="s">
        <v>1870</v>
      </c>
      <c r="G568" s="294"/>
      <c r="H568" s="294"/>
      <c r="I568" s="294"/>
      <c r="J568" s="38"/>
      <c r="K568" s="38"/>
      <c r="L568" s="38"/>
      <c r="M568" s="38"/>
      <c r="N568" s="38"/>
      <c r="O568" s="38"/>
      <c r="P568" s="38"/>
      <c r="Q568" s="38"/>
      <c r="R568" s="39"/>
      <c r="T568" s="149"/>
      <c r="U568" s="38"/>
      <c r="V568" s="38"/>
      <c r="W568" s="38"/>
      <c r="X568" s="38"/>
      <c r="Y568" s="38"/>
      <c r="Z568" s="38"/>
      <c r="AA568" s="76"/>
      <c r="AT568" s="20" t="s">
        <v>218</v>
      </c>
      <c r="AU568" s="20" t="s">
        <v>118</v>
      </c>
    </row>
    <row r="569" spans="2:65" s="1" customFormat="1" ht="16.5" customHeight="1">
      <c r="B569" s="130"/>
      <c r="C569" s="169" t="s">
        <v>1871</v>
      </c>
      <c r="D569" s="169" t="s">
        <v>152</v>
      </c>
      <c r="E569" s="170" t="s">
        <v>1872</v>
      </c>
      <c r="F569" s="281" t="s">
        <v>1873</v>
      </c>
      <c r="G569" s="281"/>
      <c r="H569" s="281"/>
      <c r="I569" s="281"/>
      <c r="J569" s="171" t="s">
        <v>454</v>
      </c>
      <c r="K569" s="172">
        <v>1</v>
      </c>
      <c r="L569" s="270">
        <v>0</v>
      </c>
      <c r="M569" s="270"/>
      <c r="N569" s="282">
        <f>ROUND(L569*K569,2)</f>
        <v>0</v>
      </c>
      <c r="O569" s="282"/>
      <c r="P569" s="282"/>
      <c r="Q569" s="282"/>
      <c r="R569" s="133"/>
      <c r="T569" s="154" t="s">
        <v>5</v>
      </c>
      <c r="U569" s="46" t="s">
        <v>45</v>
      </c>
      <c r="V569" s="38"/>
      <c r="W569" s="173">
        <f>V569*K569</f>
        <v>0</v>
      </c>
      <c r="X569" s="173">
        <v>0</v>
      </c>
      <c r="Y569" s="173">
        <f>X569*K569</f>
        <v>0</v>
      </c>
      <c r="Z569" s="173">
        <v>0</v>
      </c>
      <c r="AA569" s="174">
        <f>Z569*K569</f>
        <v>0</v>
      </c>
      <c r="AR569" s="20" t="s">
        <v>252</v>
      </c>
      <c r="AT569" s="20" t="s">
        <v>152</v>
      </c>
      <c r="AU569" s="20" t="s">
        <v>118</v>
      </c>
      <c r="AY569" s="20" t="s">
        <v>161</v>
      </c>
      <c r="BE569" s="107">
        <f>IF(U569="základní",N569,0)</f>
        <v>0</v>
      </c>
      <c r="BF569" s="107">
        <f>IF(U569="snížená",N569,0)</f>
        <v>0</v>
      </c>
      <c r="BG569" s="107">
        <f>IF(U569="zákl. přenesená",N569,0)</f>
        <v>0</v>
      </c>
      <c r="BH569" s="107">
        <f>IF(U569="sníž. přenesená",N569,0)</f>
        <v>0</v>
      </c>
      <c r="BI569" s="107">
        <f>IF(U569="nulová",N569,0)</f>
        <v>0</v>
      </c>
      <c r="BJ569" s="20" t="s">
        <v>85</v>
      </c>
      <c r="BK569" s="107">
        <f>ROUND(L569*K569,2)</f>
        <v>0</v>
      </c>
      <c r="BL569" s="20" t="s">
        <v>252</v>
      </c>
      <c r="BM569" s="20" t="s">
        <v>1874</v>
      </c>
    </row>
    <row r="570" spans="2:65" s="1" customFormat="1" ht="96" customHeight="1">
      <c r="B570" s="37"/>
      <c r="C570" s="38"/>
      <c r="D570" s="38"/>
      <c r="E570" s="38"/>
      <c r="F570" s="293" t="s">
        <v>1875</v>
      </c>
      <c r="G570" s="294"/>
      <c r="H570" s="294"/>
      <c r="I570" s="294"/>
      <c r="J570" s="38"/>
      <c r="K570" s="38"/>
      <c r="L570" s="38"/>
      <c r="M570" s="38"/>
      <c r="N570" s="38"/>
      <c r="O570" s="38"/>
      <c r="P570" s="38"/>
      <c r="Q570" s="38"/>
      <c r="R570" s="39"/>
      <c r="T570" s="149"/>
      <c r="U570" s="38"/>
      <c r="V570" s="38"/>
      <c r="W570" s="38"/>
      <c r="X570" s="38"/>
      <c r="Y570" s="38"/>
      <c r="Z570" s="38"/>
      <c r="AA570" s="76"/>
      <c r="AT570" s="20" t="s">
        <v>218</v>
      </c>
      <c r="AU570" s="20" t="s">
        <v>118</v>
      </c>
    </row>
    <row r="571" spans="2:65" s="1" customFormat="1" ht="16.5" customHeight="1">
      <c r="B571" s="130"/>
      <c r="C571" s="169" t="s">
        <v>1876</v>
      </c>
      <c r="D571" s="169" t="s">
        <v>152</v>
      </c>
      <c r="E571" s="170" t="s">
        <v>1877</v>
      </c>
      <c r="F571" s="281" t="s">
        <v>1878</v>
      </c>
      <c r="G571" s="281"/>
      <c r="H571" s="281"/>
      <c r="I571" s="281"/>
      <c r="J571" s="171" t="s">
        <v>454</v>
      </c>
      <c r="K571" s="172">
        <v>1</v>
      </c>
      <c r="L571" s="270">
        <v>0</v>
      </c>
      <c r="M571" s="270"/>
      <c r="N571" s="282">
        <f>ROUND(L571*K571,2)</f>
        <v>0</v>
      </c>
      <c r="O571" s="282"/>
      <c r="P571" s="282"/>
      <c r="Q571" s="282"/>
      <c r="R571" s="133"/>
      <c r="T571" s="154" t="s">
        <v>5</v>
      </c>
      <c r="U571" s="46" t="s">
        <v>45</v>
      </c>
      <c r="V571" s="38"/>
      <c r="W571" s="173">
        <f>V571*K571</f>
        <v>0</v>
      </c>
      <c r="X571" s="173">
        <v>0</v>
      </c>
      <c r="Y571" s="173">
        <f>X571*K571</f>
        <v>0</v>
      </c>
      <c r="Z571" s="173">
        <v>0</v>
      </c>
      <c r="AA571" s="174">
        <f>Z571*K571</f>
        <v>0</v>
      </c>
      <c r="AR571" s="20" t="s">
        <v>252</v>
      </c>
      <c r="AT571" s="20" t="s">
        <v>152</v>
      </c>
      <c r="AU571" s="20" t="s">
        <v>118</v>
      </c>
      <c r="AY571" s="20" t="s">
        <v>161</v>
      </c>
      <c r="BE571" s="107">
        <f>IF(U571="základní",N571,0)</f>
        <v>0</v>
      </c>
      <c r="BF571" s="107">
        <f>IF(U571="snížená",N571,0)</f>
        <v>0</v>
      </c>
      <c r="BG571" s="107">
        <f>IF(U571="zákl. přenesená",N571,0)</f>
        <v>0</v>
      </c>
      <c r="BH571" s="107">
        <f>IF(U571="sníž. přenesená",N571,0)</f>
        <v>0</v>
      </c>
      <c r="BI571" s="107">
        <f>IF(U571="nulová",N571,0)</f>
        <v>0</v>
      </c>
      <c r="BJ571" s="20" t="s">
        <v>85</v>
      </c>
      <c r="BK571" s="107">
        <f>ROUND(L571*K571,2)</f>
        <v>0</v>
      </c>
      <c r="BL571" s="20" t="s">
        <v>252</v>
      </c>
      <c r="BM571" s="20" t="s">
        <v>1879</v>
      </c>
    </row>
    <row r="572" spans="2:65" s="1" customFormat="1" ht="108" customHeight="1">
      <c r="B572" s="37"/>
      <c r="C572" s="38"/>
      <c r="D572" s="38"/>
      <c r="E572" s="38"/>
      <c r="F572" s="293" t="s">
        <v>1880</v>
      </c>
      <c r="G572" s="294"/>
      <c r="H572" s="294"/>
      <c r="I572" s="294"/>
      <c r="J572" s="38"/>
      <c r="K572" s="38"/>
      <c r="L572" s="38"/>
      <c r="M572" s="38"/>
      <c r="N572" s="38"/>
      <c r="O572" s="38"/>
      <c r="P572" s="38"/>
      <c r="Q572" s="38"/>
      <c r="R572" s="39"/>
      <c r="T572" s="149"/>
      <c r="U572" s="38"/>
      <c r="V572" s="38"/>
      <c r="W572" s="38"/>
      <c r="X572" s="38"/>
      <c r="Y572" s="38"/>
      <c r="Z572" s="38"/>
      <c r="AA572" s="76"/>
      <c r="AT572" s="20" t="s">
        <v>218</v>
      </c>
      <c r="AU572" s="20" t="s">
        <v>118</v>
      </c>
    </row>
    <row r="573" spans="2:65" s="1" customFormat="1" ht="16.5" customHeight="1">
      <c r="B573" s="130"/>
      <c r="C573" s="169" t="s">
        <v>1881</v>
      </c>
      <c r="D573" s="169" t="s">
        <v>152</v>
      </c>
      <c r="E573" s="170" t="s">
        <v>1882</v>
      </c>
      <c r="F573" s="281" t="s">
        <v>1883</v>
      </c>
      <c r="G573" s="281"/>
      <c r="H573" s="281"/>
      <c r="I573" s="281"/>
      <c r="J573" s="171" t="s">
        <v>454</v>
      </c>
      <c r="K573" s="172">
        <v>1</v>
      </c>
      <c r="L573" s="270">
        <v>0</v>
      </c>
      <c r="M573" s="270"/>
      <c r="N573" s="282">
        <f>ROUND(L573*K573,2)</f>
        <v>0</v>
      </c>
      <c r="O573" s="282"/>
      <c r="P573" s="282"/>
      <c r="Q573" s="282"/>
      <c r="R573" s="133"/>
      <c r="T573" s="154" t="s">
        <v>5</v>
      </c>
      <c r="U573" s="46" t="s">
        <v>45</v>
      </c>
      <c r="V573" s="38"/>
      <c r="W573" s="173">
        <f>V573*K573</f>
        <v>0</v>
      </c>
      <c r="X573" s="173">
        <v>0</v>
      </c>
      <c r="Y573" s="173">
        <f>X573*K573</f>
        <v>0</v>
      </c>
      <c r="Z573" s="173">
        <v>0</v>
      </c>
      <c r="AA573" s="174">
        <f>Z573*K573</f>
        <v>0</v>
      </c>
      <c r="AR573" s="20" t="s">
        <v>252</v>
      </c>
      <c r="AT573" s="20" t="s">
        <v>152</v>
      </c>
      <c r="AU573" s="20" t="s">
        <v>118</v>
      </c>
      <c r="AY573" s="20" t="s">
        <v>161</v>
      </c>
      <c r="BE573" s="107">
        <f>IF(U573="základní",N573,0)</f>
        <v>0</v>
      </c>
      <c r="BF573" s="107">
        <f>IF(U573="snížená",N573,0)</f>
        <v>0</v>
      </c>
      <c r="BG573" s="107">
        <f>IF(U573="zákl. přenesená",N573,0)</f>
        <v>0</v>
      </c>
      <c r="BH573" s="107">
        <f>IF(U573="sníž. přenesená",N573,0)</f>
        <v>0</v>
      </c>
      <c r="BI573" s="107">
        <f>IF(U573="nulová",N573,0)</f>
        <v>0</v>
      </c>
      <c r="BJ573" s="20" t="s">
        <v>85</v>
      </c>
      <c r="BK573" s="107">
        <f>ROUND(L573*K573,2)</f>
        <v>0</v>
      </c>
      <c r="BL573" s="20" t="s">
        <v>252</v>
      </c>
      <c r="BM573" s="20" t="s">
        <v>1884</v>
      </c>
    </row>
    <row r="574" spans="2:65" s="1" customFormat="1" ht="96" customHeight="1">
      <c r="B574" s="37"/>
      <c r="C574" s="38"/>
      <c r="D574" s="38"/>
      <c r="E574" s="38"/>
      <c r="F574" s="293" t="s">
        <v>1885</v>
      </c>
      <c r="G574" s="294"/>
      <c r="H574" s="294"/>
      <c r="I574" s="294"/>
      <c r="J574" s="38"/>
      <c r="K574" s="38"/>
      <c r="L574" s="38"/>
      <c r="M574" s="38"/>
      <c r="N574" s="38"/>
      <c r="O574" s="38"/>
      <c r="P574" s="38"/>
      <c r="Q574" s="38"/>
      <c r="R574" s="39"/>
      <c r="T574" s="149"/>
      <c r="U574" s="38"/>
      <c r="V574" s="38"/>
      <c r="W574" s="38"/>
      <c r="X574" s="38"/>
      <c r="Y574" s="38"/>
      <c r="Z574" s="38"/>
      <c r="AA574" s="76"/>
      <c r="AT574" s="20" t="s">
        <v>218</v>
      </c>
      <c r="AU574" s="20" t="s">
        <v>118</v>
      </c>
    </row>
    <row r="575" spans="2:65" s="1" customFormat="1" ht="16.5" customHeight="1">
      <c r="B575" s="130"/>
      <c r="C575" s="169" t="s">
        <v>1886</v>
      </c>
      <c r="D575" s="169" t="s">
        <v>152</v>
      </c>
      <c r="E575" s="170" t="s">
        <v>1887</v>
      </c>
      <c r="F575" s="281" t="s">
        <v>1888</v>
      </c>
      <c r="G575" s="281"/>
      <c r="H575" s="281"/>
      <c r="I575" s="281"/>
      <c r="J575" s="171" t="s">
        <v>454</v>
      </c>
      <c r="K575" s="172">
        <v>1</v>
      </c>
      <c r="L575" s="270">
        <v>0</v>
      </c>
      <c r="M575" s="270"/>
      <c r="N575" s="282">
        <f>ROUND(L575*K575,2)</f>
        <v>0</v>
      </c>
      <c r="O575" s="282"/>
      <c r="P575" s="282"/>
      <c r="Q575" s="282"/>
      <c r="R575" s="133"/>
      <c r="T575" s="154" t="s">
        <v>5</v>
      </c>
      <c r="U575" s="46" t="s">
        <v>45</v>
      </c>
      <c r="V575" s="38"/>
      <c r="W575" s="173">
        <f>V575*K575</f>
        <v>0</v>
      </c>
      <c r="X575" s="173">
        <v>0</v>
      </c>
      <c r="Y575" s="173">
        <f>X575*K575</f>
        <v>0</v>
      </c>
      <c r="Z575" s="173">
        <v>0</v>
      </c>
      <c r="AA575" s="174">
        <f>Z575*K575</f>
        <v>0</v>
      </c>
      <c r="AR575" s="20" t="s">
        <v>252</v>
      </c>
      <c r="AT575" s="20" t="s">
        <v>152</v>
      </c>
      <c r="AU575" s="20" t="s">
        <v>118</v>
      </c>
      <c r="AY575" s="20" t="s">
        <v>161</v>
      </c>
      <c r="BE575" s="107">
        <f>IF(U575="základní",N575,0)</f>
        <v>0</v>
      </c>
      <c r="BF575" s="107">
        <f>IF(U575="snížená",N575,0)</f>
        <v>0</v>
      </c>
      <c r="BG575" s="107">
        <f>IF(U575="zákl. přenesená",N575,0)</f>
        <v>0</v>
      </c>
      <c r="BH575" s="107">
        <f>IF(U575="sníž. přenesená",N575,0)</f>
        <v>0</v>
      </c>
      <c r="BI575" s="107">
        <f>IF(U575="nulová",N575,0)</f>
        <v>0</v>
      </c>
      <c r="BJ575" s="20" t="s">
        <v>85</v>
      </c>
      <c r="BK575" s="107">
        <f>ROUND(L575*K575,2)</f>
        <v>0</v>
      </c>
      <c r="BL575" s="20" t="s">
        <v>252</v>
      </c>
      <c r="BM575" s="20" t="s">
        <v>1889</v>
      </c>
    </row>
    <row r="576" spans="2:65" s="1" customFormat="1" ht="108" customHeight="1">
      <c r="B576" s="37"/>
      <c r="C576" s="38"/>
      <c r="D576" s="38"/>
      <c r="E576" s="38"/>
      <c r="F576" s="293" t="s">
        <v>1890</v>
      </c>
      <c r="G576" s="294"/>
      <c r="H576" s="294"/>
      <c r="I576" s="294"/>
      <c r="J576" s="38"/>
      <c r="K576" s="38"/>
      <c r="L576" s="38"/>
      <c r="M576" s="38"/>
      <c r="N576" s="38"/>
      <c r="O576" s="38"/>
      <c r="P576" s="38"/>
      <c r="Q576" s="38"/>
      <c r="R576" s="39"/>
      <c r="T576" s="149"/>
      <c r="U576" s="38"/>
      <c r="V576" s="38"/>
      <c r="W576" s="38"/>
      <c r="X576" s="38"/>
      <c r="Y576" s="38"/>
      <c r="Z576" s="38"/>
      <c r="AA576" s="76"/>
      <c r="AT576" s="20" t="s">
        <v>218</v>
      </c>
      <c r="AU576" s="20" t="s">
        <v>118</v>
      </c>
    </row>
    <row r="577" spans="2:65" s="1" customFormat="1" ht="16.5" customHeight="1">
      <c r="B577" s="130"/>
      <c r="C577" s="169" t="s">
        <v>1891</v>
      </c>
      <c r="D577" s="169" t="s">
        <v>152</v>
      </c>
      <c r="E577" s="170" t="s">
        <v>1892</v>
      </c>
      <c r="F577" s="281" t="s">
        <v>1893</v>
      </c>
      <c r="G577" s="281"/>
      <c r="H577" s="281"/>
      <c r="I577" s="281"/>
      <c r="J577" s="171" t="s">
        <v>454</v>
      </c>
      <c r="K577" s="172">
        <v>1</v>
      </c>
      <c r="L577" s="270">
        <v>0</v>
      </c>
      <c r="M577" s="270"/>
      <c r="N577" s="282">
        <f>ROUND(L577*K577,2)</f>
        <v>0</v>
      </c>
      <c r="O577" s="282"/>
      <c r="P577" s="282"/>
      <c r="Q577" s="282"/>
      <c r="R577" s="133"/>
      <c r="T577" s="154" t="s">
        <v>5</v>
      </c>
      <c r="U577" s="46" t="s">
        <v>45</v>
      </c>
      <c r="V577" s="38"/>
      <c r="W577" s="173">
        <f>V577*K577</f>
        <v>0</v>
      </c>
      <c r="X577" s="173">
        <v>0</v>
      </c>
      <c r="Y577" s="173">
        <f>X577*K577</f>
        <v>0</v>
      </c>
      <c r="Z577" s="173">
        <v>0</v>
      </c>
      <c r="AA577" s="174">
        <f>Z577*K577</f>
        <v>0</v>
      </c>
      <c r="AR577" s="20" t="s">
        <v>252</v>
      </c>
      <c r="AT577" s="20" t="s">
        <v>152</v>
      </c>
      <c r="AU577" s="20" t="s">
        <v>118</v>
      </c>
      <c r="AY577" s="20" t="s">
        <v>161</v>
      </c>
      <c r="BE577" s="107">
        <f>IF(U577="základní",N577,0)</f>
        <v>0</v>
      </c>
      <c r="BF577" s="107">
        <f>IF(U577="snížená",N577,0)</f>
        <v>0</v>
      </c>
      <c r="BG577" s="107">
        <f>IF(U577="zákl. přenesená",N577,0)</f>
        <v>0</v>
      </c>
      <c r="BH577" s="107">
        <f>IF(U577="sníž. přenesená",N577,0)</f>
        <v>0</v>
      </c>
      <c r="BI577" s="107">
        <f>IF(U577="nulová",N577,0)</f>
        <v>0</v>
      </c>
      <c r="BJ577" s="20" t="s">
        <v>85</v>
      </c>
      <c r="BK577" s="107">
        <f>ROUND(L577*K577,2)</f>
        <v>0</v>
      </c>
      <c r="BL577" s="20" t="s">
        <v>252</v>
      </c>
      <c r="BM577" s="20" t="s">
        <v>1894</v>
      </c>
    </row>
    <row r="578" spans="2:65" s="1" customFormat="1" ht="108" customHeight="1">
      <c r="B578" s="37"/>
      <c r="C578" s="38"/>
      <c r="D578" s="38"/>
      <c r="E578" s="38"/>
      <c r="F578" s="293" t="s">
        <v>1895</v>
      </c>
      <c r="G578" s="294"/>
      <c r="H578" s="294"/>
      <c r="I578" s="294"/>
      <c r="J578" s="38"/>
      <c r="K578" s="38"/>
      <c r="L578" s="38"/>
      <c r="M578" s="38"/>
      <c r="N578" s="38"/>
      <c r="O578" s="38"/>
      <c r="P578" s="38"/>
      <c r="Q578" s="38"/>
      <c r="R578" s="39"/>
      <c r="T578" s="149"/>
      <c r="U578" s="38"/>
      <c r="V578" s="38"/>
      <c r="W578" s="38"/>
      <c r="X578" s="38"/>
      <c r="Y578" s="38"/>
      <c r="Z578" s="38"/>
      <c r="AA578" s="76"/>
      <c r="AT578" s="20" t="s">
        <v>218</v>
      </c>
      <c r="AU578" s="20" t="s">
        <v>118</v>
      </c>
    </row>
    <row r="579" spans="2:65" s="1" customFormat="1" ht="16.5" customHeight="1">
      <c r="B579" s="130"/>
      <c r="C579" s="169" t="s">
        <v>1896</v>
      </c>
      <c r="D579" s="169" t="s">
        <v>152</v>
      </c>
      <c r="E579" s="170" t="s">
        <v>1897</v>
      </c>
      <c r="F579" s="281" t="s">
        <v>1898</v>
      </c>
      <c r="G579" s="281"/>
      <c r="H579" s="281"/>
      <c r="I579" s="281"/>
      <c r="J579" s="171" t="s">
        <v>454</v>
      </c>
      <c r="K579" s="172">
        <v>1</v>
      </c>
      <c r="L579" s="270">
        <v>0</v>
      </c>
      <c r="M579" s="270"/>
      <c r="N579" s="282">
        <f>ROUND(L579*K579,2)</f>
        <v>0</v>
      </c>
      <c r="O579" s="282"/>
      <c r="P579" s="282"/>
      <c r="Q579" s="282"/>
      <c r="R579" s="133"/>
      <c r="T579" s="154" t="s">
        <v>5</v>
      </c>
      <c r="U579" s="46" t="s">
        <v>45</v>
      </c>
      <c r="V579" s="38"/>
      <c r="W579" s="173">
        <f>V579*K579</f>
        <v>0</v>
      </c>
      <c r="X579" s="173">
        <v>0</v>
      </c>
      <c r="Y579" s="173">
        <f>X579*K579</f>
        <v>0</v>
      </c>
      <c r="Z579" s="173">
        <v>0</v>
      </c>
      <c r="AA579" s="174">
        <f>Z579*K579</f>
        <v>0</v>
      </c>
      <c r="AR579" s="20" t="s">
        <v>252</v>
      </c>
      <c r="AT579" s="20" t="s">
        <v>152</v>
      </c>
      <c r="AU579" s="20" t="s">
        <v>118</v>
      </c>
      <c r="AY579" s="20" t="s">
        <v>161</v>
      </c>
      <c r="BE579" s="107">
        <f>IF(U579="základní",N579,0)</f>
        <v>0</v>
      </c>
      <c r="BF579" s="107">
        <f>IF(U579="snížená",N579,0)</f>
        <v>0</v>
      </c>
      <c r="BG579" s="107">
        <f>IF(U579="zákl. přenesená",N579,0)</f>
        <v>0</v>
      </c>
      <c r="BH579" s="107">
        <f>IF(U579="sníž. přenesená",N579,0)</f>
        <v>0</v>
      </c>
      <c r="BI579" s="107">
        <f>IF(U579="nulová",N579,0)</f>
        <v>0</v>
      </c>
      <c r="BJ579" s="20" t="s">
        <v>85</v>
      </c>
      <c r="BK579" s="107">
        <f>ROUND(L579*K579,2)</f>
        <v>0</v>
      </c>
      <c r="BL579" s="20" t="s">
        <v>252</v>
      </c>
      <c r="BM579" s="20" t="s">
        <v>1899</v>
      </c>
    </row>
    <row r="580" spans="2:65" s="1" customFormat="1" ht="96" customHeight="1">
      <c r="B580" s="37"/>
      <c r="C580" s="38"/>
      <c r="D580" s="38"/>
      <c r="E580" s="38"/>
      <c r="F580" s="293" t="s">
        <v>1900</v>
      </c>
      <c r="G580" s="294"/>
      <c r="H580" s="294"/>
      <c r="I580" s="294"/>
      <c r="J580" s="38"/>
      <c r="K580" s="38"/>
      <c r="L580" s="38"/>
      <c r="M580" s="38"/>
      <c r="N580" s="38"/>
      <c r="O580" s="38"/>
      <c r="P580" s="38"/>
      <c r="Q580" s="38"/>
      <c r="R580" s="39"/>
      <c r="T580" s="149"/>
      <c r="U580" s="38"/>
      <c r="V580" s="38"/>
      <c r="W580" s="38"/>
      <c r="X580" s="38"/>
      <c r="Y580" s="38"/>
      <c r="Z580" s="38"/>
      <c r="AA580" s="76"/>
      <c r="AT580" s="20" t="s">
        <v>218</v>
      </c>
      <c r="AU580" s="20" t="s">
        <v>118</v>
      </c>
    </row>
    <row r="581" spans="2:65" s="1" customFormat="1" ht="16.5" customHeight="1">
      <c r="B581" s="130"/>
      <c r="C581" s="169" t="s">
        <v>1901</v>
      </c>
      <c r="D581" s="169" t="s">
        <v>152</v>
      </c>
      <c r="E581" s="170" t="s">
        <v>1902</v>
      </c>
      <c r="F581" s="281" t="s">
        <v>1903</v>
      </c>
      <c r="G581" s="281"/>
      <c r="H581" s="281"/>
      <c r="I581" s="281"/>
      <c r="J581" s="171" t="s">
        <v>454</v>
      </c>
      <c r="K581" s="172">
        <v>2</v>
      </c>
      <c r="L581" s="270">
        <v>0</v>
      </c>
      <c r="M581" s="270"/>
      <c r="N581" s="282">
        <f t="shared" ref="N581:N612" si="65">ROUND(L581*K581,2)</f>
        <v>0</v>
      </c>
      <c r="O581" s="282"/>
      <c r="P581" s="282"/>
      <c r="Q581" s="282"/>
      <c r="R581" s="133"/>
      <c r="T581" s="154" t="s">
        <v>5</v>
      </c>
      <c r="U581" s="46" t="s">
        <v>45</v>
      </c>
      <c r="V581" s="38"/>
      <c r="W581" s="173">
        <f t="shared" ref="W581:W612" si="66">V581*K581</f>
        <v>0</v>
      </c>
      <c r="X581" s="173">
        <v>0</v>
      </c>
      <c r="Y581" s="173">
        <f t="shared" ref="Y581:Y612" si="67">X581*K581</f>
        <v>0</v>
      </c>
      <c r="Z581" s="173">
        <v>0</v>
      </c>
      <c r="AA581" s="174">
        <f t="shared" ref="AA581:AA612" si="68">Z581*K581</f>
        <v>0</v>
      </c>
      <c r="AR581" s="20" t="s">
        <v>252</v>
      </c>
      <c r="AT581" s="20" t="s">
        <v>152</v>
      </c>
      <c r="AU581" s="20" t="s">
        <v>118</v>
      </c>
      <c r="AY581" s="20" t="s">
        <v>161</v>
      </c>
      <c r="BE581" s="107">
        <f t="shared" ref="BE581:BE612" si="69">IF(U581="základní",N581,0)</f>
        <v>0</v>
      </c>
      <c r="BF581" s="107">
        <f t="shared" ref="BF581:BF612" si="70">IF(U581="snížená",N581,0)</f>
        <v>0</v>
      </c>
      <c r="BG581" s="107">
        <f t="shared" ref="BG581:BG612" si="71">IF(U581="zákl. přenesená",N581,0)</f>
        <v>0</v>
      </c>
      <c r="BH581" s="107">
        <f t="shared" ref="BH581:BH612" si="72">IF(U581="sníž. přenesená",N581,0)</f>
        <v>0</v>
      </c>
      <c r="BI581" s="107">
        <f t="shared" ref="BI581:BI612" si="73">IF(U581="nulová",N581,0)</f>
        <v>0</v>
      </c>
      <c r="BJ581" s="20" t="s">
        <v>85</v>
      </c>
      <c r="BK581" s="107">
        <f t="shared" ref="BK581:BK612" si="74">ROUND(L581*K581,2)</f>
        <v>0</v>
      </c>
      <c r="BL581" s="20" t="s">
        <v>252</v>
      </c>
      <c r="BM581" s="20" t="s">
        <v>1904</v>
      </c>
    </row>
    <row r="582" spans="2:65" s="1" customFormat="1" ht="16.5" customHeight="1">
      <c r="B582" s="130"/>
      <c r="C582" s="169" t="s">
        <v>1905</v>
      </c>
      <c r="D582" s="169" t="s">
        <v>152</v>
      </c>
      <c r="E582" s="170" t="s">
        <v>1906</v>
      </c>
      <c r="F582" s="281" t="s">
        <v>1907</v>
      </c>
      <c r="G582" s="281"/>
      <c r="H582" s="281"/>
      <c r="I582" s="281"/>
      <c r="J582" s="171" t="s">
        <v>454</v>
      </c>
      <c r="K582" s="172">
        <v>2</v>
      </c>
      <c r="L582" s="270">
        <v>0</v>
      </c>
      <c r="M582" s="270"/>
      <c r="N582" s="282">
        <f t="shared" si="65"/>
        <v>0</v>
      </c>
      <c r="O582" s="282"/>
      <c r="P582" s="282"/>
      <c r="Q582" s="282"/>
      <c r="R582" s="133"/>
      <c r="T582" s="154" t="s">
        <v>5</v>
      </c>
      <c r="U582" s="46" t="s">
        <v>45</v>
      </c>
      <c r="V582" s="38"/>
      <c r="W582" s="173">
        <f t="shared" si="66"/>
        <v>0</v>
      </c>
      <c r="X582" s="173">
        <v>0</v>
      </c>
      <c r="Y582" s="173">
        <f t="shared" si="67"/>
        <v>0</v>
      </c>
      <c r="Z582" s="173">
        <v>0</v>
      </c>
      <c r="AA582" s="174">
        <f t="shared" si="68"/>
        <v>0</v>
      </c>
      <c r="AR582" s="20" t="s">
        <v>252</v>
      </c>
      <c r="AT582" s="20" t="s">
        <v>152</v>
      </c>
      <c r="AU582" s="20" t="s">
        <v>118</v>
      </c>
      <c r="AY582" s="20" t="s">
        <v>161</v>
      </c>
      <c r="BE582" s="107">
        <f t="shared" si="69"/>
        <v>0</v>
      </c>
      <c r="BF582" s="107">
        <f t="shared" si="70"/>
        <v>0</v>
      </c>
      <c r="BG582" s="107">
        <f t="shared" si="71"/>
        <v>0</v>
      </c>
      <c r="BH582" s="107">
        <f t="shared" si="72"/>
        <v>0</v>
      </c>
      <c r="BI582" s="107">
        <f t="shared" si="73"/>
        <v>0</v>
      </c>
      <c r="BJ582" s="20" t="s">
        <v>85</v>
      </c>
      <c r="BK582" s="107">
        <f t="shared" si="74"/>
        <v>0</v>
      </c>
      <c r="BL582" s="20" t="s">
        <v>252</v>
      </c>
      <c r="BM582" s="20" t="s">
        <v>1908</v>
      </c>
    </row>
    <row r="583" spans="2:65" s="1" customFormat="1" ht="16.5" customHeight="1">
      <c r="B583" s="130"/>
      <c r="C583" s="169" t="s">
        <v>1909</v>
      </c>
      <c r="D583" s="169" t="s">
        <v>152</v>
      </c>
      <c r="E583" s="170" t="s">
        <v>1910</v>
      </c>
      <c r="F583" s="281" t="s">
        <v>1911</v>
      </c>
      <c r="G583" s="281"/>
      <c r="H583" s="281"/>
      <c r="I583" s="281"/>
      <c r="J583" s="171" t="s">
        <v>454</v>
      </c>
      <c r="K583" s="172">
        <v>1</v>
      </c>
      <c r="L583" s="270">
        <v>0</v>
      </c>
      <c r="M583" s="270"/>
      <c r="N583" s="282">
        <f t="shared" si="65"/>
        <v>0</v>
      </c>
      <c r="O583" s="282"/>
      <c r="P583" s="282"/>
      <c r="Q583" s="282"/>
      <c r="R583" s="133"/>
      <c r="T583" s="154" t="s">
        <v>5</v>
      </c>
      <c r="U583" s="46" t="s">
        <v>45</v>
      </c>
      <c r="V583" s="38"/>
      <c r="W583" s="173">
        <f t="shared" si="66"/>
        <v>0</v>
      </c>
      <c r="X583" s="173">
        <v>0</v>
      </c>
      <c r="Y583" s="173">
        <f t="shared" si="67"/>
        <v>0</v>
      </c>
      <c r="Z583" s="173">
        <v>0</v>
      </c>
      <c r="AA583" s="174">
        <f t="shared" si="68"/>
        <v>0</v>
      </c>
      <c r="AR583" s="20" t="s">
        <v>252</v>
      </c>
      <c r="AT583" s="20" t="s">
        <v>152</v>
      </c>
      <c r="AU583" s="20" t="s">
        <v>118</v>
      </c>
      <c r="AY583" s="20" t="s">
        <v>161</v>
      </c>
      <c r="BE583" s="107">
        <f t="shared" si="69"/>
        <v>0</v>
      </c>
      <c r="BF583" s="107">
        <f t="shared" si="70"/>
        <v>0</v>
      </c>
      <c r="BG583" s="107">
        <f t="shared" si="71"/>
        <v>0</v>
      </c>
      <c r="BH583" s="107">
        <f t="shared" si="72"/>
        <v>0</v>
      </c>
      <c r="BI583" s="107">
        <f t="shared" si="73"/>
        <v>0</v>
      </c>
      <c r="BJ583" s="20" t="s">
        <v>85</v>
      </c>
      <c r="BK583" s="107">
        <f t="shared" si="74"/>
        <v>0</v>
      </c>
      <c r="BL583" s="20" t="s">
        <v>252</v>
      </c>
      <c r="BM583" s="20" t="s">
        <v>1912</v>
      </c>
    </row>
    <row r="584" spans="2:65" s="1" customFormat="1" ht="16.5" customHeight="1">
      <c r="B584" s="130"/>
      <c r="C584" s="169" t="s">
        <v>1913</v>
      </c>
      <c r="D584" s="169" t="s">
        <v>152</v>
      </c>
      <c r="E584" s="170" t="s">
        <v>1914</v>
      </c>
      <c r="F584" s="281" t="s">
        <v>1915</v>
      </c>
      <c r="G584" s="281"/>
      <c r="H584" s="281"/>
      <c r="I584" s="281"/>
      <c r="J584" s="171" t="s">
        <v>454</v>
      </c>
      <c r="K584" s="172">
        <v>1</v>
      </c>
      <c r="L584" s="270">
        <v>0</v>
      </c>
      <c r="M584" s="270"/>
      <c r="N584" s="282">
        <f t="shared" si="65"/>
        <v>0</v>
      </c>
      <c r="O584" s="282"/>
      <c r="P584" s="282"/>
      <c r="Q584" s="282"/>
      <c r="R584" s="133"/>
      <c r="T584" s="154" t="s">
        <v>5</v>
      </c>
      <c r="U584" s="46" t="s">
        <v>45</v>
      </c>
      <c r="V584" s="38"/>
      <c r="W584" s="173">
        <f t="shared" si="66"/>
        <v>0</v>
      </c>
      <c r="X584" s="173">
        <v>0</v>
      </c>
      <c r="Y584" s="173">
        <f t="shared" si="67"/>
        <v>0</v>
      </c>
      <c r="Z584" s="173">
        <v>0</v>
      </c>
      <c r="AA584" s="174">
        <f t="shared" si="68"/>
        <v>0</v>
      </c>
      <c r="AR584" s="20" t="s">
        <v>252</v>
      </c>
      <c r="AT584" s="20" t="s">
        <v>152</v>
      </c>
      <c r="AU584" s="20" t="s">
        <v>118</v>
      </c>
      <c r="AY584" s="20" t="s">
        <v>161</v>
      </c>
      <c r="BE584" s="107">
        <f t="shared" si="69"/>
        <v>0</v>
      </c>
      <c r="BF584" s="107">
        <f t="shared" si="70"/>
        <v>0</v>
      </c>
      <c r="BG584" s="107">
        <f t="shared" si="71"/>
        <v>0</v>
      </c>
      <c r="BH584" s="107">
        <f t="shared" si="72"/>
        <v>0</v>
      </c>
      <c r="BI584" s="107">
        <f t="shared" si="73"/>
        <v>0</v>
      </c>
      <c r="BJ584" s="20" t="s">
        <v>85</v>
      </c>
      <c r="BK584" s="107">
        <f t="shared" si="74"/>
        <v>0</v>
      </c>
      <c r="BL584" s="20" t="s">
        <v>252</v>
      </c>
      <c r="BM584" s="20" t="s">
        <v>1916</v>
      </c>
    </row>
    <row r="585" spans="2:65" s="1" customFormat="1" ht="16.5" customHeight="1">
      <c r="B585" s="130"/>
      <c r="C585" s="169" t="s">
        <v>1917</v>
      </c>
      <c r="D585" s="169" t="s">
        <v>152</v>
      </c>
      <c r="E585" s="170" t="s">
        <v>1918</v>
      </c>
      <c r="F585" s="281" t="s">
        <v>1919</v>
      </c>
      <c r="G585" s="281"/>
      <c r="H585" s="281"/>
      <c r="I585" s="281"/>
      <c r="J585" s="171" t="s">
        <v>454</v>
      </c>
      <c r="K585" s="172">
        <v>3</v>
      </c>
      <c r="L585" s="270">
        <v>0</v>
      </c>
      <c r="M585" s="270"/>
      <c r="N585" s="282">
        <f t="shared" si="65"/>
        <v>0</v>
      </c>
      <c r="O585" s="282"/>
      <c r="P585" s="282"/>
      <c r="Q585" s="282"/>
      <c r="R585" s="133"/>
      <c r="T585" s="154" t="s">
        <v>5</v>
      </c>
      <c r="U585" s="46" t="s">
        <v>45</v>
      </c>
      <c r="V585" s="38"/>
      <c r="W585" s="173">
        <f t="shared" si="66"/>
        <v>0</v>
      </c>
      <c r="X585" s="173">
        <v>0</v>
      </c>
      <c r="Y585" s="173">
        <f t="shared" si="67"/>
        <v>0</v>
      </c>
      <c r="Z585" s="173">
        <v>0</v>
      </c>
      <c r="AA585" s="174">
        <f t="shared" si="68"/>
        <v>0</v>
      </c>
      <c r="AR585" s="20" t="s">
        <v>252</v>
      </c>
      <c r="AT585" s="20" t="s">
        <v>152</v>
      </c>
      <c r="AU585" s="20" t="s">
        <v>118</v>
      </c>
      <c r="AY585" s="20" t="s">
        <v>161</v>
      </c>
      <c r="BE585" s="107">
        <f t="shared" si="69"/>
        <v>0</v>
      </c>
      <c r="BF585" s="107">
        <f t="shared" si="70"/>
        <v>0</v>
      </c>
      <c r="BG585" s="107">
        <f t="shared" si="71"/>
        <v>0</v>
      </c>
      <c r="BH585" s="107">
        <f t="shared" si="72"/>
        <v>0</v>
      </c>
      <c r="BI585" s="107">
        <f t="shared" si="73"/>
        <v>0</v>
      </c>
      <c r="BJ585" s="20" t="s">
        <v>85</v>
      </c>
      <c r="BK585" s="107">
        <f t="shared" si="74"/>
        <v>0</v>
      </c>
      <c r="BL585" s="20" t="s">
        <v>252</v>
      </c>
      <c r="BM585" s="20" t="s">
        <v>1920</v>
      </c>
    </row>
    <row r="586" spans="2:65" s="1" customFormat="1" ht="16.5" customHeight="1">
      <c r="B586" s="130"/>
      <c r="C586" s="169" t="s">
        <v>1921</v>
      </c>
      <c r="D586" s="169" t="s">
        <v>152</v>
      </c>
      <c r="E586" s="170" t="s">
        <v>1922</v>
      </c>
      <c r="F586" s="281" t="s">
        <v>1923</v>
      </c>
      <c r="G586" s="281"/>
      <c r="H586" s="281"/>
      <c r="I586" s="281"/>
      <c r="J586" s="171" t="s">
        <v>454</v>
      </c>
      <c r="K586" s="172">
        <v>2</v>
      </c>
      <c r="L586" s="270">
        <v>0</v>
      </c>
      <c r="M586" s="270"/>
      <c r="N586" s="282">
        <f t="shared" si="65"/>
        <v>0</v>
      </c>
      <c r="O586" s="282"/>
      <c r="P586" s="282"/>
      <c r="Q586" s="282"/>
      <c r="R586" s="133"/>
      <c r="T586" s="154" t="s">
        <v>5</v>
      </c>
      <c r="U586" s="46" t="s">
        <v>45</v>
      </c>
      <c r="V586" s="38"/>
      <c r="W586" s="173">
        <f t="shared" si="66"/>
        <v>0</v>
      </c>
      <c r="X586" s="173">
        <v>0</v>
      </c>
      <c r="Y586" s="173">
        <f t="shared" si="67"/>
        <v>0</v>
      </c>
      <c r="Z586" s="173">
        <v>0</v>
      </c>
      <c r="AA586" s="174">
        <f t="shared" si="68"/>
        <v>0</v>
      </c>
      <c r="AR586" s="20" t="s">
        <v>252</v>
      </c>
      <c r="AT586" s="20" t="s">
        <v>152</v>
      </c>
      <c r="AU586" s="20" t="s">
        <v>118</v>
      </c>
      <c r="AY586" s="20" t="s">
        <v>161</v>
      </c>
      <c r="BE586" s="107">
        <f t="shared" si="69"/>
        <v>0</v>
      </c>
      <c r="BF586" s="107">
        <f t="shared" si="70"/>
        <v>0</v>
      </c>
      <c r="BG586" s="107">
        <f t="shared" si="71"/>
        <v>0</v>
      </c>
      <c r="BH586" s="107">
        <f t="shared" si="72"/>
        <v>0</v>
      </c>
      <c r="BI586" s="107">
        <f t="shared" si="73"/>
        <v>0</v>
      </c>
      <c r="BJ586" s="20" t="s">
        <v>85</v>
      </c>
      <c r="BK586" s="107">
        <f t="shared" si="74"/>
        <v>0</v>
      </c>
      <c r="BL586" s="20" t="s">
        <v>252</v>
      </c>
      <c r="BM586" s="20" t="s">
        <v>1924</v>
      </c>
    </row>
    <row r="587" spans="2:65" s="1" customFormat="1" ht="16.5" customHeight="1">
      <c r="B587" s="130"/>
      <c r="C587" s="169" t="s">
        <v>1925</v>
      </c>
      <c r="D587" s="169" t="s">
        <v>152</v>
      </c>
      <c r="E587" s="170" t="s">
        <v>1926</v>
      </c>
      <c r="F587" s="281" t="s">
        <v>1927</v>
      </c>
      <c r="G587" s="281"/>
      <c r="H587" s="281"/>
      <c r="I587" s="281"/>
      <c r="J587" s="171" t="s">
        <v>454</v>
      </c>
      <c r="K587" s="172">
        <v>2</v>
      </c>
      <c r="L587" s="270">
        <v>0</v>
      </c>
      <c r="M587" s="270"/>
      <c r="N587" s="282">
        <f t="shared" si="65"/>
        <v>0</v>
      </c>
      <c r="O587" s="282"/>
      <c r="P587" s="282"/>
      <c r="Q587" s="282"/>
      <c r="R587" s="133"/>
      <c r="T587" s="154" t="s">
        <v>5</v>
      </c>
      <c r="U587" s="46" t="s">
        <v>45</v>
      </c>
      <c r="V587" s="38"/>
      <c r="W587" s="173">
        <f t="shared" si="66"/>
        <v>0</v>
      </c>
      <c r="X587" s="173">
        <v>0</v>
      </c>
      <c r="Y587" s="173">
        <f t="shared" si="67"/>
        <v>0</v>
      </c>
      <c r="Z587" s="173">
        <v>0</v>
      </c>
      <c r="AA587" s="174">
        <f t="shared" si="68"/>
        <v>0</v>
      </c>
      <c r="AR587" s="20" t="s">
        <v>252</v>
      </c>
      <c r="AT587" s="20" t="s">
        <v>152</v>
      </c>
      <c r="AU587" s="20" t="s">
        <v>118</v>
      </c>
      <c r="AY587" s="20" t="s">
        <v>161</v>
      </c>
      <c r="BE587" s="107">
        <f t="shared" si="69"/>
        <v>0</v>
      </c>
      <c r="BF587" s="107">
        <f t="shared" si="70"/>
        <v>0</v>
      </c>
      <c r="BG587" s="107">
        <f t="shared" si="71"/>
        <v>0</v>
      </c>
      <c r="BH587" s="107">
        <f t="shared" si="72"/>
        <v>0</v>
      </c>
      <c r="BI587" s="107">
        <f t="shared" si="73"/>
        <v>0</v>
      </c>
      <c r="BJ587" s="20" t="s">
        <v>85</v>
      </c>
      <c r="BK587" s="107">
        <f t="shared" si="74"/>
        <v>0</v>
      </c>
      <c r="BL587" s="20" t="s">
        <v>252</v>
      </c>
      <c r="BM587" s="20" t="s">
        <v>1928</v>
      </c>
    </row>
    <row r="588" spans="2:65" s="1" customFormat="1" ht="16.5" customHeight="1">
      <c r="B588" s="130"/>
      <c r="C588" s="169" t="s">
        <v>1929</v>
      </c>
      <c r="D588" s="169" t="s">
        <v>152</v>
      </c>
      <c r="E588" s="170" t="s">
        <v>1930</v>
      </c>
      <c r="F588" s="281" t="s">
        <v>1931</v>
      </c>
      <c r="G588" s="281"/>
      <c r="H588" s="281"/>
      <c r="I588" s="281"/>
      <c r="J588" s="171" t="s">
        <v>454</v>
      </c>
      <c r="K588" s="172">
        <v>2</v>
      </c>
      <c r="L588" s="270">
        <v>0</v>
      </c>
      <c r="M588" s="270"/>
      <c r="N588" s="282">
        <f t="shared" si="65"/>
        <v>0</v>
      </c>
      <c r="O588" s="282"/>
      <c r="P588" s="282"/>
      <c r="Q588" s="282"/>
      <c r="R588" s="133"/>
      <c r="T588" s="154" t="s">
        <v>5</v>
      </c>
      <c r="U588" s="46" t="s">
        <v>45</v>
      </c>
      <c r="V588" s="38"/>
      <c r="W588" s="173">
        <f t="shared" si="66"/>
        <v>0</v>
      </c>
      <c r="X588" s="173">
        <v>0</v>
      </c>
      <c r="Y588" s="173">
        <f t="shared" si="67"/>
        <v>0</v>
      </c>
      <c r="Z588" s="173">
        <v>0</v>
      </c>
      <c r="AA588" s="174">
        <f t="shared" si="68"/>
        <v>0</v>
      </c>
      <c r="AR588" s="20" t="s">
        <v>252</v>
      </c>
      <c r="AT588" s="20" t="s">
        <v>152</v>
      </c>
      <c r="AU588" s="20" t="s">
        <v>118</v>
      </c>
      <c r="AY588" s="20" t="s">
        <v>161</v>
      </c>
      <c r="BE588" s="107">
        <f t="shared" si="69"/>
        <v>0</v>
      </c>
      <c r="BF588" s="107">
        <f t="shared" si="70"/>
        <v>0</v>
      </c>
      <c r="BG588" s="107">
        <f t="shared" si="71"/>
        <v>0</v>
      </c>
      <c r="BH588" s="107">
        <f t="shared" si="72"/>
        <v>0</v>
      </c>
      <c r="BI588" s="107">
        <f t="shared" si="73"/>
        <v>0</v>
      </c>
      <c r="BJ588" s="20" t="s">
        <v>85</v>
      </c>
      <c r="BK588" s="107">
        <f t="shared" si="74"/>
        <v>0</v>
      </c>
      <c r="BL588" s="20" t="s">
        <v>252</v>
      </c>
      <c r="BM588" s="20" t="s">
        <v>1932</v>
      </c>
    </row>
    <row r="589" spans="2:65" s="1" customFormat="1" ht="16.5" customHeight="1">
      <c r="B589" s="130"/>
      <c r="C589" s="169" t="s">
        <v>1933</v>
      </c>
      <c r="D589" s="169" t="s">
        <v>152</v>
      </c>
      <c r="E589" s="170" t="s">
        <v>1934</v>
      </c>
      <c r="F589" s="281" t="s">
        <v>1935</v>
      </c>
      <c r="G589" s="281"/>
      <c r="H589" s="281"/>
      <c r="I589" s="281"/>
      <c r="J589" s="171" t="s">
        <v>454</v>
      </c>
      <c r="K589" s="172">
        <v>1</v>
      </c>
      <c r="L589" s="270">
        <v>0</v>
      </c>
      <c r="M589" s="270"/>
      <c r="N589" s="282">
        <f t="shared" si="65"/>
        <v>0</v>
      </c>
      <c r="O589" s="282"/>
      <c r="P589" s="282"/>
      <c r="Q589" s="282"/>
      <c r="R589" s="133"/>
      <c r="T589" s="154" t="s">
        <v>5</v>
      </c>
      <c r="U589" s="46" t="s">
        <v>45</v>
      </c>
      <c r="V589" s="38"/>
      <c r="W589" s="173">
        <f t="shared" si="66"/>
        <v>0</v>
      </c>
      <c r="X589" s="173">
        <v>0</v>
      </c>
      <c r="Y589" s="173">
        <f t="shared" si="67"/>
        <v>0</v>
      </c>
      <c r="Z589" s="173">
        <v>0</v>
      </c>
      <c r="AA589" s="174">
        <f t="shared" si="68"/>
        <v>0</v>
      </c>
      <c r="AR589" s="20" t="s">
        <v>252</v>
      </c>
      <c r="AT589" s="20" t="s">
        <v>152</v>
      </c>
      <c r="AU589" s="20" t="s">
        <v>118</v>
      </c>
      <c r="AY589" s="20" t="s">
        <v>161</v>
      </c>
      <c r="BE589" s="107">
        <f t="shared" si="69"/>
        <v>0</v>
      </c>
      <c r="BF589" s="107">
        <f t="shared" si="70"/>
        <v>0</v>
      </c>
      <c r="BG589" s="107">
        <f t="shared" si="71"/>
        <v>0</v>
      </c>
      <c r="BH589" s="107">
        <f t="shared" si="72"/>
        <v>0</v>
      </c>
      <c r="BI589" s="107">
        <f t="shared" si="73"/>
        <v>0</v>
      </c>
      <c r="BJ589" s="20" t="s">
        <v>85</v>
      </c>
      <c r="BK589" s="107">
        <f t="shared" si="74"/>
        <v>0</v>
      </c>
      <c r="BL589" s="20" t="s">
        <v>252</v>
      </c>
      <c r="BM589" s="20" t="s">
        <v>1936</v>
      </c>
    </row>
    <row r="590" spans="2:65" s="1" customFormat="1" ht="16.5" customHeight="1">
      <c r="B590" s="130"/>
      <c r="C590" s="169" t="s">
        <v>1937</v>
      </c>
      <c r="D590" s="169" t="s">
        <v>152</v>
      </c>
      <c r="E590" s="170" t="s">
        <v>1938</v>
      </c>
      <c r="F590" s="281" t="s">
        <v>1939</v>
      </c>
      <c r="G590" s="281"/>
      <c r="H590" s="281"/>
      <c r="I590" s="281"/>
      <c r="J590" s="171" t="s">
        <v>454</v>
      </c>
      <c r="K590" s="172">
        <v>2</v>
      </c>
      <c r="L590" s="270">
        <v>0</v>
      </c>
      <c r="M590" s="270"/>
      <c r="N590" s="282">
        <f t="shared" si="65"/>
        <v>0</v>
      </c>
      <c r="O590" s="282"/>
      <c r="P590" s="282"/>
      <c r="Q590" s="282"/>
      <c r="R590" s="133"/>
      <c r="T590" s="154" t="s">
        <v>5</v>
      </c>
      <c r="U590" s="46" t="s">
        <v>45</v>
      </c>
      <c r="V590" s="38"/>
      <c r="W590" s="173">
        <f t="shared" si="66"/>
        <v>0</v>
      </c>
      <c r="X590" s="173">
        <v>0</v>
      </c>
      <c r="Y590" s="173">
        <f t="shared" si="67"/>
        <v>0</v>
      </c>
      <c r="Z590" s="173">
        <v>0</v>
      </c>
      <c r="AA590" s="174">
        <f t="shared" si="68"/>
        <v>0</v>
      </c>
      <c r="AR590" s="20" t="s">
        <v>252</v>
      </c>
      <c r="AT590" s="20" t="s">
        <v>152</v>
      </c>
      <c r="AU590" s="20" t="s">
        <v>118</v>
      </c>
      <c r="AY590" s="20" t="s">
        <v>161</v>
      </c>
      <c r="BE590" s="107">
        <f t="shared" si="69"/>
        <v>0</v>
      </c>
      <c r="BF590" s="107">
        <f t="shared" si="70"/>
        <v>0</v>
      </c>
      <c r="BG590" s="107">
        <f t="shared" si="71"/>
        <v>0</v>
      </c>
      <c r="BH590" s="107">
        <f t="shared" si="72"/>
        <v>0</v>
      </c>
      <c r="BI590" s="107">
        <f t="shared" si="73"/>
        <v>0</v>
      </c>
      <c r="BJ590" s="20" t="s">
        <v>85</v>
      </c>
      <c r="BK590" s="107">
        <f t="shared" si="74"/>
        <v>0</v>
      </c>
      <c r="BL590" s="20" t="s">
        <v>252</v>
      </c>
      <c r="BM590" s="20" t="s">
        <v>1940</v>
      </c>
    </row>
    <row r="591" spans="2:65" s="1" customFormat="1" ht="16.5" customHeight="1">
      <c r="B591" s="130"/>
      <c r="C591" s="169" t="s">
        <v>1941</v>
      </c>
      <c r="D591" s="169" t="s">
        <v>152</v>
      </c>
      <c r="E591" s="170" t="s">
        <v>1942</v>
      </c>
      <c r="F591" s="281" t="s">
        <v>1943</v>
      </c>
      <c r="G591" s="281"/>
      <c r="H591" s="281"/>
      <c r="I591" s="281"/>
      <c r="J591" s="171" t="s">
        <v>454</v>
      </c>
      <c r="K591" s="172">
        <v>2</v>
      </c>
      <c r="L591" s="270">
        <v>0</v>
      </c>
      <c r="M591" s="270"/>
      <c r="N591" s="282">
        <f t="shared" si="65"/>
        <v>0</v>
      </c>
      <c r="O591" s="282"/>
      <c r="P591" s="282"/>
      <c r="Q591" s="282"/>
      <c r="R591" s="133"/>
      <c r="T591" s="154" t="s">
        <v>5</v>
      </c>
      <c r="U591" s="46" t="s">
        <v>45</v>
      </c>
      <c r="V591" s="38"/>
      <c r="W591" s="173">
        <f t="shared" si="66"/>
        <v>0</v>
      </c>
      <c r="X591" s="173">
        <v>0</v>
      </c>
      <c r="Y591" s="173">
        <f t="shared" si="67"/>
        <v>0</v>
      </c>
      <c r="Z591" s="173">
        <v>0</v>
      </c>
      <c r="AA591" s="174">
        <f t="shared" si="68"/>
        <v>0</v>
      </c>
      <c r="AR591" s="20" t="s">
        <v>252</v>
      </c>
      <c r="AT591" s="20" t="s">
        <v>152</v>
      </c>
      <c r="AU591" s="20" t="s">
        <v>118</v>
      </c>
      <c r="AY591" s="20" t="s">
        <v>161</v>
      </c>
      <c r="BE591" s="107">
        <f t="shared" si="69"/>
        <v>0</v>
      </c>
      <c r="BF591" s="107">
        <f t="shared" si="70"/>
        <v>0</v>
      </c>
      <c r="BG591" s="107">
        <f t="shared" si="71"/>
        <v>0</v>
      </c>
      <c r="BH591" s="107">
        <f t="shared" si="72"/>
        <v>0</v>
      </c>
      <c r="BI591" s="107">
        <f t="shared" si="73"/>
        <v>0</v>
      </c>
      <c r="BJ591" s="20" t="s">
        <v>85</v>
      </c>
      <c r="BK591" s="107">
        <f t="shared" si="74"/>
        <v>0</v>
      </c>
      <c r="BL591" s="20" t="s">
        <v>252</v>
      </c>
      <c r="BM591" s="20" t="s">
        <v>1944</v>
      </c>
    </row>
    <row r="592" spans="2:65" s="1" customFormat="1" ht="16.5" customHeight="1">
      <c r="B592" s="130"/>
      <c r="C592" s="169" t="s">
        <v>1945</v>
      </c>
      <c r="D592" s="169" t="s">
        <v>152</v>
      </c>
      <c r="E592" s="170" t="s">
        <v>1946</v>
      </c>
      <c r="F592" s="281" t="s">
        <v>1947</v>
      </c>
      <c r="G592" s="281"/>
      <c r="H592" s="281"/>
      <c r="I592" s="281"/>
      <c r="J592" s="171" t="s">
        <v>454</v>
      </c>
      <c r="K592" s="172">
        <v>2</v>
      </c>
      <c r="L592" s="270">
        <v>0</v>
      </c>
      <c r="M592" s="270"/>
      <c r="N592" s="282">
        <f t="shared" si="65"/>
        <v>0</v>
      </c>
      <c r="O592" s="282"/>
      <c r="P592" s="282"/>
      <c r="Q592" s="282"/>
      <c r="R592" s="133"/>
      <c r="T592" s="154" t="s">
        <v>5</v>
      </c>
      <c r="U592" s="46" t="s">
        <v>45</v>
      </c>
      <c r="V592" s="38"/>
      <c r="W592" s="173">
        <f t="shared" si="66"/>
        <v>0</v>
      </c>
      <c r="X592" s="173">
        <v>0</v>
      </c>
      <c r="Y592" s="173">
        <f t="shared" si="67"/>
        <v>0</v>
      </c>
      <c r="Z592" s="173">
        <v>0</v>
      </c>
      <c r="AA592" s="174">
        <f t="shared" si="68"/>
        <v>0</v>
      </c>
      <c r="AR592" s="20" t="s">
        <v>252</v>
      </c>
      <c r="AT592" s="20" t="s">
        <v>152</v>
      </c>
      <c r="AU592" s="20" t="s">
        <v>118</v>
      </c>
      <c r="AY592" s="20" t="s">
        <v>161</v>
      </c>
      <c r="BE592" s="107">
        <f t="shared" si="69"/>
        <v>0</v>
      </c>
      <c r="BF592" s="107">
        <f t="shared" si="70"/>
        <v>0</v>
      </c>
      <c r="BG592" s="107">
        <f t="shared" si="71"/>
        <v>0</v>
      </c>
      <c r="BH592" s="107">
        <f t="shared" si="72"/>
        <v>0</v>
      </c>
      <c r="BI592" s="107">
        <f t="shared" si="73"/>
        <v>0</v>
      </c>
      <c r="BJ592" s="20" t="s">
        <v>85</v>
      </c>
      <c r="BK592" s="107">
        <f t="shared" si="74"/>
        <v>0</v>
      </c>
      <c r="BL592" s="20" t="s">
        <v>252</v>
      </c>
      <c r="BM592" s="20" t="s">
        <v>1948</v>
      </c>
    </row>
    <row r="593" spans="2:65" s="1" customFormat="1" ht="16.5" customHeight="1">
      <c r="B593" s="130"/>
      <c r="C593" s="169" t="s">
        <v>1949</v>
      </c>
      <c r="D593" s="169" t="s">
        <v>152</v>
      </c>
      <c r="E593" s="170" t="s">
        <v>1950</v>
      </c>
      <c r="F593" s="281" t="s">
        <v>1951</v>
      </c>
      <c r="G593" s="281"/>
      <c r="H593" s="281"/>
      <c r="I593" s="281"/>
      <c r="J593" s="171" t="s">
        <v>454</v>
      </c>
      <c r="K593" s="172">
        <v>1</v>
      </c>
      <c r="L593" s="270">
        <v>0</v>
      </c>
      <c r="M593" s="270"/>
      <c r="N593" s="282">
        <f t="shared" si="65"/>
        <v>0</v>
      </c>
      <c r="O593" s="282"/>
      <c r="P593" s="282"/>
      <c r="Q593" s="282"/>
      <c r="R593" s="133"/>
      <c r="T593" s="154" t="s">
        <v>5</v>
      </c>
      <c r="U593" s="46" t="s">
        <v>45</v>
      </c>
      <c r="V593" s="38"/>
      <c r="W593" s="173">
        <f t="shared" si="66"/>
        <v>0</v>
      </c>
      <c r="X593" s="173">
        <v>0</v>
      </c>
      <c r="Y593" s="173">
        <f t="shared" si="67"/>
        <v>0</v>
      </c>
      <c r="Z593" s="173">
        <v>0</v>
      </c>
      <c r="AA593" s="174">
        <f t="shared" si="68"/>
        <v>0</v>
      </c>
      <c r="AR593" s="20" t="s">
        <v>252</v>
      </c>
      <c r="AT593" s="20" t="s">
        <v>152</v>
      </c>
      <c r="AU593" s="20" t="s">
        <v>118</v>
      </c>
      <c r="AY593" s="20" t="s">
        <v>161</v>
      </c>
      <c r="BE593" s="107">
        <f t="shared" si="69"/>
        <v>0</v>
      </c>
      <c r="BF593" s="107">
        <f t="shared" si="70"/>
        <v>0</v>
      </c>
      <c r="BG593" s="107">
        <f t="shared" si="71"/>
        <v>0</v>
      </c>
      <c r="BH593" s="107">
        <f t="shared" si="72"/>
        <v>0</v>
      </c>
      <c r="BI593" s="107">
        <f t="shared" si="73"/>
        <v>0</v>
      </c>
      <c r="BJ593" s="20" t="s">
        <v>85</v>
      </c>
      <c r="BK593" s="107">
        <f t="shared" si="74"/>
        <v>0</v>
      </c>
      <c r="BL593" s="20" t="s">
        <v>252</v>
      </c>
      <c r="BM593" s="20" t="s">
        <v>1952</v>
      </c>
    </row>
    <row r="594" spans="2:65" s="1" customFormat="1" ht="16.5" customHeight="1">
      <c r="B594" s="130"/>
      <c r="C594" s="169" t="s">
        <v>1953</v>
      </c>
      <c r="D594" s="169" t="s">
        <v>152</v>
      </c>
      <c r="E594" s="170" t="s">
        <v>1954</v>
      </c>
      <c r="F594" s="281" t="s">
        <v>1955</v>
      </c>
      <c r="G594" s="281"/>
      <c r="H594" s="281"/>
      <c r="I594" s="281"/>
      <c r="J594" s="171" t="s">
        <v>454</v>
      </c>
      <c r="K594" s="172">
        <v>3</v>
      </c>
      <c r="L594" s="270">
        <v>0</v>
      </c>
      <c r="M594" s="270"/>
      <c r="N594" s="282">
        <f t="shared" si="65"/>
        <v>0</v>
      </c>
      <c r="O594" s="282"/>
      <c r="P594" s="282"/>
      <c r="Q594" s="282"/>
      <c r="R594" s="133"/>
      <c r="T594" s="154" t="s">
        <v>5</v>
      </c>
      <c r="U594" s="46" t="s">
        <v>45</v>
      </c>
      <c r="V594" s="38"/>
      <c r="W594" s="173">
        <f t="shared" si="66"/>
        <v>0</v>
      </c>
      <c r="X594" s="173">
        <v>0</v>
      </c>
      <c r="Y594" s="173">
        <f t="shared" si="67"/>
        <v>0</v>
      </c>
      <c r="Z594" s="173">
        <v>0</v>
      </c>
      <c r="AA594" s="174">
        <f t="shared" si="68"/>
        <v>0</v>
      </c>
      <c r="AR594" s="20" t="s">
        <v>252</v>
      </c>
      <c r="AT594" s="20" t="s">
        <v>152</v>
      </c>
      <c r="AU594" s="20" t="s">
        <v>118</v>
      </c>
      <c r="AY594" s="20" t="s">
        <v>161</v>
      </c>
      <c r="BE594" s="107">
        <f t="shared" si="69"/>
        <v>0</v>
      </c>
      <c r="BF594" s="107">
        <f t="shared" si="70"/>
        <v>0</v>
      </c>
      <c r="BG594" s="107">
        <f t="shared" si="71"/>
        <v>0</v>
      </c>
      <c r="BH594" s="107">
        <f t="shared" si="72"/>
        <v>0</v>
      </c>
      <c r="BI594" s="107">
        <f t="shared" si="73"/>
        <v>0</v>
      </c>
      <c r="BJ594" s="20" t="s">
        <v>85</v>
      </c>
      <c r="BK594" s="107">
        <f t="shared" si="74"/>
        <v>0</v>
      </c>
      <c r="BL594" s="20" t="s">
        <v>252</v>
      </c>
      <c r="BM594" s="20" t="s">
        <v>1956</v>
      </c>
    </row>
    <row r="595" spans="2:65" s="1" customFormat="1" ht="16.5" customHeight="1">
      <c r="B595" s="130"/>
      <c r="C595" s="169" t="s">
        <v>1957</v>
      </c>
      <c r="D595" s="169" t="s">
        <v>152</v>
      </c>
      <c r="E595" s="170" t="s">
        <v>1958</v>
      </c>
      <c r="F595" s="281" t="s">
        <v>1959</v>
      </c>
      <c r="G595" s="281"/>
      <c r="H595" s="281"/>
      <c r="I595" s="281"/>
      <c r="J595" s="171" t="s">
        <v>454</v>
      </c>
      <c r="K595" s="172">
        <v>2</v>
      </c>
      <c r="L595" s="270">
        <v>0</v>
      </c>
      <c r="M595" s="270"/>
      <c r="N595" s="282">
        <f t="shared" si="65"/>
        <v>0</v>
      </c>
      <c r="O595" s="282"/>
      <c r="P595" s="282"/>
      <c r="Q595" s="282"/>
      <c r="R595" s="133"/>
      <c r="T595" s="154" t="s">
        <v>5</v>
      </c>
      <c r="U595" s="46" t="s">
        <v>45</v>
      </c>
      <c r="V595" s="38"/>
      <c r="W595" s="173">
        <f t="shared" si="66"/>
        <v>0</v>
      </c>
      <c r="X595" s="173">
        <v>0</v>
      </c>
      <c r="Y595" s="173">
        <f t="shared" si="67"/>
        <v>0</v>
      </c>
      <c r="Z595" s="173">
        <v>0</v>
      </c>
      <c r="AA595" s="174">
        <f t="shared" si="68"/>
        <v>0</v>
      </c>
      <c r="AR595" s="20" t="s">
        <v>252</v>
      </c>
      <c r="AT595" s="20" t="s">
        <v>152</v>
      </c>
      <c r="AU595" s="20" t="s">
        <v>118</v>
      </c>
      <c r="AY595" s="20" t="s">
        <v>161</v>
      </c>
      <c r="BE595" s="107">
        <f t="shared" si="69"/>
        <v>0</v>
      </c>
      <c r="BF595" s="107">
        <f t="shared" si="70"/>
        <v>0</v>
      </c>
      <c r="BG595" s="107">
        <f t="shared" si="71"/>
        <v>0</v>
      </c>
      <c r="BH595" s="107">
        <f t="shared" si="72"/>
        <v>0</v>
      </c>
      <c r="BI595" s="107">
        <f t="shared" si="73"/>
        <v>0</v>
      </c>
      <c r="BJ595" s="20" t="s">
        <v>85</v>
      </c>
      <c r="BK595" s="107">
        <f t="shared" si="74"/>
        <v>0</v>
      </c>
      <c r="BL595" s="20" t="s">
        <v>252</v>
      </c>
      <c r="BM595" s="20" t="s">
        <v>1960</v>
      </c>
    </row>
    <row r="596" spans="2:65" s="1" customFormat="1" ht="16.5" customHeight="1">
      <c r="B596" s="130"/>
      <c r="C596" s="169" t="s">
        <v>1961</v>
      </c>
      <c r="D596" s="169" t="s">
        <v>152</v>
      </c>
      <c r="E596" s="170" t="s">
        <v>1962</v>
      </c>
      <c r="F596" s="281" t="s">
        <v>1963</v>
      </c>
      <c r="G596" s="281"/>
      <c r="H596" s="281"/>
      <c r="I596" s="281"/>
      <c r="J596" s="171" t="s">
        <v>454</v>
      </c>
      <c r="K596" s="172">
        <v>2</v>
      </c>
      <c r="L596" s="270">
        <v>0</v>
      </c>
      <c r="M596" s="270"/>
      <c r="N596" s="282">
        <f t="shared" si="65"/>
        <v>0</v>
      </c>
      <c r="O596" s="282"/>
      <c r="P596" s="282"/>
      <c r="Q596" s="282"/>
      <c r="R596" s="133"/>
      <c r="T596" s="154" t="s">
        <v>5</v>
      </c>
      <c r="U596" s="46" t="s">
        <v>45</v>
      </c>
      <c r="V596" s="38"/>
      <c r="W596" s="173">
        <f t="shared" si="66"/>
        <v>0</v>
      </c>
      <c r="X596" s="173">
        <v>0</v>
      </c>
      <c r="Y596" s="173">
        <f t="shared" si="67"/>
        <v>0</v>
      </c>
      <c r="Z596" s="173">
        <v>0</v>
      </c>
      <c r="AA596" s="174">
        <f t="shared" si="68"/>
        <v>0</v>
      </c>
      <c r="AR596" s="20" t="s">
        <v>252</v>
      </c>
      <c r="AT596" s="20" t="s">
        <v>152</v>
      </c>
      <c r="AU596" s="20" t="s">
        <v>118</v>
      </c>
      <c r="AY596" s="20" t="s">
        <v>161</v>
      </c>
      <c r="BE596" s="107">
        <f t="shared" si="69"/>
        <v>0</v>
      </c>
      <c r="BF596" s="107">
        <f t="shared" si="70"/>
        <v>0</v>
      </c>
      <c r="BG596" s="107">
        <f t="shared" si="71"/>
        <v>0</v>
      </c>
      <c r="BH596" s="107">
        <f t="shared" si="72"/>
        <v>0</v>
      </c>
      <c r="BI596" s="107">
        <f t="shared" si="73"/>
        <v>0</v>
      </c>
      <c r="BJ596" s="20" t="s">
        <v>85</v>
      </c>
      <c r="BK596" s="107">
        <f t="shared" si="74"/>
        <v>0</v>
      </c>
      <c r="BL596" s="20" t="s">
        <v>252</v>
      </c>
      <c r="BM596" s="20" t="s">
        <v>1964</v>
      </c>
    </row>
    <row r="597" spans="2:65" s="1" customFormat="1" ht="16.5" customHeight="1">
      <c r="B597" s="130"/>
      <c r="C597" s="169" t="s">
        <v>1965</v>
      </c>
      <c r="D597" s="169" t="s">
        <v>152</v>
      </c>
      <c r="E597" s="170" t="s">
        <v>1966</v>
      </c>
      <c r="F597" s="281" t="s">
        <v>1967</v>
      </c>
      <c r="G597" s="281"/>
      <c r="H597" s="281"/>
      <c r="I597" s="281"/>
      <c r="J597" s="171" t="s">
        <v>454</v>
      </c>
      <c r="K597" s="172">
        <v>2</v>
      </c>
      <c r="L597" s="270">
        <v>0</v>
      </c>
      <c r="M597" s="270"/>
      <c r="N597" s="282">
        <f t="shared" si="65"/>
        <v>0</v>
      </c>
      <c r="O597" s="282"/>
      <c r="P597" s="282"/>
      <c r="Q597" s="282"/>
      <c r="R597" s="133"/>
      <c r="T597" s="154" t="s">
        <v>5</v>
      </c>
      <c r="U597" s="46" t="s">
        <v>45</v>
      </c>
      <c r="V597" s="38"/>
      <c r="W597" s="173">
        <f t="shared" si="66"/>
        <v>0</v>
      </c>
      <c r="X597" s="173">
        <v>0</v>
      </c>
      <c r="Y597" s="173">
        <f t="shared" si="67"/>
        <v>0</v>
      </c>
      <c r="Z597" s="173">
        <v>0</v>
      </c>
      <c r="AA597" s="174">
        <f t="shared" si="68"/>
        <v>0</v>
      </c>
      <c r="AR597" s="20" t="s">
        <v>252</v>
      </c>
      <c r="AT597" s="20" t="s">
        <v>152</v>
      </c>
      <c r="AU597" s="20" t="s">
        <v>118</v>
      </c>
      <c r="AY597" s="20" t="s">
        <v>161</v>
      </c>
      <c r="BE597" s="107">
        <f t="shared" si="69"/>
        <v>0</v>
      </c>
      <c r="BF597" s="107">
        <f t="shared" si="70"/>
        <v>0</v>
      </c>
      <c r="BG597" s="107">
        <f t="shared" si="71"/>
        <v>0</v>
      </c>
      <c r="BH597" s="107">
        <f t="shared" si="72"/>
        <v>0</v>
      </c>
      <c r="BI597" s="107">
        <f t="shared" si="73"/>
        <v>0</v>
      </c>
      <c r="BJ597" s="20" t="s">
        <v>85</v>
      </c>
      <c r="BK597" s="107">
        <f t="shared" si="74"/>
        <v>0</v>
      </c>
      <c r="BL597" s="20" t="s">
        <v>252</v>
      </c>
      <c r="BM597" s="20" t="s">
        <v>1968</v>
      </c>
    </row>
    <row r="598" spans="2:65" s="1" customFormat="1" ht="16.5" customHeight="1">
      <c r="B598" s="130"/>
      <c r="C598" s="169" t="s">
        <v>1969</v>
      </c>
      <c r="D598" s="169" t="s">
        <v>152</v>
      </c>
      <c r="E598" s="170" t="s">
        <v>1970</v>
      </c>
      <c r="F598" s="281" t="s">
        <v>1971</v>
      </c>
      <c r="G598" s="281"/>
      <c r="H598" s="281"/>
      <c r="I598" s="281"/>
      <c r="J598" s="171" t="s">
        <v>454</v>
      </c>
      <c r="K598" s="172">
        <v>1</v>
      </c>
      <c r="L598" s="270">
        <v>0</v>
      </c>
      <c r="M598" s="270"/>
      <c r="N598" s="282">
        <f t="shared" si="65"/>
        <v>0</v>
      </c>
      <c r="O598" s="282"/>
      <c r="P598" s="282"/>
      <c r="Q598" s="282"/>
      <c r="R598" s="133"/>
      <c r="T598" s="154" t="s">
        <v>5</v>
      </c>
      <c r="U598" s="46" t="s">
        <v>45</v>
      </c>
      <c r="V598" s="38"/>
      <c r="W598" s="173">
        <f t="shared" si="66"/>
        <v>0</v>
      </c>
      <c r="X598" s="173">
        <v>0</v>
      </c>
      <c r="Y598" s="173">
        <f t="shared" si="67"/>
        <v>0</v>
      </c>
      <c r="Z598" s="173">
        <v>0</v>
      </c>
      <c r="AA598" s="174">
        <f t="shared" si="68"/>
        <v>0</v>
      </c>
      <c r="AR598" s="20" t="s">
        <v>252</v>
      </c>
      <c r="AT598" s="20" t="s">
        <v>152</v>
      </c>
      <c r="AU598" s="20" t="s">
        <v>118</v>
      </c>
      <c r="AY598" s="20" t="s">
        <v>161</v>
      </c>
      <c r="BE598" s="107">
        <f t="shared" si="69"/>
        <v>0</v>
      </c>
      <c r="BF598" s="107">
        <f t="shared" si="70"/>
        <v>0</v>
      </c>
      <c r="BG598" s="107">
        <f t="shared" si="71"/>
        <v>0</v>
      </c>
      <c r="BH598" s="107">
        <f t="shared" si="72"/>
        <v>0</v>
      </c>
      <c r="BI598" s="107">
        <f t="shared" si="73"/>
        <v>0</v>
      </c>
      <c r="BJ598" s="20" t="s">
        <v>85</v>
      </c>
      <c r="BK598" s="107">
        <f t="shared" si="74"/>
        <v>0</v>
      </c>
      <c r="BL598" s="20" t="s">
        <v>252</v>
      </c>
      <c r="BM598" s="20" t="s">
        <v>1972</v>
      </c>
    </row>
    <row r="599" spans="2:65" s="1" customFormat="1" ht="16.5" customHeight="1">
      <c r="B599" s="130"/>
      <c r="C599" s="169" t="s">
        <v>1973</v>
      </c>
      <c r="D599" s="169" t="s">
        <v>152</v>
      </c>
      <c r="E599" s="170" t="s">
        <v>1974</v>
      </c>
      <c r="F599" s="281" t="s">
        <v>1975</v>
      </c>
      <c r="G599" s="281"/>
      <c r="H599" s="281"/>
      <c r="I599" s="281"/>
      <c r="J599" s="171" t="s">
        <v>454</v>
      </c>
      <c r="K599" s="172">
        <v>2</v>
      </c>
      <c r="L599" s="270">
        <v>0</v>
      </c>
      <c r="M599" s="270"/>
      <c r="N599" s="282">
        <f t="shared" si="65"/>
        <v>0</v>
      </c>
      <c r="O599" s="282"/>
      <c r="P599" s="282"/>
      <c r="Q599" s="282"/>
      <c r="R599" s="133"/>
      <c r="T599" s="154" t="s">
        <v>5</v>
      </c>
      <c r="U599" s="46" t="s">
        <v>45</v>
      </c>
      <c r="V599" s="38"/>
      <c r="W599" s="173">
        <f t="shared" si="66"/>
        <v>0</v>
      </c>
      <c r="X599" s="173">
        <v>0</v>
      </c>
      <c r="Y599" s="173">
        <f t="shared" si="67"/>
        <v>0</v>
      </c>
      <c r="Z599" s="173">
        <v>0</v>
      </c>
      <c r="AA599" s="174">
        <f t="shared" si="68"/>
        <v>0</v>
      </c>
      <c r="AR599" s="20" t="s">
        <v>252</v>
      </c>
      <c r="AT599" s="20" t="s">
        <v>152</v>
      </c>
      <c r="AU599" s="20" t="s">
        <v>118</v>
      </c>
      <c r="AY599" s="20" t="s">
        <v>161</v>
      </c>
      <c r="BE599" s="107">
        <f t="shared" si="69"/>
        <v>0</v>
      </c>
      <c r="BF599" s="107">
        <f t="shared" si="70"/>
        <v>0</v>
      </c>
      <c r="BG599" s="107">
        <f t="shared" si="71"/>
        <v>0</v>
      </c>
      <c r="BH599" s="107">
        <f t="shared" si="72"/>
        <v>0</v>
      </c>
      <c r="BI599" s="107">
        <f t="shared" si="73"/>
        <v>0</v>
      </c>
      <c r="BJ599" s="20" t="s">
        <v>85</v>
      </c>
      <c r="BK599" s="107">
        <f t="shared" si="74"/>
        <v>0</v>
      </c>
      <c r="BL599" s="20" t="s">
        <v>252</v>
      </c>
      <c r="BM599" s="20" t="s">
        <v>1976</v>
      </c>
    </row>
    <row r="600" spans="2:65" s="1" customFormat="1" ht="16.5" customHeight="1">
      <c r="B600" s="130"/>
      <c r="C600" s="169" t="s">
        <v>1977</v>
      </c>
      <c r="D600" s="169" t="s">
        <v>152</v>
      </c>
      <c r="E600" s="170" t="s">
        <v>1978</v>
      </c>
      <c r="F600" s="281" t="s">
        <v>1979</v>
      </c>
      <c r="G600" s="281"/>
      <c r="H600" s="281"/>
      <c r="I600" s="281"/>
      <c r="J600" s="171" t="s">
        <v>454</v>
      </c>
      <c r="K600" s="172">
        <v>2</v>
      </c>
      <c r="L600" s="270">
        <v>0</v>
      </c>
      <c r="M600" s="270"/>
      <c r="N600" s="282">
        <f t="shared" si="65"/>
        <v>0</v>
      </c>
      <c r="O600" s="282"/>
      <c r="P600" s="282"/>
      <c r="Q600" s="282"/>
      <c r="R600" s="133"/>
      <c r="T600" s="154" t="s">
        <v>5</v>
      </c>
      <c r="U600" s="46" t="s">
        <v>45</v>
      </c>
      <c r="V600" s="38"/>
      <c r="W600" s="173">
        <f t="shared" si="66"/>
        <v>0</v>
      </c>
      <c r="X600" s="173">
        <v>0</v>
      </c>
      <c r="Y600" s="173">
        <f t="shared" si="67"/>
        <v>0</v>
      </c>
      <c r="Z600" s="173">
        <v>0</v>
      </c>
      <c r="AA600" s="174">
        <f t="shared" si="68"/>
        <v>0</v>
      </c>
      <c r="AR600" s="20" t="s">
        <v>252</v>
      </c>
      <c r="AT600" s="20" t="s">
        <v>152</v>
      </c>
      <c r="AU600" s="20" t="s">
        <v>118</v>
      </c>
      <c r="AY600" s="20" t="s">
        <v>161</v>
      </c>
      <c r="BE600" s="107">
        <f t="shared" si="69"/>
        <v>0</v>
      </c>
      <c r="BF600" s="107">
        <f t="shared" si="70"/>
        <v>0</v>
      </c>
      <c r="BG600" s="107">
        <f t="shared" si="71"/>
        <v>0</v>
      </c>
      <c r="BH600" s="107">
        <f t="shared" si="72"/>
        <v>0</v>
      </c>
      <c r="BI600" s="107">
        <f t="shared" si="73"/>
        <v>0</v>
      </c>
      <c r="BJ600" s="20" t="s">
        <v>85</v>
      </c>
      <c r="BK600" s="107">
        <f t="shared" si="74"/>
        <v>0</v>
      </c>
      <c r="BL600" s="20" t="s">
        <v>252</v>
      </c>
      <c r="BM600" s="20" t="s">
        <v>1980</v>
      </c>
    </row>
    <row r="601" spans="2:65" s="1" customFormat="1" ht="16.5" customHeight="1">
      <c r="B601" s="130"/>
      <c r="C601" s="169" t="s">
        <v>1981</v>
      </c>
      <c r="D601" s="169" t="s">
        <v>152</v>
      </c>
      <c r="E601" s="170" t="s">
        <v>1982</v>
      </c>
      <c r="F601" s="281" t="s">
        <v>1983</v>
      </c>
      <c r="G601" s="281"/>
      <c r="H601" s="281"/>
      <c r="I601" s="281"/>
      <c r="J601" s="171" t="s">
        <v>454</v>
      </c>
      <c r="K601" s="172">
        <v>1</v>
      </c>
      <c r="L601" s="270">
        <v>0</v>
      </c>
      <c r="M601" s="270"/>
      <c r="N601" s="282">
        <f t="shared" si="65"/>
        <v>0</v>
      </c>
      <c r="O601" s="282"/>
      <c r="P601" s="282"/>
      <c r="Q601" s="282"/>
      <c r="R601" s="133"/>
      <c r="T601" s="154" t="s">
        <v>5</v>
      </c>
      <c r="U601" s="46" t="s">
        <v>45</v>
      </c>
      <c r="V601" s="38"/>
      <c r="W601" s="173">
        <f t="shared" si="66"/>
        <v>0</v>
      </c>
      <c r="X601" s="173">
        <v>0</v>
      </c>
      <c r="Y601" s="173">
        <f t="shared" si="67"/>
        <v>0</v>
      </c>
      <c r="Z601" s="173">
        <v>0</v>
      </c>
      <c r="AA601" s="174">
        <f t="shared" si="68"/>
        <v>0</v>
      </c>
      <c r="AR601" s="20" t="s">
        <v>252</v>
      </c>
      <c r="AT601" s="20" t="s">
        <v>152</v>
      </c>
      <c r="AU601" s="20" t="s">
        <v>118</v>
      </c>
      <c r="AY601" s="20" t="s">
        <v>161</v>
      </c>
      <c r="BE601" s="107">
        <f t="shared" si="69"/>
        <v>0</v>
      </c>
      <c r="BF601" s="107">
        <f t="shared" si="70"/>
        <v>0</v>
      </c>
      <c r="BG601" s="107">
        <f t="shared" si="71"/>
        <v>0</v>
      </c>
      <c r="BH601" s="107">
        <f t="shared" si="72"/>
        <v>0</v>
      </c>
      <c r="BI601" s="107">
        <f t="shared" si="73"/>
        <v>0</v>
      </c>
      <c r="BJ601" s="20" t="s">
        <v>85</v>
      </c>
      <c r="BK601" s="107">
        <f t="shared" si="74"/>
        <v>0</v>
      </c>
      <c r="BL601" s="20" t="s">
        <v>252</v>
      </c>
      <c r="BM601" s="20" t="s">
        <v>1984</v>
      </c>
    </row>
    <row r="602" spans="2:65" s="1" customFormat="1" ht="16.5" customHeight="1">
      <c r="B602" s="130"/>
      <c r="C602" s="169" t="s">
        <v>1985</v>
      </c>
      <c r="D602" s="169" t="s">
        <v>152</v>
      </c>
      <c r="E602" s="170" t="s">
        <v>1986</v>
      </c>
      <c r="F602" s="281" t="s">
        <v>1987</v>
      </c>
      <c r="G602" s="281"/>
      <c r="H602" s="281"/>
      <c r="I602" s="281"/>
      <c r="J602" s="171" t="s">
        <v>454</v>
      </c>
      <c r="K602" s="172">
        <v>1</v>
      </c>
      <c r="L602" s="270">
        <v>0</v>
      </c>
      <c r="M602" s="270"/>
      <c r="N602" s="282">
        <f t="shared" si="65"/>
        <v>0</v>
      </c>
      <c r="O602" s="282"/>
      <c r="P602" s="282"/>
      <c r="Q602" s="282"/>
      <c r="R602" s="133"/>
      <c r="T602" s="154" t="s">
        <v>5</v>
      </c>
      <c r="U602" s="46" t="s">
        <v>45</v>
      </c>
      <c r="V602" s="38"/>
      <c r="W602" s="173">
        <f t="shared" si="66"/>
        <v>0</v>
      </c>
      <c r="X602" s="173">
        <v>0</v>
      </c>
      <c r="Y602" s="173">
        <f t="shared" si="67"/>
        <v>0</v>
      </c>
      <c r="Z602" s="173">
        <v>0</v>
      </c>
      <c r="AA602" s="174">
        <f t="shared" si="68"/>
        <v>0</v>
      </c>
      <c r="AR602" s="20" t="s">
        <v>252</v>
      </c>
      <c r="AT602" s="20" t="s">
        <v>152</v>
      </c>
      <c r="AU602" s="20" t="s">
        <v>118</v>
      </c>
      <c r="AY602" s="20" t="s">
        <v>161</v>
      </c>
      <c r="BE602" s="107">
        <f t="shared" si="69"/>
        <v>0</v>
      </c>
      <c r="BF602" s="107">
        <f t="shared" si="70"/>
        <v>0</v>
      </c>
      <c r="BG602" s="107">
        <f t="shared" si="71"/>
        <v>0</v>
      </c>
      <c r="BH602" s="107">
        <f t="shared" si="72"/>
        <v>0</v>
      </c>
      <c r="BI602" s="107">
        <f t="shared" si="73"/>
        <v>0</v>
      </c>
      <c r="BJ602" s="20" t="s">
        <v>85</v>
      </c>
      <c r="BK602" s="107">
        <f t="shared" si="74"/>
        <v>0</v>
      </c>
      <c r="BL602" s="20" t="s">
        <v>252</v>
      </c>
      <c r="BM602" s="20" t="s">
        <v>1988</v>
      </c>
    </row>
    <row r="603" spans="2:65" s="1" customFormat="1" ht="16.5" customHeight="1">
      <c r="B603" s="130"/>
      <c r="C603" s="169" t="s">
        <v>1989</v>
      </c>
      <c r="D603" s="169" t="s">
        <v>152</v>
      </c>
      <c r="E603" s="170" t="s">
        <v>1990</v>
      </c>
      <c r="F603" s="281" t="s">
        <v>1991</v>
      </c>
      <c r="G603" s="281"/>
      <c r="H603" s="281"/>
      <c r="I603" s="281"/>
      <c r="J603" s="171" t="s">
        <v>454</v>
      </c>
      <c r="K603" s="172">
        <v>1</v>
      </c>
      <c r="L603" s="270">
        <v>0</v>
      </c>
      <c r="M603" s="270"/>
      <c r="N603" s="282">
        <f t="shared" si="65"/>
        <v>0</v>
      </c>
      <c r="O603" s="282"/>
      <c r="P603" s="282"/>
      <c r="Q603" s="282"/>
      <c r="R603" s="133"/>
      <c r="T603" s="154" t="s">
        <v>5</v>
      </c>
      <c r="U603" s="46" t="s">
        <v>45</v>
      </c>
      <c r="V603" s="38"/>
      <c r="W603" s="173">
        <f t="shared" si="66"/>
        <v>0</v>
      </c>
      <c r="X603" s="173">
        <v>0</v>
      </c>
      <c r="Y603" s="173">
        <f t="shared" si="67"/>
        <v>0</v>
      </c>
      <c r="Z603" s="173">
        <v>0</v>
      </c>
      <c r="AA603" s="174">
        <f t="shared" si="68"/>
        <v>0</v>
      </c>
      <c r="AR603" s="20" t="s">
        <v>252</v>
      </c>
      <c r="AT603" s="20" t="s">
        <v>152</v>
      </c>
      <c r="AU603" s="20" t="s">
        <v>118</v>
      </c>
      <c r="AY603" s="20" t="s">
        <v>161</v>
      </c>
      <c r="BE603" s="107">
        <f t="shared" si="69"/>
        <v>0</v>
      </c>
      <c r="BF603" s="107">
        <f t="shared" si="70"/>
        <v>0</v>
      </c>
      <c r="BG603" s="107">
        <f t="shared" si="71"/>
        <v>0</v>
      </c>
      <c r="BH603" s="107">
        <f t="shared" si="72"/>
        <v>0</v>
      </c>
      <c r="BI603" s="107">
        <f t="shared" si="73"/>
        <v>0</v>
      </c>
      <c r="BJ603" s="20" t="s">
        <v>85</v>
      </c>
      <c r="BK603" s="107">
        <f t="shared" si="74"/>
        <v>0</v>
      </c>
      <c r="BL603" s="20" t="s">
        <v>252</v>
      </c>
      <c r="BM603" s="20" t="s">
        <v>1992</v>
      </c>
    </row>
    <row r="604" spans="2:65" s="1" customFormat="1" ht="16.5" customHeight="1">
      <c r="B604" s="130"/>
      <c r="C604" s="169" t="s">
        <v>1993</v>
      </c>
      <c r="D604" s="169" t="s">
        <v>152</v>
      </c>
      <c r="E604" s="170" t="s">
        <v>1994</v>
      </c>
      <c r="F604" s="281" t="s">
        <v>1995</v>
      </c>
      <c r="G604" s="281"/>
      <c r="H604" s="281"/>
      <c r="I604" s="281"/>
      <c r="J604" s="171" t="s">
        <v>454</v>
      </c>
      <c r="K604" s="172">
        <v>1</v>
      </c>
      <c r="L604" s="270">
        <v>0</v>
      </c>
      <c r="M604" s="270"/>
      <c r="N604" s="282">
        <f t="shared" si="65"/>
        <v>0</v>
      </c>
      <c r="O604" s="282"/>
      <c r="P604" s="282"/>
      <c r="Q604" s="282"/>
      <c r="R604" s="133"/>
      <c r="T604" s="154" t="s">
        <v>5</v>
      </c>
      <c r="U604" s="46" t="s">
        <v>45</v>
      </c>
      <c r="V604" s="38"/>
      <c r="W604" s="173">
        <f t="shared" si="66"/>
        <v>0</v>
      </c>
      <c r="X604" s="173">
        <v>0</v>
      </c>
      <c r="Y604" s="173">
        <f t="shared" si="67"/>
        <v>0</v>
      </c>
      <c r="Z604" s="173">
        <v>0</v>
      </c>
      <c r="AA604" s="174">
        <f t="shared" si="68"/>
        <v>0</v>
      </c>
      <c r="AR604" s="20" t="s">
        <v>252</v>
      </c>
      <c r="AT604" s="20" t="s">
        <v>152</v>
      </c>
      <c r="AU604" s="20" t="s">
        <v>118</v>
      </c>
      <c r="AY604" s="20" t="s">
        <v>161</v>
      </c>
      <c r="BE604" s="107">
        <f t="shared" si="69"/>
        <v>0</v>
      </c>
      <c r="BF604" s="107">
        <f t="shared" si="70"/>
        <v>0</v>
      </c>
      <c r="BG604" s="107">
        <f t="shared" si="71"/>
        <v>0</v>
      </c>
      <c r="BH604" s="107">
        <f t="shared" si="72"/>
        <v>0</v>
      </c>
      <c r="BI604" s="107">
        <f t="shared" si="73"/>
        <v>0</v>
      </c>
      <c r="BJ604" s="20" t="s">
        <v>85</v>
      </c>
      <c r="BK604" s="107">
        <f t="shared" si="74"/>
        <v>0</v>
      </c>
      <c r="BL604" s="20" t="s">
        <v>252</v>
      </c>
      <c r="BM604" s="20" t="s">
        <v>1996</v>
      </c>
    </row>
    <row r="605" spans="2:65" s="1" customFormat="1" ht="16.5" customHeight="1">
      <c r="B605" s="130"/>
      <c r="C605" s="169" t="s">
        <v>1997</v>
      </c>
      <c r="D605" s="169" t="s">
        <v>152</v>
      </c>
      <c r="E605" s="170" t="s">
        <v>1998</v>
      </c>
      <c r="F605" s="281" t="s">
        <v>1999</v>
      </c>
      <c r="G605" s="281"/>
      <c r="H605" s="281"/>
      <c r="I605" s="281"/>
      <c r="J605" s="171" t="s">
        <v>454</v>
      </c>
      <c r="K605" s="172">
        <v>1</v>
      </c>
      <c r="L605" s="270">
        <v>0</v>
      </c>
      <c r="M605" s="270"/>
      <c r="N605" s="282">
        <f t="shared" si="65"/>
        <v>0</v>
      </c>
      <c r="O605" s="282"/>
      <c r="P605" s="282"/>
      <c r="Q605" s="282"/>
      <c r="R605" s="133"/>
      <c r="T605" s="154" t="s">
        <v>5</v>
      </c>
      <c r="U605" s="46" t="s">
        <v>45</v>
      </c>
      <c r="V605" s="38"/>
      <c r="W605" s="173">
        <f t="shared" si="66"/>
        <v>0</v>
      </c>
      <c r="X605" s="173">
        <v>0</v>
      </c>
      <c r="Y605" s="173">
        <f t="shared" si="67"/>
        <v>0</v>
      </c>
      <c r="Z605" s="173">
        <v>0</v>
      </c>
      <c r="AA605" s="174">
        <f t="shared" si="68"/>
        <v>0</v>
      </c>
      <c r="AR605" s="20" t="s">
        <v>252</v>
      </c>
      <c r="AT605" s="20" t="s">
        <v>152</v>
      </c>
      <c r="AU605" s="20" t="s">
        <v>118</v>
      </c>
      <c r="AY605" s="20" t="s">
        <v>161</v>
      </c>
      <c r="BE605" s="107">
        <f t="shared" si="69"/>
        <v>0</v>
      </c>
      <c r="BF605" s="107">
        <f t="shared" si="70"/>
        <v>0</v>
      </c>
      <c r="BG605" s="107">
        <f t="shared" si="71"/>
        <v>0</v>
      </c>
      <c r="BH605" s="107">
        <f t="shared" si="72"/>
        <v>0</v>
      </c>
      <c r="BI605" s="107">
        <f t="shared" si="73"/>
        <v>0</v>
      </c>
      <c r="BJ605" s="20" t="s">
        <v>85</v>
      </c>
      <c r="BK605" s="107">
        <f t="shared" si="74"/>
        <v>0</v>
      </c>
      <c r="BL605" s="20" t="s">
        <v>252</v>
      </c>
      <c r="BM605" s="20" t="s">
        <v>2000</v>
      </c>
    </row>
    <row r="606" spans="2:65" s="1" customFormat="1" ht="16.5" customHeight="1">
      <c r="B606" s="130"/>
      <c r="C606" s="169" t="s">
        <v>2001</v>
      </c>
      <c r="D606" s="169" t="s">
        <v>152</v>
      </c>
      <c r="E606" s="170" t="s">
        <v>2002</v>
      </c>
      <c r="F606" s="281" t="s">
        <v>2003</v>
      </c>
      <c r="G606" s="281"/>
      <c r="H606" s="281"/>
      <c r="I606" s="281"/>
      <c r="J606" s="171" t="s">
        <v>454</v>
      </c>
      <c r="K606" s="172">
        <v>1</v>
      </c>
      <c r="L606" s="270">
        <v>0</v>
      </c>
      <c r="M606" s="270"/>
      <c r="N606" s="282">
        <f t="shared" si="65"/>
        <v>0</v>
      </c>
      <c r="O606" s="282"/>
      <c r="P606" s="282"/>
      <c r="Q606" s="282"/>
      <c r="R606" s="133"/>
      <c r="T606" s="154" t="s">
        <v>5</v>
      </c>
      <c r="U606" s="46" t="s">
        <v>45</v>
      </c>
      <c r="V606" s="38"/>
      <c r="W606" s="173">
        <f t="shared" si="66"/>
        <v>0</v>
      </c>
      <c r="X606" s="173">
        <v>0</v>
      </c>
      <c r="Y606" s="173">
        <f t="shared" si="67"/>
        <v>0</v>
      </c>
      <c r="Z606" s="173">
        <v>0</v>
      </c>
      <c r="AA606" s="174">
        <f t="shared" si="68"/>
        <v>0</v>
      </c>
      <c r="AR606" s="20" t="s">
        <v>252</v>
      </c>
      <c r="AT606" s="20" t="s">
        <v>152</v>
      </c>
      <c r="AU606" s="20" t="s">
        <v>118</v>
      </c>
      <c r="AY606" s="20" t="s">
        <v>161</v>
      </c>
      <c r="BE606" s="107">
        <f t="shared" si="69"/>
        <v>0</v>
      </c>
      <c r="BF606" s="107">
        <f t="shared" si="70"/>
        <v>0</v>
      </c>
      <c r="BG606" s="107">
        <f t="shared" si="71"/>
        <v>0</v>
      </c>
      <c r="BH606" s="107">
        <f t="shared" si="72"/>
        <v>0</v>
      </c>
      <c r="BI606" s="107">
        <f t="shared" si="73"/>
        <v>0</v>
      </c>
      <c r="BJ606" s="20" t="s">
        <v>85</v>
      </c>
      <c r="BK606" s="107">
        <f t="shared" si="74"/>
        <v>0</v>
      </c>
      <c r="BL606" s="20" t="s">
        <v>252</v>
      </c>
      <c r="BM606" s="20" t="s">
        <v>2004</v>
      </c>
    </row>
    <row r="607" spans="2:65" s="1" customFormat="1" ht="16.5" customHeight="1">
      <c r="B607" s="130"/>
      <c r="C607" s="169" t="s">
        <v>2005</v>
      </c>
      <c r="D607" s="169" t="s">
        <v>152</v>
      </c>
      <c r="E607" s="170" t="s">
        <v>2006</v>
      </c>
      <c r="F607" s="281" t="s">
        <v>2007</v>
      </c>
      <c r="G607" s="281"/>
      <c r="H607" s="281"/>
      <c r="I607" s="281"/>
      <c r="J607" s="171" t="s">
        <v>454</v>
      </c>
      <c r="K607" s="172">
        <v>1</v>
      </c>
      <c r="L607" s="270">
        <v>0</v>
      </c>
      <c r="M607" s="270"/>
      <c r="N607" s="282">
        <f t="shared" si="65"/>
        <v>0</v>
      </c>
      <c r="O607" s="282"/>
      <c r="P607" s="282"/>
      <c r="Q607" s="282"/>
      <c r="R607" s="133"/>
      <c r="T607" s="154" t="s">
        <v>5</v>
      </c>
      <c r="U607" s="46" t="s">
        <v>45</v>
      </c>
      <c r="V607" s="38"/>
      <c r="W607" s="173">
        <f t="shared" si="66"/>
        <v>0</v>
      </c>
      <c r="X607" s="173">
        <v>0</v>
      </c>
      <c r="Y607" s="173">
        <f t="shared" si="67"/>
        <v>0</v>
      </c>
      <c r="Z607" s="173">
        <v>0</v>
      </c>
      <c r="AA607" s="174">
        <f t="shared" si="68"/>
        <v>0</v>
      </c>
      <c r="AR607" s="20" t="s">
        <v>252</v>
      </c>
      <c r="AT607" s="20" t="s">
        <v>152</v>
      </c>
      <c r="AU607" s="20" t="s">
        <v>118</v>
      </c>
      <c r="AY607" s="20" t="s">
        <v>161</v>
      </c>
      <c r="BE607" s="107">
        <f t="shared" si="69"/>
        <v>0</v>
      </c>
      <c r="BF607" s="107">
        <f t="shared" si="70"/>
        <v>0</v>
      </c>
      <c r="BG607" s="107">
        <f t="shared" si="71"/>
        <v>0</v>
      </c>
      <c r="BH607" s="107">
        <f t="shared" si="72"/>
        <v>0</v>
      </c>
      <c r="BI607" s="107">
        <f t="shared" si="73"/>
        <v>0</v>
      </c>
      <c r="BJ607" s="20" t="s">
        <v>85</v>
      </c>
      <c r="BK607" s="107">
        <f t="shared" si="74"/>
        <v>0</v>
      </c>
      <c r="BL607" s="20" t="s">
        <v>252</v>
      </c>
      <c r="BM607" s="20" t="s">
        <v>2008</v>
      </c>
    </row>
    <row r="608" spans="2:65" s="1" customFormat="1" ht="16.5" customHeight="1">
      <c r="B608" s="130"/>
      <c r="C608" s="169" t="s">
        <v>2009</v>
      </c>
      <c r="D608" s="169" t="s">
        <v>152</v>
      </c>
      <c r="E608" s="170" t="s">
        <v>2010</v>
      </c>
      <c r="F608" s="281" t="s">
        <v>2011</v>
      </c>
      <c r="G608" s="281"/>
      <c r="H608" s="281"/>
      <c r="I608" s="281"/>
      <c r="J608" s="171" t="s">
        <v>454</v>
      </c>
      <c r="K608" s="172">
        <v>1</v>
      </c>
      <c r="L608" s="270">
        <v>0</v>
      </c>
      <c r="M608" s="270"/>
      <c r="N608" s="282">
        <f t="shared" si="65"/>
        <v>0</v>
      </c>
      <c r="O608" s="282"/>
      <c r="P608" s="282"/>
      <c r="Q608" s="282"/>
      <c r="R608" s="133"/>
      <c r="T608" s="154" t="s">
        <v>5</v>
      </c>
      <c r="U608" s="46" t="s">
        <v>45</v>
      </c>
      <c r="V608" s="38"/>
      <c r="W608" s="173">
        <f t="shared" si="66"/>
        <v>0</v>
      </c>
      <c r="X608" s="173">
        <v>0</v>
      </c>
      <c r="Y608" s="173">
        <f t="shared" si="67"/>
        <v>0</v>
      </c>
      <c r="Z608" s="173">
        <v>0</v>
      </c>
      <c r="AA608" s="174">
        <f t="shared" si="68"/>
        <v>0</v>
      </c>
      <c r="AR608" s="20" t="s">
        <v>252</v>
      </c>
      <c r="AT608" s="20" t="s">
        <v>152</v>
      </c>
      <c r="AU608" s="20" t="s">
        <v>118</v>
      </c>
      <c r="AY608" s="20" t="s">
        <v>161</v>
      </c>
      <c r="BE608" s="107">
        <f t="shared" si="69"/>
        <v>0</v>
      </c>
      <c r="BF608" s="107">
        <f t="shared" si="70"/>
        <v>0</v>
      </c>
      <c r="BG608" s="107">
        <f t="shared" si="71"/>
        <v>0</v>
      </c>
      <c r="BH608" s="107">
        <f t="shared" si="72"/>
        <v>0</v>
      </c>
      <c r="BI608" s="107">
        <f t="shared" si="73"/>
        <v>0</v>
      </c>
      <c r="BJ608" s="20" t="s">
        <v>85</v>
      </c>
      <c r="BK608" s="107">
        <f t="shared" si="74"/>
        <v>0</v>
      </c>
      <c r="BL608" s="20" t="s">
        <v>252</v>
      </c>
      <c r="BM608" s="20" t="s">
        <v>2012</v>
      </c>
    </row>
    <row r="609" spans="2:65" s="1" customFormat="1" ht="16.5" customHeight="1">
      <c r="B609" s="130"/>
      <c r="C609" s="169" t="s">
        <v>2013</v>
      </c>
      <c r="D609" s="169" t="s">
        <v>152</v>
      </c>
      <c r="E609" s="170" t="s">
        <v>2014</v>
      </c>
      <c r="F609" s="281" t="s">
        <v>2015</v>
      </c>
      <c r="G609" s="281"/>
      <c r="H609" s="281"/>
      <c r="I609" s="281"/>
      <c r="J609" s="171" t="s">
        <v>454</v>
      </c>
      <c r="K609" s="172">
        <v>1</v>
      </c>
      <c r="L609" s="270">
        <v>0</v>
      </c>
      <c r="M609" s="270"/>
      <c r="N609" s="282">
        <f t="shared" si="65"/>
        <v>0</v>
      </c>
      <c r="O609" s="282"/>
      <c r="P609" s="282"/>
      <c r="Q609" s="282"/>
      <c r="R609" s="133"/>
      <c r="T609" s="154" t="s">
        <v>5</v>
      </c>
      <c r="U609" s="46" t="s">
        <v>45</v>
      </c>
      <c r="V609" s="38"/>
      <c r="W609" s="173">
        <f t="shared" si="66"/>
        <v>0</v>
      </c>
      <c r="X609" s="173">
        <v>0</v>
      </c>
      <c r="Y609" s="173">
        <f t="shared" si="67"/>
        <v>0</v>
      </c>
      <c r="Z609" s="173">
        <v>0</v>
      </c>
      <c r="AA609" s="174">
        <f t="shared" si="68"/>
        <v>0</v>
      </c>
      <c r="AR609" s="20" t="s">
        <v>252</v>
      </c>
      <c r="AT609" s="20" t="s">
        <v>152</v>
      </c>
      <c r="AU609" s="20" t="s">
        <v>118</v>
      </c>
      <c r="AY609" s="20" t="s">
        <v>161</v>
      </c>
      <c r="BE609" s="107">
        <f t="shared" si="69"/>
        <v>0</v>
      </c>
      <c r="BF609" s="107">
        <f t="shared" si="70"/>
        <v>0</v>
      </c>
      <c r="BG609" s="107">
        <f t="shared" si="71"/>
        <v>0</v>
      </c>
      <c r="BH609" s="107">
        <f t="shared" si="72"/>
        <v>0</v>
      </c>
      <c r="BI609" s="107">
        <f t="shared" si="73"/>
        <v>0</v>
      </c>
      <c r="BJ609" s="20" t="s">
        <v>85</v>
      </c>
      <c r="BK609" s="107">
        <f t="shared" si="74"/>
        <v>0</v>
      </c>
      <c r="BL609" s="20" t="s">
        <v>252</v>
      </c>
      <c r="BM609" s="20" t="s">
        <v>2016</v>
      </c>
    </row>
    <row r="610" spans="2:65" s="1" customFormat="1" ht="25.5" customHeight="1">
      <c r="B610" s="130"/>
      <c r="C610" s="169" t="s">
        <v>2017</v>
      </c>
      <c r="D610" s="169" t="s">
        <v>152</v>
      </c>
      <c r="E610" s="170" t="s">
        <v>2018</v>
      </c>
      <c r="F610" s="281" t="s">
        <v>2019</v>
      </c>
      <c r="G610" s="281"/>
      <c r="H610" s="281"/>
      <c r="I610" s="281"/>
      <c r="J610" s="171" t="s">
        <v>454</v>
      </c>
      <c r="K610" s="172">
        <v>1</v>
      </c>
      <c r="L610" s="270">
        <v>0</v>
      </c>
      <c r="M610" s="270"/>
      <c r="N610" s="282">
        <f t="shared" si="65"/>
        <v>0</v>
      </c>
      <c r="O610" s="282"/>
      <c r="P610" s="282"/>
      <c r="Q610" s="282"/>
      <c r="R610" s="133"/>
      <c r="T610" s="154" t="s">
        <v>5</v>
      </c>
      <c r="U610" s="46" t="s">
        <v>45</v>
      </c>
      <c r="V610" s="38"/>
      <c r="W610" s="173">
        <f t="shared" si="66"/>
        <v>0</v>
      </c>
      <c r="X610" s="173">
        <v>0</v>
      </c>
      <c r="Y610" s="173">
        <f t="shared" si="67"/>
        <v>0</v>
      </c>
      <c r="Z610" s="173">
        <v>0</v>
      </c>
      <c r="AA610" s="174">
        <f t="shared" si="68"/>
        <v>0</v>
      </c>
      <c r="AR610" s="20" t="s">
        <v>252</v>
      </c>
      <c r="AT610" s="20" t="s">
        <v>152</v>
      </c>
      <c r="AU610" s="20" t="s">
        <v>118</v>
      </c>
      <c r="AY610" s="20" t="s">
        <v>161</v>
      </c>
      <c r="BE610" s="107">
        <f t="shared" si="69"/>
        <v>0</v>
      </c>
      <c r="BF610" s="107">
        <f t="shared" si="70"/>
        <v>0</v>
      </c>
      <c r="BG610" s="107">
        <f t="shared" si="71"/>
        <v>0</v>
      </c>
      <c r="BH610" s="107">
        <f t="shared" si="72"/>
        <v>0</v>
      </c>
      <c r="BI610" s="107">
        <f t="shared" si="73"/>
        <v>0</v>
      </c>
      <c r="BJ610" s="20" t="s">
        <v>85</v>
      </c>
      <c r="BK610" s="107">
        <f t="shared" si="74"/>
        <v>0</v>
      </c>
      <c r="BL610" s="20" t="s">
        <v>252</v>
      </c>
      <c r="BM610" s="20" t="s">
        <v>2020</v>
      </c>
    </row>
    <row r="611" spans="2:65" s="1" customFormat="1" ht="25.5" customHeight="1">
      <c r="B611" s="130"/>
      <c r="C611" s="169" t="s">
        <v>2021</v>
      </c>
      <c r="D611" s="169" t="s">
        <v>152</v>
      </c>
      <c r="E611" s="170" t="s">
        <v>2022</v>
      </c>
      <c r="F611" s="281" t="s">
        <v>2023</v>
      </c>
      <c r="G611" s="281"/>
      <c r="H611" s="281"/>
      <c r="I611" s="281"/>
      <c r="J611" s="171" t="s">
        <v>454</v>
      </c>
      <c r="K611" s="172">
        <v>1</v>
      </c>
      <c r="L611" s="270">
        <v>0</v>
      </c>
      <c r="M611" s="270"/>
      <c r="N611" s="282">
        <f t="shared" si="65"/>
        <v>0</v>
      </c>
      <c r="O611" s="282"/>
      <c r="P611" s="282"/>
      <c r="Q611" s="282"/>
      <c r="R611" s="133"/>
      <c r="T611" s="154" t="s">
        <v>5</v>
      </c>
      <c r="U611" s="46" t="s">
        <v>45</v>
      </c>
      <c r="V611" s="38"/>
      <c r="W611" s="173">
        <f t="shared" si="66"/>
        <v>0</v>
      </c>
      <c r="X611" s="173">
        <v>0</v>
      </c>
      <c r="Y611" s="173">
        <f t="shared" si="67"/>
        <v>0</v>
      </c>
      <c r="Z611" s="173">
        <v>0</v>
      </c>
      <c r="AA611" s="174">
        <f t="shared" si="68"/>
        <v>0</v>
      </c>
      <c r="AR611" s="20" t="s">
        <v>252</v>
      </c>
      <c r="AT611" s="20" t="s">
        <v>152</v>
      </c>
      <c r="AU611" s="20" t="s">
        <v>118</v>
      </c>
      <c r="AY611" s="20" t="s">
        <v>161</v>
      </c>
      <c r="BE611" s="107">
        <f t="shared" si="69"/>
        <v>0</v>
      </c>
      <c r="BF611" s="107">
        <f t="shared" si="70"/>
        <v>0</v>
      </c>
      <c r="BG611" s="107">
        <f t="shared" si="71"/>
        <v>0</v>
      </c>
      <c r="BH611" s="107">
        <f t="shared" si="72"/>
        <v>0</v>
      </c>
      <c r="BI611" s="107">
        <f t="shared" si="73"/>
        <v>0</v>
      </c>
      <c r="BJ611" s="20" t="s">
        <v>85</v>
      </c>
      <c r="BK611" s="107">
        <f t="shared" si="74"/>
        <v>0</v>
      </c>
      <c r="BL611" s="20" t="s">
        <v>252</v>
      </c>
      <c r="BM611" s="20" t="s">
        <v>2024</v>
      </c>
    </row>
    <row r="612" spans="2:65" s="1" customFormat="1" ht="25.5" customHeight="1">
      <c r="B612" s="130"/>
      <c r="C612" s="169" t="s">
        <v>2025</v>
      </c>
      <c r="D612" s="169" t="s">
        <v>152</v>
      </c>
      <c r="E612" s="170" t="s">
        <v>2026</v>
      </c>
      <c r="F612" s="281" t="s">
        <v>2027</v>
      </c>
      <c r="G612" s="281"/>
      <c r="H612" s="281"/>
      <c r="I612" s="281"/>
      <c r="J612" s="171" t="s">
        <v>454</v>
      </c>
      <c r="K612" s="172">
        <v>1</v>
      </c>
      <c r="L612" s="270">
        <v>0</v>
      </c>
      <c r="M612" s="270"/>
      <c r="N612" s="282">
        <f t="shared" si="65"/>
        <v>0</v>
      </c>
      <c r="O612" s="282"/>
      <c r="P612" s="282"/>
      <c r="Q612" s="282"/>
      <c r="R612" s="133"/>
      <c r="T612" s="154" t="s">
        <v>5</v>
      </c>
      <c r="U612" s="46" t="s">
        <v>45</v>
      </c>
      <c r="V612" s="38"/>
      <c r="W612" s="173">
        <f t="shared" si="66"/>
        <v>0</v>
      </c>
      <c r="X612" s="173">
        <v>0</v>
      </c>
      <c r="Y612" s="173">
        <f t="shared" si="67"/>
        <v>0</v>
      </c>
      <c r="Z612" s="173">
        <v>0</v>
      </c>
      <c r="AA612" s="174">
        <f t="shared" si="68"/>
        <v>0</v>
      </c>
      <c r="AR612" s="20" t="s">
        <v>252</v>
      </c>
      <c r="AT612" s="20" t="s">
        <v>152</v>
      </c>
      <c r="AU612" s="20" t="s">
        <v>118</v>
      </c>
      <c r="AY612" s="20" t="s">
        <v>161</v>
      </c>
      <c r="BE612" s="107">
        <f t="shared" si="69"/>
        <v>0</v>
      </c>
      <c r="BF612" s="107">
        <f t="shared" si="70"/>
        <v>0</v>
      </c>
      <c r="BG612" s="107">
        <f t="shared" si="71"/>
        <v>0</v>
      </c>
      <c r="BH612" s="107">
        <f t="shared" si="72"/>
        <v>0</v>
      </c>
      <c r="BI612" s="107">
        <f t="shared" si="73"/>
        <v>0</v>
      </c>
      <c r="BJ612" s="20" t="s">
        <v>85</v>
      </c>
      <c r="BK612" s="107">
        <f t="shared" si="74"/>
        <v>0</v>
      </c>
      <c r="BL612" s="20" t="s">
        <v>252</v>
      </c>
      <c r="BM612" s="20" t="s">
        <v>2028</v>
      </c>
    </row>
    <row r="613" spans="2:65" s="1" customFormat="1" ht="25.5" customHeight="1">
      <c r="B613" s="130"/>
      <c r="C613" s="169" t="s">
        <v>2029</v>
      </c>
      <c r="D613" s="169" t="s">
        <v>152</v>
      </c>
      <c r="E613" s="170" t="s">
        <v>2030</v>
      </c>
      <c r="F613" s="281" t="s">
        <v>2031</v>
      </c>
      <c r="G613" s="281"/>
      <c r="H613" s="281"/>
      <c r="I613" s="281"/>
      <c r="J613" s="171" t="s">
        <v>454</v>
      </c>
      <c r="K613" s="172">
        <v>1</v>
      </c>
      <c r="L613" s="270">
        <v>0</v>
      </c>
      <c r="M613" s="270"/>
      <c r="N613" s="282">
        <f t="shared" ref="N613:N644" si="75">ROUND(L613*K613,2)</f>
        <v>0</v>
      </c>
      <c r="O613" s="282"/>
      <c r="P613" s="282"/>
      <c r="Q613" s="282"/>
      <c r="R613" s="133"/>
      <c r="T613" s="154" t="s">
        <v>5</v>
      </c>
      <c r="U613" s="46" t="s">
        <v>45</v>
      </c>
      <c r="V613" s="38"/>
      <c r="W613" s="173">
        <f t="shared" ref="W613:W644" si="76">V613*K613</f>
        <v>0</v>
      </c>
      <c r="X613" s="173">
        <v>0</v>
      </c>
      <c r="Y613" s="173">
        <f t="shared" ref="Y613:Y644" si="77">X613*K613</f>
        <v>0</v>
      </c>
      <c r="Z613" s="173">
        <v>0</v>
      </c>
      <c r="AA613" s="174">
        <f t="shared" ref="AA613:AA644" si="78">Z613*K613</f>
        <v>0</v>
      </c>
      <c r="AR613" s="20" t="s">
        <v>252</v>
      </c>
      <c r="AT613" s="20" t="s">
        <v>152</v>
      </c>
      <c r="AU613" s="20" t="s">
        <v>118</v>
      </c>
      <c r="AY613" s="20" t="s">
        <v>161</v>
      </c>
      <c r="BE613" s="107">
        <f t="shared" ref="BE613:BE644" si="79">IF(U613="základní",N613,0)</f>
        <v>0</v>
      </c>
      <c r="BF613" s="107">
        <f t="shared" ref="BF613:BF644" si="80">IF(U613="snížená",N613,0)</f>
        <v>0</v>
      </c>
      <c r="BG613" s="107">
        <f t="shared" ref="BG613:BG644" si="81">IF(U613="zákl. přenesená",N613,0)</f>
        <v>0</v>
      </c>
      <c r="BH613" s="107">
        <f t="shared" ref="BH613:BH644" si="82">IF(U613="sníž. přenesená",N613,0)</f>
        <v>0</v>
      </c>
      <c r="BI613" s="107">
        <f t="shared" ref="BI613:BI644" si="83">IF(U613="nulová",N613,0)</f>
        <v>0</v>
      </c>
      <c r="BJ613" s="20" t="s">
        <v>85</v>
      </c>
      <c r="BK613" s="107">
        <f t="shared" ref="BK613:BK644" si="84">ROUND(L613*K613,2)</f>
        <v>0</v>
      </c>
      <c r="BL613" s="20" t="s">
        <v>252</v>
      </c>
      <c r="BM613" s="20" t="s">
        <v>2032</v>
      </c>
    </row>
    <row r="614" spans="2:65" s="1" customFormat="1" ht="25.5" customHeight="1">
      <c r="B614" s="130"/>
      <c r="C614" s="169" t="s">
        <v>2033</v>
      </c>
      <c r="D614" s="169" t="s">
        <v>152</v>
      </c>
      <c r="E614" s="170" t="s">
        <v>2034</v>
      </c>
      <c r="F614" s="281" t="s">
        <v>2035</v>
      </c>
      <c r="G614" s="281"/>
      <c r="H614" s="281"/>
      <c r="I614" s="281"/>
      <c r="J614" s="171" t="s">
        <v>454</v>
      </c>
      <c r="K614" s="172">
        <v>1</v>
      </c>
      <c r="L614" s="270">
        <v>0</v>
      </c>
      <c r="M614" s="270"/>
      <c r="N614" s="282">
        <f t="shared" si="75"/>
        <v>0</v>
      </c>
      <c r="O614" s="282"/>
      <c r="P614" s="282"/>
      <c r="Q614" s="282"/>
      <c r="R614" s="133"/>
      <c r="T614" s="154" t="s">
        <v>5</v>
      </c>
      <c r="U614" s="46" t="s">
        <v>45</v>
      </c>
      <c r="V614" s="38"/>
      <c r="W614" s="173">
        <f t="shared" si="76"/>
        <v>0</v>
      </c>
      <c r="X614" s="173">
        <v>0</v>
      </c>
      <c r="Y614" s="173">
        <f t="shared" si="77"/>
        <v>0</v>
      </c>
      <c r="Z614" s="173">
        <v>0</v>
      </c>
      <c r="AA614" s="174">
        <f t="shared" si="78"/>
        <v>0</v>
      </c>
      <c r="AR614" s="20" t="s">
        <v>252</v>
      </c>
      <c r="AT614" s="20" t="s">
        <v>152</v>
      </c>
      <c r="AU614" s="20" t="s">
        <v>118</v>
      </c>
      <c r="AY614" s="20" t="s">
        <v>161</v>
      </c>
      <c r="BE614" s="107">
        <f t="shared" si="79"/>
        <v>0</v>
      </c>
      <c r="BF614" s="107">
        <f t="shared" si="80"/>
        <v>0</v>
      </c>
      <c r="BG614" s="107">
        <f t="shared" si="81"/>
        <v>0</v>
      </c>
      <c r="BH614" s="107">
        <f t="shared" si="82"/>
        <v>0</v>
      </c>
      <c r="BI614" s="107">
        <f t="shared" si="83"/>
        <v>0</v>
      </c>
      <c r="BJ614" s="20" t="s">
        <v>85</v>
      </c>
      <c r="BK614" s="107">
        <f t="shared" si="84"/>
        <v>0</v>
      </c>
      <c r="BL614" s="20" t="s">
        <v>252</v>
      </c>
      <c r="BM614" s="20" t="s">
        <v>2036</v>
      </c>
    </row>
    <row r="615" spans="2:65" s="1" customFormat="1" ht="16.5" customHeight="1">
      <c r="B615" s="130"/>
      <c r="C615" s="169" t="s">
        <v>2037</v>
      </c>
      <c r="D615" s="169" t="s">
        <v>152</v>
      </c>
      <c r="E615" s="170" t="s">
        <v>2038</v>
      </c>
      <c r="F615" s="281" t="s">
        <v>2039</v>
      </c>
      <c r="G615" s="281"/>
      <c r="H615" s="281"/>
      <c r="I615" s="281"/>
      <c r="J615" s="171" t="s">
        <v>454</v>
      </c>
      <c r="K615" s="172">
        <v>1</v>
      </c>
      <c r="L615" s="270">
        <v>0</v>
      </c>
      <c r="M615" s="270"/>
      <c r="N615" s="282">
        <f t="shared" si="75"/>
        <v>0</v>
      </c>
      <c r="O615" s="282"/>
      <c r="P615" s="282"/>
      <c r="Q615" s="282"/>
      <c r="R615" s="133"/>
      <c r="T615" s="154" t="s">
        <v>5</v>
      </c>
      <c r="U615" s="46" t="s">
        <v>45</v>
      </c>
      <c r="V615" s="38"/>
      <c r="W615" s="173">
        <f t="shared" si="76"/>
        <v>0</v>
      </c>
      <c r="X615" s="173">
        <v>0</v>
      </c>
      <c r="Y615" s="173">
        <f t="shared" si="77"/>
        <v>0</v>
      </c>
      <c r="Z615" s="173">
        <v>0</v>
      </c>
      <c r="AA615" s="174">
        <f t="shared" si="78"/>
        <v>0</v>
      </c>
      <c r="AR615" s="20" t="s">
        <v>252</v>
      </c>
      <c r="AT615" s="20" t="s">
        <v>152</v>
      </c>
      <c r="AU615" s="20" t="s">
        <v>118</v>
      </c>
      <c r="AY615" s="20" t="s">
        <v>161</v>
      </c>
      <c r="BE615" s="107">
        <f t="shared" si="79"/>
        <v>0</v>
      </c>
      <c r="BF615" s="107">
        <f t="shared" si="80"/>
        <v>0</v>
      </c>
      <c r="BG615" s="107">
        <f t="shared" si="81"/>
        <v>0</v>
      </c>
      <c r="BH615" s="107">
        <f t="shared" si="82"/>
        <v>0</v>
      </c>
      <c r="BI615" s="107">
        <f t="shared" si="83"/>
        <v>0</v>
      </c>
      <c r="BJ615" s="20" t="s">
        <v>85</v>
      </c>
      <c r="BK615" s="107">
        <f t="shared" si="84"/>
        <v>0</v>
      </c>
      <c r="BL615" s="20" t="s">
        <v>252</v>
      </c>
      <c r="BM615" s="20" t="s">
        <v>2040</v>
      </c>
    </row>
    <row r="616" spans="2:65" s="1" customFormat="1" ht="16.5" customHeight="1">
      <c r="B616" s="130"/>
      <c r="C616" s="169" t="s">
        <v>2041</v>
      </c>
      <c r="D616" s="169" t="s">
        <v>152</v>
      </c>
      <c r="E616" s="170" t="s">
        <v>2042</v>
      </c>
      <c r="F616" s="281" t="s">
        <v>2043</v>
      </c>
      <c r="G616" s="281"/>
      <c r="H616" s="281"/>
      <c r="I616" s="281"/>
      <c r="J616" s="171" t="s">
        <v>454</v>
      </c>
      <c r="K616" s="172">
        <v>1</v>
      </c>
      <c r="L616" s="270">
        <v>0</v>
      </c>
      <c r="M616" s="270"/>
      <c r="N616" s="282">
        <f t="shared" si="75"/>
        <v>0</v>
      </c>
      <c r="O616" s="282"/>
      <c r="P616" s="282"/>
      <c r="Q616" s="282"/>
      <c r="R616" s="133"/>
      <c r="T616" s="154" t="s">
        <v>5</v>
      </c>
      <c r="U616" s="46" t="s">
        <v>45</v>
      </c>
      <c r="V616" s="38"/>
      <c r="W616" s="173">
        <f t="shared" si="76"/>
        <v>0</v>
      </c>
      <c r="X616" s="173">
        <v>0</v>
      </c>
      <c r="Y616" s="173">
        <f t="shared" si="77"/>
        <v>0</v>
      </c>
      <c r="Z616" s="173">
        <v>0</v>
      </c>
      <c r="AA616" s="174">
        <f t="shared" si="78"/>
        <v>0</v>
      </c>
      <c r="AR616" s="20" t="s">
        <v>252</v>
      </c>
      <c r="AT616" s="20" t="s">
        <v>152</v>
      </c>
      <c r="AU616" s="20" t="s">
        <v>118</v>
      </c>
      <c r="AY616" s="20" t="s">
        <v>161</v>
      </c>
      <c r="BE616" s="107">
        <f t="shared" si="79"/>
        <v>0</v>
      </c>
      <c r="BF616" s="107">
        <f t="shared" si="80"/>
        <v>0</v>
      </c>
      <c r="BG616" s="107">
        <f t="shared" si="81"/>
        <v>0</v>
      </c>
      <c r="BH616" s="107">
        <f t="shared" si="82"/>
        <v>0</v>
      </c>
      <c r="BI616" s="107">
        <f t="shared" si="83"/>
        <v>0</v>
      </c>
      <c r="BJ616" s="20" t="s">
        <v>85</v>
      </c>
      <c r="BK616" s="107">
        <f t="shared" si="84"/>
        <v>0</v>
      </c>
      <c r="BL616" s="20" t="s">
        <v>252</v>
      </c>
      <c r="BM616" s="20" t="s">
        <v>2044</v>
      </c>
    </row>
    <row r="617" spans="2:65" s="1" customFormat="1" ht="16.5" customHeight="1">
      <c r="B617" s="130"/>
      <c r="C617" s="169" t="s">
        <v>2045</v>
      </c>
      <c r="D617" s="169" t="s">
        <v>152</v>
      </c>
      <c r="E617" s="170" t="s">
        <v>2046</v>
      </c>
      <c r="F617" s="281" t="s">
        <v>2047</v>
      </c>
      <c r="G617" s="281"/>
      <c r="H617" s="281"/>
      <c r="I617" s="281"/>
      <c r="J617" s="171" t="s">
        <v>454</v>
      </c>
      <c r="K617" s="172">
        <v>1</v>
      </c>
      <c r="L617" s="270">
        <v>0</v>
      </c>
      <c r="M617" s="270"/>
      <c r="N617" s="282">
        <f t="shared" si="75"/>
        <v>0</v>
      </c>
      <c r="O617" s="282"/>
      <c r="P617" s="282"/>
      <c r="Q617" s="282"/>
      <c r="R617" s="133"/>
      <c r="T617" s="154" t="s">
        <v>5</v>
      </c>
      <c r="U617" s="46" t="s">
        <v>45</v>
      </c>
      <c r="V617" s="38"/>
      <c r="W617" s="173">
        <f t="shared" si="76"/>
        <v>0</v>
      </c>
      <c r="X617" s="173">
        <v>0</v>
      </c>
      <c r="Y617" s="173">
        <f t="shared" si="77"/>
        <v>0</v>
      </c>
      <c r="Z617" s="173">
        <v>0</v>
      </c>
      <c r="AA617" s="174">
        <f t="shared" si="78"/>
        <v>0</v>
      </c>
      <c r="AR617" s="20" t="s">
        <v>252</v>
      </c>
      <c r="AT617" s="20" t="s">
        <v>152</v>
      </c>
      <c r="AU617" s="20" t="s">
        <v>118</v>
      </c>
      <c r="AY617" s="20" t="s">
        <v>161</v>
      </c>
      <c r="BE617" s="107">
        <f t="shared" si="79"/>
        <v>0</v>
      </c>
      <c r="BF617" s="107">
        <f t="shared" si="80"/>
        <v>0</v>
      </c>
      <c r="BG617" s="107">
        <f t="shared" si="81"/>
        <v>0</v>
      </c>
      <c r="BH617" s="107">
        <f t="shared" si="82"/>
        <v>0</v>
      </c>
      <c r="BI617" s="107">
        <f t="shared" si="83"/>
        <v>0</v>
      </c>
      <c r="BJ617" s="20" t="s">
        <v>85</v>
      </c>
      <c r="BK617" s="107">
        <f t="shared" si="84"/>
        <v>0</v>
      </c>
      <c r="BL617" s="20" t="s">
        <v>252</v>
      </c>
      <c r="BM617" s="20" t="s">
        <v>2048</v>
      </c>
    </row>
    <row r="618" spans="2:65" s="1" customFormat="1" ht="16.5" customHeight="1">
      <c r="B618" s="130"/>
      <c r="C618" s="169" t="s">
        <v>2049</v>
      </c>
      <c r="D618" s="169" t="s">
        <v>152</v>
      </c>
      <c r="E618" s="170" t="s">
        <v>2050</v>
      </c>
      <c r="F618" s="281" t="s">
        <v>2051</v>
      </c>
      <c r="G618" s="281"/>
      <c r="H618" s="281"/>
      <c r="I618" s="281"/>
      <c r="J618" s="171" t="s">
        <v>454</v>
      </c>
      <c r="K618" s="172">
        <v>1</v>
      </c>
      <c r="L618" s="270">
        <v>0</v>
      </c>
      <c r="M618" s="270"/>
      <c r="N618" s="282">
        <f t="shared" si="75"/>
        <v>0</v>
      </c>
      <c r="O618" s="282"/>
      <c r="P618" s="282"/>
      <c r="Q618" s="282"/>
      <c r="R618" s="133"/>
      <c r="T618" s="154" t="s">
        <v>5</v>
      </c>
      <c r="U618" s="46" t="s">
        <v>45</v>
      </c>
      <c r="V618" s="38"/>
      <c r="W618" s="173">
        <f t="shared" si="76"/>
        <v>0</v>
      </c>
      <c r="X618" s="173">
        <v>0</v>
      </c>
      <c r="Y618" s="173">
        <f t="shared" si="77"/>
        <v>0</v>
      </c>
      <c r="Z618" s="173">
        <v>0</v>
      </c>
      <c r="AA618" s="174">
        <f t="shared" si="78"/>
        <v>0</v>
      </c>
      <c r="AR618" s="20" t="s">
        <v>252</v>
      </c>
      <c r="AT618" s="20" t="s">
        <v>152</v>
      </c>
      <c r="AU618" s="20" t="s">
        <v>118</v>
      </c>
      <c r="AY618" s="20" t="s">
        <v>161</v>
      </c>
      <c r="BE618" s="107">
        <f t="shared" si="79"/>
        <v>0</v>
      </c>
      <c r="BF618" s="107">
        <f t="shared" si="80"/>
        <v>0</v>
      </c>
      <c r="BG618" s="107">
        <f t="shared" si="81"/>
        <v>0</v>
      </c>
      <c r="BH618" s="107">
        <f t="shared" si="82"/>
        <v>0</v>
      </c>
      <c r="BI618" s="107">
        <f t="shared" si="83"/>
        <v>0</v>
      </c>
      <c r="BJ618" s="20" t="s">
        <v>85</v>
      </c>
      <c r="BK618" s="107">
        <f t="shared" si="84"/>
        <v>0</v>
      </c>
      <c r="BL618" s="20" t="s">
        <v>252</v>
      </c>
      <c r="BM618" s="20" t="s">
        <v>2052</v>
      </c>
    </row>
    <row r="619" spans="2:65" s="1" customFormat="1" ht="16.5" customHeight="1">
      <c r="B619" s="130"/>
      <c r="C619" s="169" t="s">
        <v>2053</v>
      </c>
      <c r="D619" s="169" t="s">
        <v>152</v>
      </c>
      <c r="E619" s="170" t="s">
        <v>2054</v>
      </c>
      <c r="F619" s="281" t="s">
        <v>2055</v>
      </c>
      <c r="G619" s="281"/>
      <c r="H619" s="281"/>
      <c r="I619" s="281"/>
      <c r="J619" s="171" t="s">
        <v>454</v>
      </c>
      <c r="K619" s="172">
        <v>1</v>
      </c>
      <c r="L619" s="270">
        <v>0</v>
      </c>
      <c r="M619" s="270"/>
      <c r="N619" s="282">
        <f t="shared" si="75"/>
        <v>0</v>
      </c>
      <c r="O619" s="282"/>
      <c r="P619" s="282"/>
      <c r="Q619" s="282"/>
      <c r="R619" s="133"/>
      <c r="T619" s="154" t="s">
        <v>5</v>
      </c>
      <c r="U619" s="46" t="s">
        <v>45</v>
      </c>
      <c r="V619" s="38"/>
      <c r="W619" s="173">
        <f t="shared" si="76"/>
        <v>0</v>
      </c>
      <c r="X619" s="173">
        <v>0</v>
      </c>
      <c r="Y619" s="173">
        <f t="shared" si="77"/>
        <v>0</v>
      </c>
      <c r="Z619" s="173">
        <v>0</v>
      </c>
      <c r="AA619" s="174">
        <f t="shared" si="78"/>
        <v>0</v>
      </c>
      <c r="AR619" s="20" t="s">
        <v>252</v>
      </c>
      <c r="AT619" s="20" t="s">
        <v>152</v>
      </c>
      <c r="AU619" s="20" t="s">
        <v>118</v>
      </c>
      <c r="AY619" s="20" t="s">
        <v>161</v>
      </c>
      <c r="BE619" s="107">
        <f t="shared" si="79"/>
        <v>0</v>
      </c>
      <c r="BF619" s="107">
        <f t="shared" si="80"/>
        <v>0</v>
      </c>
      <c r="BG619" s="107">
        <f t="shared" si="81"/>
        <v>0</v>
      </c>
      <c r="BH619" s="107">
        <f t="shared" si="82"/>
        <v>0</v>
      </c>
      <c r="BI619" s="107">
        <f t="shared" si="83"/>
        <v>0</v>
      </c>
      <c r="BJ619" s="20" t="s">
        <v>85</v>
      </c>
      <c r="BK619" s="107">
        <f t="shared" si="84"/>
        <v>0</v>
      </c>
      <c r="BL619" s="20" t="s">
        <v>252</v>
      </c>
      <c r="BM619" s="20" t="s">
        <v>2056</v>
      </c>
    </row>
    <row r="620" spans="2:65" s="1" customFormat="1" ht="16.5" customHeight="1">
      <c r="B620" s="130"/>
      <c r="C620" s="169" t="s">
        <v>2057</v>
      </c>
      <c r="D620" s="169" t="s">
        <v>152</v>
      </c>
      <c r="E620" s="170" t="s">
        <v>2058</v>
      </c>
      <c r="F620" s="281" t="s">
        <v>2059</v>
      </c>
      <c r="G620" s="281"/>
      <c r="H620" s="281"/>
      <c r="I620" s="281"/>
      <c r="J620" s="171" t="s">
        <v>454</v>
      </c>
      <c r="K620" s="172">
        <v>1</v>
      </c>
      <c r="L620" s="270">
        <v>0</v>
      </c>
      <c r="M620" s="270"/>
      <c r="N620" s="282">
        <f t="shared" si="75"/>
        <v>0</v>
      </c>
      <c r="O620" s="282"/>
      <c r="P620" s="282"/>
      <c r="Q620" s="282"/>
      <c r="R620" s="133"/>
      <c r="T620" s="154" t="s">
        <v>5</v>
      </c>
      <c r="U620" s="46" t="s">
        <v>45</v>
      </c>
      <c r="V620" s="38"/>
      <c r="W620" s="173">
        <f t="shared" si="76"/>
        <v>0</v>
      </c>
      <c r="X620" s="173">
        <v>0</v>
      </c>
      <c r="Y620" s="173">
        <f t="shared" si="77"/>
        <v>0</v>
      </c>
      <c r="Z620" s="173">
        <v>0</v>
      </c>
      <c r="AA620" s="174">
        <f t="shared" si="78"/>
        <v>0</v>
      </c>
      <c r="AR620" s="20" t="s">
        <v>252</v>
      </c>
      <c r="AT620" s="20" t="s">
        <v>152</v>
      </c>
      <c r="AU620" s="20" t="s">
        <v>118</v>
      </c>
      <c r="AY620" s="20" t="s">
        <v>161</v>
      </c>
      <c r="BE620" s="107">
        <f t="shared" si="79"/>
        <v>0</v>
      </c>
      <c r="BF620" s="107">
        <f t="shared" si="80"/>
        <v>0</v>
      </c>
      <c r="BG620" s="107">
        <f t="shared" si="81"/>
        <v>0</v>
      </c>
      <c r="BH620" s="107">
        <f t="shared" si="82"/>
        <v>0</v>
      </c>
      <c r="BI620" s="107">
        <f t="shared" si="83"/>
        <v>0</v>
      </c>
      <c r="BJ620" s="20" t="s">
        <v>85</v>
      </c>
      <c r="BK620" s="107">
        <f t="shared" si="84"/>
        <v>0</v>
      </c>
      <c r="BL620" s="20" t="s">
        <v>252</v>
      </c>
      <c r="BM620" s="20" t="s">
        <v>2060</v>
      </c>
    </row>
    <row r="621" spans="2:65" s="1" customFormat="1" ht="16.5" customHeight="1">
      <c r="B621" s="130"/>
      <c r="C621" s="169" t="s">
        <v>2061</v>
      </c>
      <c r="D621" s="169" t="s">
        <v>152</v>
      </c>
      <c r="E621" s="170" t="s">
        <v>2062</v>
      </c>
      <c r="F621" s="281" t="s">
        <v>2063</v>
      </c>
      <c r="G621" s="281"/>
      <c r="H621" s="281"/>
      <c r="I621" s="281"/>
      <c r="J621" s="171" t="s">
        <v>454</v>
      </c>
      <c r="K621" s="172">
        <v>1</v>
      </c>
      <c r="L621" s="270">
        <v>0</v>
      </c>
      <c r="M621" s="270"/>
      <c r="N621" s="282">
        <f t="shared" si="75"/>
        <v>0</v>
      </c>
      <c r="O621" s="282"/>
      <c r="P621" s="282"/>
      <c r="Q621" s="282"/>
      <c r="R621" s="133"/>
      <c r="T621" s="154" t="s">
        <v>5</v>
      </c>
      <c r="U621" s="46" t="s">
        <v>45</v>
      </c>
      <c r="V621" s="38"/>
      <c r="W621" s="173">
        <f t="shared" si="76"/>
        <v>0</v>
      </c>
      <c r="X621" s="173">
        <v>0</v>
      </c>
      <c r="Y621" s="173">
        <f t="shared" si="77"/>
        <v>0</v>
      </c>
      <c r="Z621" s="173">
        <v>0</v>
      </c>
      <c r="AA621" s="174">
        <f t="shared" si="78"/>
        <v>0</v>
      </c>
      <c r="AR621" s="20" t="s">
        <v>252</v>
      </c>
      <c r="AT621" s="20" t="s">
        <v>152</v>
      </c>
      <c r="AU621" s="20" t="s">
        <v>118</v>
      </c>
      <c r="AY621" s="20" t="s">
        <v>161</v>
      </c>
      <c r="BE621" s="107">
        <f t="shared" si="79"/>
        <v>0</v>
      </c>
      <c r="BF621" s="107">
        <f t="shared" si="80"/>
        <v>0</v>
      </c>
      <c r="BG621" s="107">
        <f t="shared" si="81"/>
        <v>0</v>
      </c>
      <c r="BH621" s="107">
        <f t="shared" si="82"/>
        <v>0</v>
      </c>
      <c r="BI621" s="107">
        <f t="shared" si="83"/>
        <v>0</v>
      </c>
      <c r="BJ621" s="20" t="s">
        <v>85</v>
      </c>
      <c r="BK621" s="107">
        <f t="shared" si="84"/>
        <v>0</v>
      </c>
      <c r="BL621" s="20" t="s">
        <v>252</v>
      </c>
      <c r="BM621" s="20" t="s">
        <v>2064</v>
      </c>
    </row>
    <row r="622" spans="2:65" s="1" customFormat="1" ht="16.5" customHeight="1">
      <c r="B622" s="130"/>
      <c r="C622" s="169" t="s">
        <v>2065</v>
      </c>
      <c r="D622" s="169" t="s">
        <v>152</v>
      </c>
      <c r="E622" s="170" t="s">
        <v>2066</v>
      </c>
      <c r="F622" s="281" t="s">
        <v>2067</v>
      </c>
      <c r="G622" s="281"/>
      <c r="H622" s="281"/>
      <c r="I622" s="281"/>
      <c r="J622" s="171" t="s">
        <v>454</v>
      </c>
      <c r="K622" s="172">
        <v>1</v>
      </c>
      <c r="L622" s="270">
        <v>0</v>
      </c>
      <c r="M622" s="270"/>
      <c r="N622" s="282">
        <f t="shared" si="75"/>
        <v>0</v>
      </c>
      <c r="O622" s="282"/>
      <c r="P622" s="282"/>
      <c r="Q622" s="282"/>
      <c r="R622" s="133"/>
      <c r="T622" s="154" t="s">
        <v>5</v>
      </c>
      <c r="U622" s="46" t="s">
        <v>45</v>
      </c>
      <c r="V622" s="38"/>
      <c r="W622" s="173">
        <f t="shared" si="76"/>
        <v>0</v>
      </c>
      <c r="X622" s="173">
        <v>0</v>
      </c>
      <c r="Y622" s="173">
        <f t="shared" si="77"/>
        <v>0</v>
      </c>
      <c r="Z622" s="173">
        <v>0</v>
      </c>
      <c r="AA622" s="174">
        <f t="shared" si="78"/>
        <v>0</v>
      </c>
      <c r="AR622" s="20" t="s">
        <v>252</v>
      </c>
      <c r="AT622" s="20" t="s">
        <v>152</v>
      </c>
      <c r="AU622" s="20" t="s">
        <v>118</v>
      </c>
      <c r="AY622" s="20" t="s">
        <v>161</v>
      </c>
      <c r="BE622" s="107">
        <f t="shared" si="79"/>
        <v>0</v>
      </c>
      <c r="BF622" s="107">
        <f t="shared" si="80"/>
        <v>0</v>
      </c>
      <c r="BG622" s="107">
        <f t="shared" si="81"/>
        <v>0</v>
      </c>
      <c r="BH622" s="107">
        <f t="shared" si="82"/>
        <v>0</v>
      </c>
      <c r="BI622" s="107">
        <f t="shared" si="83"/>
        <v>0</v>
      </c>
      <c r="BJ622" s="20" t="s">
        <v>85</v>
      </c>
      <c r="BK622" s="107">
        <f t="shared" si="84"/>
        <v>0</v>
      </c>
      <c r="BL622" s="20" t="s">
        <v>252</v>
      </c>
      <c r="BM622" s="20" t="s">
        <v>2068</v>
      </c>
    </row>
    <row r="623" spans="2:65" s="1" customFormat="1" ht="16.5" customHeight="1">
      <c r="B623" s="130"/>
      <c r="C623" s="169" t="s">
        <v>2069</v>
      </c>
      <c r="D623" s="169" t="s">
        <v>152</v>
      </c>
      <c r="E623" s="170" t="s">
        <v>2070</v>
      </c>
      <c r="F623" s="281" t="s">
        <v>2071</v>
      </c>
      <c r="G623" s="281"/>
      <c r="H623" s="281"/>
      <c r="I623" s="281"/>
      <c r="J623" s="171" t="s">
        <v>454</v>
      </c>
      <c r="K623" s="172">
        <v>1</v>
      </c>
      <c r="L623" s="270">
        <v>0</v>
      </c>
      <c r="M623" s="270"/>
      <c r="N623" s="282">
        <f t="shared" si="75"/>
        <v>0</v>
      </c>
      <c r="O623" s="282"/>
      <c r="P623" s="282"/>
      <c r="Q623" s="282"/>
      <c r="R623" s="133"/>
      <c r="T623" s="154" t="s">
        <v>5</v>
      </c>
      <c r="U623" s="46" t="s">
        <v>45</v>
      </c>
      <c r="V623" s="38"/>
      <c r="W623" s="173">
        <f t="shared" si="76"/>
        <v>0</v>
      </c>
      <c r="X623" s="173">
        <v>0</v>
      </c>
      <c r="Y623" s="173">
        <f t="shared" si="77"/>
        <v>0</v>
      </c>
      <c r="Z623" s="173">
        <v>0</v>
      </c>
      <c r="AA623" s="174">
        <f t="shared" si="78"/>
        <v>0</v>
      </c>
      <c r="AR623" s="20" t="s">
        <v>252</v>
      </c>
      <c r="AT623" s="20" t="s">
        <v>152</v>
      </c>
      <c r="AU623" s="20" t="s">
        <v>118</v>
      </c>
      <c r="AY623" s="20" t="s">
        <v>161</v>
      </c>
      <c r="BE623" s="107">
        <f t="shared" si="79"/>
        <v>0</v>
      </c>
      <c r="BF623" s="107">
        <f t="shared" si="80"/>
        <v>0</v>
      </c>
      <c r="BG623" s="107">
        <f t="shared" si="81"/>
        <v>0</v>
      </c>
      <c r="BH623" s="107">
        <f t="shared" si="82"/>
        <v>0</v>
      </c>
      <c r="BI623" s="107">
        <f t="shared" si="83"/>
        <v>0</v>
      </c>
      <c r="BJ623" s="20" t="s">
        <v>85</v>
      </c>
      <c r="BK623" s="107">
        <f t="shared" si="84"/>
        <v>0</v>
      </c>
      <c r="BL623" s="20" t="s">
        <v>252</v>
      </c>
      <c r="BM623" s="20" t="s">
        <v>2072</v>
      </c>
    </row>
    <row r="624" spans="2:65" s="1" customFormat="1" ht="16.5" customHeight="1">
      <c r="B624" s="130"/>
      <c r="C624" s="169" t="s">
        <v>2073</v>
      </c>
      <c r="D624" s="169" t="s">
        <v>152</v>
      </c>
      <c r="E624" s="170" t="s">
        <v>2074</v>
      </c>
      <c r="F624" s="281" t="s">
        <v>2075</v>
      </c>
      <c r="G624" s="281"/>
      <c r="H624" s="281"/>
      <c r="I624" s="281"/>
      <c r="J624" s="171" t="s">
        <v>454</v>
      </c>
      <c r="K624" s="172">
        <v>1</v>
      </c>
      <c r="L624" s="270">
        <v>0</v>
      </c>
      <c r="M624" s="270"/>
      <c r="N624" s="282">
        <f t="shared" si="75"/>
        <v>0</v>
      </c>
      <c r="O624" s="282"/>
      <c r="P624" s="282"/>
      <c r="Q624" s="282"/>
      <c r="R624" s="133"/>
      <c r="T624" s="154" t="s">
        <v>5</v>
      </c>
      <c r="U624" s="46" t="s">
        <v>45</v>
      </c>
      <c r="V624" s="38"/>
      <c r="W624" s="173">
        <f t="shared" si="76"/>
        <v>0</v>
      </c>
      <c r="X624" s="173">
        <v>0</v>
      </c>
      <c r="Y624" s="173">
        <f t="shared" si="77"/>
        <v>0</v>
      </c>
      <c r="Z624" s="173">
        <v>0</v>
      </c>
      <c r="AA624" s="174">
        <f t="shared" si="78"/>
        <v>0</v>
      </c>
      <c r="AR624" s="20" t="s">
        <v>252</v>
      </c>
      <c r="AT624" s="20" t="s">
        <v>152</v>
      </c>
      <c r="AU624" s="20" t="s">
        <v>118</v>
      </c>
      <c r="AY624" s="20" t="s">
        <v>161</v>
      </c>
      <c r="BE624" s="107">
        <f t="shared" si="79"/>
        <v>0</v>
      </c>
      <c r="BF624" s="107">
        <f t="shared" si="80"/>
        <v>0</v>
      </c>
      <c r="BG624" s="107">
        <f t="shared" si="81"/>
        <v>0</v>
      </c>
      <c r="BH624" s="107">
        <f t="shared" si="82"/>
        <v>0</v>
      </c>
      <c r="BI624" s="107">
        <f t="shared" si="83"/>
        <v>0</v>
      </c>
      <c r="BJ624" s="20" t="s">
        <v>85</v>
      </c>
      <c r="BK624" s="107">
        <f t="shared" si="84"/>
        <v>0</v>
      </c>
      <c r="BL624" s="20" t="s">
        <v>252</v>
      </c>
      <c r="BM624" s="20" t="s">
        <v>2076</v>
      </c>
    </row>
    <row r="625" spans="2:65" s="1" customFormat="1" ht="16.5" customHeight="1">
      <c r="B625" s="130"/>
      <c r="C625" s="169" t="s">
        <v>2077</v>
      </c>
      <c r="D625" s="169" t="s">
        <v>152</v>
      </c>
      <c r="E625" s="170" t="s">
        <v>2078</v>
      </c>
      <c r="F625" s="281" t="s">
        <v>2079</v>
      </c>
      <c r="G625" s="281"/>
      <c r="H625" s="281"/>
      <c r="I625" s="281"/>
      <c r="J625" s="171" t="s">
        <v>454</v>
      </c>
      <c r="K625" s="172">
        <v>1</v>
      </c>
      <c r="L625" s="270">
        <v>0</v>
      </c>
      <c r="M625" s="270"/>
      <c r="N625" s="282">
        <f t="shared" si="75"/>
        <v>0</v>
      </c>
      <c r="O625" s="282"/>
      <c r="P625" s="282"/>
      <c r="Q625" s="282"/>
      <c r="R625" s="133"/>
      <c r="T625" s="154" t="s">
        <v>5</v>
      </c>
      <c r="U625" s="46" t="s">
        <v>45</v>
      </c>
      <c r="V625" s="38"/>
      <c r="W625" s="173">
        <f t="shared" si="76"/>
        <v>0</v>
      </c>
      <c r="X625" s="173">
        <v>0</v>
      </c>
      <c r="Y625" s="173">
        <f t="shared" si="77"/>
        <v>0</v>
      </c>
      <c r="Z625" s="173">
        <v>0</v>
      </c>
      <c r="AA625" s="174">
        <f t="shared" si="78"/>
        <v>0</v>
      </c>
      <c r="AR625" s="20" t="s">
        <v>252</v>
      </c>
      <c r="AT625" s="20" t="s">
        <v>152</v>
      </c>
      <c r="AU625" s="20" t="s">
        <v>118</v>
      </c>
      <c r="AY625" s="20" t="s">
        <v>161</v>
      </c>
      <c r="BE625" s="107">
        <f t="shared" si="79"/>
        <v>0</v>
      </c>
      <c r="BF625" s="107">
        <f t="shared" si="80"/>
        <v>0</v>
      </c>
      <c r="BG625" s="107">
        <f t="shared" si="81"/>
        <v>0</v>
      </c>
      <c r="BH625" s="107">
        <f t="shared" si="82"/>
        <v>0</v>
      </c>
      <c r="BI625" s="107">
        <f t="shared" si="83"/>
        <v>0</v>
      </c>
      <c r="BJ625" s="20" t="s">
        <v>85</v>
      </c>
      <c r="BK625" s="107">
        <f t="shared" si="84"/>
        <v>0</v>
      </c>
      <c r="BL625" s="20" t="s">
        <v>252</v>
      </c>
      <c r="BM625" s="20" t="s">
        <v>2080</v>
      </c>
    </row>
    <row r="626" spans="2:65" s="1" customFormat="1" ht="16.5" customHeight="1">
      <c r="B626" s="130"/>
      <c r="C626" s="169" t="s">
        <v>2081</v>
      </c>
      <c r="D626" s="169" t="s">
        <v>152</v>
      </c>
      <c r="E626" s="170" t="s">
        <v>2082</v>
      </c>
      <c r="F626" s="281" t="s">
        <v>2083</v>
      </c>
      <c r="G626" s="281"/>
      <c r="H626" s="281"/>
      <c r="I626" s="281"/>
      <c r="J626" s="171" t="s">
        <v>454</v>
      </c>
      <c r="K626" s="172">
        <v>1</v>
      </c>
      <c r="L626" s="270">
        <v>0</v>
      </c>
      <c r="M626" s="270"/>
      <c r="N626" s="282">
        <f t="shared" si="75"/>
        <v>0</v>
      </c>
      <c r="O626" s="282"/>
      <c r="P626" s="282"/>
      <c r="Q626" s="282"/>
      <c r="R626" s="133"/>
      <c r="T626" s="154" t="s">
        <v>5</v>
      </c>
      <c r="U626" s="46" t="s">
        <v>45</v>
      </c>
      <c r="V626" s="38"/>
      <c r="W626" s="173">
        <f t="shared" si="76"/>
        <v>0</v>
      </c>
      <c r="X626" s="173">
        <v>0</v>
      </c>
      <c r="Y626" s="173">
        <f t="shared" si="77"/>
        <v>0</v>
      </c>
      <c r="Z626" s="173">
        <v>0</v>
      </c>
      <c r="AA626" s="174">
        <f t="shared" si="78"/>
        <v>0</v>
      </c>
      <c r="AR626" s="20" t="s">
        <v>252</v>
      </c>
      <c r="AT626" s="20" t="s">
        <v>152</v>
      </c>
      <c r="AU626" s="20" t="s">
        <v>118</v>
      </c>
      <c r="AY626" s="20" t="s">
        <v>161</v>
      </c>
      <c r="BE626" s="107">
        <f t="shared" si="79"/>
        <v>0</v>
      </c>
      <c r="BF626" s="107">
        <f t="shared" si="80"/>
        <v>0</v>
      </c>
      <c r="BG626" s="107">
        <f t="shared" si="81"/>
        <v>0</v>
      </c>
      <c r="BH626" s="107">
        <f t="shared" si="82"/>
        <v>0</v>
      </c>
      <c r="BI626" s="107">
        <f t="shared" si="83"/>
        <v>0</v>
      </c>
      <c r="BJ626" s="20" t="s">
        <v>85</v>
      </c>
      <c r="BK626" s="107">
        <f t="shared" si="84"/>
        <v>0</v>
      </c>
      <c r="BL626" s="20" t="s">
        <v>252</v>
      </c>
      <c r="BM626" s="20" t="s">
        <v>2084</v>
      </c>
    </row>
    <row r="627" spans="2:65" s="1" customFormat="1" ht="16.5" customHeight="1">
      <c r="B627" s="130"/>
      <c r="C627" s="169" t="s">
        <v>2085</v>
      </c>
      <c r="D627" s="169" t="s">
        <v>152</v>
      </c>
      <c r="E627" s="170" t="s">
        <v>2086</v>
      </c>
      <c r="F627" s="281" t="s">
        <v>2087</v>
      </c>
      <c r="G627" s="281"/>
      <c r="H627" s="281"/>
      <c r="I627" s="281"/>
      <c r="J627" s="171" t="s">
        <v>454</v>
      </c>
      <c r="K627" s="172">
        <v>1</v>
      </c>
      <c r="L627" s="270">
        <v>0</v>
      </c>
      <c r="M627" s="270"/>
      <c r="N627" s="282">
        <f t="shared" si="75"/>
        <v>0</v>
      </c>
      <c r="O627" s="282"/>
      <c r="P627" s="282"/>
      <c r="Q627" s="282"/>
      <c r="R627" s="133"/>
      <c r="T627" s="154" t="s">
        <v>5</v>
      </c>
      <c r="U627" s="46" t="s">
        <v>45</v>
      </c>
      <c r="V627" s="38"/>
      <c r="W627" s="173">
        <f t="shared" si="76"/>
        <v>0</v>
      </c>
      <c r="X627" s="173">
        <v>0</v>
      </c>
      <c r="Y627" s="173">
        <f t="shared" si="77"/>
        <v>0</v>
      </c>
      <c r="Z627" s="173">
        <v>0</v>
      </c>
      <c r="AA627" s="174">
        <f t="shared" si="78"/>
        <v>0</v>
      </c>
      <c r="AR627" s="20" t="s">
        <v>252</v>
      </c>
      <c r="AT627" s="20" t="s">
        <v>152</v>
      </c>
      <c r="AU627" s="20" t="s">
        <v>118</v>
      </c>
      <c r="AY627" s="20" t="s">
        <v>161</v>
      </c>
      <c r="BE627" s="107">
        <f t="shared" si="79"/>
        <v>0</v>
      </c>
      <c r="BF627" s="107">
        <f t="shared" si="80"/>
        <v>0</v>
      </c>
      <c r="BG627" s="107">
        <f t="shared" si="81"/>
        <v>0</v>
      </c>
      <c r="BH627" s="107">
        <f t="shared" si="82"/>
        <v>0</v>
      </c>
      <c r="BI627" s="107">
        <f t="shared" si="83"/>
        <v>0</v>
      </c>
      <c r="BJ627" s="20" t="s">
        <v>85</v>
      </c>
      <c r="BK627" s="107">
        <f t="shared" si="84"/>
        <v>0</v>
      </c>
      <c r="BL627" s="20" t="s">
        <v>252</v>
      </c>
      <c r="BM627" s="20" t="s">
        <v>2088</v>
      </c>
    </row>
    <row r="628" spans="2:65" s="1" customFormat="1" ht="16.5" customHeight="1">
      <c r="B628" s="130"/>
      <c r="C628" s="169" t="s">
        <v>2089</v>
      </c>
      <c r="D628" s="169" t="s">
        <v>152</v>
      </c>
      <c r="E628" s="170" t="s">
        <v>2090</v>
      </c>
      <c r="F628" s="281" t="s">
        <v>2091</v>
      </c>
      <c r="G628" s="281"/>
      <c r="H628" s="281"/>
      <c r="I628" s="281"/>
      <c r="J628" s="171" t="s">
        <v>454</v>
      </c>
      <c r="K628" s="172">
        <v>1</v>
      </c>
      <c r="L628" s="270">
        <v>0</v>
      </c>
      <c r="M628" s="270"/>
      <c r="N628" s="282">
        <f t="shared" si="75"/>
        <v>0</v>
      </c>
      <c r="O628" s="282"/>
      <c r="P628" s="282"/>
      <c r="Q628" s="282"/>
      <c r="R628" s="133"/>
      <c r="T628" s="154" t="s">
        <v>5</v>
      </c>
      <c r="U628" s="46" t="s">
        <v>45</v>
      </c>
      <c r="V628" s="38"/>
      <c r="W628" s="173">
        <f t="shared" si="76"/>
        <v>0</v>
      </c>
      <c r="X628" s="173">
        <v>0</v>
      </c>
      <c r="Y628" s="173">
        <f t="shared" si="77"/>
        <v>0</v>
      </c>
      <c r="Z628" s="173">
        <v>0</v>
      </c>
      <c r="AA628" s="174">
        <f t="shared" si="78"/>
        <v>0</v>
      </c>
      <c r="AR628" s="20" t="s">
        <v>252</v>
      </c>
      <c r="AT628" s="20" t="s">
        <v>152</v>
      </c>
      <c r="AU628" s="20" t="s">
        <v>118</v>
      </c>
      <c r="AY628" s="20" t="s">
        <v>161</v>
      </c>
      <c r="BE628" s="107">
        <f t="shared" si="79"/>
        <v>0</v>
      </c>
      <c r="BF628" s="107">
        <f t="shared" si="80"/>
        <v>0</v>
      </c>
      <c r="BG628" s="107">
        <f t="shared" si="81"/>
        <v>0</v>
      </c>
      <c r="BH628" s="107">
        <f t="shared" si="82"/>
        <v>0</v>
      </c>
      <c r="BI628" s="107">
        <f t="shared" si="83"/>
        <v>0</v>
      </c>
      <c r="BJ628" s="20" t="s">
        <v>85</v>
      </c>
      <c r="BK628" s="107">
        <f t="shared" si="84"/>
        <v>0</v>
      </c>
      <c r="BL628" s="20" t="s">
        <v>252</v>
      </c>
      <c r="BM628" s="20" t="s">
        <v>2092</v>
      </c>
    </row>
    <row r="629" spans="2:65" s="1" customFormat="1" ht="16.5" customHeight="1">
      <c r="B629" s="130"/>
      <c r="C629" s="169" t="s">
        <v>2093</v>
      </c>
      <c r="D629" s="169" t="s">
        <v>152</v>
      </c>
      <c r="E629" s="170" t="s">
        <v>2094</v>
      </c>
      <c r="F629" s="281" t="s">
        <v>2095</v>
      </c>
      <c r="G629" s="281"/>
      <c r="H629" s="281"/>
      <c r="I629" s="281"/>
      <c r="J629" s="171" t="s">
        <v>454</v>
      </c>
      <c r="K629" s="172">
        <v>1</v>
      </c>
      <c r="L629" s="270">
        <v>0</v>
      </c>
      <c r="M629" s="270"/>
      <c r="N629" s="282">
        <f t="shared" si="75"/>
        <v>0</v>
      </c>
      <c r="O629" s="282"/>
      <c r="P629" s="282"/>
      <c r="Q629" s="282"/>
      <c r="R629" s="133"/>
      <c r="T629" s="154" t="s">
        <v>5</v>
      </c>
      <c r="U629" s="46" t="s">
        <v>45</v>
      </c>
      <c r="V629" s="38"/>
      <c r="W629" s="173">
        <f t="shared" si="76"/>
        <v>0</v>
      </c>
      <c r="X629" s="173">
        <v>0</v>
      </c>
      <c r="Y629" s="173">
        <f t="shared" si="77"/>
        <v>0</v>
      </c>
      <c r="Z629" s="173">
        <v>0</v>
      </c>
      <c r="AA629" s="174">
        <f t="shared" si="78"/>
        <v>0</v>
      </c>
      <c r="AR629" s="20" t="s">
        <v>252</v>
      </c>
      <c r="AT629" s="20" t="s">
        <v>152</v>
      </c>
      <c r="AU629" s="20" t="s">
        <v>118</v>
      </c>
      <c r="AY629" s="20" t="s">
        <v>161</v>
      </c>
      <c r="BE629" s="107">
        <f t="shared" si="79"/>
        <v>0</v>
      </c>
      <c r="BF629" s="107">
        <f t="shared" si="80"/>
        <v>0</v>
      </c>
      <c r="BG629" s="107">
        <f t="shared" si="81"/>
        <v>0</v>
      </c>
      <c r="BH629" s="107">
        <f t="shared" si="82"/>
        <v>0</v>
      </c>
      <c r="BI629" s="107">
        <f t="shared" si="83"/>
        <v>0</v>
      </c>
      <c r="BJ629" s="20" t="s">
        <v>85</v>
      </c>
      <c r="BK629" s="107">
        <f t="shared" si="84"/>
        <v>0</v>
      </c>
      <c r="BL629" s="20" t="s">
        <v>252</v>
      </c>
      <c r="BM629" s="20" t="s">
        <v>2096</v>
      </c>
    </row>
    <row r="630" spans="2:65" s="1" customFormat="1" ht="16.5" customHeight="1">
      <c r="B630" s="130"/>
      <c r="C630" s="169" t="s">
        <v>2097</v>
      </c>
      <c r="D630" s="169" t="s">
        <v>152</v>
      </c>
      <c r="E630" s="170" t="s">
        <v>2098</v>
      </c>
      <c r="F630" s="281" t="s">
        <v>2099</v>
      </c>
      <c r="G630" s="281"/>
      <c r="H630" s="281"/>
      <c r="I630" s="281"/>
      <c r="J630" s="171" t="s">
        <v>454</v>
      </c>
      <c r="K630" s="172">
        <v>1</v>
      </c>
      <c r="L630" s="270">
        <v>0</v>
      </c>
      <c r="M630" s="270"/>
      <c r="N630" s="282">
        <f t="shared" si="75"/>
        <v>0</v>
      </c>
      <c r="O630" s="282"/>
      <c r="P630" s="282"/>
      <c r="Q630" s="282"/>
      <c r="R630" s="133"/>
      <c r="T630" s="154" t="s">
        <v>5</v>
      </c>
      <c r="U630" s="46" t="s">
        <v>45</v>
      </c>
      <c r="V630" s="38"/>
      <c r="W630" s="173">
        <f t="shared" si="76"/>
        <v>0</v>
      </c>
      <c r="X630" s="173">
        <v>0</v>
      </c>
      <c r="Y630" s="173">
        <f t="shared" si="77"/>
        <v>0</v>
      </c>
      <c r="Z630" s="173">
        <v>0</v>
      </c>
      <c r="AA630" s="174">
        <f t="shared" si="78"/>
        <v>0</v>
      </c>
      <c r="AR630" s="20" t="s">
        <v>252</v>
      </c>
      <c r="AT630" s="20" t="s">
        <v>152</v>
      </c>
      <c r="AU630" s="20" t="s">
        <v>118</v>
      </c>
      <c r="AY630" s="20" t="s">
        <v>161</v>
      </c>
      <c r="BE630" s="107">
        <f t="shared" si="79"/>
        <v>0</v>
      </c>
      <c r="BF630" s="107">
        <f t="shared" si="80"/>
        <v>0</v>
      </c>
      <c r="BG630" s="107">
        <f t="shared" si="81"/>
        <v>0</v>
      </c>
      <c r="BH630" s="107">
        <f t="shared" si="82"/>
        <v>0</v>
      </c>
      <c r="BI630" s="107">
        <f t="shared" si="83"/>
        <v>0</v>
      </c>
      <c r="BJ630" s="20" t="s">
        <v>85</v>
      </c>
      <c r="BK630" s="107">
        <f t="shared" si="84"/>
        <v>0</v>
      </c>
      <c r="BL630" s="20" t="s">
        <v>252</v>
      </c>
      <c r="BM630" s="20" t="s">
        <v>2100</v>
      </c>
    </row>
    <row r="631" spans="2:65" s="1" customFormat="1" ht="16.5" customHeight="1">
      <c r="B631" s="130"/>
      <c r="C631" s="169" t="s">
        <v>2101</v>
      </c>
      <c r="D631" s="169" t="s">
        <v>152</v>
      </c>
      <c r="E631" s="170" t="s">
        <v>2102</v>
      </c>
      <c r="F631" s="281" t="s">
        <v>2103</v>
      </c>
      <c r="G631" s="281"/>
      <c r="H631" s="281"/>
      <c r="I631" s="281"/>
      <c r="J631" s="171" t="s">
        <v>454</v>
      </c>
      <c r="K631" s="172">
        <v>1</v>
      </c>
      <c r="L631" s="270">
        <v>0</v>
      </c>
      <c r="M631" s="270"/>
      <c r="N631" s="282">
        <f t="shared" si="75"/>
        <v>0</v>
      </c>
      <c r="O631" s="282"/>
      <c r="P631" s="282"/>
      <c r="Q631" s="282"/>
      <c r="R631" s="133"/>
      <c r="T631" s="154" t="s">
        <v>5</v>
      </c>
      <c r="U631" s="46" t="s">
        <v>45</v>
      </c>
      <c r="V631" s="38"/>
      <c r="W631" s="173">
        <f t="shared" si="76"/>
        <v>0</v>
      </c>
      <c r="X631" s="173">
        <v>0</v>
      </c>
      <c r="Y631" s="173">
        <f t="shared" si="77"/>
        <v>0</v>
      </c>
      <c r="Z631" s="173">
        <v>0</v>
      </c>
      <c r="AA631" s="174">
        <f t="shared" si="78"/>
        <v>0</v>
      </c>
      <c r="AR631" s="20" t="s">
        <v>252</v>
      </c>
      <c r="AT631" s="20" t="s">
        <v>152</v>
      </c>
      <c r="AU631" s="20" t="s">
        <v>118</v>
      </c>
      <c r="AY631" s="20" t="s">
        <v>161</v>
      </c>
      <c r="BE631" s="107">
        <f t="shared" si="79"/>
        <v>0</v>
      </c>
      <c r="BF631" s="107">
        <f t="shared" si="80"/>
        <v>0</v>
      </c>
      <c r="BG631" s="107">
        <f t="shared" si="81"/>
        <v>0</v>
      </c>
      <c r="BH631" s="107">
        <f t="shared" si="82"/>
        <v>0</v>
      </c>
      <c r="BI631" s="107">
        <f t="shared" si="83"/>
        <v>0</v>
      </c>
      <c r="BJ631" s="20" t="s">
        <v>85</v>
      </c>
      <c r="BK631" s="107">
        <f t="shared" si="84"/>
        <v>0</v>
      </c>
      <c r="BL631" s="20" t="s">
        <v>252</v>
      </c>
      <c r="BM631" s="20" t="s">
        <v>2104</v>
      </c>
    </row>
    <row r="632" spans="2:65" s="1" customFormat="1" ht="16.5" customHeight="1">
      <c r="B632" s="130"/>
      <c r="C632" s="169" t="s">
        <v>2105</v>
      </c>
      <c r="D632" s="169" t="s">
        <v>152</v>
      </c>
      <c r="E632" s="170" t="s">
        <v>2106</v>
      </c>
      <c r="F632" s="281" t="s">
        <v>2107</v>
      </c>
      <c r="G632" s="281"/>
      <c r="H632" s="281"/>
      <c r="I632" s="281"/>
      <c r="J632" s="171" t="s">
        <v>454</v>
      </c>
      <c r="K632" s="172">
        <v>1</v>
      </c>
      <c r="L632" s="270">
        <v>0</v>
      </c>
      <c r="M632" s="270"/>
      <c r="N632" s="282">
        <f t="shared" si="75"/>
        <v>0</v>
      </c>
      <c r="O632" s="282"/>
      <c r="P632" s="282"/>
      <c r="Q632" s="282"/>
      <c r="R632" s="133"/>
      <c r="T632" s="154" t="s">
        <v>5</v>
      </c>
      <c r="U632" s="46" t="s">
        <v>45</v>
      </c>
      <c r="V632" s="38"/>
      <c r="W632" s="173">
        <f t="shared" si="76"/>
        <v>0</v>
      </c>
      <c r="X632" s="173">
        <v>0</v>
      </c>
      <c r="Y632" s="173">
        <f t="shared" si="77"/>
        <v>0</v>
      </c>
      <c r="Z632" s="173">
        <v>0</v>
      </c>
      <c r="AA632" s="174">
        <f t="shared" si="78"/>
        <v>0</v>
      </c>
      <c r="AR632" s="20" t="s">
        <v>252</v>
      </c>
      <c r="AT632" s="20" t="s">
        <v>152</v>
      </c>
      <c r="AU632" s="20" t="s">
        <v>118</v>
      </c>
      <c r="AY632" s="20" t="s">
        <v>161</v>
      </c>
      <c r="BE632" s="107">
        <f t="shared" si="79"/>
        <v>0</v>
      </c>
      <c r="BF632" s="107">
        <f t="shared" si="80"/>
        <v>0</v>
      </c>
      <c r="BG632" s="107">
        <f t="shared" si="81"/>
        <v>0</v>
      </c>
      <c r="BH632" s="107">
        <f t="shared" si="82"/>
        <v>0</v>
      </c>
      <c r="BI632" s="107">
        <f t="shared" si="83"/>
        <v>0</v>
      </c>
      <c r="BJ632" s="20" t="s">
        <v>85</v>
      </c>
      <c r="BK632" s="107">
        <f t="shared" si="84"/>
        <v>0</v>
      </c>
      <c r="BL632" s="20" t="s">
        <v>252</v>
      </c>
      <c r="BM632" s="20" t="s">
        <v>2108</v>
      </c>
    </row>
    <row r="633" spans="2:65" s="1" customFormat="1" ht="16.5" customHeight="1">
      <c r="B633" s="130"/>
      <c r="C633" s="169" t="s">
        <v>2109</v>
      </c>
      <c r="D633" s="169" t="s">
        <v>152</v>
      </c>
      <c r="E633" s="170" t="s">
        <v>2110</v>
      </c>
      <c r="F633" s="281" t="s">
        <v>2111</v>
      </c>
      <c r="G633" s="281"/>
      <c r="H633" s="281"/>
      <c r="I633" s="281"/>
      <c r="J633" s="171" t="s">
        <v>454</v>
      </c>
      <c r="K633" s="172">
        <v>1</v>
      </c>
      <c r="L633" s="270">
        <v>0</v>
      </c>
      <c r="M633" s="270"/>
      <c r="N633" s="282">
        <f t="shared" si="75"/>
        <v>0</v>
      </c>
      <c r="O633" s="282"/>
      <c r="P633" s="282"/>
      <c r="Q633" s="282"/>
      <c r="R633" s="133"/>
      <c r="T633" s="154" t="s">
        <v>5</v>
      </c>
      <c r="U633" s="46" t="s">
        <v>45</v>
      </c>
      <c r="V633" s="38"/>
      <c r="W633" s="173">
        <f t="shared" si="76"/>
        <v>0</v>
      </c>
      <c r="X633" s="173">
        <v>0</v>
      </c>
      <c r="Y633" s="173">
        <f t="shared" si="77"/>
        <v>0</v>
      </c>
      <c r="Z633" s="173">
        <v>0</v>
      </c>
      <c r="AA633" s="174">
        <f t="shared" si="78"/>
        <v>0</v>
      </c>
      <c r="AR633" s="20" t="s">
        <v>252</v>
      </c>
      <c r="AT633" s="20" t="s">
        <v>152</v>
      </c>
      <c r="AU633" s="20" t="s">
        <v>118</v>
      </c>
      <c r="AY633" s="20" t="s">
        <v>161</v>
      </c>
      <c r="BE633" s="107">
        <f t="shared" si="79"/>
        <v>0</v>
      </c>
      <c r="BF633" s="107">
        <f t="shared" si="80"/>
        <v>0</v>
      </c>
      <c r="BG633" s="107">
        <f t="shared" si="81"/>
        <v>0</v>
      </c>
      <c r="BH633" s="107">
        <f t="shared" si="82"/>
        <v>0</v>
      </c>
      <c r="BI633" s="107">
        <f t="shared" si="83"/>
        <v>0</v>
      </c>
      <c r="BJ633" s="20" t="s">
        <v>85</v>
      </c>
      <c r="BK633" s="107">
        <f t="shared" si="84"/>
        <v>0</v>
      </c>
      <c r="BL633" s="20" t="s">
        <v>252</v>
      </c>
      <c r="BM633" s="20" t="s">
        <v>2112</v>
      </c>
    </row>
    <row r="634" spans="2:65" s="1" customFormat="1" ht="16.5" customHeight="1">
      <c r="B634" s="130"/>
      <c r="C634" s="169" t="s">
        <v>2113</v>
      </c>
      <c r="D634" s="169" t="s">
        <v>152</v>
      </c>
      <c r="E634" s="170" t="s">
        <v>2114</v>
      </c>
      <c r="F634" s="281" t="s">
        <v>2115</v>
      </c>
      <c r="G634" s="281"/>
      <c r="H634" s="281"/>
      <c r="I634" s="281"/>
      <c r="J634" s="171" t="s">
        <v>454</v>
      </c>
      <c r="K634" s="172">
        <v>1</v>
      </c>
      <c r="L634" s="270">
        <v>0</v>
      </c>
      <c r="M634" s="270"/>
      <c r="N634" s="282">
        <f t="shared" si="75"/>
        <v>0</v>
      </c>
      <c r="O634" s="282"/>
      <c r="P634" s="282"/>
      <c r="Q634" s="282"/>
      <c r="R634" s="133"/>
      <c r="T634" s="154" t="s">
        <v>5</v>
      </c>
      <c r="U634" s="46" t="s">
        <v>45</v>
      </c>
      <c r="V634" s="38"/>
      <c r="W634" s="173">
        <f t="shared" si="76"/>
        <v>0</v>
      </c>
      <c r="X634" s="173">
        <v>0</v>
      </c>
      <c r="Y634" s="173">
        <f t="shared" si="77"/>
        <v>0</v>
      </c>
      <c r="Z634" s="173">
        <v>0</v>
      </c>
      <c r="AA634" s="174">
        <f t="shared" si="78"/>
        <v>0</v>
      </c>
      <c r="AR634" s="20" t="s">
        <v>252</v>
      </c>
      <c r="AT634" s="20" t="s">
        <v>152</v>
      </c>
      <c r="AU634" s="20" t="s">
        <v>118</v>
      </c>
      <c r="AY634" s="20" t="s">
        <v>161</v>
      </c>
      <c r="BE634" s="107">
        <f t="shared" si="79"/>
        <v>0</v>
      </c>
      <c r="BF634" s="107">
        <f t="shared" si="80"/>
        <v>0</v>
      </c>
      <c r="BG634" s="107">
        <f t="shared" si="81"/>
        <v>0</v>
      </c>
      <c r="BH634" s="107">
        <f t="shared" si="82"/>
        <v>0</v>
      </c>
      <c r="BI634" s="107">
        <f t="shared" si="83"/>
        <v>0</v>
      </c>
      <c r="BJ634" s="20" t="s">
        <v>85</v>
      </c>
      <c r="BK634" s="107">
        <f t="shared" si="84"/>
        <v>0</v>
      </c>
      <c r="BL634" s="20" t="s">
        <v>252</v>
      </c>
      <c r="BM634" s="20" t="s">
        <v>2116</v>
      </c>
    </row>
    <row r="635" spans="2:65" s="1" customFormat="1" ht="16.5" customHeight="1">
      <c r="B635" s="130"/>
      <c r="C635" s="169" t="s">
        <v>2117</v>
      </c>
      <c r="D635" s="169" t="s">
        <v>152</v>
      </c>
      <c r="E635" s="170" t="s">
        <v>2118</v>
      </c>
      <c r="F635" s="281" t="s">
        <v>2119</v>
      </c>
      <c r="G635" s="281"/>
      <c r="H635" s="281"/>
      <c r="I635" s="281"/>
      <c r="J635" s="171" t="s">
        <v>454</v>
      </c>
      <c r="K635" s="172">
        <v>1</v>
      </c>
      <c r="L635" s="270">
        <v>0</v>
      </c>
      <c r="M635" s="270"/>
      <c r="N635" s="282">
        <f t="shared" si="75"/>
        <v>0</v>
      </c>
      <c r="O635" s="282"/>
      <c r="P635" s="282"/>
      <c r="Q635" s="282"/>
      <c r="R635" s="133"/>
      <c r="T635" s="154" t="s">
        <v>5</v>
      </c>
      <c r="U635" s="46" t="s">
        <v>45</v>
      </c>
      <c r="V635" s="38"/>
      <c r="W635" s="173">
        <f t="shared" si="76"/>
        <v>0</v>
      </c>
      <c r="X635" s="173">
        <v>0</v>
      </c>
      <c r="Y635" s="173">
        <f t="shared" si="77"/>
        <v>0</v>
      </c>
      <c r="Z635" s="173">
        <v>0</v>
      </c>
      <c r="AA635" s="174">
        <f t="shared" si="78"/>
        <v>0</v>
      </c>
      <c r="AR635" s="20" t="s">
        <v>252</v>
      </c>
      <c r="AT635" s="20" t="s">
        <v>152</v>
      </c>
      <c r="AU635" s="20" t="s">
        <v>118</v>
      </c>
      <c r="AY635" s="20" t="s">
        <v>161</v>
      </c>
      <c r="BE635" s="107">
        <f t="shared" si="79"/>
        <v>0</v>
      </c>
      <c r="BF635" s="107">
        <f t="shared" si="80"/>
        <v>0</v>
      </c>
      <c r="BG635" s="107">
        <f t="shared" si="81"/>
        <v>0</v>
      </c>
      <c r="BH635" s="107">
        <f t="shared" si="82"/>
        <v>0</v>
      </c>
      <c r="BI635" s="107">
        <f t="shared" si="83"/>
        <v>0</v>
      </c>
      <c r="BJ635" s="20" t="s">
        <v>85</v>
      </c>
      <c r="BK635" s="107">
        <f t="shared" si="84"/>
        <v>0</v>
      </c>
      <c r="BL635" s="20" t="s">
        <v>252</v>
      </c>
      <c r="BM635" s="20" t="s">
        <v>2120</v>
      </c>
    </row>
    <row r="636" spans="2:65" s="1" customFormat="1" ht="16.5" customHeight="1">
      <c r="B636" s="130"/>
      <c r="C636" s="169" t="s">
        <v>2121</v>
      </c>
      <c r="D636" s="169" t="s">
        <v>152</v>
      </c>
      <c r="E636" s="170" t="s">
        <v>2122</v>
      </c>
      <c r="F636" s="281" t="s">
        <v>2123</v>
      </c>
      <c r="G636" s="281"/>
      <c r="H636" s="281"/>
      <c r="I636" s="281"/>
      <c r="J636" s="171" t="s">
        <v>454</v>
      </c>
      <c r="K636" s="172">
        <v>1</v>
      </c>
      <c r="L636" s="270">
        <v>0</v>
      </c>
      <c r="M636" s="270"/>
      <c r="N636" s="282">
        <f t="shared" si="75"/>
        <v>0</v>
      </c>
      <c r="O636" s="282"/>
      <c r="P636" s="282"/>
      <c r="Q636" s="282"/>
      <c r="R636" s="133"/>
      <c r="T636" s="154" t="s">
        <v>5</v>
      </c>
      <c r="U636" s="46" t="s">
        <v>45</v>
      </c>
      <c r="V636" s="38"/>
      <c r="W636" s="173">
        <f t="shared" si="76"/>
        <v>0</v>
      </c>
      <c r="X636" s="173">
        <v>0</v>
      </c>
      <c r="Y636" s="173">
        <f t="shared" si="77"/>
        <v>0</v>
      </c>
      <c r="Z636" s="173">
        <v>0</v>
      </c>
      <c r="AA636" s="174">
        <f t="shared" si="78"/>
        <v>0</v>
      </c>
      <c r="AR636" s="20" t="s">
        <v>252</v>
      </c>
      <c r="AT636" s="20" t="s">
        <v>152</v>
      </c>
      <c r="AU636" s="20" t="s">
        <v>118</v>
      </c>
      <c r="AY636" s="20" t="s">
        <v>161</v>
      </c>
      <c r="BE636" s="107">
        <f t="shared" si="79"/>
        <v>0</v>
      </c>
      <c r="BF636" s="107">
        <f t="shared" si="80"/>
        <v>0</v>
      </c>
      <c r="BG636" s="107">
        <f t="shared" si="81"/>
        <v>0</v>
      </c>
      <c r="BH636" s="107">
        <f t="shared" si="82"/>
        <v>0</v>
      </c>
      <c r="BI636" s="107">
        <f t="shared" si="83"/>
        <v>0</v>
      </c>
      <c r="BJ636" s="20" t="s">
        <v>85</v>
      </c>
      <c r="BK636" s="107">
        <f t="shared" si="84"/>
        <v>0</v>
      </c>
      <c r="BL636" s="20" t="s">
        <v>252</v>
      </c>
      <c r="BM636" s="20" t="s">
        <v>2124</v>
      </c>
    </row>
    <row r="637" spans="2:65" s="1" customFormat="1" ht="16.5" customHeight="1">
      <c r="B637" s="130"/>
      <c r="C637" s="169" t="s">
        <v>2125</v>
      </c>
      <c r="D637" s="169" t="s">
        <v>152</v>
      </c>
      <c r="E637" s="170" t="s">
        <v>2126</v>
      </c>
      <c r="F637" s="281" t="s">
        <v>2127</v>
      </c>
      <c r="G637" s="281"/>
      <c r="H637" s="281"/>
      <c r="I637" s="281"/>
      <c r="J637" s="171" t="s">
        <v>454</v>
      </c>
      <c r="K637" s="172">
        <v>1</v>
      </c>
      <c r="L637" s="270">
        <v>0</v>
      </c>
      <c r="M637" s="270"/>
      <c r="N637" s="282">
        <f t="shared" si="75"/>
        <v>0</v>
      </c>
      <c r="O637" s="282"/>
      <c r="P637" s="282"/>
      <c r="Q637" s="282"/>
      <c r="R637" s="133"/>
      <c r="T637" s="154" t="s">
        <v>5</v>
      </c>
      <c r="U637" s="46" t="s">
        <v>45</v>
      </c>
      <c r="V637" s="38"/>
      <c r="W637" s="173">
        <f t="shared" si="76"/>
        <v>0</v>
      </c>
      <c r="X637" s="173">
        <v>0</v>
      </c>
      <c r="Y637" s="173">
        <f t="shared" si="77"/>
        <v>0</v>
      </c>
      <c r="Z637" s="173">
        <v>0</v>
      </c>
      <c r="AA637" s="174">
        <f t="shared" si="78"/>
        <v>0</v>
      </c>
      <c r="AR637" s="20" t="s">
        <v>252</v>
      </c>
      <c r="AT637" s="20" t="s">
        <v>152</v>
      </c>
      <c r="AU637" s="20" t="s">
        <v>118</v>
      </c>
      <c r="AY637" s="20" t="s">
        <v>161</v>
      </c>
      <c r="BE637" s="107">
        <f t="shared" si="79"/>
        <v>0</v>
      </c>
      <c r="BF637" s="107">
        <f t="shared" si="80"/>
        <v>0</v>
      </c>
      <c r="BG637" s="107">
        <f t="shared" si="81"/>
        <v>0</v>
      </c>
      <c r="BH637" s="107">
        <f t="shared" si="82"/>
        <v>0</v>
      </c>
      <c r="BI637" s="107">
        <f t="shared" si="83"/>
        <v>0</v>
      </c>
      <c r="BJ637" s="20" t="s">
        <v>85</v>
      </c>
      <c r="BK637" s="107">
        <f t="shared" si="84"/>
        <v>0</v>
      </c>
      <c r="BL637" s="20" t="s">
        <v>252</v>
      </c>
      <c r="BM637" s="20" t="s">
        <v>2128</v>
      </c>
    </row>
    <row r="638" spans="2:65" s="1" customFormat="1" ht="16.5" customHeight="1">
      <c r="B638" s="130"/>
      <c r="C638" s="169" t="s">
        <v>2129</v>
      </c>
      <c r="D638" s="169" t="s">
        <v>152</v>
      </c>
      <c r="E638" s="170" t="s">
        <v>2130</v>
      </c>
      <c r="F638" s="281" t="s">
        <v>2131</v>
      </c>
      <c r="G638" s="281"/>
      <c r="H638" s="281"/>
      <c r="I638" s="281"/>
      <c r="J638" s="171" t="s">
        <v>454</v>
      </c>
      <c r="K638" s="172">
        <v>1</v>
      </c>
      <c r="L638" s="270">
        <v>0</v>
      </c>
      <c r="M638" s="270"/>
      <c r="N638" s="282">
        <f t="shared" si="75"/>
        <v>0</v>
      </c>
      <c r="O638" s="282"/>
      <c r="P638" s="282"/>
      <c r="Q638" s="282"/>
      <c r="R638" s="133"/>
      <c r="T638" s="154" t="s">
        <v>5</v>
      </c>
      <c r="U638" s="46" t="s">
        <v>45</v>
      </c>
      <c r="V638" s="38"/>
      <c r="W638" s="173">
        <f t="shared" si="76"/>
        <v>0</v>
      </c>
      <c r="X638" s="173">
        <v>0</v>
      </c>
      <c r="Y638" s="173">
        <f t="shared" si="77"/>
        <v>0</v>
      </c>
      <c r="Z638" s="173">
        <v>0</v>
      </c>
      <c r="AA638" s="174">
        <f t="shared" si="78"/>
        <v>0</v>
      </c>
      <c r="AR638" s="20" t="s">
        <v>252</v>
      </c>
      <c r="AT638" s="20" t="s">
        <v>152</v>
      </c>
      <c r="AU638" s="20" t="s">
        <v>118</v>
      </c>
      <c r="AY638" s="20" t="s">
        <v>161</v>
      </c>
      <c r="BE638" s="107">
        <f t="shared" si="79"/>
        <v>0</v>
      </c>
      <c r="BF638" s="107">
        <f t="shared" si="80"/>
        <v>0</v>
      </c>
      <c r="BG638" s="107">
        <f t="shared" si="81"/>
        <v>0</v>
      </c>
      <c r="BH638" s="107">
        <f t="shared" si="82"/>
        <v>0</v>
      </c>
      <c r="BI638" s="107">
        <f t="shared" si="83"/>
        <v>0</v>
      </c>
      <c r="BJ638" s="20" t="s">
        <v>85</v>
      </c>
      <c r="BK638" s="107">
        <f t="shared" si="84"/>
        <v>0</v>
      </c>
      <c r="BL638" s="20" t="s">
        <v>252</v>
      </c>
      <c r="BM638" s="20" t="s">
        <v>2132</v>
      </c>
    </row>
    <row r="639" spans="2:65" s="1" customFormat="1" ht="16.5" customHeight="1">
      <c r="B639" s="130"/>
      <c r="C639" s="169" t="s">
        <v>2133</v>
      </c>
      <c r="D639" s="169" t="s">
        <v>152</v>
      </c>
      <c r="E639" s="170" t="s">
        <v>2134</v>
      </c>
      <c r="F639" s="281" t="s">
        <v>2135</v>
      </c>
      <c r="G639" s="281"/>
      <c r="H639" s="281"/>
      <c r="I639" s="281"/>
      <c r="J639" s="171" t="s">
        <v>454</v>
      </c>
      <c r="K639" s="172">
        <v>1</v>
      </c>
      <c r="L639" s="270">
        <v>0</v>
      </c>
      <c r="M639" s="270"/>
      <c r="N639" s="282">
        <f t="shared" si="75"/>
        <v>0</v>
      </c>
      <c r="O639" s="282"/>
      <c r="P639" s="282"/>
      <c r="Q639" s="282"/>
      <c r="R639" s="133"/>
      <c r="T639" s="154" t="s">
        <v>5</v>
      </c>
      <c r="U639" s="46" t="s">
        <v>45</v>
      </c>
      <c r="V639" s="38"/>
      <c r="W639" s="173">
        <f t="shared" si="76"/>
        <v>0</v>
      </c>
      <c r="X639" s="173">
        <v>0</v>
      </c>
      <c r="Y639" s="173">
        <f t="shared" si="77"/>
        <v>0</v>
      </c>
      <c r="Z639" s="173">
        <v>0</v>
      </c>
      <c r="AA639" s="174">
        <f t="shared" si="78"/>
        <v>0</v>
      </c>
      <c r="AR639" s="20" t="s">
        <v>252</v>
      </c>
      <c r="AT639" s="20" t="s">
        <v>152</v>
      </c>
      <c r="AU639" s="20" t="s">
        <v>118</v>
      </c>
      <c r="AY639" s="20" t="s">
        <v>161</v>
      </c>
      <c r="BE639" s="107">
        <f t="shared" si="79"/>
        <v>0</v>
      </c>
      <c r="BF639" s="107">
        <f t="shared" si="80"/>
        <v>0</v>
      </c>
      <c r="BG639" s="107">
        <f t="shared" si="81"/>
        <v>0</v>
      </c>
      <c r="BH639" s="107">
        <f t="shared" si="82"/>
        <v>0</v>
      </c>
      <c r="BI639" s="107">
        <f t="shared" si="83"/>
        <v>0</v>
      </c>
      <c r="BJ639" s="20" t="s">
        <v>85</v>
      </c>
      <c r="BK639" s="107">
        <f t="shared" si="84"/>
        <v>0</v>
      </c>
      <c r="BL639" s="20" t="s">
        <v>252</v>
      </c>
      <c r="BM639" s="20" t="s">
        <v>2136</v>
      </c>
    </row>
    <row r="640" spans="2:65" s="1" customFormat="1" ht="16.5" customHeight="1">
      <c r="B640" s="130"/>
      <c r="C640" s="169" t="s">
        <v>2137</v>
      </c>
      <c r="D640" s="169" t="s">
        <v>152</v>
      </c>
      <c r="E640" s="170" t="s">
        <v>2138</v>
      </c>
      <c r="F640" s="281" t="s">
        <v>2139</v>
      </c>
      <c r="G640" s="281"/>
      <c r="H640" s="281"/>
      <c r="I640" s="281"/>
      <c r="J640" s="171" t="s">
        <v>454</v>
      </c>
      <c r="K640" s="172">
        <v>1</v>
      </c>
      <c r="L640" s="270">
        <v>0</v>
      </c>
      <c r="M640" s="270"/>
      <c r="N640" s="282">
        <f t="shared" si="75"/>
        <v>0</v>
      </c>
      <c r="O640" s="282"/>
      <c r="P640" s="282"/>
      <c r="Q640" s="282"/>
      <c r="R640" s="133"/>
      <c r="T640" s="154" t="s">
        <v>5</v>
      </c>
      <c r="U640" s="46" t="s">
        <v>45</v>
      </c>
      <c r="V640" s="38"/>
      <c r="W640" s="173">
        <f t="shared" si="76"/>
        <v>0</v>
      </c>
      <c r="X640" s="173">
        <v>0</v>
      </c>
      <c r="Y640" s="173">
        <f t="shared" si="77"/>
        <v>0</v>
      </c>
      <c r="Z640" s="173">
        <v>0</v>
      </c>
      <c r="AA640" s="174">
        <f t="shared" si="78"/>
        <v>0</v>
      </c>
      <c r="AR640" s="20" t="s">
        <v>252</v>
      </c>
      <c r="AT640" s="20" t="s">
        <v>152</v>
      </c>
      <c r="AU640" s="20" t="s">
        <v>118</v>
      </c>
      <c r="AY640" s="20" t="s">
        <v>161</v>
      </c>
      <c r="BE640" s="107">
        <f t="shared" si="79"/>
        <v>0</v>
      </c>
      <c r="BF640" s="107">
        <f t="shared" si="80"/>
        <v>0</v>
      </c>
      <c r="BG640" s="107">
        <f t="shared" si="81"/>
        <v>0</v>
      </c>
      <c r="BH640" s="107">
        <f t="shared" si="82"/>
        <v>0</v>
      </c>
      <c r="BI640" s="107">
        <f t="shared" si="83"/>
        <v>0</v>
      </c>
      <c r="BJ640" s="20" t="s">
        <v>85</v>
      </c>
      <c r="BK640" s="107">
        <f t="shared" si="84"/>
        <v>0</v>
      </c>
      <c r="BL640" s="20" t="s">
        <v>252</v>
      </c>
      <c r="BM640" s="20" t="s">
        <v>2140</v>
      </c>
    </row>
    <row r="641" spans="2:65" s="1" customFormat="1" ht="16.5" customHeight="1">
      <c r="B641" s="130"/>
      <c r="C641" s="169" t="s">
        <v>2141</v>
      </c>
      <c r="D641" s="169" t="s">
        <v>152</v>
      </c>
      <c r="E641" s="170" t="s">
        <v>2142</v>
      </c>
      <c r="F641" s="281" t="s">
        <v>2143</v>
      </c>
      <c r="G641" s="281"/>
      <c r="H641" s="281"/>
      <c r="I641" s="281"/>
      <c r="J641" s="171" t="s">
        <v>454</v>
      </c>
      <c r="K641" s="172">
        <v>1</v>
      </c>
      <c r="L641" s="270">
        <v>0</v>
      </c>
      <c r="M641" s="270"/>
      <c r="N641" s="282">
        <f t="shared" si="75"/>
        <v>0</v>
      </c>
      <c r="O641" s="282"/>
      <c r="P641" s="282"/>
      <c r="Q641" s="282"/>
      <c r="R641" s="133"/>
      <c r="T641" s="154" t="s">
        <v>5</v>
      </c>
      <c r="U641" s="46" t="s">
        <v>45</v>
      </c>
      <c r="V641" s="38"/>
      <c r="W641" s="173">
        <f t="shared" si="76"/>
        <v>0</v>
      </c>
      <c r="X641" s="173">
        <v>0</v>
      </c>
      <c r="Y641" s="173">
        <f t="shared" si="77"/>
        <v>0</v>
      </c>
      <c r="Z641" s="173">
        <v>0</v>
      </c>
      <c r="AA641" s="174">
        <f t="shared" si="78"/>
        <v>0</v>
      </c>
      <c r="AR641" s="20" t="s">
        <v>252</v>
      </c>
      <c r="AT641" s="20" t="s">
        <v>152</v>
      </c>
      <c r="AU641" s="20" t="s">
        <v>118</v>
      </c>
      <c r="AY641" s="20" t="s">
        <v>161</v>
      </c>
      <c r="BE641" s="107">
        <f t="shared" si="79"/>
        <v>0</v>
      </c>
      <c r="BF641" s="107">
        <f t="shared" si="80"/>
        <v>0</v>
      </c>
      <c r="BG641" s="107">
        <f t="shared" si="81"/>
        <v>0</v>
      </c>
      <c r="BH641" s="107">
        <f t="shared" si="82"/>
        <v>0</v>
      </c>
      <c r="BI641" s="107">
        <f t="shared" si="83"/>
        <v>0</v>
      </c>
      <c r="BJ641" s="20" t="s">
        <v>85</v>
      </c>
      <c r="BK641" s="107">
        <f t="shared" si="84"/>
        <v>0</v>
      </c>
      <c r="BL641" s="20" t="s">
        <v>252</v>
      </c>
      <c r="BM641" s="20" t="s">
        <v>2144</v>
      </c>
    </row>
    <row r="642" spans="2:65" s="1" customFormat="1" ht="16.5" customHeight="1">
      <c r="B642" s="130"/>
      <c r="C642" s="169" t="s">
        <v>2145</v>
      </c>
      <c r="D642" s="169" t="s">
        <v>152</v>
      </c>
      <c r="E642" s="170" t="s">
        <v>2146</v>
      </c>
      <c r="F642" s="281" t="s">
        <v>2147</v>
      </c>
      <c r="G642" s="281"/>
      <c r="H642" s="281"/>
      <c r="I642" s="281"/>
      <c r="J642" s="171" t="s">
        <v>454</v>
      </c>
      <c r="K642" s="172">
        <v>1</v>
      </c>
      <c r="L642" s="270">
        <v>0</v>
      </c>
      <c r="M642" s="270"/>
      <c r="N642" s="282">
        <f t="shared" si="75"/>
        <v>0</v>
      </c>
      <c r="O642" s="282"/>
      <c r="P642" s="282"/>
      <c r="Q642" s="282"/>
      <c r="R642" s="133"/>
      <c r="T642" s="154" t="s">
        <v>5</v>
      </c>
      <c r="U642" s="46" t="s">
        <v>45</v>
      </c>
      <c r="V642" s="38"/>
      <c r="W642" s="173">
        <f t="shared" si="76"/>
        <v>0</v>
      </c>
      <c r="X642" s="173">
        <v>0</v>
      </c>
      <c r="Y642" s="173">
        <f t="shared" si="77"/>
        <v>0</v>
      </c>
      <c r="Z642" s="173">
        <v>0</v>
      </c>
      <c r="AA642" s="174">
        <f t="shared" si="78"/>
        <v>0</v>
      </c>
      <c r="AR642" s="20" t="s">
        <v>252</v>
      </c>
      <c r="AT642" s="20" t="s">
        <v>152</v>
      </c>
      <c r="AU642" s="20" t="s">
        <v>118</v>
      </c>
      <c r="AY642" s="20" t="s">
        <v>161</v>
      </c>
      <c r="BE642" s="107">
        <f t="shared" si="79"/>
        <v>0</v>
      </c>
      <c r="BF642" s="107">
        <f t="shared" si="80"/>
        <v>0</v>
      </c>
      <c r="BG642" s="107">
        <f t="shared" si="81"/>
        <v>0</v>
      </c>
      <c r="BH642" s="107">
        <f t="shared" si="82"/>
        <v>0</v>
      </c>
      <c r="BI642" s="107">
        <f t="shared" si="83"/>
        <v>0</v>
      </c>
      <c r="BJ642" s="20" t="s">
        <v>85</v>
      </c>
      <c r="BK642" s="107">
        <f t="shared" si="84"/>
        <v>0</v>
      </c>
      <c r="BL642" s="20" t="s">
        <v>252</v>
      </c>
      <c r="BM642" s="20" t="s">
        <v>2148</v>
      </c>
    </row>
    <row r="643" spans="2:65" s="1" customFormat="1" ht="16.5" customHeight="1">
      <c r="B643" s="130"/>
      <c r="C643" s="169" t="s">
        <v>2149</v>
      </c>
      <c r="D643" s="169" t="s">
        <v>152</v>
      </c>
      <c r="E643" s="170" t="s">
        <v>2150</v>
      </c>
      <c r="F643" s="281" t="s">
        <v>2151</v>
      </c>
      <c r="G643" s="281"/>
      <c r="H643" s="281"/>
      <c r="I643" s="281"/>
      <c r="J643" s="171" t="s">
        <v>454</v>
      </c>
      <c r="K643" s="172">
        <v>1</v>
      </c>
      <c r="L643" s="270">
        <v>0</v>
      </c>
      <c r="M643" s="270"/>
      <c r="N643" s="282">
        <f t="shared" si="75"/>
        <v>0</v>
      </c>
      <c r="O643" s="282"/>
      <c r="P643" s="282"/>
      <c r="Q643" s="282"/>
      <c r="R643" s="133"/>
      <c r="T643" s="154" t="s">
        <v>5</v>
      </c>
      <c r="U643" s="46" t="s">
        <v>45</v>
      </c>
      <c r="V643" s="38"/>
      <c r="W643" s="173">
        <f t="shared" si="76"/>
        <v>0</v>
      </c>
      <c r="X643" s="173">
        <v>0</v>
      </c>
      <c r="Y643" s="173">
        <f t="shared" si="77"/>
        <v>0</v>
      </c>
      <c r="Z643" s="173">
        <v>0</v>
      </c>
      <c r="AA643" s="174">
        <f t="shared" si="78"/>
        <v>0</v>
      </c>
      <c r="AR643" s="20" t="s">
        <v>252</v>
      </c>
      <c r="AT643" s="20" t="s">
        <v>152</v>
      </c>
      <c r="AU643" s="20" t="s">
        <v>118</v>
      </c>
      <c r="AY643" s="20" t="s">
        <v>161</v>
      </c>
      <c r="BE643" s="107">
        <f t="shared" si="79"/>
        <v>0</v>
      </c>
      <c r="BF643" s="107">
        <f t="shared" si="80"/>
        <v>0</v>
      </c>
      <c r="BG643" s="107">
        <f t="shared" si="81"/>
        <v>0</v>
      </c>
      <c r="BH643" s="107">
        <f t="shared" si="82"/>
        <v>0</v>
      </c>
      <c r="BI643" s="107">
        <f t="shared" si="83"/>
        <v>0</v>
      </c>
      <c r="BJ643" s="20" t="s">
        <v>85</v>
      </c>
      <c r="BK643" s="107">
        <f t="shared" si="84"/>
        <v>0</v>
      </c>
      <c r="BL643" s="20" t="s">
        <v>252</v>
      </c>
      <c r="BM643" s="20" t="s">
        <v>2152</v>
      </c>
    </row>
    <row r="644" spans="2:65" s="1" customFormat="1" ht="16.5" customHeight="1">
      <c r="B644" s="130"/>
      <c r="C644" s="169" t="s">
        <v>2153</v>
      </c>
      <c r="D644" s="169" t="s">
        <v>152</v>
      </c>
      <c r="E644" s="170" t="s">
        <v>2154</v>
      </c>
      <c r="F644" s="281" t="s">
        <v>2155</v>
      </c>
      <c r="G644" s="281"/>
      <c r="H644" s="281"/>
      <c r="I644" s="281"/>
      <c r="J644" s="171" t="s">
        <v>454</v>
      </c>
      <c r="K644" s="172">
        <v>1</v>
      </c>
      <c r="L644" s="270">
        <v>0</v>
      </c>
      <c r="M644" s="270"/>
      <c r="N644" s="282">
        <f t="shared" si="75"/>
        <v>0</v>
      </c>
      <c r="O644" s="282"/>
      <c r="P644" s="282"/>
      <c r="Q644" s="282"/>
      <c r="R644" s="133"/>
      <c r="T644" s="154" t="s">
        <v>5</v>
      </c>
      <c r="U644" s="46" t="s">
        <v>45</v>
      </c>
      <c r="V644" s="38"/>
      <c r="W644" s="173">
        <f t="shared" si="76"/>
        <v>0</v>
      </c>
      <c r="X644" s="173">
        <v>0</v>
      </c>
      <c r="Y644" s="173">
        <f t="shared" si="77"/>
        <v>0</v>
      </c>
      <c r="Z644" s="173">
        <v>0</v>
      </c>
      <c r="AA644" s="174">
        <f t="shared" si="78"/>
        <v>0</v>
      </c>
      <c r="AR644" s="20" t="s">
        <v>252</v>
      </c>
      <c r="AT644" s="20" t="s">
        <v>152</v>
      </c>
      <c r="AU644" s="20" t="s">
        <v>118</v>
      </c>
      <c r="AY644" s="20" t="s">
        <v>161</v>
      </c>
      <c r="BE644" s="107">
        <f t="shared" si="79"/>
        <v>0</v>
      </c>
      <c r="BF644" s="107">
        <f t="shared" si="80"/>
        <v>0</v>
      </c>
      <c r="BG644" s="107">
        <f t="shared" si="81"/>
        <v>0</v>
      </c>
      <c r="BH644" s="107">
        <f t="shared" si="82"/>
        <v>0</v>
      </c>
      <c r="BI644" s="107">
        <f t="shared" si="83"/>
        <v>0</v>
      </c>
      <c r="BJ644" s="20" t="s">
        <v>85</v>
      </c>
      <c r="BK644" s="107">
        <f t="shared" si="84"/>
        <v>0</v>
      </c>
      <c r="BL644" s="20" t="s">
        <v>252</v>
      </c>
      <c r="BM644" s="20" t="s">
        <v>2156</v>
      </c>
    </row>
    <row r="645" spans="2:65" s="1" customFormat="1" ht="16.5" customHeight="1">
      <c r="B645" s="130"/>
      <c r="C645" s="169" t="s">
        <v>2157</v>
      </c>
      <c r="D645" s="169" t="s">
        <v>152</v>
      </c>
      <c r="E645" s="170" t="s">
        <v>2158</v>
      </c>
      <c r="F645" s="281" t="s">
        <v>2159</v>
      </c>
      <c r="G645" s="281"/>
      <c r="H645" s="281"/>
      <c r="I645" s="281"/>
      <c r="J645" s="171" t="s">
        <v>454</v>
      </c>
      <c r="K645" s="172">
        <v>1</v>
      </c>
      <c r="L645" s="270">
        <v>0</v>
      </c>
      <c r="M645" s="270"/>
      <c r="N645" s="282">
        <f t="shared" ref="N645:N654" si="85">ROUND(L645*K645,2)</f>
        <v>0</v>
      </c>
      <c r="O645" s="282"/>
      <c r="P645" s="282"/>
      <c r="Q645" s="282"/>
      <c r="R645" s="133"/>
      <c r="T645" s="154" t="s">
        <v>5</v>
      </c>
      <c r="U645" s="46" t="s">
        <v>45</v>
      </c>
      <c r="V645" s="38"/>
      <c r="W645" s="173">
        <f t="shared" ref="W645:W676" si="86">V645*K645</f>
        <v>0</v>
      </c>
      <c r="X645" s="173">
        <v>0</v>
      </c>
      <c r="Y645" s="173">
        <f t="shared" ref="Y645:Y676" si="87">X645*K645</f>
        <v>0</v>
      </c>
      <c r="Z645" s="173">
        <v>0</v>
      </c>
      <c r="AA645" s="174">
        <f t="shared" ref="AA645:AA676" si="88">Z645*K645</f>
        <v>0</v>
      </c>
      <c r="AR645" s="20" t="s">
        <v>252</v>
      </c>
      <c r="AT645" s="20" t="s">
        <v>152</v>
      </c>
      <c r="AU645" s="20" t="s">
        <v>118</v>
      </c>
      <c r="AY645" s="20" t="s">
        <v>161</v>
      </c>
      <c r="BE645" s="107">
        <f t="shared" ref="BE645:BE654" si="89">IF(U645="základní",N645,0)</f>
        <v>0</v>
      </c>
      <c r="BF645" s="107">
        <f t="shared" ref="BF645:BF654" si="90">IF(U645="snížená",N645,0)</f>
        <v>0</v>
      </c>
      <c r="BG645" s="107">
        <f t="shared" ref="BG645:BG654" si="91">IF(U645="zákl. přenesená",N645,0)</f>
        <v>0</v>
      </c>
      <c r="BH645" s="107">
        <f t="shared" ref="BH645:BH654" si="92">IF(U645="sníž. přenesená",N645,0)</f>
        <v>0</v>
      </c>
      <c r="BI645" s="107">
        <f t="shared" ref="BI645:BI654" si="93">IF(U645="nulová",N645,0)</f>
        <v>0</v>
      </c>
      <c r="BJ645" s="20" t="s">
        <v>85</v>
      </c>
      <c r="BK645" s="107">
        <f t="shared" ref="BK645:BK654" si="94">ROUND(L645*K645,2)</f>
        <v>0</v>
      </c>
      <c r="BL645" s="20" t="s">
        <v>252</v>
      </c>
      <c r="BM645" s="20" t="s">
        <v>2160</v>
      </c>
    </row>
    <row r="646" spans="2:65" s="1" customFormat="1" ht="16.5" customHeight="1">
      <c r="B646" s="130"/>
      <c r="C646" s="169" t="s">
        <v>2161</v>
      </c>
      <c r="D646" s="169" t="s">
        <v>152</v>
      </c>
      <c r="E646" s="170" t="s">
        <v>2162</v>
      </c>
      <c r="F646" s="281" t="s">
        <v>2163</v>
      </c>
      <c r="G646" s="281"/>
      <c r="H646" s="281"/>
      <c r="I646" s="281"/>
      <c r="J646" s="171" t="s">
        <v>454</v>
      </c>
      <c r="K646" s="172">
        <v>1</v>
      </c>
      <c r="L646" s="270">
        <v>0</v>
      </c>
      <c r="M646" s="270"/>
      <c r="N646" s="282">
        <f t="shared" si="85"/>
        <v>0</v>
      </c>
      <c r="O646" s="282"/>
      <c r="P646" s="282"/>
      <c r="Q646" s="282"/>
      <c r="R646" s="133"/>
      <c r="T646" s="154" t="s">
        <v>5</v>
      </c>
      <c r="U646" s="46" t="s">
        <v>45</v>
      </c>
      <c r="V646" s="38"/>
      <c r="W646" s="173">
        <f t="shared" si="86"/>
        <v>0</v>
      </c>
      <c r="X646" s="173">
        <v>0</v>
      </c>
      <c r="Y646" s="173">
        <f t="shared" si="87"/>
        <v>0</v>
      </c>
      <c r="Z646" s="173">
        <v>0</v>
      </c>
      <c r="AA646" s="174">
        <f t="shared" si="88"/>
        <v>0</v>
      </c>
      <c r="AR646" s="20" t="s">
        <v>252</v>
      </c>
      <c r="AT646" s="20" t="s">
        <v>152</v>
      </c>
      <c r="AU646" s="20" t="s">
        <v>118</v>
      </c>
      <c r="AY646" s="20" t="s">
        <v>161</v>
      </c>
      <c r="BE646" s="107">
        <f t="shared" si="89"/>
        <v>0</v>
      </c>
      <c r="BF646" s="107">
        <f t="shared" si="90"/>
        <v>0</v>
      </c>
      <c r="BG646" s="107">
        <f t="shared" si="91"/>
        <v>0</v>
      </c>
      <c r="BH646" s="107">
        <f t="shared" si="92"/>
        <v>0</v>
      </c>
      <c r="BI646" s="107">
        <f t="shared" si="93"/>
        <v>0</v>
      </c>
      <c r="BJ646" s="20" t="s">
        <v>85</v>
      </c>
      <c r="BK646" s="107">
        <f t="shared" si="94"/>
        <v>0</v>
      </c>
      <c r="BL646" s="20" t="s">
        <v>252</v>
      </c>
      <c r="BM646" s="20" t="s">
        <v>2164</v>
      </c>
    </row>
    <row r="647" spans="2:65" s="1" customFormat="1" ht="16.5" customHeight="1">
      <c r="B647" s="130"/>
      <c r="C647" s="169" t="s">
        <v>2165</v>
      </c>
      <c r="D647" s="169" t="s">
        <v>152</v>
      </c>
      <c r="E647" s="170" t="s">
        <v>2166</v>
      </c>
      <c r="F647" s="281" t="s">
        <v>2167</v>
      </c>
      <c r="G647" s="281"/>
      <c r="H647" s="281"/>
      <c r="I647" s="281"/>
      <c r="J647" s="171" t="s">
        <v>454</v>
      </c>
      <c r="K647" s="172">
        <v>1</v>
      </c>
      <c r="L647" s="270">
        <v>0</v>
      </c>
      <c r="M647" s="270"/>
      <c r="N647" s="282">
        <f t="shared" si="85"/>
        <v>0</v>
      </c>
      <c r="O647" s="282"/>
      <c r="P647" s="282"/>
      <c r="Q647" s="282"/>
      <c r="R647" s="133"/>
      <c r="T647" s="154" t="s">
        <v>5</v>
      </c>
      <c r="U647" s="46" t="s">
        <v>45</v>
      </c>
      <c r="V647" s="38"/>
      <c r="W647" s="173">
        <f t="shared" si="86"/>
        <v>0</v>
      </c>
      <c r="X647" s="173">
        <v>0</v>
      </c>
      <c r="Y647" s="173">
        <f t="shared" si="87"/>
        <v>0</v>
      </c>
      <c r="Z647" s="173">
        <v>0</v>
      </c>
      <c r="AA647" s="174">
        <f t="shared" si="88"/>
        <v>0</v>
      </c>
      <c r="AR647" s="20" t="s">
        <v>252</v>
      </c>
      <c r="AT647" s="20" t="s">
        <v>152</v>
      </c>
      <c r="AU647" s="20" t="s">
        <v>118</v>
      </c>
      <c r="AY647" s="20" t="s">
        <v>161</v>
      </c>
      <c r="BE647" s="107">
        <f t="shared" si="89"/>
        <v>0</v>
      </c>
      <c r="BF647" s="107">
        <f t="shared" si="90"/>
        <v>0</v>
      </c>
      <c r="BG647" s="107">
        <f t="shared" si="91"/>
        <v>0</v>
      </c>
      <c r="BH647" s="107">
        <f t="shared" si="92"/>
        <v>0</v>
      </c>
      <c r="BI647" s="107">
        <f t="shared" si="93"/>
        <v>0</v>
      </c>
      <c r="BJ647" s="20" t="s">
        <v>85</v>
      </c>
      <c r="BK647" s="107">
        <f t="shared" si="94"/>
        <v>0</v>
      </c>
      <c r="BL647" s="20" t="s">
        <v>252</v>
      </c>
      <c r="BM647" s="20" t="s">
        <v>2168</v>
      </c>
    </row>
    <row r="648" spans="2:65" s="1" customFormat="1" ht="16.5" customHeight="1">
      <c r="B648" s="130"/>
      <c r="C648" s="169" t="s">
        <v>2169</v>
      </c>
      <c r="D648" s="169" t="s">
        <v>152</v>
      </c>
      <c r="E648" s="170" t="s">
        <v>2170</v>
      </c>
      <c r="F648" s="281" t="s">
        <v>2171</v>
      </c>
      <c r="G648" s="281"/>
      <c r="H648" s="281"/>
      <c r="I648" s="281"/>
      <c r="J648" s="171" t="s">
        <v>454</v>
      </c>
      <c r="K648" s="172">
        <v>1</v>
      </c>
      <c r="L648" s="270">
        <v>0</v>
      </c>
      <c r="M648" s="270"/>
      <c r="N648" s="282">
        <f t="shared" si="85"/>
        <v>0</v>
      </c>
      <c r="O648" s="282"/>
      <c r="P648" s="282"/>
      <c r="Q648" s="282"/>
      <c r="R648" s="133"/>
      <c r="T648" s="154" t="s">
        <v>5</v>
      </c>
      <c r="U648" s="46" t="s">
        <v>45</v>
      </c>
      <c r="V648" s="38"/>
      <c r="W648" s="173">
        <f t="shared" si="86"/>
        <v>0</v>
      </c>
      <c r="X648" s="173">
        <v>0</v>
      </c>
      <c r="Y648" s="173">
        <f t="shared" si="87"/>
        <v>0</v>
      </c>
      <c r="Z648" s="173">
        <v>0</v>
      </c>
      <c r="AA648" s="174">
        <f t="shared" si="88"/>
        <v>0</v>
      </c>
      <c r="AR648" s="20" t="s">
        <v>252</v>
      </c>
      <c r="AT648" s="20" t="s">
        <v>152</v>
      </c>
      <c r="AU648" s="20" t="s">
        <v>118</v>
      </c>
      <c r="AY648" s="20" t="s">
        <v>161</v>
      </c>
      <c r="BE648" s="107">
        <f t="shared" si="89"/>
        <v>0</v>
      </c>
      <c r="BF648" s="107">
        <f t="shared" si="90"/>
        <v>0</v>
      </c>
      <c r="BG648" s="107">
        <f t="shared" si="91"/>
        <v>0</v>
      </c>
      <c r="BH648" s="107">
        <f t="shared" si="92"/>
        <v>0</v>
      </c>
      <c r="BI648" s="107">
        <f t="shared" si="93"/>
        <v>0</v>
      </c>
      <c r="BJ648" s="20" t="s">
        <v>85</v>
      </c>
      <c r="BK648" s="107">
        <f t="shared" si="94"/>
        <v>0</v>
      </c>
      <c r="BL648" s="20" t="s">
        <v>252</v>
      </c>
      <c r="BM648" s="20" t="s">
        <v>2172</v>
      </c>
    </row>
    <row r="649" spans="2:65" s="1" customFormat="1" ht="16.5" customHeight="1">
      <c r="B649" s="130"/>
      <c r="C649" s="169" t="s">
        <v>2173</v>
      </c>
      <c r="D649" s="169" t="s">
        <v>152</v>
      </c>
      <c r="E649" s="170" t="s">
        <v>2174</v>
      </c>
      <c r="F649" s="281" t="s">
        <v>2175</v>
      </c>
      <c r="G649" s="281"/>
      <c r="H649" s="281"/>
      <c r="I649" s="281"/>
      <c r="J649" s="171" t="s">
        <v>454</v>
      </c>
      <c r="K649" s="172">
        <v>1</v>
      </c>
      <c r="L649" s="270">
        <v>0</v>
      </c>
      <c r="M649" s="270"/>
      <c r="N649" s="282">
        <f t="shared" si="85"/>
        <v>0</v>
      </c>
      <c r="O649" s="282"/>
      <c r="P649" s="282"/>
      <c r="Q649" s="282"/>
      <c r="R649" s="133"/>
      <c r="T649" s="154" t="s">
        <v>5</v>
      </c>
      <c r="U649" s="46" t="s">
        <v>45</v>
      </c>
      <c r="V649" s="38"/>
      <c r="W649" s="173">
        <f t="shared" si="86"/>
        <v>0</v>
      </c>
      <c r="X649" s="173">
        <v>0</v>
      </c>
      <c r="Y649" s="173">
        <f t="shared" si="87"/>
        <v>0</v>
      </c>
      <c r="Z649" s="173">
        <v>0</v>
      </c>
      <c r="AA649" s="174">
        <f t="shared" si="88"/>
        <v>0</v>
      </c>
      <c r="AR649" s="20" t="s">
        <v>252</v>
      </c>
      <c r="AT649" s="20" t="s">
        <v>152</v>
      </c>
      <c r="AU649" s="20" t="s">
        <v>118</v>
      </c>
      <c r="AY649" s="20" t="s">
        <v>161</v>
      </c>
      <c r="BE649" s="107">
        <f t="shared" si="89"/>
        <v>0</v>
      </c>
      <c r="BF649" s="107">
        <f t="shared" si="90"/>
        <v>0</v>
      </c>
      <c r="BG649" s="107">
        <f t="shared" si="91"/>
        <v>0</v>
      </c>
      <c r="BH649" s="107">
        <f t="shared" si="92"/>
        <v>0</v>
      </c>
      <c r="BI649" s="107">
        <f t="shared" si="93"/>
        <v>0</v>
      </c>
      <c r="BJ649" s="20" t="s">
        <v>85</v>
      </c>
      <c r="BK649" s="107">
        <f t="shared" si="94"/>
        <v>0</v>
      </c>
      <c r="BL649" s="20" t="s">
        <v>252</v>
      </c>
      <c r="BM649" s="20" t="s">
        <v>2176</v>
      </c>
    </row>
    <row r="650" spans="2:65" s="1" customFormat="1" ht="16.5" customHeight="1">
      <c r="B650" s="130"/>
      <c r="C650" s="169" t="s">
        <v>2177</v>
      </c>
      <c r="D650" s="169" t="s">
        <v>152</v>
      </c>
      <c r="E650" s="170" t="s">
        <v>2178</v>
      </c>
      <c r="F650" s="281" t="s">
        <v>2179</v>
      </c>
      <c r="G650" s="281"/>
      <c r="H650" s="281"/>
      <c r="I650" s="281"/>
      <c r="J650" s="171" t="s">
        <v>454</v>
      </c>
      <c r="K650" s="172">
        <v>1</v>
      </c>
      <c r="L650" s="270">
        <v>0</v>
      </c>
      <c r="M650" s="270"/>
      <c r="N650" s="282">
        <f t="shared" si="85"/>
        <v>0</v>
      </c>
      <c r="O650" s="282"/>
      <c r="P650" s="282"/>
      <c r="Q650" s="282"/>
      <c r="R650" s="133"/>
      <c r="T650" s="154" t="s">
        <v>5</v>
      </c>
      <c r="U650" s="46" t="s">
        <v>45</v>
      </c>
      <c r="V650" s="38"/>
      <c r="W650" s="173">
        <f t="shared" si="86"/>
        <v>0</v>
      </c>
      <c r="X650" s="173">
        <v>0</v>
      </c>
      <c r="Y650" s="173">
        <f t="shared" si="87"/>
        <v>0</v>
      </c>
      <c r="Z650" s="173">
        <v>0</v>
      </c>
      <c r="AA650" s="174">
        <f t="shared" si="88"/>
        <v>0</v>
      </c>
      <c r="AR650" s="20" t="s">
        <v>252</v>
      </c>
      <c r="AT650" s="20" t="s">
        <v>152</v>
      </c>
      <c r="AU650" s="20" t="s">
        <v>118</v>
      </c>
      <c r="AY650" s="20" t="s">
        <v>161</v>
      </c>
      <c r="BE650" s="107">
        <f t="shared" si="89"/>
        <v>0</v>
      </c>
      <c r="BF650" s="107">
        <f t="shared" si="90"/>
        <v>0</v>
      </c>
      <c r="BG650" s="107">
        <f t="shared" si="91"/>
        <v>0</v>
      </c>
      <c r="BH650" s="107">
        <f t="shared" si="92"/>
        <v>0</v>
      </c>
      <c r="BI650" s="107">
        <f t="shared" si="93"/>
        <v>0</v>
      </c>
      <c r="BJ650" s="20" t="s">
        <v>85</v>
      </c>
      <c r="BK650" s="107">
        <f t="shared" si="94"/>
        <v>0</v>
      </c>
      <c r="BL650" s="20" t="s">
        <v>252</v>
      </c>
      <c r="BM650" s="20" t="s">
        <v>2180</v>
      </c>
    </row>
    <row r="651" spans="2:65" s="1" customFormat="1" ht="16.5" customHeight="1">
      <c r="B651" s="130"/>
      <c r="C651" s="169" t="s">
        <v>2181</v>
      </c>
      <c r="D651" s="169" t="s">
        <v>152</v>
      </c>
      <c r="E651" s="170" t="s">
        <v>2182</v>
      </c>
      <c r="F651" s="281" t="s">
        <v>2183</v>
      </c>
      <c r="G651" s="281"/>
      <c r="H651" s="281"/>
      <c r="I651" s="281"/>
      <c r="J651" s="171" t="s">
        <v>454</v>
      </c>
      <c r="K651" s="172">
        <v>1</v>
      </c>
      <c r="L651" s="270">
        <v>0</v>
      </c>
      <c r="M651" s="270"/>
      <c r="N651" s="282">
        <f t="shared" si="85"/>
        <v>0</v>
      </c>
      <c r="O651" s="282"/>
      <c r="P651" s="282"/>
      <c r="Q651" s="282"/>
      <c r="R651" s="133"/>
      <c r="T651" s="154" t="s">
        <v>5</v>
      </c>
      <c r="U651" s="46" t="s">
        <v>45</v>
      </c>
      <c r="V651" s="38"/>
      <c r="W651" s="173">
        <f t="shared" si="86"/>
        <v>0</v>
      </c>
      <c r="X651" s="173">
        <v>0</v>
      </c>
      <c r="Y651" s="173">
        <f t="shared" si="87"/>
        <v>0</v>
      </c>
      <c r="Z651" s="173">
        <v>0</v>
      </c>
      <c r="AA651" s="174">
        <f t="shared" si="88"/>
        <v>0</v>
      </c>
      <c r="AR651" s="20" t="s">
        <v>252</v>
      </c>
      <c r="AT651" s="20" t="s">
        <v>152</v>
      </c>
      <c r="AU651" s="20" t="s">
        <v>118</v>
      </c>
      <c r="AY651" s="20" t="s">
        <v>161</v>
      </c>
      <c r="BE651" s="107">
        <f t="shared" si="89"/>
        <v>0</v>
      </c>
      <c r="BF651" s="107">
        <f t="shared" si="90"/>
        <v>0</v>
      </c>
      <c r="BG651" s="107">
        <f t="shared" si="91"/>
        <v>0</v>
      </c>
      <c r="BH651" s="107">
        <f t="shared" si="92"/>
        <v>0</v>
      </c>
      <c r="BI651" s="107">
        <f t="shared" si="93"/>
        <v>0</v>
      </c>
      <c r="BJ651" s="20" t="s">
        <v>85</v>
      </c>
      <c r="BK651" s="107">
        <f t="shared" si="94"/>
        <v>0</v>
      </c>
      <c r="BL651" s="20" t="s">
        <v>252</v>
      </c>
      <c r="BM651" s="20" t="s">
        <v>2184</v>
      </c>
    </row>
    <row r="652" spans="2:65" s="1" customFormat="1" ht="16.5" customHeight="1">
      <c r="B652" s="130"/>
      <c r="C652" s="169" t="s">
        <v>2185</v>
      </c>
      <c r="D652" s="169" t="s">
        <v>152</v>
      </c>
      <c r="E652" s="170" t="s">
        <v>2186</v>
      </c>
      <c r="F652" s="281" t="s">
        <v>2187</v>
      </c>
      <c r="G652" s="281"/>
      <c r="H652" s="281"/>
      <c r="I652" s="281"/>
      <c r="J652" s="171" t="s">
        <v>454</v>
      </c>
      <c r="K652" s="172">
        <v>2</v>
      </c>
      <c r="L652" s="270">
        <v>0</v>
      </c>
      <c r="M652" s="270"/>
      <c r="N652" s="282">
        <f t="shared" si="85"/>
        <v>0</v>
      </c>
      <c r="O652" s="282"/>
      <c r="P652" s="282"/>
      <c r="Q652" s="282"/>
      <c r="R652" s="133"/>
      <c r="T652" s="154" t="s">
        <v>5</v>
      </c>
      <c r="U652" s="46" t="s">
        <v>45</v>
      </c>
      <c r="V652" s="38"/>
      <c r="W652" s="173">
        <f t="shared" si="86"/>
        <v>0</v>
      </c>
      <c r="X652" s="173">
        <v>0</v>
      </c>
      <c r="Y652" s="173">
        <f t="shared" si="87"/>
        <v>0</v>
      </c>
      <c r="Z652" s="173">
        <v>0</v>
      </c>
      <c r="AA652" s="174">
        <f t="shared" si="88"/>
        <v>0</v>
      </c>
      <c r="AR652" s="20" t="s">
        <v>252</v>
      </c>
      <c r="AT652" s="20" t="s">
        <v>152</v>
      </c>
      <c r="AU652" s="20" t="s">
        <v>118</v>
      </c>
      <c r="AY652" s="20" t="s">
        <v>161</v>
      </c>
      <c r="BE652" s="107">
        <f t="shared" si="89"/>
        <v>0</v>
      </c>
      <c r="BF652" s="107">
        <f t="shared" si="90"/>
        <v>0</v>
      </c>
      <c r="BG652" s="107">
        <f t="shared" si="91"/>
        <v>0</v>
      </c>
      <c r="BH652" s="107">
        <f t="shared" si="92"/>
        <v>0</v>
      </c>
      <c r="BI652" s="107">
        <f t="shared" si="93"/>
        <v>0</v>
      </c>
      <c r="BJ652" s="20" t="s">
        <v>85</v>
      </c>
      <c r="BK652" s="107">
        <f t="shared" si="94"/>
        <v>0</v>
      </c>
      <c r="BL652" s="20" t="s">
        <v>252</v>
      </c>
      <c r="BM652" s="20" t="s">
        <v>2188</v>
      </c>
    </row>
    <row r="653" spans="2:65" s="1" customFormat="1" ht="16.5" customHeight="1">
      <c r="B653" s="130"/>
      <c r="C653" s="169" t="s">
        <v>2189</v>
      </c>
      <c r="D653" s="169" t="s">
        <v>152</v>
      </c>
      <c r="E653" s="170" t="s">
        <v>2190</v>
      </c>
      <c r="F653" s="281" t="s">
        <v>2191</v>
      </c>
      <c r="G653" s="281"/>
      <c r="H653" s="281"/>
      <c r="I653" s="281"/>
      <c r="J653" s="171" t="s">
        <v>454</v>
      </c>
      <c r="K653" s="172">
        <v>1</v>
      </c>
      <c r="L653" s="270">
        <v>0</v>
      </c>
      <c r="M653" s="270"/>
      <c r="N653" s="282">
        <f t="shared" si="85"/>
        <v>0</v>
      </c>
      <c r="O653" s="282"/>
      <c r="P653" s="282"/>
      <c r="Q653" s="282"/>
      <c r="R653" s="133"/>
      <c r="T653" s="154" t="s">
        <v>5</v>
      </c>
      <c r="U653" s="46" t="s">
        <v>45</v>
      </c>
      <c r="V653" s="38"/>
      <c r="W653" s="173">
        <f t="shared" si="86"/>
        <v>0</v>
      </c>
      <c r="X653" s="173">
        <v>0</v>
      </c>
      <c r="Y653" s="173">
        <f t="shared" si="87"/>
        <v>0</v>
      </c>
      <c r="Z653" s="173">
        <v>0</v>
      </c>
      <c r="AA653" s="174">
        <f t="shared" si="88"/>
        <v>0</v>
      </c>
      <c r="AR653" s="20" t="s">
        <v>252</v>
      </c>
      <c r="AT653" s="20" t="s">
        <v>152</v>
      </c>
      <c r="AU653" s="20" t="s">
        <v>118</v>
      </c>
      <c r="AY653" s="20" t="s">
        <v>161</v>
      </c>
      <c r="BE653" s="107">
        <f t="shared" si="89"/>
        <v>0</v>
      </c>
      <c r="BF653" s="107">
        <f t="shared" si="90"/>
        <v>0</v>
      </c>
      <c r="BG653" s="107">
        <f t="shared" si="91"/>
        <v>0</v>
      </c>
      <c r="BH653" s="107">
        <f t="shared" si="92"/>
        <v>0</v>
      </c>
      <c r="BI653" s="107">
        <f t="shared" si="93"/>
        <v>0</v>
      </c>
      <c r="BJ653" s="20" t="s">
        <v>85</v>
      </c>
      <c r="BK653" s="107">
        <f t="shared" si="94"/>
        <v>0</v>
      </c>
      <c r="BL653" s="20" t="s">
        <v>252</v>
      </c>
      <c r="BM653" s="20" t="s">
        <v>2192</v>
      </c>
    </row>
    <row r="654" spans="2:65" s="1" customFormat="1" ht="16.5" customHeight="1">
      <c r="B654" s="130"/>
      <c r="C654" s="169" t="s">
        <v>2193</v>
      </c>
      <c r="D654" s="169" t="s">
        <v>152</v>
      </c>
      <c r="E654" s="170" t="s">
        <v>2194</v>
      </c>
      <c r="F654" s="281" t="s">
        <v>2195</v>
      </c>
      <c r="G654" s="281"/>
      <c r="H654" s="281"/>
      <c r="I654" s="281"/>
      <c r="J654" s="171" t="s">
        <v>454</v>
      </c>
      <c r="K654" s="172">
        <v>1</v>
      </c>
      <c r="L654" s="270">
        <v>0</v>
      </c>
      <c r="M654" s="270"/>
      <c r="N654" s="282">
        <f t="shared" si="85"/>
        <v>0</v>
      </c>
      <c r="O654" s="282"/>
      <c r="P654" s="282"/>
      <c r="Q654" s="282"/>
      <c r="R654" s="133"/>
      <c r="T654" s="154" t="s">
        <v>5</v>
      </c>
      <c r="U654" s="46" t="s">
        <v>45</v>
      </c>
      <c r="V654" s="38"/>
      <c r="W654" s="173">
        <f t="shared" si="86"/>
        <v>0</v>
      </c>
      <c r="X654" s="173">
        <v>0</v>
      </c>
      <c r="Y654" s="173">
        <f t="shared" si="87"/>
        <v>0</v>
      </c>
      <c r="Z654" s="173">
        <v>0</v>
      </c>
      <c r="AA654" s="174">
        <f t="shared" si="88"/>
        <v>0</v>
      </c>
      <c r="AR654" s="20" t="s">
        <v>252</v>
      </c>
      <c r="AT654" s="20" t="s">
        <v>152</v>
      </c>
      <c r="AU654" s="20" t="s">
        <v>118</v>
      </c>
      <c r="AY654" s="20" t="s">
        <v>161</v>
      </c>
      <c r="BE654" s="107">
        <f t="shared" si="89"/>
        <v>0</v>
      </c>
      <c r="BF654" s="107">
        <f t="shared" si="90"/>
        <v>0</v>
      </c>
      <c r="BG654" s="107">
        <f t="shared" si="91"/>
        <v>0</v>
      </c>
      <c r="BH654" s="107">
        <f t="shared" si="92"/>
        <v>0</v>
      </c>
      <c r="BI654" s="107">
        <f t="shared" si="93"/>
        <v>0</v>
      </c>
      <c r="BJ654" s="20" t="s">
        <v>85</v>
      </c>
      <c r="BK654" s="107">
        <f t="shared" si="94"/>
        <v>0</v>
      </c>
      <c r="BL654" s="20" t="s">
        <v>252</v>
      </c>
      <c r="BM654" s="20" t="s">
        <v>2196</v>
      </c>
    </row>
    <row r="655" spans="2:65" s="9" customFormat="1" ht="22.35" customHeight="1">
      <c r="B655" s="159"/>
      <c r="C655" s="160"/>
      <c r="D655" s="168" t="s">
        <v>385</v>
      </c>
      <c r="E655" s="168"/>
      <c r="F655" s="168"/>
      <c r="G655" s="168"/>
      <c r="H655" s="168"/>
      <c r="I655" s="168"/>
      <c r="J655" s="168"/>
      <c r="K655" s="168"/>
      <c r="L655" s="168"/>
      <c r="M655" s="168"/>
      <c r="N655" s="300">
        <f>BK655</f>
        <v>0</v>
      </c>
      <c r="O655" s="301"/>
      <c r="P655" s="301"/>
      <c r="Q655" s="301"/>
      <c r="R655" s="161"/>
      <c r="T655" s="162"/>
      <c r="U655" s="160"/>
      <c r="V655" s="160"/>
      <c r="W655" s="163">
        <f>SUM(W656:W701)</f>
        <v>0</v>
      </c>
      <c r="X655" s="160"/>
      <c r="Y655" s="163">
        <f>SUM(Y656:Y701)</f>
        <v>0</v>
      </c>
      <c r="Z655" s="160"/>
      <c r="AA655" s="164">
        <f>SUM(AA656:AA701)</f>
        <v>0</v>
      </c>
      <c r="AR655" s="165" t="s">
        <v>85</v>
      </c>
      <c r="AT655" s="166" t="s">
        <v>79</v>
      </c>
      <c r="AU655" s="166" t="s">
        <v>118</v>
      </c>
      <c r="AY655" s="165" t="s">
        <v>161</v>
      </c>
      <c r="BK655" s="167">
        <f>SUM(BK656:BK701)</f>
        <v>0</v>
      </c>
    </row>
    <row r="656" spans="2:65" s="1" customFormat="1" ht="16.5" customHeight="1">
      <c r="B656" s="130"/>
      <c r="C656" s="169" t="s">
        <v>2197</v>
      </c>
      <c r="D656" s="169" t="s">
        <v>152</v>
      </c>
      <c r="E656" s="170" t="s">
        <v>2198</v>
      </c>
      <c r="F656" s="281" t="s">
        <v>2199</v>
      </c>
      <c r="G656" s="281"/>
      <c r="H656" s="281"/>
      <c r="I656" s="281"/>
      <c r="J656" s="171" t="s">
        <v>454</v>
      </c>
      <c r="K656" s="172">
        <v>1</v>
      </c>
      <c r="L656" s="270">
        <v>0</v>
      </c>
      <c r="M656" s="270"/>
      <c r="N656" s="282">
        <f>ROUND(L656*K656,2)</f>
        <v>0</v>
      </c>
      <c r="O656" s="282"/>
      <c r="P656" s="282"/>
      <c r="Q656" s="282"/>
      <c r="R656" s="133"/>
      <c r="T656" s="154" t="s">
        <v>5</v>
      </c>
      <c r="U656" s="46" t="s">
        <v>45</v>
      </c>
      <c r="V656" s="38"/>
      <c r="W656" s="173">
        <f>V656*K656</f>
        <v>0</v>
      </c>
      <c r="X656" s="173">
        <v>0</v>
      </c>
      <c r="Y656" s="173">
        <f>X656*K656</f>
        <v>0</v>
      </c>
      <c r="Z656" s="173">
        <v>0</v>
      </c>
      <c r="AA656" s="174">
        <f>Z656*K656</f>
        <v>0</v>
      </c>
      <c r="AR656" s="20" t="s">
        <v>165</v>
      </c>
      <c r="AT656" s="20" t="s">
        <v>152</v>
      </c>
      <c r="AU656" s="20" t="s">
        <v>178</v>
      </c>
      <c r="AY656" s="20" t="s">
        <v>161</v>
      </c>
      <c r="BE656" s="107">
        <f>IF(U656="základní",N656,0)</f>
        <v>0</v>
      </c>
      <c r="BF656" s="107">
        <f>IF(U656="snížená",N656,0)</f>
        <v>0</v>
      </c>
      <c r="BG656" s="107">
        <f>IF(U656="zákl. přenesená",N656,0)</f>
        <v>0</v>
      </c>
      <c r="BH656" s="107">
        <f>IF(U656="sníž. přenesená",N656,0)</f>
        <v>0</v>
      </c>
      <c r="BI656" s="107">
        <f>IF(U656="nulová",N656,0)</f>
        <v>0</v>
      </c>
      <c r="BJ656" s="20" t="s">
        <v>85</v>
      </c>
      <c r="BK656" s="107">
        <f>ROUND(L656*K656,2)</f>
        <v>0</v>
      </c>
      <c r="BL656" s="20" t="s">
        <v>165</v>
      </c>
      <c r="BM656" s="20" t="s">
        <v>2200</v>
      </c>
    </row>
    <row r="657" spans="2:65" s="1" customFormat="1" ht="16.5" customHeight="1">
      <c r="B657" s="37"/>
      <c r="C657" s="38"/>
      <c r="D657" s="38"/>
      <c r="E657" s="38"/>
      <c r="F657" s="293" t="s">
        <v>2201</v>
      </c>
      <c r="G657" s="294"/>
      <c r="H657" s="294"/>
      <c r="I657" s="294"/>
      <c r="J657" s="38"/>
      <c r="K657" s="38"/>
      <c r="L657" s="38"/>
      <c r="M657" s="38"/>
      <c r="N657" s="38"/>
      <c r="O657" s="38"/>
      <c r="P657" s="38"/>
      <c r="Q657" s="38"/>
      <c r="R657" s="39"/>
      <c r="T657" s="149"/>
      <c r="U657" s="38"/>
      <c r="V657" s="38"/>
      <c r="W657" s="38"/>
      <c r="X657" s="38"/>
      <c r="Y657" s="38"/>
      <c r="Z657" s="38"/>
      <c r="AA657" s="76"/>
      <c r="AT657" s="20" t="s">
        <v>218</v>
      </c>
      <c r="AU657" s="20" t="s">
        <v>178</v>
      </c>
    </row>
    <row r="658" spans="2:65" s="1" customFormat="1" ht="16.5" customHeight="1">
      <c r="B658" s="130"/>
      <c r="C658" s="169" t="s">
        <v>2202</v>
      </c>
      <c r="D658" s="169" t="s">
        <v>152</v>
      </c>
      <c r="E658" s="170" t="s">
        <v>2198</v>
      </c>
      <c r="F658" s="281" t="s">
        <v>2199</v>
      </c>
      <c r="G658" s="281"/>
      <c r="H658" s="281"/>
      <c r="I658" s="281"/>
      <c r="J658" s="171" t="s">
        <v>454</v>
      </c>
      <c r="K658" s="172">
        <v>1</v>
      </c>
      <c r="L658" s="270">
        <v>0</v>
      </c>
      <c r="M658" s="270"/>
      <c r="N658" s="282">
        <f>ROUND(L658*K658,2)</f>
        <v>0</v>
      </c>
      <c r="O658" s="282"/>
      <c r="P658" s="282"/>
      <c r="Q658" s="282"/>
      <c r="R658" s="133"/>
      <c r="T658" s="154" t="s">
        <v>5</v>
      </c>
      <c r="U658" s="46" t="s">
        <v>45</v>
      </c>
      <c r="V658" s="38"/>
      <c r="W658" s="173">
        <f>V658*K658</f>
        <v>0</v>
      </c>
      <c r="X658" s="173">
        <v>0</v>
      </c>
      <c r="Y658" s="173">
        <f>X658*K658</f>
        <v>0</v>
      </c>
      <c r="Z658" s="173">
        <v>0</v>
      </c>
      <c r="AA658" s="174">
        <f>Z658*K658</f>
        <v>0</v>
      </c>
      <c r="AR658" s="20" t="s">
        <v>165</v>
      </c>
      <c r="AT658" s="20" t="s">
        <v>152</v>
      </c>
      <c r="AU658" s="20" t="s">
        <v>178</v>
      </c>
      <c r="AY658" s="20" t="s">
        <v>161</v>
      </c>
      <c r="BE658" s="107">
        <f>IF(U658="základní",N658,0)</f>
        <v>0</v>
      </c>
      <c r="BF658" s="107">
        <f>IF(U658="snížená",N658,0)</f>
        <v>0</v>
      </c>
      <c r="BG658" s="107">
        <f>IF(U658="zákl. přenesená",N658,0)</f>
        <v>0</v>
      </c>
      <c r="BH658" s="107">
        <f>IF(U658="sníž. přenesená",N658,0)</f>
        <v>0</v>
      </c>
      <c r="BI658" s="107">
        <f>IF(U658="nulová",N658,0)</f>
        <v>0</v>
      </c>
      <c r="BJ658" s="20" t="s">
        <v>85</v>
      </c>
      <c r="BK658" s="107">
        <f>ROUND(L658*K658,2)</f>
        <v>0</v>
      </c>
      <c r="BL658" s="20" t="s">
        <v>165</v>
      </c>
      <c r="BM658" s="20" t="s">
        <v>2203</v>
      </c>
    </row>
    <row r="659" spans="2:65" s="1" customFormat="1" ht="16.5" customHeight="1">
      <c r="B659" s="37"/>
      <c r="C659" s="38"/>
      <c r="D659" s="38"/>
      <c r="E659" s="38"/>
      <c r="F659" s="293" t="s">
        <v>2204</v>
      </c>
      <c r="G659" s="294"/>
      <c r="H659" s="294"/>
      <c r="I659" s="294"/>
      <c r="J659" s="38"/>
      <c r="K659" s="38"/>
      <c r="L659" s="38"/>
      <c r="M659" s="38"/>
      <c r="N659" s="38"/>
      <c r="O659" s="38"/>
      <c r="P659" s="38"/>
      <c r="Q659" s="38"/>
      <c r="R659" s="39"/>
      <c r="T659" s="149"/>
      <c r="U659" s="38"/>
      <c r="V659" s="38"/>
      <c r="W659" s="38"/>
      <c r="X659" s="38"/>
      <c r="Y659" s="38"/>
      <c r="Z659" s="38"/>
      <c r="AA659" s="76"/>
      <c r="AT659" s="20" t="s">
        <v>218</v>
      </c>
      <c r="AU659" s="20" t="s">
        <v>178</v>
      </c>
    </row>
    <row r="660" spans="2:65" s="1" customFormat="1" ht="16.5" customHeight="1">
      <c r="B660" s="130"/>
      <c r="C660" s="169" t="s">
        <v>2205</v>
      </c>
      <c r="D660" s="169" t="s">
        <v>152</v>
      </c>
      <c r="E660" s="170" t="s">
        <v>2206</v>
      </c>
      <c r="F660" s="281" t="s">
        <v>2199</v>
      </c>
      <c r="G660" s="281"/>
      <c r="H660" s="281"/>
      <c r="I660" s="281"/>
      <c r="J660" s="171" t="s">
        <v>454</v>
      </c>
      <c r="K660" s="172">
        <v>1</v>
      </c>
      <c r="L660" s="270">
        <v>0</v>
      </c>
      <c r="M660" s="270"/>
      <c r="N660" s="282">
        <f>ROUND(L660*K660,2)</f>
        <v>0</v>
      </c>
      <c r="O660" s="282"/>
      <c r="P660" s="282"/>
      <c r="Q660" s="282"/>
      <c r="R660" s="133"/>
      <c r="T660" s="154" t="s">
        <v>5</v>
      </c>
      <c r="U660" s="46" t="s">
        <v>45</v>
      </c>
      <c r="V660" s="38"/>
      <c r="W660" s="173">
        <f>V660*K660</f>
        <v>0</v>
      </c>
      <c r="X660" s="173">
        <v>0</v>
      </c>
      <c r="Y660" s="173">
        <f>X660*K660</f>
        <v>0</v>
      </c>
      <c r="Z660" s="173">
        <v>0</v>
      </c>
      <c r="AA660" s="174">
        <f>Z660*K660</f>
        <v>0</v>
      </c>
      <c r="AR660" s="20" t="s">
        <v>165</v>
      </c>
      <c r="AT660" s="20" t="s">
        <v>152</v>
      </c>
      <c r="AU660" s="20" t="s">
        <v>178</v>
      </c>
      <c r="AY660" s="20" t="s">
        <v>161</v>
      </c>
      <c r="BE660" s="107">
        <f>IF(U660="základní",N660,0)</f>
        <v>0</v>
      </c>
      <c r="BF660" s="107">
        <f>IF(U660="snížená",N660,0)</f>
        <v>0</v>
      </c>
      <c r="BG660" s="107">
        <f>IF(U660="zákl. přenesená",N660,0)</f>
        <v>0</v>
      </c>
      <c r="BH660" s="107">
        <f>IF(U660="sníž. přenesená",N660,0)</f>
        <v>0</v>
      </c>
      <c r="BI660" s="107">
        <f>IF(U660="nulová",N660,0)</f>
        <v>0</v>
      </c>
      <c r="BJ660" s="20" t="s">
        <v>85</v>
      </c>
      <c r="BK660" s="107">
        <f>ROUND(L660*K660,2)</f>
        <v>0</v>
      </c>
      <c r="BL660" s="20" t="s">
        <v>165</v>
      </c>
      <c r="BM660" s="20" t="s">
        <v>2207</v>
      </c>
    </row>
    <row r="661" spans="2:65" s="1" customFormat="1" ht="16.5" customHeight="1">
      <c r="B661" s="37"/>
      <c r="C661" s="38"/>
      <c r="D661" s="38"/>
      <c r="E661" s="38"/>
      <c r="F661" s="293" t="s">
        <v>2208</v>
      </c>
      <c r="G661" s="294"/>
      <c r="H661" s="294"/>
      <c r="I661" s="294"/>
      <c r="J661" s="38"/>
      <c r="K661" s="38"/>
      <c r="L661" s="38"/>
      <c r="M661" s="38"/>
      <c r="N661" s="38"/>
      <c r="O661" s="38"/>
      <c r="P661" s="38"/>
      <c r="Q661" s="38"/>
      <c r="R661" s="39"/>
      <c r="T661" s="149"/>
      <c r="U661" s="38"/>
      <c r="V661" s="38"/>
      <c r="W661" s="38"/>
      <c r="X661" s="38"/>
      <c r="Y661" s="38"/>
      <c r="Z661" s="38"/>
      <c r="AA661" s="76"/>
      <c r="AT661" s="20" t="s">
        <v>218</v>
      </c>
      <c r="AU661" s="20" t="s">
        <v>178</v>
      </c>
    </row>
    <row r="662" spans="2:65" s="1" customFormat="1" ht="16.5" customHeight="1">
      <c r="B662" s="130"/>
      <c r="C662" s="169" t="s">
        <v>2209</v>
      </c>
      <c r="D662" s="169" t="s">
        <v>152</v>
      </c>
      <c r="E662" s="170" t="s">
        <v>2210</v>
      </c>
      <c r="F662" s="281" t="s">
        <v>2199</v>
      </c>
      <c r="G662" s="281"/>
      <c r="H662" s="281"/>
      <c r="I662" s="281"/>
      <c r="J662" s="171" t="s">
        <v>454</v>
      </c>
      <c r="K662" s="172">
        <v>1</v>
      </c>
      <c r="L662" s="270">
        <v>0</v>
      </c>
      <c r="M662" s="270"/>
      <c r="N662" s="282">
        <f>ROUND(L662*K662,2)</f>
        <v>0</v>
      </c>
      <c r="O662" s="282"/>
      <c r="P662" s="282"/>
      <c r="Q662" s="282"/>
      <c r="R662" s="133"/>
      <c r="T662" s="154" t="s">
        <v>5</v>
      </c>
      <c r="U662" s="46" t="s">
        <v>45</v>
      </c>
      <c r="V662" s="38"/>
      <c r="W662" s="173">
        <f>V662*K662</f>
        <v>0</v>
      </c>
      <c r="X662" s="173">
        <v>0</v>
      </c>
      <c r="Y662" s="173">
        <f>X662*K662</f>
        <v>0</v>
      </c>
      <c r="Z662" s="173">
        <v>0</v>
      </c>
      <c r="AA662" s="174">
        <f>Z662*K662</f>
        <v>0</v>
      </c>
      <c r="AR662" s="20" t="s">
        <v>165</v>
      </c>
      <c r="AT662" s="20" t="s">
        <v>152</v>
      </c>
      <c r="AU662" s="20" t="s">
        <v>178</v>
      </c>
      <c r="AY662" s="20" t="s">
        <v>161</v>
      </c>
      <c r="BE662" s="107">
        <f>IF(U662="základní",N662,0)</f>
        <v>0</v>
      </c>
      <c r="BF662" s="107">
        <f>IF(U662="snížená",N662,0)</f>
        <v>0</v>
      </c>
      <c r="BG662" s="107">
        <f>IF(U662="zákl. přenesená",N662,0)</f>
        <v>0</v>
      </c>
      <c r="BH662" s="107">
        <f>IF(U662="sníž. přenesená",N662,0)</f>
        <v>0</v>
      </c>
      <c r="BI662" s="107">
        <f>IF(U662="nulová",N662,0)</f>
        <v>0</v>
      </c>
      <c r="BJ662" s="20" t="s">
        <v>85</v>
      </c>
      <c r="BK662" s="107">
        <f>ROUND(L662*K662,2)</f>
        <v>0</v>
      </c>
      <c r="BL662" s="20" t="s">
        <v>165</v>
      </c>
      <c r="BM662" s="20" t="s">
        <v>2211</v>
      </c>
    </row>
    <row r="663" spans="2:65" s="1" customFormat="1" ht="16.5" customHeight="1">
      <c r="B663" s="37"/>
      <c r="C663" s="38"/>
      <c r="D663" s="38"/>
      <c r="E663" s="38"/>
      <c r="F663" s="293" t="s">
        <v>2212</v>
      </c>
      <c r="G663" s="294"/>
      <c r="H663" s="294"/>
      <c r="I663" s="294"/>
      <c r="J663" s="38"/>
      <c r="K663" s="38"/>
      <c r="L663" s="38"/>
      <c r="M663" s="38"/>
      <c r="N663" s="38"/>
      <c r="O663" s="38"/>
      <c r="P663" s="38"/>
      <c r="Q663" s="38"/>
      <c r="R663" s="39"/>
      <c r="T663" s="149"/>
      <c r="U663" s="38"/>
      <c r="V663" s="38"/>
      <c r="W663" s="38"/>
      <c r="X663" s="38"/>
      <c r="Y663" s="38"/>
      <c r="Z663" s="38"/>
      <c r="AA663" s="76"/>
      <c r="AT663" s="20" t="s">
        <v>218</v>
      </c>
      <c r="AU663" s="20" t="s">
        <v>178</v>
      </c>
    </row>
    <row r="664" spans="2:65" s="1" customFormat="1" ht="16.5" customHeight="1">
      <c r="B664" s="130"/>
      <c r="C664" s="169" t="s">
        <v>2213</v>
      </c>
      <c r="D664" s="169" t="s">
        <v>152</v>
      </c>
      <c r="E664" s="170" t="s">
        <v>2214</v>
      </c>
      <c r="F664" s="281" t="s">
        <v>2215</v>
      </c>
      <c r="G664" s="281"/>
      <c r="H664" s="281"/>
      <c r="I664" s="281"/>
      <c r="J664" s="171" t="s">
        <v>454</v>
      </c>
      <c r="K664" s="172">
        <v>1</v>
      </c>
      <c r="L664" s="270">
        <v>0</v>
      </c>
      <c r="M664" s="270"/>
      <c r="N664" s="282">
        <f>ROUND(L664*K664,2)</f>
        <v>0</v>
      </c>
      <c r="O664" s="282"/>
      <c r="P664" s="282"/>
      <c r="Q664" s="282"/>
      <c r="R664" s="133"/>
      <c r="T664" s="154" t="s">
        <v>5</v>
      </c>
      <c r="U664" s="46" t="s">
        <v>45</v>
      </c>
      <c r="V664" s="38"/>
      <c r="W664" s="173">
        <f>V664*K664</f>
        <v>0</v>
      </c>
      <c r="X664" s="173">
        <v>0</v>
      </c>
      <c r="Y664" s="173">
        <f>X664*K664</f>
        <v>0</v>
      </c>
      <c r="Z664" s="173">
        <v>0</v>
      </c>
      <c r="AA664" s="174">
        <f>Z664*K664</f>
        <v>0</v>
      </c>
      <c r="AR664" s="20" t="s">
        <v>165</v>
      </c>
      <c r="AT664" s="20" t="s">
        <v>152</v>
      </c>
      <c r="AU664" s="20" t="s">
        <v>178</v>
      </c>
      <c r="AY664" s="20" t="s">
        <v>161</v>
      </c>
      <c r="BE664" s="107">
        <f>IF(U664="základní",N664,0)</f>
        <v>0</v>
      </c>
      <c r="BF664" s="107">
        <f>IF(U664="snížená",N664,0)</f>
        <v>0</v>
      </c>
      <c r="BG664" s="107">
        <f>IF(U664="zákl. přenesená",N664,0)</f>
        <v>0</v>
      </c>
      <c r="BH664" s="107">
        <f>IF(U664="sníž. přenesená",N664,0)</f>
        <v>0</v>
      </c>
      <c r="BI664" s="107">
        <f>IF(U664="nulová",N664,0)</f>
        <v>0</v>
      </c>
      <c r="BJ664" s="20" t="s">
        <v>85</v>
      </c>
      <c r="BK664" s="107">
        <f>ROUND(L664*K664,2)</f>
        <v>0</v>
      </c>
      <c r="BL664" s="20" t="s">
        <v>165</v>
      </c>
      <c r="BM664" s="20" t="s">
        <v>2216</v>
      </c>
    </row>
    <row r="665" spans="2:65" s="1" customFormat="1" ht="16.5" customHeight="1">
      <c r="B665" s="37"/>
      <c r="C665" s="38"/>
      <c r="D665" s="38"/>
      <c r="E665" s="38"/>
      <c r="F665" s="293" t="s">
        <v>2217</v>
      </c>
      <c r="G665" s="294"/>
      <c r="H665" s="294"/>
      <c r="I665" s="294"/>
      <c r="J665" s="38"/>
      <c r="K665" s="38"/>
      <c r="L665" s="38"/>
      <c r="M665" s="38"/>
      <c r="N665" s="38"/>
      <c r="O665" s="38"/>
      <c r="P665" s="38"/>
      <c r="Q665" s="38"/>
      <c r="R665" s="39"/>
      <c r="T665" s="149"/>
      <c r="U665" s="38"/>
      <c r="V665" s="38"/>
      <c r="W665" s="38"/>
      <c r="X665" s="38"/>
      <c r="Y665" s="38"/>
      <c r="Z665" s="38"/>
      <c r="AA665" s="76"/>
      <c r="AT665" s="20" t="s">
        <v>218</v>
      </c>
      <c r="AU665" s="20" t="s">
        <v>178</v>
      </c>
    </row>
    <row r="666" spans="2:65" s="1" customFormat="1" ht="16.5" customHeight="1">
      <c r="B666" s="130"/>
      <c r="C666" s="169" t="s">
        <v>2218</v>
      </c>
      <c r="D666" s="169" t="s">
        <v>152</v>
      </c>
      <c r="E666" s="170" t="s">
        <v>2219</v>
      </c>
      <c r="F666" s="281" t="s">
        <v>2220</v>
      </c>
      <c r="G666" s="281"/>
      <c r="H666" s="281"/>
      <c r="I666" s="281"/>
      <c r="J666" s="171" t="s">
        <v>454</v>
      </c>
      <c r="K666" s="172">
        <v>1</v>
      </c>
      <c r="L666" s="270">
        <v>0</v>
      </c>
      <c r="M666" s="270"/>
      <c r="N666" s="282">
        <f>ROUND(L666*K666,2)</f>
        <v>0</v>
      </c>
      <c r="O666" s="282"/>
      <c r="P666" s="282"/>
      <c r="Q666" s="282"/>
      <c r="R666" s="133"/>
      <c r="T666" s="154" t="s">
        <v>5</v>
      </c>
      <c r="U666" s="46" t="s">
        <v>45</v>
      </c>
      <c r="V666" s="38"/>
      <c r="W666" s="173">
        <f>V666*K666</f>
        <v>0</v>
      </c>
      <c r="X666" s="173">
        <v>0</v>
      </c>
      <c r="Y666" s="173">
        <f>X666*K666</f>
        <v>0</v>
      </c>
      <c r="Z666" s="173">
        <v>0</v>
      </c>
      <c r="AA666" s="174">
        <f>Z666*K666</f>
        <v>0</v>
      </c>
      <c r="AR666" s="20" t="s">
        <v>165</v>
      </c>
      <c r="AT666" s="20" t="s">
        <v>152</v>
      </c>
      <c r="AU666" s="20" t="s">
        <v>178</v>
      </c>
      <c r="AY666" s="20" t="s">
        <v>161</v>
      </c>
      <c r="BE666" s="107">
        <f>IF(U666="základní",N666,0)</f>
        <v>0</v>
      </c>
      <c r="BF666" s="107">
        <f>IF(U666="snížená",N666,0)</f>
        <v>0</v>
      </c>
      <c r="BG666" s="107">
        <f>IF(U666="zákl. přenesená",N666,0)</f>
        <v>0</v>
      </c>
      <c r="BH666" s="107">
        <f>IF(U666="sníž. přenesená",N666,0)</f>
        <v>0</v>
      </c>
      <c r="BI666" s="107">
        <f>IF(U666="nulová",N666,0)</f>
        <v>0</v>
      </c>
      <c r="BJ666" s="20" t="s">
        <v>85</v>
      </c>
      <c r="BK666" s="107">
        <f>ROUND(L666*K666,2)</f>
        <v>0</v>
      </c>
      <c r="BL666" s="20" t="s">
        <v>165</v>
      </c>
      <c r="BM666" s="20" t="s">
        <v>2221</v>
      </c>
    </row>
    <row r="667" spans="2:65" s="1" customFormat="1" ht="16.5" customHeight="1">
      <c r="B667" s="37"/>
      <c r="C667" s="38"/>
      <c r="D667" s="38"/>
      <c r="E667" s="38"/>
      <c r="F667" s="293" t="s">
        <v>2222</v>
      </c>
      <c r="G667" s="294"/>
      <c r="H667" s="294"/>
      <c r="I667" s="294"/>
      <c r="J667" s="38"/>
      <c r="K667" s="38"/>
      <c r="L667" s="38"/>
      <c r="M667" s="38"/>
      <c r="N667" s="38"/>
      <c r="O667" s="38"/>
      <c r="P667" s="38"/>
      <c r="Q667" s="38"/>
      <c r="R667" s="39"/>
      <c r="T667" s="149"/>
      <c r="U667" s="38"/>
      <c r="V667" s="38"/>
      <c r="W667" s="38"/>
      <c r="X667" s="38"/>
      <c r="Y667" s="38"/>
      <c r="Z667" s="38"/>
      <c r="AA667" s="76"/>
      <c r="AT667" s="20" t="s">
        <v>218</v>
      </c>
      <c r="AU667" s="20" t="s">
        <v>178</v>
      </c>
    </row>
    <row r="668" spans="2:65" s="1" customFormat="1" ht="16.5" customHeight="1">
      <c r="B668" s="130"/>
      <c r="C668" s="169" t="s">
        <v>2223</v>
      </c>
      <c r="D668" s="169" t="s">
        <v>152</v>
      </c>
      <c r="E668" s="170" t="s">
        <v>2224</v>
      </c>
      <c r="F668" s="281" t="s">
        <v>2220</v>
      </c>
      <c r="G668" s="281"/>
      <c r="H668" s="281"/>
      <c r="I668" s="281"/>
      <c r="J668" s="171" t="s">
        <v>454</v>
      </c>
      <c r="K668" s="172">
        <v>1</v>
      </c>
      <c r="L668" s="270">
        <v>0</v>
      </c>
      <c r="M668" s="270"/>
      <c r="N668" s="282">
        <f>ROUND(L668*K668,2)</f>
        <v>0</v>
      </c>
      <c r="O668" s="282"/>
      <c r="P668" s="282"/>
      <c r="Q668" s="282"/>
      <c r="R668" s="133"/>
      <c r="T668" s="154" t="s">
        <v>5</v>
      </c>
      <c r="U668" s="46" t="s">
        <v>45</v>
      </c>
      <c r="V668" s="38"/>
      <c r="W668" s="173">
        <f>V668*K668</f>
        <v>0</v>
      </c>
      <c r="X668" s="173">
        <v>0</v>
      </c>
      <c r="Y668" s="173">
        <f>X668*K668</f>
        <v>0</v>
      </c>
      <c r="Z668" s="173">
        <v>0</v>
      </c>
      <c r="AA668" s="174">
        <f>Z668*K668</f>
        <v>0</v>
      </c>
      <c r="AR668" s="20" t="s">
        <v>165</v>
      </c>
      <c r="AT668" s="20" t="s">
        <v>152</v>
      </c>
      <c r="AU668" s="20" t="s">
        <v>178</v>
      </c>
      <c r="AY668" s="20" t="s">
        <v>161</v>
      </c>
      <c r="BE668" s="107">
        <f>IF(U668="základní",N668,0)</f>
        <v>0</v>
      </c>
      <c r="BF668" s="107">
        <f>IF(U668="snížená",N668,0)</f>
        <v>0</v>
      </c>
      <c r="BG668" s="107">
        <f>IF(U668="zákl. přenesená",N668,0)</f>
        <v>0</v>
      </c>
      <c r="BH668" s="107">
        <f>IF(U668="sníž. přenesená",N668,0)</f>
        <v>0</v>
      </c>
      <c r="BI668" s="107">
        <f>IF(U668="nulová",N668,0)</f>
        <v>0</v>
      </c>
      <c r="BJ668" s="20" t="s">
        <v>85</v>
      </c>
      <c r="BK668" s="107">
        <f>ROUND(L668*K668,2)</f>
        <v>0</v>
      </c>
      <c r="BL668" s="20" t="s">
        <v>165</v>
      </c>
      <c r="BM668" s="20" t="s">
        <v>2225</v>
      </c>
    </row>
    <row r="669" spans="2:65" s="1" customFormat="1" ht="16.5" customHeight="1">
      <c r="B669" s="37"/>
      <c r="C669" s="38"/>
      <c r="D669" s="38"/>
      <c r="E669" s="38"/>
      <c r="F669" s="293" t="s">
        <v>2226</v>
      </c>
      <c r="G669" s="294"/>
      <c r="H669" s="294"/>
      <c r="I669" s="294"/>
      <c r="J669" s="38"/>
      <c r="K669" s="38"/>
      <c r="L669" s="38"/>
      <c r="M669" s="38"/>
      <c r="N669" s="38"/>
      <c r="O669" s="38"/>
      <c r="P669" s="38"/>
      <c r="Q669" s="38"/>
      <c r="R669" s="39"/>
      <c r="T669" s="149"/>
      <c r="U669" s="38"/>
      <c r="V669" s="38"/>
      <c r="W669" s="38"/>
      <c r="X669" s="38"/>
      <c r="Y669" s="38"/>
      <c r="Z669" s="38"/>
      <c r="AA669" s="76"/>
      <c r="AT669" s="20" t="s">
        <v>218</v>
      </c>
      <c r="AU669" s="20" t="s">
        <v>178</v>
      </c>
    </row>
    <row r="670" spans="2:65" s="1" customFormat="1" ht="16.5" customHeight="1">
      <c r="B670" s="130"/>
      <c r="C670" s="169" t="s">
        <v>2227</v>
      </c>
      <c r="D670" s="169" t="s">
        <v>152</v>
      </c>
      <c r="E670" s="170" t="s">
        <v>2228</v>
      </c>
      <c r="F670" s="281" t="s">
        <v>2220</v>
      </c>
      <c r="G670" s="281"/>
      <c r="H670" s="281"/>
      <c r="I670" s="281"/>
      <c r="J670" s="171" t="s">
        <v>454</v>
      </c>
      <c r="K670" s="172">
        <v>1</v>
      </c>
      <c r="L670" s="270">
        <v>0</v>
      </c>
      <c r="M670" s="270"/>
      <c r="N670" s="282">
        <f>ROUND(L670*K670,2)</f>
        <v>0</v>
      </c>
      <c r="O670" s="282"/>
      <c r="P670" s="282"/>
      <c r="Q670" s="282"/>
      <c r="R670" s="133"/>
      <c r="T670" s="154" t="s">
        <v>5</v>
      </c>
      <c r="U670" s="46" t="s">
        <v>45</v>
      </c>
      <c r="V670" s="38"/>
      <c r="W670" s="173">
        <f>V670*K670</f>
        <v>0</v>
      </c>
      <c r="X670" s="173">
        <v>0</v>
      </c>
      <c r="Y670" s="173">
        <f>X670*K670</f>
        <v>0</v>
      </c>
      <c r="Z670" s="173">
        <v>0</v>
      </c>
      <c r="AA670" s="174">
        <f>Z670*K670</f>
        <v>0</v>
      </c>
      <c r="AR670" s="20" t="s">
        <v>165</v>
      </c>
      <c r="AT670" s="20" t="s">
        <v>152</v>
      </c>
      <c r="AU670" s="20" t="s">
        <v>178</v>
      </c>
      <c r="AY670" s="20" t="s">
        <v>161</v>
      </c>
      <c r="BE670" s="107">
        <f>IF(U670="základní",N670,0)</f>
        <v>0</v>
      </c>
      <c r="BF670" s="107">
        <f>IF(U670="snížená",N670,0)</f>
        <v>0</v>
      </c>
      <c r="BG670" s="107">
        <f>IF(U670="zákl. přenesená",N670,0)</f>
        <v>0</v>
      </c>
      <c r="BH670" s="107">
        <f>IF(U670="sníž. přenesená",N670,0)</f>
        <v>0</v>
      </c>
      <c r="BI670" s="107">
        <f>IF(U670="nulová",N670,0)</f>
        <v>0</v>
      </c>
      <c r="BJ670" s="20" t="s">
        <v>85</v>
      </c>
      <c r="BK670" s="107">
        <f>ROUND(L670*K670,2)</f>
        <v>0</v>
      </c>
      <c r="BL670" s="20" t="s">
        <v>165</v>
      </c>
      <c r="BM670" s="20" t="s">
        <v>2229</v>
      </c>
    </row>
    <row r="671" spans="2:65" s="1" customFormat="1" ht="16.5" customHeight="1">
      <c r="B671" s="37"/>
      <c r="C671" s="38"/>
      <c r="D671" s="38"/>
      <c r="E671" s="38"/>
      <c r="F671" s="293" t="s">
        <v>2230</v>
      </c>
      <c r="G671" s="294"/>
      <c r="H671" s="294"/>
      <c r="I671" s="294"/>
      <c r="J671" s="38"/>
      <c r="K671" s="38"/>
      <c r="L671" s="38"/>
      <c r="M671" s="38"/>
      <c r="N671" s="38"/>
      <c r="O671" s="38"/>
      <c r="P671" s="38"/>
      <c r="Q671" s="38"/>
      <c r="R671" s="39"/>
      <c r="T671" s="149"/>
      <c r="U671" s="38"/>
      <c r="V671" s="38"/>
      <c r="W671" s="38"/>
      <c r="X671" s="38"/>
      <c r="Y671" s="38"/>
      <c r="Z671" s="38"/>
      <c r="AA671" s="76"/>
      <c r="AT671" s="20" t="s">
        <v>218</v>
      </c>
      <c r="AU671" s="20" t="s">
        <v>178</v>
      </c>
    </row>
    <row r="672" spans="2:65" s="1" customFormat="1" ht="16.5" customHeight="1">
      <c r="B672" s="130"/>
      <c r="C672" s="169" t="s">
        <v>2231</v>
      </c>
      <c r="D672" s="169" t="s">
        <v>152</v>
      </c>
      <c r="E672" s="170" t="s">
        <v>2232</v>
      </c>
      <c r="F672" s="281" t="s">
        <v>2233</v>
      </c>
      <c r="G672" s="281"/>
      <c r="H672" s="281"/>
      <c r="I672" s="281"/>
      <c r="J672" s="171" t="s">
        <v>454</v>
      </c>
      <c r="K672" s="172">
        <v>1</v>
      </c>
      <c r="L672" s="270">
        <v>0</v>
      </c>
      <c r="M672" s="270"/>
      <c r="N672" s="282">
        <f>ROUND(L672*K672,2)</f>
        <v>0</v>
      </c>
      <c r="O672" s="282"/>
      <c r="P672" s="282"/>
      <c r="Q672" s="282"/>
      <c r="R672" s="133"/>
      <c r="T672" s="154" t="s">
        <v>5</v>
      </c>
      <c r="U672" s="46" t="s">
        <v>45</v>
      </c>
      <c r="V672" s="38"/>
      <c r="W672" s="173">
        <f>V672*K672</f>
        <v>0</v>
      </c>
      <c r="X672" s="173">
        <v>0</v>
      </c>
      <c r="Y672" s="173">
        <f>X672*K672</f>
        <v>0</v>
      </c>
      <c r="Z672" s="173">
        <v>0</v>
      </c>
      <c r="AA672" s="174">
        <f>Z672*K672</f>
        <v>0</v>
      </c>
      <c r="AR672" s="20" t="s">
        <v>165</v>
      </c>
      <c r="AT672" s="20" t="s">
        <v>152</v>
      </c>
      <c r="AU672" s="20" t="s">
        <v>178</v>
      </c>
      <c r="AY672" s="20" t="s">
        <v>161</v>
      </c>
      <c r="BE672" s="107">
        <f>IF(U672="základní",N672,0)</f>
        <v>0</v>
      </c>
      <c r="BF672" s="107">
        <f>IF(U672="snížená",N672,0)</f>
        <v>0</v>
      </c>
      <c r="BG672" s="107">
        <f>IF(U672="zákl. přenesená",N672,0)</f>
        <v>0</v>
      </c>
      <c r="BH672" s="107">
        <f>IF(U672="sníž. přenesená",N672,0)</f>
        <v>0</v>
      </c>
      <c r="BI672" s="107">
        <f>IF(U672="nulová",N672,0)</f>
        <v>0</v>
      </c>
      <c r="BJ672" s="20" t="s">
        <v>85</v>
      </c>
      <c r="BK672" s="107">
        <f>ROUND(L672*K672,2)</f>
        <v>0</v>
      </c>
      <c r="BL672" s="20" t="s">
        <v>165</v>
      </c>
      <c r="BM672" s="20" t="s">
        <v>2234</v>
      </c>
    </row>
    <row r="673" spans="2:65" s="1" customFormat="1" ht="16.5" customHeight="1">
      <c r="B673" s="37"/>
      <c r="C673" s="38"/>
      <c r="D673" s="38"/>
      <c r="E673" s="38"/>
      <c r="F673" s="293" t="s">
        <v>2235</v>
      </c>
      <c r="G673" s="294"/>
      <c r="H673" s="294"/>
      <c r="I673" s="294"/>
      <c r="J673" s="38"/>
      <c r="K673" s="38"/>
      <c r="L673" s="38"/>
      <c r="M673" s="38"/>
      <c r="N673" s="38"/>
      <c r="O673" s="38"/>
      <c r="P673" s="38"/>
      <c r="Q673" s="38"/>
      <c r="R673" s="39"/>
      <c r="T673" s="149"/>
      <c r="U673" s="38"/>
      <c r="V673" s="38"/>
      <c r="W673" s="38"/>
      <c r="X673" s="38"/>
      <c r="Y673" s="38"/>
      <c r="Z673" s="38"/>
      <c r="AA673" s="76"/>
      <c r="AT673" s="20" t="s">
        <v>218</v>
      </c>
      <c r="AU673" s="20" t="s">
        <v>178</v>
      </c>
    </row>
    <row r="674" spans="2:65" s="1" customFormat="1" ht="16.5" customHeight="1">
      <c r="B674" s="130"/>
      <c r="C674" s="169" t="s">
        <v>2236</v>
      </c>
      <c r="D674" s="169" t="s">
        <v>152</v>
      </c>
      <c r="E674" s="170" t="s">
        <v>2237</v>
      </c>
      <c r="F674" s="281" t="s">
        <v>2233</v>
      </c>
      <c r="G674" s="281"/>
      <c r="H674" s="281"/>
      <c r="I674" s="281"/>
      <c r="J674" s="171" t="s">
        <v>454</v>
      </c>
      <c r="K674" s="172">
        <v>1</v>
      </c>
      <c r="L674" s="270">
        <v>0</v>
      </c>
      <c r="M674" s="270"/>
      <c r="N674" s="282">
        <f>ROUND(L674*K674,2)</f>
        <v>0</v>
      </c>
      <c r="O674" s="282"/>
      <c r="P674" s="282"/>
      <c r="Q674" s="282"/>
      <c r="R674" s="133"/>
      <c r="T674" s="154" t="s">
        <v>5</v>
      </c>
      <c r="U674" s="46" t="s">
        <v>45</v>
      </c>
      <c r="V674" s="38"/>
      <c r="W674" s="173">
        <f>V674*K674</f>
        <v>0</v>
      </c>
      <c r="X674" s="173">
        <v>0</v>
      </c>
      <c r="Y674" s="173">
        <f>X674*K674</f>
        <v>0</v>
      </c>
      <c r="Z674" s="173">
        <v>0</v>
      </c>
      <c r="AA674" s="174">
        <f>Z674*K674</f>
        <v>0</v>
      </c>
      <c r="AR674" s="20" t="s">
        <v>165</v>
      </c>
      <c r="AT674" s="20" t="s">
        <v>152</v>
      </c>
      <c r="AU674" s="20" t="s">
        <v>178</v>
      </c>
      <c r="AY674" s="20" t="s">
        <v>161</v>
      </c>
      <c r="BE674" s="107">
        <f>IF(U674="základní",N674,0)</f>
        <v>0</v>
      </c>
      <c r="BF674" s="107">
        <f>IF(U674="snížená",N674,0)</f>
        <v>0</v>
      </c>
      <c r="BG674" s="107">
        <f>IF(U674="zákl. přenesená",N674,0)</f>
        <v>0</v>
      </c>
      <c r="BH674" s="107">
        <f>IF(U674="sníž. přenesená",N674,0)</f>
        <v>0</v>
      </c>
      <c r="BI674" s="107">
        <f>IF(U674="nulová",N674,0)</f>
        <v>0</v>
      </c>
      <c r="BJ674" s="20" t="s">
        <v>85</v>
      </c>
      <c r="BK674" s="107">
        <f>ROUND(L674*K674,2)</f>
        <v>0</v>
      </c>
      <c r="BL674" s="20" t="s">
        <v>165</v>
      </c>
      <c r="BM674" s="20" t="s">
        <v>2238</v>
      </c>
    </row>
    <row r="675" spans="2:65" s="1" customFormat="1" ht="16.5" customHeight="1">
      <c r="B675" s="37"/>
      <c r="C675" s="38"/>
      <c r="D675" s="38"/>
      <c r="E675" s="38"/>
      <c r="F675" s="293" t="s">
        <v>2239</v>
      </c>
      <c r="G675" s="294"/>
      <c r="H675" s="294"/>
      <c r="I675" s="294"/>
      <c r="J675" s="38"/>
      <c r="K675" s="38"/>
      <c r="L675" s="38"/>
      <c r="M675" s="38"/>
      <c r="N675" s="38"/>
      <c r="O675" s="38"/>
      <c r="P675" s="38"/>
      <c r="Q675" s="38"/>
      <c r="R675" s="39"/>
      <c r="T675" s="149"/>
      <c r="U675" s="38"/>
      <c r="V675" s="38"/>
      <c r="W675" s="38"/>
      <c r="X675" s="38"/>
      <c r="Y675" s="38"/>
      <c r="Z675" s="38"/>
      <c r="AA675" s="76"/>
      <c r="AT675" s="20" t="s">
        <v>218</v>
      </c>
      <c r="AU675" s="20" t="s">
        <v>178</v>
      </c>
    </row>
    <row r="676" spans="2:65" s="1" customFormat="1" ht="16.5" customHeight="1">
      <c r="B676" s="130"/>
      <c r="C676" s="169" t="s">
        <v>2240</v>
      </c>
      <c r="D676" s="169" t="s">
        <v>152</v>
      </c>
      <c r="E676" s="170" t="s">
        <v>2241</v>
      </c>
      <c r="F676" s="281" t="s">
        <v>2233</v>
      </c>
      <c r="G676" s="281"/>
      <c r="H676" s="281"/>
      <c r="I676" s="281"/>
      <c r="J676" s="171" t="s">
        <v>454</v>
      </c>
      <c r="K676" s="172">
        <v>1</v>
      </c>
      <c r="L676" s="270">
        <v>0</v>
      </c>
      <c r="M676" s="270"/>
      <c r="N676" s="282">
        <f>ROUND(L676*K676,2)</f>
        <v>0</v>
      </c>
      <c r="O676" s="282"/>
      <c r="P676" s="282"/>
      <c r="Q676" s="282"/>
      <c r="R676" s="133"/>
      <c r="T676" s="154" t="s">
        <v>5</v>
      </c>
      <c r="U676" s="46" t="s">
        <v>45</v>
      </c>
      <c r="V676" s="38"/>
      <c r="W676" s="173">
        <f>V676*K676</f>
        <v>0</v>
      </c>
      <c r="X676" s="173">
        <v>0</v>
      </c>
      <c r="Y676" s="173">
        <f>X676*K676</f>
        <v>0</v>
      </c>
      <c r="Z676" s="173">
        <v>0</v>
      </c>
      <c r="AA676" s="174">
        <f>Z676*K676</f>
        <v>0</v>
      </c>
      <c r="AR676" s="20" t="s">
        <v>165</v>
      </c>
      <c r="AT676" s="20" t="s">
        <v>152</v>
      </c>
      <c r="AU676" s="20" t="s">
        <v>178</v>
      </c>
      <c r="AY676" s="20" t="s">
        <v>161</v>
      </c>
      <c r="BE676" s="107">
        <f>IF(U676="základní",N676,0)</f>
        <v>0</v>
      </c>
      <c r="BF676" s="107">
        <f>IF(U676="snížená",N676,0)</f>
        <v>0</v>
      </c>
      <c r="BG676" s="107">
        <f>IF(U676="zákl. přenesená",N676,0)</f>
        <v>0</v>
      </c>
      <c r="BH676" s="107">
        <f>IF(U676="sníž. přenesená",N676,0)</f>
        <v>0</v>
      </c>
      <c r="BI676" s="107">
        <f>IF(U676="nulová",N676,0)</f>
        <v>0</v>
      </c>
      <c r="BJ676" s="20" t="s">
        <v>85</v>
      </c>
      <c r="BK676" s="107">
        <f>ROUND(L676*K676,2)</f>
        <v>0</v>
      </c>
      <c r="BL676" s="20" t="s">
        <v>165</v>
      </c>
      <c r="BM676" s="20" t="s">
        <v>2242</v>
      </c>
    </row>
    <row r="677" spans="2:65" s="1" customFormat="1" ht="16.5" customHeight="1">
      <c r="B677" s="37"/>
      <c r="C677" s="38"/>
      <c r="D677" s="38"/>
      <c r="E677" s="38"/>
      <c r="F677" s="293" t="s">
        <v>2243</v>
      </c>
      <c r="G677" s="294"/>
      <c r="H677" s="294"/>
      <c r="I677" s="294"/>
      <c r="J677" s="38"/>
      <c r="K677" s="38"/>
      <c r="L677" s="38"/>
      <c r="M677" s="38"/>
      <c r="N677" s="38"/>
      <c r="O677" s="38"/>
      <c r="P677" s="38"/>
      <c r="Q677" s="38"/>
      <c r="R677" s="39"/>
      <c r="T677" s="149"/>
      <c r="U677" s="38"/>
      <c r="V677" s="38"/>
      <c r="W677" s="38"/>
      <c r="X677" s="38"/>
      <c r="Y677" s="38"/>
      <c r="Z677" s="38"/>
      <c r="AA677" s="76"/>
      <c r="AT677" s="20" t="s">
        <v>218</v>
      </c>
      <c r="AU677" s="20" t="s">
        <v>178</v>
      </c>
    </row>
    <row r="678" spans="2:65" s="1" customFormat="1" ht="16.5" customHeight="1">
      <c r="B678" s="130"/>
      <c r="C678" s="169" t="s">
        <v>2244</v>
      </c>
      <c r="D678" s="169" t="s">
        <v>152</v>
      </c>
      <c r="E678" s="170" t="s">
        <v>2245</v>
      </c>
      <c r="F678" s="281" t="s">
        <v>2233</v>
      </c>
      <c r="G678" s="281"/>
      <c r="H678" s="281"/>
      <c r="I678" s="281"/>
      <c r="J678" s="171" t="s">
        <v>454</v>
      </c>
      <c r="K678" s="172">
        <v>1</v>
      </c>
      <c r="L678" s="270">
        <v>0</v>
      </c>
      <c r="M678" s="270"/>
      <c r="N678" s="282">
        <f>ROUND(L678*K678,2)</f>
        <v>0</v>
      </c>
      <c r="O678" s="282"/>
      <c r="P678" s="282"/>
      <c r="Q678" s="282"/>
      <c r="R678" s="133"/>
      <c r="T678" s="154" t="s">
        <v>5</v>
      </c>
      <c r="U678" s="46" t="s">
        <v>45</v>
      </c>
      <c r="V678" s="38"/>
      <c r="W678" s="173">
        <f>V678*K678</f>
        <v>0</v>
      </c>
      <c r="X678" s="173">
        <v>0</v>
      </c>
      <c r="Y678" s="173">
        <f>X678*K678</f>
        <v>0</v>
      </c>
      <c r="Z678" s="173">
        <v>0</v>
      </c>
      <c r="AA678" s="174">
        <f>Z678*K678</f>
        <v>0</v>
      </c>
      <c r="AR678" s="20" t="s">
        <v>165</v>
      </c>
      <c r="AT678" s="20" t="s">
        <v>152</v>
      </c>
      <c r="AU678" s="20" t="s">
        <v>178</v>
      </c>
      <c r="AY678" s="20" t="s">
        <v>161</v>
      </c>
      <c r="BE678" s="107">
        <f>IF(U678="základní",N678,0)</f>
        <v>0</v>
      </c>
      <c r="BF678" s="107">
        <f>IF(U678="snížená",N678,0)</f>
        <v>0</v>
      </c>
      <c r="BG678" s="107">
        <f>IF(U678="zákl. přenesená",N678,0)</f>
        <v>0</v>
      </c>
      <c r="BH678" s="107">
        <f>IF(U678="sníž. přenesená",N678,0)</f>
        <v>0</v>
      </c>
      <c r="BI678" s="107">
        <f>IF(U678="nulová",N678,0)</f>
        <v>0</v>
      </c>
      <c r="BJ678" s="20" t="s">
        <v>85</v>
      </c>
      <c r="BK678" s="107">
        <f>ROUND(L678*K678,2)</f>
        <v>0</v>
      </c>
      <c r="BL678" s="20" t="s">
        <v>165</v>
      </c>
      <c r="BM678" s="20" t="s">
        <v>2246</v>
      </c>
    </row>
    <row r="679" spans="2:65" s="1" customFormat="1" ht="16.5" customHeight="1">
      <c r="B679" s="37"/>
      <c r="C679" s="38"/>
      <c r="D679" s="38"/>
      <c r="E679" s="38"/>
      <c r="F679" s="293" t="s">
        <v>2247</v>
      </c>
      <c r="G679" s="294"/>
      <c r="H679" s="294"/>
      <c r="I679" s="294"/>
      <c r="J679" s="38"/>
      <c r="K679" s="38"/>
      <c r="L679" s="38"/>
      <c r="M679" s="38"/>
      <c r="N679" s="38"/>
      <c r="O679" s="38"/>
      <c r="P679" s="38"/>
      <c r="Q679" s="38"/>
      <c r="R679" s="39"/>
      <c r="T679" s="149"/>
      <c r="U679" s="38"/>
      <c r="V679" s="38"/>
      <c r="W679" s="38"/>
      <c r="X679" s="38"/>
      <c r="Y679" s="38"/>
      <c r="Z679" s="38"/>
      <c r="AA679" s="76"/>
      <c r="AT679" s="20" t="s">
        <v>218</v>
      </c>
      <c r="AU679" s="20" t="s">
        <v>178</v>
      </c>
    </row>
    <row r="680" spans="2:65" s="1" customFormat="1" ht="16.5" customHeight="1">
      <c r="B680" s="130"/>
      <c r="C680" s="169" t="s">
        <v>2248</v>
      </c>
      <c r="D680" s="169" t="s">
        <v>152</v>
      </c>
      <c r="E680" s="170" t="s">
        <v>2249</v>
      </c>
      <c r="F680" s="281" t="s">
        <v>2250</v>
      </c>
      <c r="G680" s="281"/>
      <c r="H680" s="281"/>
      <c r="I680" s="281"/>
      <c r="J680" s="171" t="s">
        <v>454</v>
      </c>
      <c r="K680" s="172">
        <v>1</v>
      </c>
      <c r="L680" s="270">
        <v>0</v>
      </c>
      <c r="M680" s="270"/>
      <c r="N680" s="282">
        <f>ROUND(L680*K680,2)</f>
        <v>0</v>
      </c>
      <c r="O680" s="282"/>
      <c r="P680" s="282"/>
      <c r="Q680" s="282"/>
      <c r="R680" s="133"/>
      <c r="T680" s="154" t="s">
        <v>5</v>
      </c>
      <c r="U680" s="46" t="s">
        <v>45</v>
      </c>
      <c r="V680" s="38"/>
      <c r="W680" s="173">
        <f>V680*K680</f>
        <v>0</v>
      </c>
      <c r="X680" s="173">
        <v>0</v>
      </c>
      <c r="Y680" s="173">
        <f>X680*K680</f>
        <v>0</v>
      </c>
      <c r="Z680" s="173">
        <v>0</v>
      </c>
      <c r="AA680" s="174">
        <f>Z680*K680</f>
        <v>0</v>
      </c>
      <c r="AR680" s="20" t="s">
        <v>165</v>
      </c>
      <c r="AT680" s="20" t="s">
        <v>152</v>
      </c>
      <c r="AU680" s="20" t="s">
        <v>178</v>
      </c>
      <c r="AY680" s="20" t="s">
        <v>161</v>
      </c>
      <c r="BE680" s="107">
        <f>IF(U680="základní",N680,0)</f>
        <v>0</v>
      </c>
      <c r="BF680" s="107">
        <f>IF(U680="snížená",N680,0)</f>
        <v>0</v>
      </c>
      <c r="BG680" s="107">
        <f>IF(U680="zákl. přenesená",N680,0)</f>
        <v>0</v>
      </c>
      <c r="BH680" s="107">
        <f>IF(U680="sníž. přenesená",N680,0)</f>
        <v>0</v>
      </c>
      <c r="BI680" s="107">
        <f>IF(U680="nulová",N680,0)</f>
        <v>0</v>
      </c>
      <c r="BJ680" s="20" t="s">
        <v>85</v>
      </c>
      <c r="BK680" s="107">
        <f>ROUND(L680*K680,2)</f>
        <v>0</v>
      </c>
      <c r="BL680" s="20" t="s">
        <v>165</v>
      </c>
      <c r="BM680" s="20" t="s">
        <v>2251</v>
      </c>
    </row>
    <row r="681" spans="2:65" s="1" customFormat="1" ht="16.5" customHeight="1">
      <c r="B681" s="37"/>
      <c r="C681" s="38"/>
      <c r="D681" s="38"/>
      <c r="E681" s="38"/>
      <c r="F681" s="293" t="s">
        <v>2252</v>
      </c>
      <c r="G681" s="294"/>
      <c r="H681" s="294"/>
      <c r="I681" s="294"/>
      <c r="J681" s="38"/>
      <c r="K681" s="38"/>
      <c r="L681" s="38"/>
      <c r="M681" s="38"/>
      <c r="N681" s="38"/>
      <c r="O681" s="38"/>
      <c r="P681" s="38"/>
      <c r="Q681" s="38"/>
      <c r="R681" s="39"/>
      <c r="T681" s="149"/>
      <c r="U681" s="38"/>
      <c r="V681" s="38"/>
      <c r="W681" s="38"/>
      <c r="X681" s="38"/>
      <c r="Y681" s="38"/>
      <c r="Z681" s="38"/>
      <c r="AA681" s="76"/>
      <c r="AT681" s="20" t="s">
        <v>218</v>
      </c>
      <c r="AU681" s="20" t="s">
        <v>178</v>
      </c>
    </row>
    <row r="682" spans="2:65" s="1" customFormat="1" ht="16.5" customHeight="1">
      <c r="B682" s="130"/>
      <c r="C682" s="169" t="s">
        <v>2253</v>
      </c>
      <c r="D682" s="169" t="s">
        <v>152</v>
      </c>
      <c r="E682" s="170" t="s">
        <v>2254</v>
      </c>
      <c r="F682" s="281" t="s">
        <v>2255</v>
      </c>
      <c r="G682" s="281"/>
      <c r="H682" s="281"/>
      <c r="I682" s="281"/>
      <c r="J682" s="171" t="s">
        <v>454</v>
      </c>
      <c r="K682" s="172">
        <v>1</v>
      </c>
      <c r="L682" s="270">
        <v>0</v>
      </c>
      <c r="M682" s="270"/>
      <c r="N682" s="282">
        <f>ROUND(L682*K682,2)</f>
        <v>0</v>
      </c>
      <c r="O682" s="282"/>
      <c r="P682" s="282"/>
      <c r="Q682" s="282"/>
      <c r="R682" s="133"/>
      <c r="T682" s="154" t="s">
        <v>5</v>
      </c>
      <c r="U682" s="46" t="s">
        <v>45</v>
      </c>
      <c r="V682" s="38"/>
      <c r="W682" s="173">
        <f>V682*K682</f>
        <v>0</v>
      </c>
      <c r="X682" s="173">
        <v>0</v>
      </c>
      <c r="Y682" s="173">
        <f>X682*K682</f>
        <v>0</v>
      </c>
      <c r="Z682" s="173">
        <v>0</v>
      </c>
      <c r="AA682" s="174">
        <f>Z682*K682</f>
        <v>0</v>
      </c>
      <c r="AR682" s="20" t="s">
        <v>165</v>
      </c>
      <c r="AT682" s="20" t="s">
        <v>152</v>
      </c>
      <c r="AU682" s="20" t="s">
        <v>178</v>
      </c>
      <c r="AY682" s="20" t="s">
        <v>161</v>
      </c>
      <c r="BE682" s="107">
        <f>IF(U682="základní",N682,0)</f>
        <v>0</v>
      </c>
      <c r="BF682" s="107">
        <f>IF(U682="snížená",N682,0)</f>
        <v>0</v>
      </c>
      <c r="BG682" s="107">
        <f>IF(U682="zákl. přenesená",N682,0)</f>
        <v>0</v>
      </c>
      <c r="BH682" s="107">
        <f>IF(U682="sníž. přenesená",N682,0)</f>
        <v>0</v>
      </c>
      <c r="BI682" s="107">
        <f>IF(U682="nulová",N682,0)</f>
        <v>0</v>
      </c>
      <c r="BJ682" s="20" t="s">
        <v>85</v>
      </c>
      <c r="BK682" s="107">
        <f>ROUND(L682*K682,2)</f>
        <v>0</v>
      </c>
      <c r="BL682" s="20" t="s">
        <v>165</v>
      </c>
      <c r="BM682" s="20" t="s">
        <v>2256</v>
      </c>
    </row>
    <row r="683" spans="2:65" s="1" customFormat="1" ht="16.5" customHeight="1">
      <c r="B683" s="37"/>
      <c r="C683" s="38"/>
      <c r="D683" s="38"/>
      <c r="E683" s="38"/>
      <c r="F683" s="293" t="s">
        <v>2257</v>
      </c>
      <c r="G683" s="294"/>
      <c r="H683" s="294"/>
      <c r="I683" s="294"/>
      <c r="J683" s="38"/>
      <c r="K683" s="38"/>
      <c r="L683" s="38"/>
      <c r="M683" s="38"/>
      <c r="N683" s="38"/>
      <c r="O683" s="38"/>
      <c r="P683" s="38"/>
      <c r="Q683" s="38"/>
      <c r="R683" s="39"/>
      <c r="T683" s="149"/>
      <c r="U683" s="38"/>
      <c r="V683" s="38"/>
      <c r="W683" s="38"/>
      <c r="X683" s="38"/>
      <c r="Y683" s="38"/>
      <c r="Z683" s="38"/>
      <c r="AA683" s="76"/>
      <c r="AT683" s="20" t="s">
        <v>218</v>
      </c>
      <c r="AU683" s="20" t="s">
        <v>178</v>
      </c>
    </row>
    <row r="684" spans="2:65" s="1" customFormat="1" ht="16.5" customHeight="1">
      <c r="B684" s="130"/>
      <c r="C684" s="169" t="s">
        <v>2258</v>
      </c>
      <c r="D684" s="169" t="s">
        <v>152</v>
      </c>
      <c r="E684" s="170" t="s">
        <v>2259</v>
      </c>
      <c r="F684" s="281" t="s">
        <v>2255</v>
      </c>
      <c r="G684" s="281"/>
      <c r="H684" s="281"/>
      <c r="I684" s="281"/>
      <c r="J684" s="171" t="s">
        <v>454</v>
      </c>
      <c r="K684" s="172">
        <v>1</v>
      </c>
      <c r="L684" s="270">
        <v>0</v>
      </c>
      <c r="M684" s="270"/>
      <c r="N684" s="282">
        <f>ROUND(L684*K684,2)</f>
        <v>0</v>
      </c>
      <c r="O684" s="282"/>
      <c r="P684" s="282"/>
      <c r="Q684" s="282"/>
      <c r="R684" s="133"/>
      <c r="T684" s="154" t="s">
        <v>5</v>
      </c>
      <c r="U684" s="46" t="s">
        <v>45</v>
      </c>
      <c r="V684" s="38"/>
      <c r="W684" s="173">
        <f>V684*K684</f>
        <v>0</v>
      </c>
      <c r="X684" s="173">
        <v>0</v>
      </c>
      <c r="Y684" s="173">
        <f>X684*K684</f>
        <v>0</v>
      </c>
      <c r="Z684" s="173">
        <v>0</v>
      </c>
      <c r="AA684" s="174">
        <f>Z684*K684</f>
        <v>0</v>
      </c>
      <c r="AR684" s="20" t="s">
        <v>165</v>
      </c>
      <c r="AT684" s="20" t="s">
        <v>152</v>
      </c>
      <c r="AU684" s="20" t="s">
        <v>178</v>
      </c>
      <c r="AY684" s="20" t="s">
        <v>161</v>
      </c>
      <c r="BE684" s="107">
        <f>IF(U684="základní",N684,0)</f>
        <v>0</v>
      </c>
      <c r="BF684" s="107">
        <f>IF(U684="snížená",N684,0)</f>
        <v>0</v>
      </c>
      <c r="BG684" s="107">
        <f>IF(U684="zákl. přenesená",N684,0)</f>
        <v>0</v>
      </c>
      <c r="BH684" s="107">
        <f>IF(U684="sníž. přenesená",N684,0)</f>
        <v>0</v>
      </c>
      <c r="BI684" s="107">
        <f>IF(U684="nulová",N684,0)</f>
        <v>0</v>
      </c>
      <c r="BJ684" s="20" t="s">
        <v>85</v>
      </c>
      <c r="BK684" s="107">
        <f>ROUND(L684*K684,2)</f>
        <v>0</v>
      </c>
      <c r="BL684" s="20" t="s">
        <v>165</v>
      </c>
      <c r="BM684" s="20" t="s">
        <v>2260</v>
      </c>
    </row>
    <row r="685" spans="2:65" s="1" customFormat="1" ht="16.5" customHeight="1">
      <c r="B685" s="37"/>
      <c r="C685" s="38"/>
      <c r="D685" s="38"/>
      <c r="E685" s="38"/>
      <c r="F685" s="293" t="s">
        <v>2261</v>
      </c>
      <c r="G685" s="294"/>
      <c r="H685" s="294"/>
      <c r="I685" s="294"/>
      <c r="J685" s="38"/>
      <c r="K685" s="38"/>
      <c r="L685" s="38"/>
      <c r="M685" s="38"/>
      <c r="N685" s="38"/>
      <c r="O685" s="38"/>
      <c r="P685" s="38"/>
      <c r="Q685" s="38"/>
      <c r="R685" s="39"/>
      <c r="T685" s="149"/>
      <c r="U685" s="38"/>
      <c r="V685" s="38"/>
      <c r="W685" s="38"/>
      <c r="X685" s="38"/>
      <c r="Y685" s="38"/>
      <c r="Z685" s="38"/>
      <c r="AA685" s="76"/>
      <c r="AT685" s="20" t="s">
        <v>218</v>
      </c>
      <c r="AU685" s="20" t="s">
        <v>178</v>
      </c>
    </row>
    <row r="686" spans="2:65" s="1" customFormat="1" ht="16.5" customHeight="1">
      <c r="B686" s="130"/>
      <c r="C686" s="169" t="s">
        <v>2262</v>
      </c>
      <c r="D686" s="169" t="s">
        <v>152</v>
      </c>
      <c r="E686" s="170" t="s">
        <v>2263</v>
      </c>
      <c r="F686" s="281" t="s">
        <v>2255</v>
      </c>
      <c r="G686" s="281"/>
      <c r="H686" s="281"/>
      <c r="I686" s="281"/>
      <c r="J686" s="171" t="s">
        <v>454</v>
      </c>
      <c r="K686" s="172">
        <v>1</v>
      </c>
      <c r="L686" s="270">
        <v>0</v>
      </c>
      <c r="M686" s="270"/>
      <c r="N686" s="282">
        <f>ROUND(L686*K686,2)</f>
        <v>0</v>
      </c>
      <c r="O686" s="282"/>
      <c r="P686" s="282"/>
      <c r="Q686" s="282"/>
      <c r="R686" s="133"/>
      <c r="T686" s="154" t="s">
        <v>5</v>
      </c>
      <c r="U686" s="46" t="s">
        <v>45</v>
      </c>
      <c r="V686" s="38"/>
      <c r="W686" s="173">
        <f>V686*K686</f>
        <v>0</v>
      </c>
      <c r="X686" s="173">
        <v>0</v>
      </c>
      <c r="Y686" s="173">
        <f>X686*K686</f>
        <v>0</v>
      </c>
      <c r="Z686" s="173">
        <v>0</v>
      </c>
      <c r="AA686" s="174">
        <f>Z686*K686</f>
        <v>0</v>
      </c>
      <c r="AR686" s="20" t="s">
        <v>165</v>
      </c>
      <c r="AT686" s="20" t="s">
        <v>152</v>
      </c>
      <c r="AU686" s="20" t="s">
        <v>178</v>
      </c>
      <c r="AY686" s="20" t="s">
        <v>161</v>
      </c>
      <c r="BE686" s="107">
        <f>IF(U686="základní",N686,0)</f>
        <v>0</v>
      </c>
      <c r="BF686" s="107">
        <f>IF(U686="snížená",N686,0)</f>
        <v>0</v>
      </c>
      <c r="BG686" s="107">
        <f>IF(U686="zákl. přenesená",N686,0)</f>
        <v>0</v>
      </c>
      <c r="BH686" s="107">
        <f>IF(U686="sníž. přenesená",N686,0)</f>
        <v>0</v>
      </c>
      <c r="BI686" s="107">
        <f>IF(U686="nulová",N686,0)</f>
        <v>0</v>
      </c>
      <c r="BJ686" s="20" t="s">
        <v>85</v>
      </c>
      <c r="BK686" s="107">
        <f>ROUND(L686*K686,2)</f>
        <v>0</v>
      </c>
      <c r="BL686" s="20" t="s">
        <v>165</v>
      </c>
      <c r="BM686" s="20" t="s">
        <v>2264</v>
      </c>
    </row>
    <row r="687" spans="2:65" s="1" customFormat="1" ht="16.5" customHeight="1">
      <c r="B687" s="37"/>
      <c r="C687" s="38"/>
      <c r="D687" s="38"/>
      <c r="E687" s="38"/>
      <c r="F687" s="293" t="s">
        <v>2265</v>
      </c>
      <c r="G687" s="294"/>
      <c r="H687" s="294"/>
      <c r="I687" s="294"/>
      <c r="J687" s="38"/>
      <c r="K687" s="38"/>
      <c r="L687" s="38"/>
      <c r="M687" s="38"/>
      <c r="N687" s="38"/>
      <c r="O687" s="38"/>
      <c r="P687" s="38"/>
      <c r="Q687" s="38"/>
      <c r="R687" s="39"/>
      <c r="T687" s="149"/>
      <c r="U687" s="38"/>
      <c r="V687" s="38"/>
      <c r="W687" s="38"/>
      <c r="X687" s="38"/>
      <c r="Y687" s="38"/>
      <c r="Z687" s="38"/>
      <c r="AA687" s="76"/>
      <c r="AT687" s="20" t="s">
        <v>218</v>
      </c>
      <c r="AU687" s="20" t="s">
        <v>178</v>
      </c>
    </row>
    <row r="688" spans="2:65" s="1" customFormat="1" ht="16.5" customHeight="1">
      <c r="B688" s="130"/>
      <c r="C688" s="169" t="s">
        <v>2266</v>
      </c>
      <c r="D688" s="169" t="s">
        <v>152</v>
      </c>
      <c r="E688" s="170" t="s">
        <v>2267</v>
      </c>
      <c r="F688" s="281" t="s">
        <v>2268</v>
      </c>
      <c r="G688" s="281"/>
      <c r="H688" s="281"/>
      <c r="I688" s="281"/>
      <c r="J688" s="171" t="s">
        <v>454</v>
      </c>
      <c r="K688" s="172">
        <v>1</v>
      </c>
      <c r="L688" s="270">
        <v>0</v>
      </c>
      <c r="M688" s="270"/>
      <c r="N688" s="282">
        <f>ROUND(L688*K688,2)</f>
        <v>0</v>
      </c>
      <c r="O688" s="282"/>
      <c r="P688" s="282"/>
      <c r="Q688" s="282"/>
      <c r="R688" s="133"/>
      <c r="T688" s="154" t="s">
        <v>5</v>
      </c>
      <c r="U688" s="46" t="s">
        <v>45</v>
      </c>
      <c r="V688" s="38"/>
      <c r="W688" s="173">
        <f>V688*K688</f>
        <v>0</v>
      </c>
      <c r="X688" s="173">
        <v>0</v>
      </c>
      <c r="Y688" s="173">
        <f>X688*K688</f>
        <v>0</v>
      </c>
      <c r="Z688" s="173">
        <v>0</v>
      </c>
      <c r="AA688" s="174">
        <f>Z688*K688</f>
        <v>0</v>
      </c>
      <c r="AR688" s="20" t="s">
        <v>165</v>
      </c>
      <c r="AT688" s="20" t="s">
        <v>152</v>
      </c>
      <c r="AU688" s="20" t="s">
        <v>178</v>
      </c>
      <c r="AY688" s="20" t="s">
        <v>161</v>
      </c>
      <c r="BE688" s="107">
        <f>IF(U688="základní",N688,0)</f>
        <v>0</v>
      </c>
      <c r="BF688" s="107">
        <f>IF(U688="snížená",N688,0)</f>
        <v>0</v>
      </c>
      <c r="BG688" s="107">
        <f>IF(U688="zákl. přenesená",N688,0)</f>
        <v>0</v>
      </c>
      <c r="BH688" s="107">
        <f>IF(U688="sníž. přenesená",N688,0)</f>
        <v>0</v>
      </c>
      <c r="BI688" s="107">
        <f>IF(U688="nulová",N688,0)</f>
        <v>0</v>
      </c>
      <c r="BJ688" s="20" t="s">
        <v>85</v>
      </c>
      <c r="BK688" s="107">
        <f>ROUND(L688*K688,2)</f>
        <v>0</v>
      </c>
      <c r="BL688" s="20" t="s">
        <v>165</v>
      </c>
      <c r="BM688" s="20" t="s">
        <v>2269</v>
      </c>
    </row>
    <row r="689" spans="2:65" s="1" customFormat="1" ht="16.5" customHeight="1">
      <c r="B689" s="37"/>
      <c r="C689" s="38"/>
      <c r="D689" s="38"/>
      <c r="E689" s="38"/>
      <c r="F689" s="293" t="s">
        <v>2270</v>
      </c>
      <c r="G689" s="294"/>
      <c r="H689" s="294"/>
      <c r="I689" s="294"/>
      <c r="J689" s="38"/>
      <c r="K689" s="38"/>
      <c r="L689" s="38"/>
      <c r="M689" s="38"/>
      <c r="N689" s="38"/>
      <c r="O689" s="38"/>
      <c r="P689" s="38"/>
      <c r="Q689" s="38"/>
      <c r="R689" s="39"/>
      <c r="T689" s="149"/>
      <c r="U689" s="38"/>
      <c r="V689" s="38"/>
      <c r="W689" s="38"/>
      <c r="X689" s="38"/>
      <c r="Y689" s="38"/>
      <c r="Z689" s="38"/>
      <c r="AA689" s="76"/>
      <c r="AT689" s="20" t="s">
        <v>218</v>
      </c>
      <c r="AU689" s="20" t="s">
        <v>178</v>
      </c>
    </row>
    <row r="690" spans="2:65" s="1" customFormat="1" ht="16.5" customHeight="1">
      <c r="B690" s="130"/>
      <c r="C690" s="169" t="s">
        <v>2271</v>
      </c>
      <c r="D690" s="169" t="s">
        <v>152</v>
      </c>
      <c r="E690" s="170" t="s">
        <v>2272</v>
      </c>
      <c r="F690" s="281" t="s">
        <v>2268</v>
      </c>
      <c r="G690" s="281"/>
      <c r="H690" s="281"/>
      <c r="I690" s="281"/>
      <c r="J690" s="171" t="s">
        <v>454</v>
      </c>
      <c r="K690" s="172">
        <v>1</v>
      </c>
      <c r="L690" s="270">
        <v>0</v>
      </c>
      <c r="M690" s="270"/>
      <c r="N690" s="282">
        <f>ROUND(L690*K690,2)</f>
        <v>0</v>
      </c>
      <c r="O690" s="282"/>
      <c r="P690" s="282"/>
      <c r="Q690" s="282"/>
      <c r="R690" s="133"/>
      <c r="T690" s="154" t="s">
        <v>5</v>
      </c>
      <c r="U690" s="46" t="s">
        <v>45</v>
      </c>
      <c r="V690" s="38"/>
      <c r="W690" s="173">
        <f>V690*K690</f>
        <v>0</v>
      </c>
      <c r="X690" s="173">
        <v>0</v>
      </c>
      <c r="Y690" s="173">
        <f>X690*K690</f>
        <v>0</v>
      </c>
      <c r="Z690" s="173">
        <v>0</v>
      </c>
      <c r="AA690" s="174">
        <f>Z690*K690</f>
        <v>0</v>
      </c>
      <c r="AR690" s="20" t="s">
        <v>165</v>
      </c>
      <c r="AT690" s="20" t="s">
        <v>152</v>
      </c>
      <c r="AU690" s="20" t="s">
        <v>178</v>
      </c>
      <c r="AY690" s="20" t="s">
        <v>161</v>
      </c>
      <c r="BE690" s="107">
        <f>IF(U690="základní",N690,0)</f>
        <v>0</v>
      </c>
      <c r="BF690" s="107">
        <f>IF(U690="snížená",N690,0)</f>
        <v>0</v>
      </c>
      <c r="BG690" s="107">
        <f>IF(U690="zákl. přenesená",N690,0)</f>
        <v>0</v>
      </c>
      <c r="BH690" s="107">
        <f>IF(U690="sníž. přenesená",N690,0)</f>
        <v>0</v>
      </c>
      <c r="BI690" s="107">
        <f>IF(U690="nulová",N690,0)</f>
        <v>0</v>
      </c>
      <c r="BJ690" s="20" t="s">
        <v>85</v>
      </c>
      <c r="BK690" s="107">
        <f>ROUND(L690*K690,2)</f>
        <v>0</v>
      </c>
      <c r="BL690" s="20" t="s">
        <v>165</v>
      </c>
      <c r="BM690" s="20" t="s">
        <v>2273</v>
      </c>
    </row>
    <row r="691" spans="2:65" s="1" customFormat="1" ht="16.5" customHeight="1">
      <c r="B691" s="37"/>
      <c r="C691" s="38"/>
      <c r="D691" s="38"/>
      <c r="E691" s="38"/>
      <c r="F691" s="293" t="s">
        <v>2274</v>
      </c>
      <c r="G691" s="294"/>
      <c r="H691" s="294"/>
      <c r="I691" s="294"/>
      <c r="J691" s="38"/>
      <c r="K691" s="38"/>
      <c r="L691" s="38"/>
      <c r="M691" s="38"/>
      <c r="N691" s="38"/>
      <c r="O691" s="38"/>
      <c r="P691" s="38"/>
      <c r="Q691" s="38"/>
      <c r="R691" s="39"/>
      <c r="T691" s="149"/>
      <c r="U691" s="38"/>
      <c r="V691" s="38"/>
      <c r="W691" s="38"/>
      <c r="X691" s="38"/>
      <c r="Y691" s="38"/>
      <c r="Z691" s="38"/>
      <c r="AA691" s="76"/>
      <c r="AT691" s="20" t="s">
        <v>218</v>
      </c>
      <c r="AU691" s="20" t="s">
        <v>178</v>
      </c>
    </row>
    <row r="692" spans="2:65" s="1" customFormat="1" ht="16.5" customHeight="1">
      <c r="B692" s="130"/>
      <c r="C692" s="169" t="s">
        <v>2275</v>
      </c>
      <c r="D692" s="169" t="s">
        <v>152</v>
      </c>
      <c r="E692" s="170" t="s">
        <v>2276</v>
      </c>
      <c r="F692" s="281" t="s">
        <v>2268</v>
      </c>
      <c r="G692" s="281"/>
      <c r="H692" s="281"/>
      <c r="I692" s="281"/>
      <c r="J692" s="171" t="s">
        <v>454</v>
      </c>
      <c r="K692" s="172">
        <v>1</v>
      </c>
      <c r="L692" s="270">
        <v>0</v>
      </c>
      <c r="M692" s="270"/>
      <c r="N692" s="282">
        <f>ROUND(L692*K692,2)</f>
        <v>0</v>
      </c>
      <c r="O692" s="282"/>
      <c r="P692" s="282"/>
      <c r="Q692" s="282"/>
      <c r="R692" s="133"/>
      <c r="T692" s="154" t="s">
        <v>5</v>
      </c>
      <c r="U692" s="46" t="s">
        <v>45</v>
      </c>
      <c r="V692" s="38"/>
      <c r="W692" s="173">
        <f>V692*K692</f>
        <v>0</v>
      </c>
      <c r="X692" s="173">
        <v>0</v>
      </c>
      <c r="Y692" s="173">
        <f>X692*K692</f>
        <v>0</v>
      </c>
      <c r="Z692" s="173">
        <v>0</v>
      </c>
      <c r="AA692" s="174">
        <f>Z692*K692</f>
        <v>0</v>
      </c>
      <c r="AR692" s="20" t="s">
        <v>165</v>
      </c>
      <c r="AT692" s="20" t="s">
        <v>152</v>
      </c>
      <c r="AU692" s="20" t="s">
        <v>178</v>
      </c>
      <c r="AY692" s="20" t="s">
        <v>161</v>
      </c>
      <c r="BE692" s="107">
        <f>IF(U692="základní",N692,0)</f>
        <v>0</v>
      </c>
      <c r="BF692" s="107">
        <f>IF(U692="snížená",N692,0)</f>
        <v>0</v>
      </c>
      <c r="BG692" s="107">
        <f>IF(U692="zákl. přenesená",N692,0)</f>
        <v>0</v>
      </c>
      <c r="BH692" s="107">
        <f>IF(U692="sníž. přenesená",N692,0)</f>
        <v>0</v>
      </c>
      <c r="BI692" s="107">
        <f>IF(U692="nulová",N692,0)</f>
        <v>0</v>
      </c>
      <c r="BJ692" s="20" t="s">
        <v>85</v>
      </c>
      <c r="BK692" s="107">
        <f>ROUND(L692*K692,2)</f>
        <v>0</v>
      </c>
      <c r="BL692" s="20" t="s">
        <v>165</v>
      </c>
      <c r="BM692" s="20" t="s">
        <v>2277</v>
      </c>
    </row>
    <row r="693" spans="2:65" s="1" customFormat="1" ht="16.5" customHeight="1">
      <c r="B693" s="37"/>
      <c r="C693" s="38"/>
      <c r="D693" s="38"/>
      <c r="E693" s="38"/>
      <c r="F693" s="293" t="s">
        <v>2278</v>
      </c>
      <c r="G693" s="294"/>
      <c r="H693" s="294"/>
      <c r="I693" s="294"/>
      <c r="J693" s="38"/>
      <c r="K693" s="38"/>
      <c r="L693" s="38"/>
      <c r="M693" s="38"/>
      <c r="N693" s="38"/>
      <c r="O693" s="38"/>
      <c r="P693" s="38"/>
      <c r="Q693" s="38"/>
      <c r="R693" s="39"/>
      <c r="T693" s="149"/>
      <c r="U693" s="38"/>
      <c r="V693" s="38"/>
      <c r="W693" s="38"/>
      <c r="X693" s="38"/>
      <c r="Y693" s="38"/>
      <c r="Z693" s="38"/>
      <c r="AA693" s="76"/>
      <c r="AT693" s="20" t="s">
        <v>218</v>
      </c>
      <c r="AU693" s="20" t="s">
        <v>178</v>
      </c>
    </row>
    <row r="694" spans="2:65" s="1" customFormat="1" ht="16.5" customHeight="1">
      <c r="B694" s="130"/>
      <c r="C694" s="169" t="s">
        <v>2279</v>
      </c>
      <c r="D694" s="169" t="s">
        <v>152</v>
      </c>
      <c r="E694" s="170" t="s">
        <v>2280</v>
      </c>
      <c r="F694" s="281" t="s">
        <v>2281</v>
      </c>
      <c r="G694" s="281"/>
      <c r="H694" s="281"/>
      <c r="I694" s="281"/>
      <c r="J694" s="171" t="s">
        <v>454</v>
      </c>
      <c r="K694" s="172">
        <v>1</v>
      </c>
      <c r="L694" s="270">
        <v>0</v>
      </c>
      <c r="M694" s="270"/>
      <c r="N694" s="282">
        <f>ROUND(L694*K694,2)</f>
        <v>0</v>
      </c>
      <c r="O694" s="282"/>
      <c r="P694" s="282"/>
      <c r="Q694" s="282"/>
      <c r="R694" s="133"/>
      <c r="T694" s="154" t="s">
        <v>5</v>
      </c>
      <c r="U694" s="46" t="s">
        <v>45</v>
      </c>
      <c r="V694" s="38"/>
      <c r="W694" s="173">
        <f>V694*K694</f>
        <v>0</v>
      </c>
      <c r="X694" s="173">
        <v>0</v>
      </c>
      <c r="Y694" s="173">
        <f>X694*K694</f>
        <v>0</v>
      </c>
      <c r="Z694" s="173">
        <v>0</v>
      </c>
      <c r="AA694" s="174">
        <f>Z694*K694</f>
        <v>0</v>
      </c>
      <c r="AR694" s="20" t="s">
        <v>165</v>
      </c>
      <c r="AT694" s="20" t="s">
        <v>152</v>
      </c>
      <c r="AU694" s="20" t="s">
        <v>178</v>
      </c>
      <c r="AY694" s="20" t="s">
        <v>161</v>
      </c>
      <c r="BE694" s="107">
        <f>IF(U694="základní",N694,0)</f>
        <v>0</v>
      </c>
      <c r="BF694" s="107">
        <f>IF(U694="snížená",N694,0)</f>
        <v>0</v>
      </c>
      <c r="BG694" s="107">
        <f>IF(U694="zákl. přenesená",N694,0)</f>
        <v>0</v>
      </c>
      <c r="BH694" s="107">
        <f>IF(U694="sníž. přenesená",N694,0)</f>
        <v>0</v>
      </c>
      <c r="BI694" s="107">
        <f>IF(U694="nulová",N694,0)</f>
        <v>0</v>
      </c>
      <c r="BJ694" s="20" t="s">
        <v>85</v>
      </c>
      <c r="BK694" s="107">
        <f>ROUND(L694*K694,2)</f>
        <v>0</v>
      </c>
      <c r="BL694" s="20" t="s">
        <v>165</v>
      </c>
      <c r="BM694" s="20" t="s">
        <v>2282</v>
      </c>
    </row>
    <row r="695" spans="2:65" s="1" customFormat="1" ht="16.5" customHeight="1">
      <c r="B695" s="37"/>
      <c r="C695" s="38"/>
      <c r="D695" s="38"/>
      <c r="E695" s="38"/>
      <c r="F695" s="293" t="s">
        <v>2283</v>
      </c>
      <c r="G695" s="294"/>
      <c r="H695" s="294"/>
      <c r="I695" s="294"/>
      <c r="J695" s="38"/>
      <c r="K695" s="38"/>
      <c r="L695" s="38"/>
      <c r="M695" s="38"/>
      <c r="N695" s="38"/>
      <c r="O695" s="38"/>
      <c r="P695" s="38"/>
      <c r="Q695" s="38"/>
      <c r="R695" s="39"/>
      <c r="T695" s="149"/>
      <c r="U695" s="38"/>
      <c r="V695" s="38"/>
      <c r="W695" s="38"/>
      <c r="X695" s="38"/>
      <c r="Y695" s="38"/>
      <c r="Z695" s="38"/>
      <c r="AA695" s="76"/>
      <c r="AT695" s="20" t="s">
        <v>218</v>
      </c>
      <c r="AU695" s="20" t="s">
        <v>178</v>
      </c>
    </row>
    <row r="696" spans="2:65" s="1" customFormat="1" ht="16.5" customHeight="1">
      <c r="B696" s="130"/>
      <c r="C696" s="169" t="s">
        <v>2284</v>
      </c>
      <c r="D696" s="169" t="s">
        <v>152</v>
      </c>
      <c r="E696" s="170" t="s">
        <v>2280</v>
      </c>
      <c r="F696" s="281" t="s">
        <v>2281</v>
      </c>
      <c r="G696" s="281"/>
      <c r="H696" s="281"/>
      <c r="I696" s="281"/>
      <c r="J696" s="171" t="s">
        <v>454</v>
      </c>
      <c r="K696" s="172">
        <v>1</v>
      </c>
      <c r="L696" s="270">
        <v>0</v>
      </c>
      <c r="M696" s="270"/>
      <c r="N696" s="282">
        <f>ROUND(L696*K696,2)</f>
        <v>0</v>
      </c>
      <c r="O696" s="282"/>
      <c r="P696" s="282"/>
      <c r="Q696" s="282"/>
      <c r="R696" s="133"/>
      <c r="T696" s="154" t="s">
        <v>5</v>
      </c>
      <c r="U696" s="46" t="s">
        <v>45</v>
      </c>
      <c r="V696" s="38"/>
      <c r="W696" s="173">
        <f>V696*K696</f>
        <v>0</v>
      </c>
      <c r="X696" s="173">
        <v>0</v>
      </c>
      <c r="Y696" s="173">
        <f>X696*K696</f>
        <v>0</v>
      </c>
      <c r="Z696" s="173">
        <v>0</v>
      </c>
      <c r="AA696" s="174">
        <f>Z696*K696</f>
        <v>0</v>
      </c>
      <c r="AR696" s="20" t="s">
        <v>165</v>
      </c>
      <c r="AT696" s="20" t="s">
        <v>152</v>
      </c>
      <c r="AU696" s="20" t="s">
        <v>178</v>
      </c>
      <c r="AY696" s="20" t="s">
        <v>161</v>
      </c>
      <c r="BE696" s="107">
        <f>IF(U696="základní",N696,0)</f>
        <v>0</v>
      </c>
      <c r="BF696" s="107">
        <f>IF(U696="snížená",N696,0)</f>
        <v>0</v>
      </c>
      <c r="BG696" s="107">
        <f>IF(U696="zákl. přenesená",N696,0)</f>
        <v>0</v>
      </c>
      <c r="BH696" s="107">
        <f>IF(U696="sníž. přenesená",N696,0)</f>
        <v>0</v>
      </c>
      <c r="BI696" s="107">
        <f>IF(U696="nulová",N696,0)</f>
        <v>0</v>
      </c>
      <c r="BJ696" s="20" t="s">
        <v>85</v>
      </c>
      <c r="BK696" s="107">
        <f>ROUND(L696*K696,2)</f>
        <v>0</v>
      </c>
      <c r="BL696" s="20" t="s">
        <v>165</v>
      </c>
      <c r="BM696" s="20" t="s">
        <v>2285</v>
      </c>
    </row>
    <row r="697" spans="2:65" s="1" customFormat="1" ht="16.5" customHeight="1">
      <c r="B697" s="37"/>
      <c r="C697" s="38"/>
      <c r="D697" s="38"/>
      <c r="E697" s="38"/>
      <c r="F697" s="293" t="s">
        <v>2286</v>
      </c>
      <c r="G697" s="294"/>
      <c r="H697" s="294"/>
      <c r="I697" s="294"/>
      <c r="J697" s="38"/>
      <c r="K697" s="38"/>
      <c r="L697" s="38"/>
      <c r="M697" s="38"/>
      <c r="N697" s="38"/>
      <c r="O697" s="38"/>
      <c r="P697" s="38"/>
      <c r="Q697" s="38"/>
      <c r="R697" s="39"/>
      <c r="T697" s="149"/>
      <c r="U697" s="38"/>
      <c r="V697" s="38"/>
      <c r="W697" s="38"/>
      <c r="X697" s="38"/>
      <c r="Y697" s="38"/>
      <c r="Z697" s="38"/>
      <c r="AA697" s="76"/>
      <c r="AT697" s="20" t="s">
        <v>218</v>
      </c>
      <c r="AU697" s="20" t="s">
        <v>178</v>
      </c>
    </row>
    <row r="698" spans="2:65" s="1" customFormat="1" ht="16.5" customHeight="1">
      <c r="B698" s="130"/>
      <c r="C698" s="169" t="s">
        <v>2287</v>
      </c>
      <c r="D698" s="169" t="s">
        <v>152</v>
      </c>
      <c r="E698" s="170" t="s">
        <v>2280</v>
      </c>
      <c r="F698" s="281" t="s">
        <v>2281</v>
      </c>
      <c r="G698" s="281"/>
      <c r="H698" s="281"/>
      <c r="I698" s="281"/>
      <c r="J698" s="171" t="s">
        <v>454</v>
      </c>
      <c r="K698" s="172">
        <v>1</v>
      </c>
      <c r="L698" s="270">
        <v>0</v>
      </c>
      <c r="M698" s="270"/>
      <c r="N698" s="282">
        <f>ROUND(L698*K698,2)</f>
        <v>0</v>
      </c>
      <c r="O698" s="282"/>
      <c r="P698" s="282"/>
      <c r="Q698" s="282"/>
      <c r="R698" s="133"/>
      <c r="T698" s="154" t="s">
        <v>5</v>
      </c>
      <c r="U698" s="46" t="s">
        <v>45</v>
      </c>
      <c r="V698" s="38"/>
      <c r="W698" s="173">
        <f>V698*K698</f>
        <v>0</v>
      </c>
      <c r="X698" s="173">
        <v>0</v>
      </c>
      <c r="Y698" s="173">
        <f>X698*K698</f>
        <v>0</v>
      </c>
      <c r="Z698" s="173">
        <v>0</v>
      </c>
      <c r="AA698" s="174">
        <f>Z698*K698</f>
        <v>0</v>
      </c>
      <c r="AR698" s="20" t="s">
        <v>165</v>
      </c>
      <c r="AT698" s="20" t="s">
        <v>152</v>
      </c>
      <c r="AU698" s="20" t="s">
        <v>178</v>
      </c>
      <c r="AY698" s="20" t="s">
        <v>161</v>
      </c>
      <c r="BE698" s="107">
        <f>IF(U698="základní",N698,0)</f>
        <v>0</v>
      </c>
      <c r="BF698" s="107">
        <f>IF(U698="snížená",N698,0)</f>
        <v>0</v>
      </c>
      <c r="BG698" s="107">
        <f>IF(U698="zákl. přenesená",N698,0)</f>
        <v>0</v>
      </c>
      <c r="BH698" s="107">
        <f>IF(U698="sníž. přenesená",N698,0)</f>
        <v>0</v>
      </c>
      <c r="BI698" s="107">
        <f>IF(U698="nulová",N698,0)</f>
        <v>0</v>
      </c>
      <c r="BJ698" s="20" t="s">
        <v>85</v>
      </c>
      <c r="BK698" s="107">
        <f>ROUND(L698*K698,2)</f>
        <v>0</v>
      </c>
      <c r="BL698" s="20" t="s">
        <v>165</v>
      </c>
      <c r="BM698" s="20" t="s">
        <v>2288</v>
      </c>
    </row>
    <row r="699" spans="2:65" s="1" customFormat="1" ht="16.5" customHeight="1">
      <c r="B699" s="37"/>
      <c r="C699" s="38"/>
      <c r="D699" s="38"/>
      <c r="E699" s="38"/>
      <c r="F699" s="293" t="s">
        <v>2289</v>
      </c>
      <c r="G699" s="294"/>
      <c r="H699" s="294"/>
      <c r="I699" s="294"/>
      <c r="J699" s="38"/>
      <c r="K699" s="38"/>
      <c r="L699" s="38"/>
      <c r="M699" s="38"/>
      <c r="N699" s="38"/>
      <c r="O699" s="38"/>
      <c r="P699" s="38"/>
      <c r="Q699" s="38"/>
      <c r="R699" s="39"/>
      <c r="T699" s="149"/>
      <c r="U699" s="38"/>
      <c r="V699" s="38"/>
      <c r="W699" s="38"/>
      <c r="X699" s="38"/>
      <c r="Y699" s="38"/>
      <c r="Z699" s="38"/>
      <c r="AA699" s="76"/>
      <c r="AT699" s="20" t="s">
        <v>218</v>
      </c>
      <c r="AU699" s="20" t="s">
        <v>178</v>
      </c>
    </row>
    <row r="700" spans="2:65" s="1" customFormat="1" ht="16.5" customHeight="1">
      <c r="B700" s="130"/>
      <c r="C700" s="169" t="s">
        <v>2290</v>
      </c>
      <c r="D700" s="169" t="s">
        <v>152</v>
      </c>
      <c r="E700" s="170" t="s">
        <v>2291</v>
      </c>
      <c r="F700" s="281" t="s">
        <v>2281</v>
      </c>
      <c r="G700" s="281"/>
      <c r="H700" s="281"/>
      <c r="I700" s="281"/>
      <c r="J700" s="171" t="s">
        <v>454</v>
      </c>
      <c r="K700" s="172">
        <v>1</v>
      </c>
      <c r="L700" s="270">
        <v>0</v>
      </c>
      <c r="M700" s="270"/>
      <c r="N700" s="282">
        <f>ROUND(L700*K700,2)</f>
        <v>0</v>
      </c>
      <c r="O700" s="282"/>
      <c r="P700" s="282"/>
      <c r="Q700" s="282"/>
      <c r="R700" s="133"/>
      <c r="T700" s="154" t="s">
        <v>5</v>
      </c>
      <c r="U700" s="46" t="s">
        <v>45</v>
      </c>
      <c r="V700" s="38"/>
      <c r="W700" s="173">
        <f>V700*K700</f>
        <v>0</v>
      </c>
      <c r="X700" s="173">
        <v>0</v>
      </c>
      <c r="Y700" s="173">
        <f>X700*K700</f>
        <v>0</v>
      </c>
      <c r="Z700" s="173">
        <v>0</v>
      </c>
      <c r="AA700" s="174">
        <f>Z700*K700</f>
        <v>0</v>
      </c>
      <c r="AR700" s="20" t="s">
        <v>165</v>
      </c>
      <c r="AT700" s="20" t="s">
        <v>152</v>
      </c>
      <c r="AU700" s="20" t="s">
        <v>178</v>
      </c>
      <c r="AY700" s="20" t="s">
        <v>161</v>
      </c>
      <c r="BE700" s="107">
        <f>IF(U700="základní",N700,0)</f>
        <v>0</v>
      </c>
      <c r="BF700" s="107">
        <f>IF(U700="snížená",N700,0)</f>
        <v>0</v>
      </c>
      <c r="BG700" s="107">
        <f>IF(U700="zákl. přenesená",N700,0)</f>
        <v>0</v>
      </c>
      <c r="BH700" s="107">
        <f>IF(U700="sníž. přenesená",N700,0)</f>
        <v>0</v>
      </c>
      <c r="BI700" s="107">
        <f>IF(U700="nulová",N700,0)</f>
        <v>0</v>
      </c>
      <c r="BJ700" s="20" t="s">
        <v>85</v>
      </c>
      <c r="BK700" s="107">
        <f>ROUND(L700*K700,2)</f>
        <v>0</v>
      </c>
      <c r="BL700" s="20" t="s">
        <v>165</v>
      </c>
      <c r="BM700" s="20" t="s">
        <v>2292</v>
      </c>
    </row>
    <row r="701" spans="2:65" s="1" customFormat="1" ht="16.5" customHeight="1">
      <c r="B701" s="37"/>
      <c r="C701" s="38"/>
      <c r="D701" s="38"/>
      <c r="E701" s="38"/>
      <c r="F701" s="293" t="s">
        <v>2293</v>
      </c>
      <c r="G701" s="294"/>
      <c r="H701" s="294"/>
      <c r="I701" s="294"/>
      <c r="J701" s="38"/>
      <c r="K701" s="38"/>
      <c r="L701" s="38"/>
      <c r="M701" s="38"/>
      <c r="N701" s="38"/>
      <c r="O701" s="38"/>
      <c r="P701" s="38"/>
      <c r="Q701" s="38"/>
      <c r="R701" s="39"/>
      <c r="T701" s="149"/>
      <c r="U701" s="38"/>
      <c r="V701" s="38"/>
      <c r="W701" s="38"/>
      <c r="X701" s="38"/>
      <c r="Y701" s="38"/>
      <c r="Z701" s="38"/>
      <c r="AA701" s="76"/>
      <c r="AT701" s="20" t="s">
        <v>218</v>
      </c>
      <c r="AU701" s="20" t="s">
        <v>178</v>
      </c>
    </row>
    <row r="702" spans="2:65" s="9" customFormat="1" ht="22.35" customHeight="1">
      <c r="B702" s="159"/>
      <c r="C702" s="160"/>
      <c r="D702" s="168" t="s">
        <v>386</v>
      </c>
      <c r="E702" s="168"/>
      <c r="F702" s="168"/>
      <c r="G702" s="168"/>
      <c r="H702" s="168"/>
      <c r="I702" s="168"/>
      <c r="J702" s="168"/>
      <c r="K702" s="168"/>
      <c r="L702" s="168"/>
      <c r="M702" s="168"/>
      <c r="N702" s="298">
        <f>BK702</f>
        <v>0</v>
      </c>
      <c r="O702" s="299"/>
      <c r="P702" s="299"/>
      <c r="Q702" s="299"/>
      <c r="R702" s="161"/>
      <c r="T702" s="162"/>
      <c r="U702" s="160"/>
      <c r="V702" s="160"/>
      <c r="W702" s="163">
        <f>SUM(W703:W714)</f>
        <v>0</v>
      </c>
      <c r="X702" s="160"/>
      <c r="Y702" s="163">
        <f>SUM(Y703:Y714)</f>
        <v>0</v>
      </c>
      <c r="Z702" s="160"/>
      <c r="AA702" s="164">
        <f>SUM(AA703:AA714)</f>
        <v>0</v>
      </c>
      <c r="AR702" s="165" t="s">
        <v>85</v>
      </c>
      <c r="AT702" s="166" t="s">
        <v>79</v>
      </c>
      <c r="AU702" s="166" t="s">
        <v>118</v>
      </c>
      <c r="AY702" s="165" t="s">
        <v>161</v>
      </c>
      <c r="BK702" s="167">
        <f>SUM(BK703:BK714)</f>
        <v>0</v>
      </c>
    </row>
    <row r="703" spans="2:65" s="1" customFormat="1" ht="16.5" customHeight="1">
      <c r="B703" s="130"/>
      <c r="C703" s="169" t="s">
        <v>2294</v>
      </c>
      <c r="D703" s="169" t="s">
        <v>152</v>
      </c>
      <c r="E703" s="170" t="s">
        <v>2295</v>
      </c>
      <c r="F703" s="281" t="s">
        <v>2199</v>
      </c>
      <c r="G703" s="281"/>
      <c r="H703" s="281"/>
      <c r="I703" s="281"/>
      <c r="J703" s="171" t="s">
        <v>454</v>
      </c>
      <c r="K703" s="172">
        <v>1</v>
      </c>
      <c r="L703" s="270">
        <v>0</v>
      </c>
      <c r="M703" s="270"/>
      <c r="N703" s="282">
        <f>ROUND(L703*K703,2)</f>
        <v>0</v>
      </c>
      <c r="O703" s="282"/>
      <c r="P703" s="282"/>
      <c r="Q703" s="282"/>
      <c r="R703" s="133"/>
      <c r="T703" s="154" t="s">
        <v>5</v>
      </c>
      <c r="U703" s="46" t="s">
        <v>45</v>
      </c>
      <c r="V703" s="38"/>
      <c r="W703" s="173">
        <f>V703*K703</f>
        <v>0</v>
      </c>
      <c r="X703" s="173">
        <v>0</v>
      </c>
      <c r="Y703" s="173">
        <f>X703*K703</f>
        <v>0</v>
      </c>
      <c r="Z703" s="173">
        <v>0</v>
      </c>
      <c r="AA703" s="174">
        <f>Z703*K703</f>
        <v>0</v>
      </c>
      <c r="AR703" s="20" t="s">
        <v>165</v>
      </c>
      <c r="AT703" s="20" t="s">
        <v>152</v>
      </c>
      <c r="AU703" s="20" t="s">
        <v>178</v>
      </c>
      <c r="AY703" s="20" t="s">
        <v>161</v>
      </c>
      <c r="BE703" s="107">
        <f>IF(U703="základní",N703,0)</f>
        <v>0</v>
      </c>
      <c r="BF703" s="107">
        <f>IF(U703="snížená",N703,0)</f>
        <v>0</v>
      </c>
      <c r="BG703" s="107">
        <f>IF(U703="zákl. přenesená",N703,0)</f>
        <v>0</v>
      </c>
      <c r="BH703" s="107">
        <f>IF(U703="sníž. přenesená",N703,0)</f>
        <v>0</v>
      </c>
      <c r="BI703" s="107">
        <f>IF(U703="nulová",N703,0)</f>
        <v>0</v>
      </c>
      <c r="BJ703" s="20" t="s">
        <v>85</v>
      </c>
      <c r="BK703" s="107">
        <f>ROUND(L703*K703,2)</f>
        <v>0</v>
      </c>
      <c r="BL703" s="20" t="s">
        <v>165</v>
      </c>
      <c r="BM703" s="20" t="s">
        <v>2296</v>
      </c>
    </row>
    <row r="704" spans="2:65" s="1" customFormat="1" ht="16.5" customHeight="1">
      <c r="B704" s="37"/>
      <c r="C704" s="38"/>
      <c r="D704" s="38"/>
      <c r="E704" s="38"/>
      <c r="F704" s="293" t="s">
        <v>2297</v>
      </c>
      <c r="G704" s="294"/>
      <c r="H704" s="294"/>
      <c r="I704" s="294"/>
      <c r="J704" s="38"/>
      <c r="K704" s="38"/>
      <c r="L704" s="38"/>
      <c r="M704" s="38"/>
      <c r="N704" s="38"/>
      <c r="O704" s="38"/>
      <c r="P704" s="38"/>
      <c r="Q704" s="38"/>
      <c r="R704" s="39"/>
      <c r="T704" s="149"/>
      <c r="U704" s="38"/>
      <c r="V704" s="38"/>
      <c r="W704" s="38"/>
      <c r="X704" s="38"/>
      <c r="Y704" s="38"/>
      <c r="Z704" s="38"/>
      <c r="AA704" s="76"/>
      <c r="AT704" s="20" t="s">
        <v>218</v>
      </c>
      <c r="AU704" s="20" t="s">
        <v>178</v>
      </c>
    </row>
    <row r="705" spans="2:65" s="1" customFormat="1" ht="16.5" customHeight="1">
      <c r="B705" s="130"/>
      <c r="C705" s="169" t="s">
        <v>2298</v>
      </c>
      <c r="D705" s="169" t="s">
        <v>152</v>
      </c>
      <c r="E705" s="170" t="s">
        <v>2299</v>
      </c>
      <c r="F705" s="281" t="s">
        <v>2215</v>
      </c>
      <c r="G705" s="281"/>
      <c r="H705" s="281"/>
      <c r="I705" s="281"/>
      <c r="J705" s="171" t="s">
        <v>454</v>
      </c>
      <c r="K705" s="172">
        <v>1</v>
      </c>
      <c r="L705" s="270">
        <v>0</v>
      </c>
      <c r="M705" s="270"/>
      <c r="N705" s="282">
        <f>ROUND(L705*K705,2)</f>
        <v>0</v>
      </c>
      <c r="O705" s="282"/>
      <c r="P705" s="282"/>
      <c r="Q705" s="282"/>
      <c r="R705" s="133"/>
      <c r="T705" s="154" t="s">
        <v>5</v>
      </c>
      <c r="U705" s="46" t="s">
        <v>45</v>
      </c>
      <c r="V705" s="38"/>
      <c r="W705" s="173">
        <f>V705*K705</f>
        <v>0</v>
      </c>
      <c r="X705" s="173">
        <v>0</v>
      </c>
      <c r="Y705" s="173">
        <f>X705*K705</f>
        <v>0</v>
      </c>
      <c r="Z705" s="173">
        <v>0</v>
      </c>
      <c r="AA705" s="174">
        <f>Z705*K705</f>
        <v>0</v>
      </c>
      <c r="AR705" s="20" t="s">
        <v>165</v>
      </c>
      <c r="AT705" s="20" t="s">
        <v>152</v>
      </c>
      <c r="AU705" s="20" t="s">
        <v>178</v>
      </c>
      <c r="AY705" s="20" t="s">
        <v>161</v>
      </c>
      <c r="BE705" s="107">
        <f>IF(U705="základní",N705,0)</f>
        <v>0</v>
      </c>
      <c r="BF705" s="107">
        <f>IF(U705="snížená",N705,0)</f>
        <v>0</v>
      </c>
      <c r="BG705" s="107">
        <f>IF(U705="zákl. přenesená",N705,0)</f>
        <v>0</v>
      </c>
      <c r="BH705" s="107">
        <f>IF(U705="sníž. přenesená",N705,0)</f>
        <v>0</v>
      </c>
      <c r="BI705" s="107">
        <f>IF(U705="nulová",N705,0)</f>
        <v>0</v>
      </c>
      <c r="BJ705" s="20" t="s">
        <v>85</v>
      </c>
      <c r="BK705" s="107">
        <f>ROUND(L705*K705,2)</f>
        <v>0</v>
      </c>
      <c r="BL705" s="20" t="s">
        <v>165</v>
      </c>
      <c r="BM705" s="20" t="s">
        <v>2300</v>
      </c>
    </row>
    <row r="706" spans="2:65" s="1" customFormat="1" ht="16.5" customHeight="1">
      <c r="B706" s="37"/>
      <c r="C706" s="38"/>
      <c r="D706" s="38"/>
      <c r="E706" s="38"/>
      <c r="F706" s="293" t="s">
        <v>2301</v>
      </c>
      <c r="G706" s="294"/>
      <c r="H706" s="294"/>
      <c r="I706" s="294"/>
      <c r="J706" s="38"/>
      <c r="K706" s="38"/>
      <c r="L706" s="38"/>
      <c r="M706" s="38"/>
      <c r="N706" s="38"/>
      <c r="O706" s="38"/>
      <c r="P706" s="38"/>
      <c r="Q706" s="38"/>
      <c r="R706" s="39"/>
      <c r="T706" s="149"/>
      <c r="U706" s="38"/>
      <c r="V706" s="38"/>
      <c r="W706" s="38"/>
      <c r="X706" s="38"/>
      <c r="Y706" s="38"/>
      <c r="Z706" s="38"/>
      <c r="AA706" s="76"/>
      <c r="AT706" s="20" t="s">
        <v>218</v>
      </c>
      <c r="AU706" s="20" t="s">
        <v>178</v>
      </c>
    </row>
    <row r="707" spans="2:65" s="1" customFormat="1" ht="16.5" customHeight="1">
      <c r="B707" s="130"/>
      <c r="C707" s="169" t="s">
        <v>2302</v>
      </c>
      <c r="D707" s="169" t="s">
        <v>152</v>
      </c>
      <c r="E707" s="170" t="s">
        <v>2303</v>
      </c>
      <c r="F707" s="281" t="s">
        <v>2304</v>
      </c>
      <c r="G707" s="281"/>
      <c r="H707" s="281"/>
      <c r="I707" s="281"/>
      <c r="J707" s="171" t="s">
        <v>454</v>
      </c>
      <c r="K707" s="172">
        <v>1</v>
      </c>
      <c r="L707" s="270">
        <v>0</v>
      </c>
      <c r="M707" s="270"/>
      <c r="N707" s="282">
        <f>ROUND(L707*K707,2)</f>
        <v>0</v>
      </c>
      <c r="O707" s="282"/>
      <c r="P707" s="282"/>
      <c r="Q707" s="282"/>
      <c r="R707" s="133"/>
      <c r="T707" s="154" t="s">
        <v>5</v>
      </c>
      <c r="U707" s="46" t="s">
        <v>45</v>
      </c>
      <c r="V707" s="38"/>
      <c r="W707" s="173">
        <f>V707*K707</f>
        <v>0</v>
      </c>
      <c r="X707" s="173">
        <v>0</v>
      </c>
      <c r="Y707" s="173">
        <f>X707*K707</f>
        <v>0</v>
      </c>
      <c r="Z707" s="173">
        <v>0</v>
      </c>
      <c r="AA707" s="174">
        <f>Z707*K707</f>
        <v>0</v>
      </c>
      <c r="AR707" s="20" t="s">
        <v>165</v>
      </c>
      <c r="AT707" s="20" t="s">
        <v>152</v>
      </c>
      <c r="AU707" s="20" t="s">
        <v>178</v>
      </c>
      <c r="AY707" s="20" t="s">
        <v>161</v>
      </c>
      <c r="BE707" s="107">
        <f>IF(U707="základní",N707,0)</f>
        <v>0</v>
      </c>
      <c r="BF707" s="107">
        <f>IF(U707="snížená",N707,0)</f>
        <v>0</v>
      </c>
      <c r="BG707" s="107">
        <f>IF(U707="zákl. přenesená",N707,0)</f>
        <v>0</v>
      </c>
      <c r="BH707" s="107">
        <f>IF(U707="sníž. přenesená",N707,0)</f>
        <v>0</v>
      </c>
      <c r="BI707" s="107">
        <f>IF(U707="nulová",N707,0)</f>
        <v>0</v>
      </c>
      <c r="BJ707" s="20" t="s">
        <v>85</v>
      </c>
      <c r="BK707" s="107">
        <f>ROUND(L707*K707,2)</f>
        <v>0</v>
      </c>
      <c r="BL707" s="20" t="s">
        <v>165</v>
      </c>
      <c r="BM707" s="20" t="s">
        <v>2305</v>
      </c>
    </row>
    <row r="708" spans="2:65" s="1" customFormat="1" ht="16.5" customHeight="1">
      <c r="B708" s="37"/>
      <c r="C708" s="38"/>
      <c r="D708" s="38"/>
      <c r="E708" s="38"/>
      <c r="F708" s="293" t="s">
        <v>2306</v>
      </c>
      <c r="G708" s="294"/>
      <c r="H708" s="294"/>
      <c r="I708" s="294"/>
      <c r="J708" s="38"/>
      <c r="K708" s="38"/>
      <c r="L708" s="38"/>
      <c r="M708" s="38"/>
      <c r="N708" s="38"/>
      <c r="O708" s="38"/>
      <c r="P708" s="38"/>
      <c r="Q708" s="38"/>
      <c r="R708" s="39"/>
      <c r="T708" s="149"/>
      <c r="U708" s="38"/>
      <c r="V708" s="38"/>
      <c r="W708" s="38"/>
      <c r="X708" s="38"/>
      <c r="Y708" s="38"/>
      <c r="Z708" s="38"/>
      <c r="AA708" s="76"/>
      <c r="AT708" s="20" t="s">
        <v>218</v>
      </c>
      <c r="AU708" s="20" t="s">
        <v>178</v>
      </c>
    </row>
    <row r="709" spans="2:65" s="1" customFormat="1" ht="16.5" customHeight="1">
      <c r="B709" s="130"/>
      <c r="C709" s="169" t="s">
        <v>2307</v>
      </c>
      <c r="D709" s="169" t="s">
        <v>152</v>
      </c>
      <c r="E709" s="170" t="s">
        <v>2308</v>
      </c>
      <c r="F709" s="281" t="s">
        <v>2309</v>
      </c>
      <c r="G709" s="281"/>
      <c r="H709" s="281"/>
      <c r="I709" s="281"/>
      <c r="J709" s="171" t="s">
        <v>454</v>
      </c>
      <c r="K709" s="172">
        <v>1</v>
      </c>
      <c r="L709" s="270">
        <v>0</v>
      </c>
      <c r="M709" s="270"/>
      <c r="N709" s="282">
        <f>ROUND(L709*K709,2)</f>
        <v>0</v>
      </c>
      <c r="O709" s="282"/>
      <c r="P709" s="282"/>
      <c r="Q709" s="282"/>
      <c r="R709" s="133"/>
      <c r="T709" s="154" t="s">
        <v>5</v>
      </c>
      <c r="U709" s="46" t="s">
        <v>45</v>
      </c>
      <c r="V709" s="38"/>
      <c r="W709" s="173">
        <f>V709*K709</f>
        <v>0</v>
      </c>
      <c r="X709" s="173">
        <v>0</v>
      </c>
      <c r="Y709" s="173">
        <f>X709*K709</f>
        <v>0</v>
      </c>
      <c r="Z709" s="173">
        <v>0</v>
      </c>
      <c r="AA709" s="174">
        <f>Z709*K709</f>
        <v>0</v>
      </c>
      <c r="AR709" s="20" t="s">
        <v>165</v>
      </c>
      <c r="AT709" s="20" t="s">
        <v>152</v>
      </c>
      <c r="AU709" s="20" t="s">
        <v>178</v>
      </c>
      <c r="AY709" s="20" t="s">
        <v>161</v>
      </c>
      <c r="BE709" s="107">
        <f>IF(U709="základní",N709,0)</f>
        <v>0</v>
      </c>
      <c r="BF709" s="107">
        <f>IF(U709="snížená",N709,0)</f>
        <v>0</v>
      </c>
      <c r="BG709" s="107">
        <f>IF(U709="zákl. přenesená",N709,0)</f>
        <v>0</v>
      </c>
      <c r="BH709" s="107">
        <f>IF(U709="sníž. přenesená",N709,0)</f>
        <v>0</v>
      </c>
      <c r="BI709" s="107">
        <f>IF(U709="nulová",N709,0)</f>
        <v>0</v>
      </c>
      <c r="BJ709" s="20" t="s">
        <v>85</v>
      </c>
      <c r="BK709" s="107">
        <f>ROUND(L709*K709,2)</f>
        <v>0</v>
      </c>
      <c r="BL709" s="20" t="s">
        <v>165</v>
      </c>
      <c r="BM709" s="20" t="s">
        <v>2310</v>
      </c>
    </row>
    <row r="710" spans="2:65" s="1" customFormat="1" ht="16.5" customHeight="1">
      <c r="B710" s="37"/>
      <c r="C710" s="38"/>
      <c r="D710" s="38"/>
      <c r="E710" s="38"/>
      <c r="F710" s="293" t="s">
        <v>2311</v>
      </c>
      <c r="G710" s="294"/>
      <c r="H710" s="294"/>
      <c r="I710" s="294"/>
      <c r="J710" s="38"/>
      <c r="K710" s="38"/>
      <c r="L710" s="38"/>
      <c r="M710" s="38"/>
      <c r="N710" s="38"/>
      <c r="O710" s="38"/>
      <c r="P710" s="38"/>
      <c r="Q710" s="38"/>
      <c r="R710" s="39"/>
      <c r="T710" s="149"/>
      <c r="U710" s="38"/>
      <c r="V710" s="38"/>
      <c r="W710" s="38"/>
      <c r="X710" s="38"/>
      <c r="Y710" s="38"/>
      <c r="Z710" s="38"/>
      <c r="AA710" s="76"/>
      <c r="AT710" s="20" t="s">
        <v>218</v>
      </c>
      <c r="AU710" s="20" t="s">
        <v>178</v>
      </c>
    </row>
    <row r="711" spans="2:65" s="1" customFormat="1" ht="16.5" customHeight="1">
      <c r="B711" s="130"/>
      <c r="C711" s="169" t="s">
        <v>2312</v>
      </c>
      <c r="D711" s="169" t="s">
        <v>152</v>
      </c>
      <c r="E711" s="170" t="s">
        <v>2313</v>
      </c>
      <c r="F711" s="281" t="s">
        <v>2314</v>
      </c>
      <c r="G711" s="281"/>
      <c r="H711" s="281"/>
      <c r="I711" s="281"/>
      <c r="J711" s="171" t="s">
        <v>454</v>
      </c>
      <c r="K711" s="172">
        <v>1</v>
      </c>
      <c r="L711" s="270">
        <v>0</v>
      </c>
      <c r="M711" s="270"/>
      <c r="N711" s="282">
        <f>ROUND(L711*K711,2)</f>
        <v>0</v>
      </c>
      <c r="O711" s="282"/>
      <c r="P711" s="282"/>
      <c r="Q711" s="282"/>
      <c r="R711" s="133"/>
      <c r="T711" s="154" t="s">
        <v>5</v>
      </c>
      <c r="U711" s="46" t="s">
        <v>45</v>
      </c>
      <c r="V711" s="38"/>
      <c r="W711" s="173">
        <f>V711*K711</f>
        <v>0</v>
      </c>
      <c r="X711" s="173">
        <v>0</v>
      </c>
      <c r="Y711" s="173">
        <f>X711*K711</f>
        <v>0</v>
      </c>
      <c r="Z711" s="173">
        <v>0</v>
      </c>
      <c r="AA711" s="174">
        <f>Z711*K711</f>
        <v>0</v>
      </c>
      <c r="AR711" s="20" t="s">
        <v>165</v>
      </c>
      <c r="AT711" s="20" t="s">
        <v>152</v>
      </c>
      <c r="AU711" s="20" t="s">
        <v>178</v>
      </c>
      <c r="AY711" s="20" t="s">
        <v>161</v>
      </c>
      <c r="BE711" s="107">
        <f>IF(U711="základní",N711,0)</f>
        <v>0</v>
      </c>
      <c r="BF711" s="107">
        <f>IF(U711="snížená",N711,0)</f>
        <v>0</v>
      </c>
      <c r="BG711" s="107">
        <f>IF(U711="zákl. přenesená",N711,0)</f>
        <v>0</v>
      </c>
      <c r="BH711" s="107">
        <f>IF(U711="sníž. přenesená",N711,0)</f>
        <v>0</v>
      </c>
      <c r="BI711" s="107">
        <f>IF(U711="nulová",N711,0)</f>
        <v>0</v>
      </c>
      <c r="BJ711" s="20" t="s">
        <v>85</v>
      </c>
      <c r="BK711" s="107">
        <f>ROUND(L711*K711,2)</f>
        <v>0</v>
      </c>
      <c r="BL711" s="20" t="s">
        <v>165</v>
      </c>
      <c r="BM711" s="20" t="s">
        <v>2315</v>
      </c>
    </row>
    <row r="712" spans="2:65" s="1" customFormat="1" ht="16.5" customHeight="1">
      <c r="B712" s="37"/>
      <c r="C712" s="38"/>
      <c r="D712" s="38"/>
      <c r="E712" s="38"/>
      <c r="F712" s="293" t="s">
        <v>2316</v>
      </c>
      <c r="G712" s="294"/>
      <c r="H712" s="294"/>
      <c r="I712" s="294"/>
      <c r="J712" s="38"/>
      <c r="K712" s="38"/>
      <c r="L712" s="38"/>
      <c r="M712" s="38"/>
      <c r="N712" s="38"/>
      <c r="O712" s="38"/>
      <c r="P712" s="38"/>
      <c r="Q712" s="38"/>
      <c r="R712" s="39"/>
      <c r="T712" s="149"/>
      <c r="U712" s="38"/>
      <c r="V712" s="38"/>
      <c r="W712" s="38"/>
      <c r="X712" s="38"/>
      <c r="Y712" s="38"/>
      <c r="Z712" s="38"/>
      <c r="AA712" s="76"/>
      <c r="AT712" s="20" t="s">
        <v>218</v>
      </c>
      <c r="AU712" s="20" t="s">
        <v>178</v>
      </c>
    </row>
    <row r="713" spans="2:65" s="1" customFormat="1" ht="16.5" customHeight="1">
      <c r="B713" s="130"/>
      <c r="C713" s="169" t="s">
        <v>2317</v>
      </c>
      <c r="D713" s="169" t="s">
        <v>152</v>
      </c>
      <c r="E713" s="170" t="s">
        <v>2318</v>
      </c>
      <c r="F713" s="281" t="s">
        <v>2309</v>
      </c>
      <c r="G713" s="281"/>
      <c r="H713" s="281"/>
      <c r="I713" s="281"/>
      <c r="J713" s="171" t="s">
        <v>5</v>
      </c>
      <c r="K713" s="172">
        <v>1</v>
      </c>
      <c r="L713" s="270">
        <v>0</v>
      </c>
      <c r="M713" s="270"/>
      <c r="N713" s="282">
        <f>ROUND(L713*K713,2)</f>
        <v>0</v>
      </c>
      <c r="O713" s="282"/>
      <c r="P713" s="282"/>
      <c r="Q713" s="282"/>
      <c r="R713" s="133"/>
      <c r="T713" s="154" t="s">
        <v>5</v>
      </c>
      <c r="U713" s="46" t="s">
        <v>45</v>
      </c>
      <c r="V713" s="38"/>
      <c r="W713" s="173">
        <f>V713*K713</f>
        <v>0</v>
      </c>
      <c r="X713" s="173">
        <v>0</v>
      </c>
      <c r="Y713" s="173">
        <f>X713*K713</f>
        <v>0</v>
      </c>
      <c r="Z713" s="173">
        <v>0</v>
      </c>
      <c r="AA713" s="174">
        <f>Z713*K713</f>
        <v>0</v>
      </c>
      <c r="AR713" s="20" t="s">
        <v>165</v>
      </c>
      <c r="AT713" s="20" t="s">
        <v>152</v>
      </c>
      <c r="AU713" s="20" t="s">
        <v>178</v>
      </c>
      <c r="AY713" s="20" t="s">
        <v>161</v>
      </c>
      <c r="BE713" s="107">
        <f>IF(U713="základní",N713,0)</f>
        <v>0</v>
      </c>
      <c r="BF713" s="107">
        <f>IF(U713="snížená",N713,0)</f>
        <v>0</v>
      </c>
      <c r="BG713" s="107">
        <f>IF(U713="zákl. přenesená",N713,0)</f>
        <v>0</v>
      </c>
      <c r="BH713" s="107">
        <f>IF(U713="sníž. přenesená",N713,0)</f>
        <v>0</v>
      </c>
      <c r="BI713" s="107">
        <f>IF(U713="nulová",N713,0)</f>
        <v>0</v>
      </c>
      <c r="BJ713" s="20" t="s">
        <v>85</v>
      </c>
      <c r="BK713" s="107">
        <f>ROUND(L713*K713,2)</f>
        <v>0</v>
      </c>
      <c r="BL713" s="20" t="s">
        <v>165</v>
      </c>
      <c r="BM713" s="20" t="s">
        <v>2319</v>
      </c>
    </row>
    <row r="714" spans="2:65" s="1" customFormat="1" ht="16.5" customHeight="1">
      <c r="B714" s="37"/>
      <c r="C714" s="38"/>
      <c r="D714" s="38"/>
      <c r="E714" s="38"/>
      <c r="F714" s="293" t="s">
        <v>2320</v>
      </c>
      <c r="G714" s="294"/>
      <c r="H714" s="294"/>
      <c r="I714" s="294"/>
      <c r="J714" s="38"/>
      <c r="K714" s="38"/>
      <c r="L714" s="38"/>
      <c r="M714" s="38"/>
      <c r="N714" s="38"/>
      <c r="O714" s="38"/>
      <c r="P714" s="38"/>
      <c r="Q714" s="38"/>
      <c r="R714" s="39"/>
      <c r="T714" s="149"/>
      <c r="U714" s="38"/>
      <c r="V714" s="38"/>
      <c r="W714" s="38"/>
      <c r="X714" s="38"/>
      <c r="Y714" s="38"/>
      <c r="Z714" s="38"/>
      <c r="AA714" s="76"/>
      <c r="AT714" s="20" t="s">
        <v>218</v>
      </c>
      <c r="AU714" s="20" t="s">
        <v>178</v>
      </c>
    </row>
    <row r="715" spans="2:65" s="9" customFormat="1" ht="22.35" customHeight="1">
      <c r="B715" s="159"/>
      <c r="C715" s="160"/>
      <c r="D715" s="168" t="s">
        <v>387</v>
      </c>
      <c r="E715" s="168"/>
      <c r="F715" s="168"/>
      <c r="G715" s="168"/>
      <c r="H715" s="168"/>
      <c r="I715" s="168"/>
      <c r="J715" s="168"/>
      <c r="K715" s="168"/>
      <c r="L715" s="168"/>
      <c r="M715" s="168"/>
      <c r="N715" s="298">
        <f>BK715</f>
        <v>0</v>
      </c>
      <c r="O715" s="299"/>
      <c r="P715" s="299"/>
      <c r="Q715" s="299"/>
      <c r="R715" s="161"/>
      <c r="T715" s="162"/>
      <c r="U715" s="160"/>
      <c r="V715" s="160"/>
      <c r="W715" s="163">
        <f>SUM(W716:W723)</f>
        <v>0</v>
      </c>
      <c r="X715" s="160"/>
      <c r="Y715" s="163">
        <f>SUM(Y716:Y723)</f>
        <v>0</v>
      </c>
      <c r="Z715" s="160"/>
      <c r="AA715" s="164">
        <f>SUM(AA716:AA723)</f>
        <v>0</v>
      </c>
      <c r="AR715" s="165" t="s">
        <v>85</v>
      </c>
      <c r="AT715" s="166" t="s">
        <v>79</v>
      </c>
      <c r="AU715" s="166" t="s">
        <v>118</v>
      </c>
      <c r="AY715" s="165" t="s">
        <v>161</v>
      </c>
      <c r="BK715" s="167">
        <f>SUM(BK716:BK723)</f>
        <v>0</v>
      </c>
    </row>
    <row r="716" spans="2:65" s="1" customFormat="1" ht="16.5" customHeight="1">
      <c r="B716" s="130"/>
      <c r="C716" s="169" t="s">
        <v>2321</v>
      </c>
      <c r="D716" s="169" t="s">
        <v>152</v>
      </c>
      <c r="E716" s="170" t="s">
        <v>2322</v>
      </c>
      <c r="F716" s="281" t="s">
        <v>2250</v>
      </c>
      <c r="G716" s="281"/>
      <c r="H716" s="281"/>
      <c r="I716" s="281"/>
      <c r="J716" s="171" t="s">
        <v>454</v>
      </c>
      <c r="K716" s="172">
        <v>1</v>
      </c>
      <c r="L716" s="270">
        <v>0</v>
      </c>
      <c r="M716" s="270"/>
      <c r="N716" s="282">
        <f>ROUND(L716*K716,2)</f>
        <v>0</v>
      </c>
      <c r="O716" s="282"/>
      <c r="P716" s="282"/>
      <c r="Q716" s="282"/>
      <c r="R716" s="133"/>
      <c r="T716" s="154" t="s">
        <v>5</v>
      </c>
      <c r="U716" s="46" t="s">
        <v>45</v>
      </c>
      <c r="V716" s="38"/>
      <c r="W716" s="173">
        <f>V716*K716</f>
        <v>0</v>
      </c>
      <c r="X716" s="173">
        <v>0</v>
      </c>
      <c r="Y716" s="173">
        <f>X716*K716</f>
        <v>0</v>
      </c>
      <c r="Z716" s="173">
        <v>0</v>
      </c>
      <c r="AA716" s="174">
        <f>Z716*K716</f>
        <v>0</v>
      </c>
      <c r="AR716" s="20" t="s">
        <v>165</v>
      </c>
      <c r="AT716" s="20" t="s">
        <v>152</v>
      </c>
      <c r="AU716" s="20" t="s">
        <v>178</v>
      </c>
      <c r="AY716" s="20" t="s">
        <v>161</v>
      </c>
      <c r="BE716" s="107">
        <f>IF(U716="základní",N716,0)</f>
        <v>0</v>
      </c>
      <c r="BF716" s="107">
        <f>IF(U716="snížená",N716,0)</f>
        <v>0</v>
      </c>
      <c r="BG716" s="107">
        <f>IF(U716="zákl. přenesená",N716,0)</f>
        <v>0</v>
      </c>
      <c r="BH716" s="107">
        <f>IF(U716="sníž. přenesená",N716,0)</f>
        <v>0</v>
      </c>
      <c r="BI716" s="107">
        <f>IF(U716="nulová",N716,0)</f>
        <v>0</v>
      </c>
      <c r="BJ716" s="20" t="s">
        <v>85</v>
      </c>
      <c r="BK716" s="107">
        <f>ROUND(L716*K716,2)</f>
        <v>0</v>
      </c>
      <c r="BL716" s="20" t="s">
        <v>165</v>
      </c>
      <c r="BM716" s="20" t="s">
        <v>2323</v>
      </c>
    </row>
    <row r="717" spans="2:65" s="1" customFormat="1" ht="16.5" customHeight="1">
      <c r="B717" s="37"/>
      <c r="C717" s="38"/>
      <c r="D717" s="38"/>
      <c r="E717" s="38"/>
      <c r="F717" s="293" t="s">
        <v>2324</v>
      </c>
      <c r="G717" s="294"/>
      <c r="H717" s="294"/>
      <c r="I717" s="294"/>
      <c r="J717" s="38"/>
      <c r="K717" s="38"/>
      <c r="L717" s="38"/>
      <c r="M717" s="38"/>
      <c r="N717" s="38"/>
      <c r="O717" s="38"/>
      <c r="P717" s="38"/>
      <c r="Q717" s="38"/>
      <c r="R717" s="39"/>
      <c r="T717" s="149"/>
      <c r="U717" s="38"/>
      <c r="V717" s="38"/>
      <c r="W717" s="38"/>
      <c r="X717" s="38"/>
      <c r="Y717" s="38"/>
      <c r="Z717" s="38"/>
      <c r="AA717" s="76"/>
      <c r="AT717" s="20" t="s">
        <v>218</v>
      </c>
      <c r="AU717" s="20" t="s">
        <v>178</v>
      </c>
    </row>
    <row r="718" spans="2:65" s="1" customFormat="1" ht="16.5" customHeight="1">
      <c r="B718" s="130"/>
      <c r="C718" s="169" t="s">
        <v>2325</v>
      </c>
      <c r="D718" s="169" t="s">
        <v>152</v>
      </c>
      <c r="E718" s="170" t="s">
        <v>2326</v>
      </c>
      <c r="F718" s="281" t="s">
        <v>2327</v>
      </c>
      <c r="G718" s="281"/>
      <c r="H718" s="281"/>
      <c r="I718" s="281"/>
      <c r="J718" s="171" t="s">
        <v>454</v>
      </c>
      <c r="K718" s="172">
        <v>1</v>
      </c>
      <c r="L718" s="270">
        <v>0</v>
      </c>
      <c r="M718" s="270"/>
      <c r="N718" s="282">
        <f>ROUND(L718*K718,2)</f>
        <v>0</v>
      </c>
      <c r="O718" s="282"/>
      <c r="P718" s="282"/>
      <c r="Q718" s="282"/>
      <c r="R718" s="133"/>
      <c r="T718" s="154" t="s">
        <v>5</v>
      </c>
      <c r="U718" s="46" t="s">
        <v>45</v>
      </c>
      <c r="V718" s="38"/>
      <c r="W718" s="173">
        <f>V718*K718</f>
        <v>0</v>
      </c>
      <c r="X718" s="173">
        <v>0</v>
      </c>
      <c r="Y718" s="173">
        <f>X718*K718</f>
        <v>0</v>
      </c>
      <c r="Z718" s="173">
        <v>0</v>
      </c>
      <c r="AA718" s="174">
        <f>Z718*K718</f>
        <v>0</v>
      </c>
      <c r="AR718" s="20" t="s">
        <v>165</v>
      </c>
      <c r="AT718" s="20" t="s">
        <v>152</v>
      </c>
      <c r="AU718" s="20" t="s">
        <v>178</v>
      </c>
      <c r="AY718" s="20" t="s">
        <v>161</v>
      </c>
      <c r="BE718" s="107">
        <f>IF(U718="základní",N718,0)</f>
        <v>0</v>
      </c>
      <c r="BF718" s="107">
        <f>IF(U718="snížená",N718,0)</f>
        <v>0</v>
      </c>
      <c r="BG718" s="107">
        <f>IF(U718="zákl. přenesená",N718,0)</f>
        <v>0</v>
      </c>
      <c r="BH718" s="107">
        <f>IF(U718="sníž. přenesená",N718,0)</f>
        <v>0</v>
      </c>
      <c r="BI718" s="107">
        <f>IF(U718="nulová",N718,0)</f>
        <v>0</v>
      </c>
      <c r="BJ718" s="20" t="s">
        <v>85</v>
      </c>
      <c r="BK718" s="107">
        <f>ROUND(L718*K718,2)</f>
        <v>0</v>
      </c>
      <c r="BL718" s="20" t="s">
        <v>165</v>
      </c>
      <c r="BM718" s="20" t="s">
        <v>2328</v>
      </c>
    </row>
    <row r="719" spans="2:65" s="1" customFormat="1" ht="16.5" customHeight="1">
      <c r="B719" s="37"/>
      <c r="C719" s="38"/>
      <c r="D719" s="38"/>
      <c r="E719" s="38"/>
      <c r="F719" s="293" t="s">
        <v>2329</v>
      </c>
      <c r="G719" s="294"/>
      <c r="H719" s="294"/>
      <c r="I719" s="294"/>
      <c r="J719" s="38"/>
      <c r="K719" s="38"/>
      <c r="L719" s="38"/>
      <c r="M719" s="38"/>
      <c r="N719" s="38"/>
      <c r="O719" s="38"/>
      <c r="P719" s="38"/>
      <c r="Q719" s="38"/>
      <c r="R719" s="39"/>
      <c r="T719" s="149"/>
      <c r="U719" s="38"/>
      <c r="V719" s="38"/>
      <c r="W719" s="38"/>
      <c r="X719" s="38"/>
      <c r="Y719" s="38"/>
      <c r="Z719" s="38"/>
      <c r="AA719" s="76"/>
      <c r="AT719" s="20" t="s">
        <v>218</v>
      </c>
      <c r="AU719" s="20" t="s">
        <v>178</v>
      </c>
    </row>
    <row r="720" spans="2:65" s="1" customFormat="1" ht="16.5" customHeight="1">
      <c r="B720" s="130"/>
      <c r="C720" s="169" t="s">
        <v>2330</v>
      </c>
      <c r="D720" s="169" t="s">
        <v>152</v>
      </c>
      <c r="E720" s="170" t="s">
        <v>2331</v>
      </c>
      <c r="F720" s="281" t="s">
        <v>2332</v>
      </c>
      <c r="G720" s="281"/>
      <c r="H720" s="281"/>
      <c r="I720" s="281"/>
      <c r="J720" s="171" t="s">
        <v>454</v>
      </c>
      <c r="K720" s="172">
        <v>1</v>
      </c>
      <c r="L720" s="270">
        <v>0</v>
      </c>
      <c r="M720" s="270"/>
      <c r="N720" s="282">
        <f>ROUND(L720*K720,2)</f>
        <v>0</v>
      </c>
      <c r="O720" s="282"/>
      <c r="P720" s="282"/>
      <c r="Q720" s="282"/>
      <c r="R720" s="133"/>
      <c r="T720" s="154" t="s">
        <v>5</v>
      </c>
      <c r="U720" s="46" t="s">
        <v>45</v>
      </c>
      <c r="V720" s="38"/>
      <c r="W720" s="173">
        <f>V720*K720</f>
        <v>0</v>
      </c>
      <c r="X720" s="173">
        <v>0</v>
      </c>
      <c r="Y720" s="173">
        <f>X720*K720</f>
        <v>0</v>
      </c>
      <c r="Z720" s="173">
        <v>0</v>
      </c>
      <c r="AA720" s="174">
        <f>Z720*K720</f>
        <v>0</v>
      </c>
      <c r="AR720" s="20" t="s">
        <v>165</v>
      </c>
      <c r="AT720" s="20" t="s">
        <v>152</v>
      </c>
      <c r="AU720" s="20" t="s">
        <v>178</v>
      </c>
      <c r="AY720" s="20" t="s">
        <v>161</v>
      </c>
      <c r="BE720" s="107">
        <f>IF(U720="základní",N720,0)</f>
        <v>0</v>
      </c>
      <c r="BF720" s="107">
        <f>IF(U720="snížená",N720,0)</f>
        <v>0</v>
      </c>
      <c r="BG720" s="107">
        <f>IF(U720="zákl. přenesená",N720,0)</f>
        <v>0</v>
      </c>
      <c r="BH720" s="107">
        <f>IF(U720="sníž. přenesená",N720,0)</f>
        <v>0</v>
      </c>
      <c r="BI720" s="107">
        <f>IF(U720="nulová",N720,0)</f>
        <v>0</v>
      </c>
      <c r="BJ720" s="20" t="s">
        <v>85</v>
      </c>
      <c r="BK720" s="107">
        <f>ROUND(L720*K720,2)</f>
        <v>0</v>
      </c>
      <c r="BL720" s="20" t="s">
        <v>165</v>
      </c>
      <c r="BM720" s="20" t="s">
        <v>2333</v>
      </c>
    </row>
    <row r="721" spans="2:65" s="1" customFormat="1" ht="16.5" customHeight="1">
      <c r="B721" s="37"/>
      <c r="C721" s="38"/>
      <c r="D721" s="38"/>
      <c r="E721" s="38"/>
      <c r="F721" s="293" t="s">
        <v>2334</v>
      </c>
      <c r="G721" s="294"/>
      <c r="H721" s="294"/>
      <c r="I721" s="294"/>
      <c r="J721" s="38"/>
      <c r="K721" s="38"/>
      <c r="L721" s="38"/>
      <c r="M721" s="38"/>
      <c r="N721" s="38"/>
      <c r="O721" s="38"/>
      <c r="P721" s="38"/>
      <c r="Q721" s="38"/>
      <c r="R721" s="39"/>
      <c r="T721" s="149"/>
      <c r="U721" s="38"/>
      <c r="V721" s="38"/>
      <c r="W721" s="38"/>
      <c r="X721" s="38"/>
      <c r="Y721" s="38"/>
      <c r="Z721" s="38"/>
      <c r="AA721" s="76"/>
      <c r="AT721" s="20" t="s">
        <v>218</v>
      </c>
      <c r="AU721" s="20" t="s">
        <v>178</v>
      </c>
    </row>
    <row r="722" spans="2:65" s="1" customFormat="1" ht="16.5" customHeight="1">
      <c r="B722" s="130"/>
      <c r="C722" s="169" t="s">
        <v>2335</v>
      </c>
      <c r="D722" s="169" t="s">
        <v>152</v>
      </c>
      <c r="E722" s="170" t="s">
        <v>2336</v>
      </c>
      <c r="F722" s="281" t="s">
        <v>2332</v>
      </c>
      <c r="G722" s="281"/>
      <c r="H722" s="281"/>
      <c r="I722" s="281"/>
      <c r="J722" s="171" t="s">
        <v>454</v>
      </c>
      <c r="K722" s="172">
        <v>1</v>
      </c>
      <c r="L722" s="270">
        <v>0</v>
      </c>
      <c r="M722" s="270"/>
      <c r="N722" s="282">
        <f>ROUND(L722*K722,2)</f>
        <v>0</v>
      </c>
      <c r="O722" s="282"/>
      <c r="P722" s="282"/>
      <c r="Q722" s="282"/>
      <c r="R722" s="133"/>
      <c r="T722" s="154" t="s">
        <v>5</v>
      </c>
      <c r="U722" s="46" t="s">
        <v>45</v>
      </c>
      <c r="V722" s="38"/>
      <c r="W722" s="173">
        <f>V722*K722</f>
        <v>0</v>
      </c>
      <c r="X722" s="173">
        <v>0</v>
      </c>
      <c r="Y722" s="173">
        <f>X722*K722</f>
        <v>0</v>
      </c>
      <c r="Z722" s="173">
        <v>0</v>
      </c>
      <c r="AA722" s="174">
        <f>Z722*K722</f>
        <v>0</v>
      </c>
      <c r="AR722" s="20" t="s">
        <v>165</v>
      </c>
      <c r="AT722" s="20" t="s">
        <v>152</v>
      </c>
      <c r="AU722" s="20" t="s">
        <v>178</v>
      </c>
      <c r="AY722" s="20" t="s">
        <v>161</v>
      </c>
      <c r="BE722" s="107">
        <f>IF(U722="základní",N722,0)</f>
        <v>0</v>
      </c>
      <c r="BF722" s="107">
        <f>IF(U722="snížená",N722,0)</f>
        <v>0</v>
      </c>
      <c r="BG722" s="107">
        <f>IF(U722="zákl. přenesená",N722,0)</f>
        <v>0</v>
      </c>
      <c r="BH722" s="107">
        <f>IF(U722="sníž. přenesená",N722,0)</f>
        <v>0</v>
      </c>
      <c r="BI722" s="107">
        <f>IF(U722="nulová",N722,0)</f>
        <v>0</v>
      </c>
      <c r="BJ722" s="20" t="s">
        <v>85</v>
      </c>
      <c r="BK722" s="107">
        <f>ROUND(L722*K722,2)</f>
        <v>0</v>
      </c>
      <c r="BL722" s="20" t="s">
        <v>165</v>
      </c>
      <c r="BM722" s="20" t="s">
        <v>2337</v>
      </c>
    </row>
    <row r="723" spans="2:65" s="1" customFormat="1" ht="16.5" customHeight="1">
      <c r="B723" s="37"/>
      <c r="C723" s="38"/>
      <c r="D723" s="38"/>
      <c r="E723" s="38"/>
      <c r="F723" s="293" t="s">
        <v>2338</v>
      </c>
      <c r="G723" s="294"/>
      <c r="H723" s="294"/>
      <c r="I723" s="294"/>
      <c r="J723" s="38"/>
      <c r="K723" s="38"/>
      <c r="L723" s="38"/>
      <c r="M723" s="38"/>
      <c r="N723" s="38"/>
      <c r="O723" s="38"/>
      <c r="P723" s="38"/>
      <c r="Q723" s="38"/>
      <c r="R723" s="39"/>
      <c r="T723" s="149"/>
      <c r="U723" s="38"/>
      <c r="V723" s="38"/>
      <c r="W723" s="38"/>
      <c r="X723" s="38"/>
      <c r="Y723" s="38"/>
      <c r="Z723" s="38"/>
      <c r="AA723" s="76"/>
      <c r="AT723" s="20" t="s">
        <v>218</v>
      </c>
      <c r="AU723" s="20" t="s">
        <v>178</v>
      </c>
    </row>
    <row r="724" spans="2:65" s="9" customFormat="1" ht="22.35" customHeight="1">
      <c r="B724" s="159"/>
      <c r="C724" s="160"/>
      <c r="D724" s="168" t="s">
        <v>388</v>
      </c>
      <c r="E724" s="168"/>
      <c r="F724" s="168"/>
      <c r="G724" s="168"/>
      <c r="H724" s="168"/>
      <c r="I724" s="168"/>
      <c r="J724" s="168"/>
      <c r="K724" s="168"/>
      <c r="L724" s="168"/>
      <c r="M724" s="168"/>
      <c r="N724" s="298">
        <f>BK724</f>
        <v>0</v>
      </c>
      <c r="O724" s="299"/>
      <c r="P724" s="299"/>
      <c r="Q724" s="299"/>
      <c r="R724" s="161"/>
      <c r="T724" s="162"/>
      <c r="U724" s="160"/>
      <c r="V724" s="160"/>
      <c r="W724" s="163">
        <f>SUM(W725:W730)</f>
        <v>0</v>
      </c>
      <c r="X724" s="160"/>
      <c r="Y724" s="163">
        <f>SUM(Y725:Y730)</f>
        <v>0</v>
      </c>
      <c r="Z724" s="160"/>
      <c r="AA724" s="164">
        <f>SUM(AA725:AA730)</f>
        <v>0</v>
      </c>
      <c r="AR724" s="165" t="s">
        <v>85</v>
      </c>
      <c r="AT724" s="166" t="s">
        <v>79</v>
      </c>
      <c r="AU724" s="166" t="s">
        <v>118</v>
      </c>
      <c r="AY724" s="165" t="s">
        <v>161</v>
      </c>
      <c r="BK724" s="167">
        <f>SUM(BK725:BK730)</f>
        <v>0</v>
      </c>
    </row>
    <row r="725" spans="2:65" s="1" customFormat="1" ht="16.5" customHeight="1">
      <c r="B725" s="130"/>
      <c r="C725" s="169" t="s">
        <v>2339</v>
      </c>
      <c r="D725" s="169" t="s">
        <v>152</v>
      </c>
      <c r="E725" s="170" t="s">
        <v>2340</v>
      </c>
      <c r="F725" s="281" t="s">
        <v>2215</v>
      </c>
      <c r="G725" s="281"/>
      <c r="H725" s="281"/>
      <c r="I725" s="281"/>
      <c r="J725" s="171" t="s">
        <v>454</v>
      </c>
      <c r="K725" s="172">
        <v>1</v>
      </c>
      <c r="L725" s="270">
        <v>0</v>
      </c>
      <c r="M725" s="270"/>
      <c r="N725" s="282">
        <f>ROUND(L725*K725,2)</f>
        <v>0</v>
      </c>
      <c r="O725" s="282"/>
      <c r="P725" s="282"/>
      <c r="Q725" s="282"/>
      <c r="R725" s="133"/>
      <c r="T725" s="154" t="s">
        <v>5</v>
      </c>
      <c r="U725" s="46" t="s">
        <v>45</v>
      </c>
      <c r="V725" s="38"/>
      <c r="W725" s="173">
        <f>V725*K725</f>
        <v>0</v>
      </c>
      <c r="X725" s="173">
        <v>0</v>
      </c>
      <c r="Y725" s="173">
        <f>X725*K725</f>
        <v>0</v>
      </c>
      <c r="Z725" s="173">
        <v>0</v>
      </c>
      <c r="AA725" s="174">
        <f>Z725*K725</f>
        <v>0</v>
      </c>
      <c r="AR725" s="20" t="s">
        <v>165</v>
      </c>
      <c r="AT725" s="20" t="s">
        <v>152</v>
      </c>
      <c r="AU725" s="20" t="s">
        <v>178</v>
      </c>
      <c r="AY725" s="20" t="s">
        <v>161</v>
      </c>
      <c r="BE725" s="107">
        <f>IF(U725="základní",N725,0)</f>
        <v>0</v>
      </c>
      <c r="BF725" s="107">
        <f>IF(U725="snížená",N725,0)</f>
        <v>0</v>
      </c>
      <c r="BG725" s="107">
        <f>IF(U725="zákl. přenesená",N725,0)</f>
        <v>0</v>
      </c>
      <c r="BH725" s="107">
        <f>IF(U725="sníž. přenesená",N725,0)</f>
        <v>0</v>
      </c>
      <c r="BI725" s="107">
        <f>IF(U725="nulová",N725,0)</f>
        <v>0</v>
      </c>
      <c r="BJ725" s="20" t="s">
        <v>85</v>
      </c>
      <c r="BK725" s="107">
        <f>ROUND(L725*K725,2)</f>
        <v>0</v>
      </c>
      <c r="BL725" s="20" t="s">
        <v>165</v>
      </c>
      <c r="BM725" s="20" t="s">
        <v>2341</v>
      </c>
    </row>
    <row r="726" spans="2:65" s="1" customFormat="1" ht="16.5" customHeight="1">
      <c r="B726" s="37"/>
      <c r="C726" s="38"/>
      <c r="D726" s="38"/>
      <c r="E726" s="38"/>
      <c r="F726" s="293" t="s">
        <v>2342</v>
      </c>
      <c r="G726" s="294"/>
      <c r="H726" s="294"/>
      <c r="I726" s="294"/>
      <c r="J726" s="38"/>
      <c r="K726" s="38"/>
      <c r="L726" s="38"/>
      <c r="M726" s="38"/>
      <c r="N726" s="38"/>
      <c r="O726" s="38"/>
      <c r="P726" s="38"/>
      <c r="Q726" s="38"/>
      <c r="R726" s="39"/>
      <c r="T726" s="149"/>
      <c r="U726" s="38"/>
      <c r="V726" s="38"/>
      <c r="W726" s="38"/>
      <c r="X726" s="38"/>
      <c r="Y726" s="38"/>
      <c r="Z726" s="38"/>
      <c r="AA726" s="76"/>
      <c r="AT726" s="20" t="s">
        <v>218</v>
      </c>
      <c r="AU726" s="20" t="s">
        <v>178</v>
      </c>
    </row>
    <row r="727" spans="2:65" s="1" customFormat="1" ht="16.5" customHeight="1">
      <c r="B727" s="130"/>
      <c r="C727" s="169" t="s">
        <v>2343</v>
      </c>
      <c r="D727" s="169" t="s">
        <v>152</v>
      </c>
      <c r="E727" s="170" t="s">
        <v>2344</v>
      </c>
      <c r="F727" s="281" t="s">
        <v>2220</v>
      </c>
      <c r="G727" s="281"/>
      <c r="H727" s="281"/>
      <c r="I727" s="281"/>
      <c r="J727" s="171" t="s">
        <v>454</v>
      </c>
      <c r="K727" s="172">
        <v>1</v>
      </c>
      <c r="L727" s="270">
        <v>0</v>
      </c>
      <c r="M727" s="270"/>
      <c r="N727" s="282">
        <f>ROUND(L727*K727,2)</f>
        <v>0</v>
      </c>
      <c r="O727" s="282"/>
      <c r="P727" s="282"/>
      <c r="Q727" s="282"/>
      <c r="R727" s="133"/>
      <c r="T727" s="154" t="s">
        <v>5</v>
      </c>
      <c r="U727" s="46" t="s">
        <v>45</v>
      </c>
      <c r="V727" s="38"/>
      <c r="W727" s="173">
        <f>V727*K727</f>
        <v>0</v>
      </c>
      <c r="X727" s="173">
        <v>0</v>
      </c>
      <c r="Y727" s="173">
        <f>X727*K727</f>
        <v>0</v>
      </c>
      <c r="Z727" s="173">
        <v>0</v>
      </c>
      <c r="AA727" s="174">
        <f>Z727*K727</f>
        <v>0</v>
      </c>
      <c r="AR727" s="20" t="s">
        <v>165</v>
      </c>
      <c r="AT727" s="20" t="s">
        <v>152</v>
      </c>
      <c r="AU727" s="20" t="s">
        <v>178</v>
      </c>
      <c r="AY727" s="20" t="s">
        <v>161</v>
      </c>
      <c r="BE727" s="107">
        <f>IF(U727="základní",N727,0)</f>
        <v>0</v>
      </c>
      <c r="BF727" s="107">
        <f>IF(U727="snížená",N727,0)</f>
        <v>0</v>
      </c>
      <c r="BG727" s="107">
        <f>IF(U727="zákl. přenesená",N727,0)</f>
        <v>0</v>
      </c>
      <c r="BH727" s="107">
        <f>IF(U727="sníž. přenesená",N727,0)</f>
        <v>0</v>
      </c>
      <c r="BI727" s="107">
        <f>IF(U727="nulová",N727,0)</f>
        <v>0</v>
      </c>
      <c r="BJ727" s="20" t="s">
        <v>85</v>
      </c>
      <c r="BK727" s="107">
        <f>ROUND(L727*K727,2)</f>
        <v>0</v>
      </c>
      <c r="BL727" s="20" t="s">
        <v>165</v>
      </c>
      <c r="BM727" s="20" t="s">
        <v>2345</v>
      </c>
    </row>
    <row r="728" spans="2:65" s="1" customFormat="1" ht="16.5" customHeight="1">
      <c r="B728" s="37"/>
      <c r="C728" s="38"/>
      <c r="D728" s="38"/>
      <c r="E728" s="38"/>
      <c r="F728" s="293" t="s">
        <v>2346</v>
      </c>
      <c r="G728" s="294"/>
      <c r="H728" s="294"/>
      <c r="I728" s="294"/>
      <c r="J728" s="38"/>
      <c r="K728" s="38"/>
      <c r="L728" s="38"/>
      <c r="M728" s="38"/>
      <c r="N728" s="38"/>
      <c r="O728" s="38"/>
      <c r="P728" s="38"/>
      <c r="Q728" s="38"/>
      <c r="R728" s="39"/>
      <c r="T728" s="149"/>
      <c r="U728" s="38"/>
      <c r="V728" s="38"/>
      <c r="W728" s="38"/>
      <c r="X728" s="38"/>
      <c r="Y728" s="38"/>
      <c r="Z728" s="38"/>
      <c r="AA728" s="76"/>
      <c r="AT728" s="20" t="s">
        <v>218</v>
      </c>
      <c r="AU728" s="20" t="s">
        <v>178</v>
      </c>
    </row>
    <row r="729" spans="2:65" s="1" customFormat="1" ht="16.5" customHeight="1">
      <c r="B729" s="130"/>
      <c r="C729" s="169" t="s">
        <v>2347</v>
      </c>
      <c r="D729" s="169" t="s">
        <v>152</v>
      </c>
      <c r="E729" s="170" t="s">
        <v>2348</v>
      </c>
      <c r="F729" s="281" t="s">
        <v>2349</v>
      </c>
      <c r="G729" s="281"/>
      <c r="H729" s="281"/>
      <c r="I729" s="281"/>
      <c r="J729" s="171" t="s">
        <v>454</v>
      </c>
      <c r="K729" s="172">
        <v>1</v>
      </c>
      <c r="L729" s="270">
        <v>0</v>
      </c>
      <c r="M729" s="270"/>
      <c r="N729" s="282">
        <f>ROUND(L729*K729,2)</f>
        <v>0</v>
      </c>
      <c r="O729" s="282"/>
      <c r="P729" s="282"/>
      <c r="Q729" s="282"/>
      <c r="R729" s="133"/>
      <c r="T729" s="154" t="s">
        <v>5</v>
      </c>
      <c r="U729" s="46" t="s">
        <v>45</v>
      </c>
      <c r="V729" s="38"/>
      <c r="W729" s="173">
        <f>V729*K729</f>
        <v>0</v>
      </c>
      <c r="X729" s="173">
        <v>0</v>
      </c>
      <c r="Y729" s="173">
        <f>X729*K729</f>
        <v>0</v>
      </c>
      <c r="Z729" s="173">
        <v>0</v>
      </c>
      <c r="AA729" s="174">
        <f>Z729*K729</f>
        <v>0</v>
      </c>
      <c r="AR729" s="20" t="s">
        <v>165</v>
      </c>
      <c r="AT729" s="20" t="s">
        <v>152</v>
      </c>
      <c r="AU729" s="20" t="s">
        <v>178</v>
      </c>
      <c r="AY729" s="20" t="s">
        <v>161</v>
      </c>
      <c r="BE729" s="107">
        <f>IF(U729="základní",N729,0)</f>
        <v>0</v>
      </c>
      <c r="BF729" s="107">
        <f>IF(U729="snížená",N729,0)</f>
        <v>0</v>
      </c>
      <c r="BG729" s="107">
        <f>IF(U729="zákl. přenesená",N729,0)</f>
        <v>0</v>
      </c>
      <c r="BH729" s="107">
        <f>IF(U729="sníž. přenesená",N729,0)</f>
        <v>0</v>
      </c>
      <c r="BI729" s="107">
        <f>IF(U729="nulová",N729,0)</f>
        <v>0</v>
      </c>
      <c r="BJ729" s="20" t="s">
        <v>85</v>
      </c>
      <c r="BK729" s="107">
        <f>ROUND(L729*K729,2)</f>
        <v>0</v>
      </c>
      <c r="BL729" s="20" t="s">
        <v>165</v>
      </c>
      <c r="BM729" s="20" t="s">
        <v>2350</v>
      </c>
    </row>
    <row r="730" spans="2:65" s="1" customFormat="1" ht="16.5" customHeight="1">
      <c r="B730" s="37"/>
      <c r="C730" s="38"/>
      <c r="D730" s="38"/>
      <c r="E730" s="38"/>
      <c r="F730" s="293" t="s">
        <v>2351</v>
      </c>
      <c r="G730" s="294"/>
      <c r="H730" s="294"/>
      <c r="I730" s="294"/>
      <c r="J730" s="38"/>
      <c r="K730" s="38"/>
      <c r="L730" s="38"/>
      <c r="M730" s="38"/>
      <c r="N730" s="38"/>
      <c r="O730" s="38"/>
      <c r="P730" s="38"/>
      <c r="Q730" s="38"/>
      <c r="R730" s="39"/>
      <c r="T730" s="149"/>
      <c r="U730" s="38"/>
      <c r="V730" s="38"/>
      <c r="W730" s="38"/>
      <c r="X730" s="38"/>
      <c r="Y730" s="38"/>
      <c r="Z730" s="38"/>
      <c r="AA730" s="76"/>
      <c r="AT730" s="20" t="s">
        <v>218</v>
      </c>
      <c r="AU730" s="20" t="s">
        <v>178</v>
      </c>
    </row>
    <row r="731" spans="2:65" s="9" customFormat="1" ht="22.35" customHeight="1">
      <c r="B731" s="159"/>
      <c r="C731" s="160"/>
      <c r="D731" s="168" t="s">
        <v>389</v>
      </c>
      <c r="E731" s="168"/>
      <c r="F731" s="168"/>
      <c r="G731" s="168"/>
      <c r="H731" s="168"/>
      <c r="I731" s="168"/>
      <c r="J731" s="168"/>
      <c r="K731" s="168"/>
      <c r="L731" s="168"/>
      <c r="M731" s="168"/>
      <c r="N731" s="298">
        <f>BK731</f>
        <v>0</v>
      </c>
      <c r="O731" s="299"/>
      <c r="P731" s="299"/>
      <c r="Q731" s="299"/>
      <c r="R731" s="161"/>
      <c r="T731" s="162"/>
      <c r="U731" s="160"/>
      <c r="V731" s="160"/>
      <c r="W731" s="163">
        <f>SUM(W732:W741)</f>
        <v>0</v>
      </c>
      <c r="X731" s="160"/>
      <c r="Y731" s="163">
        <f>SUM(Y732:Y741)</f>
        <v>0</v>
      </c>
      <c r="Z731" s="160"/>
      <c r="AA731" s="164">
        <f>SUM(AA732:AA741)</f>
        <v>0</v>
      </c>
      <c r="AR731" s="165" t="s">
        <v>85</v>
      </c>
      <c r="AT731" s="166" t="s">
        <v>79</v>
      </c>
      <c r="AU731" s="166" t="s">
        <v>118</v>
      </c>
      <c r="AY731" s="165" t="s">
        <v>161</v>
      </c>
      <c r="BK731" s="167">
        <f>SUM(BK732:BK741)</f>
        <v>0</v>
      </c>
    </row>
    <row r="732" spans="2:65" s="1" customFormat="1" ht="16.5" customHeight="1">
      <c r="B732" s="130"/>
      <c r="C732" s="169" t="s">
        <v>2352</v>
      </c>
      <c r="D732" s="169" t="s">
        <v>152</v>
      </c>
      <c r="E732" s="170" t="s">
        <v>2353</v>
      </c>
      <c r="F732" s="281" t="s">
        <v>2199</v>
      </c>
      <c r="G732" s="281"/>
      <c r="H732" s="281"/>
      <c r="I732" s="281"/>
      <c r="J732" s="171" t="s">
        <v>454</v>
      </c>
      <c r="K732" s="172">
        <v>2</v>
      </c>
      <c r="L732" s="270">
        <v>0</v>
      </c>
      <c r="M732" s="270"/>
      <c r="N732" s="282">
        <f>ROUND(L732*K732,2)</f>
        <v>0</v>
      </c>
      <c r="O732" s="282"/>
      <c r="P732" s="282"/>
      <c r="Q732" s="282"/>
      <c r="R732" s="133"/>
      <c r="T732" s="154" t="s">
        <v>5</v>
      </c>
      <c r="U732" s="46" t="s">
        <v>45</v>
      </c>
      <c r="V732" s="38"/>
      <c r="W732" s="173">
        <f>V732*K732</f>
        <v>0</v>
      </c>
      <c r="X732" s="173">
        <v>0</v>
      </c>
      <c r="Y732" s="173">
        <f>X732*K732</f>
        <v>0</v>
      </c>
      <c r="Z732" s="173">
        <v>0</v>
      </c>
      <c r="AA732" s="174">
        <f>Z732*K732</f>
        <v>0</v>
      </c>
      <c r="AR732" s="20" t="s">
        <v>165</v>
      </c>
      <c r="AT732" s="20" t="s">
        <v>152</v>
      </c>
      <c r="AU732" s="20" t="s">
        <v>178</v>
      </c>
      <c r="AY732" s="20" t="s">
        <v>161</v>
      </c>
      <c r="BE732" s="107">
        <f>IF(U732="základní",N732,0)</f>
        <v>0</v>
      </c>
      <c r="BF732" s="107">
        <f>IF(U732="snížená",N732,0)</f>
        <v>0</v>
      </c>
      <c r="BG732" s="107">
        <f>IF(U732="zákl. přenesená",N732,0)</f>
        <v>0</v>
      </c>
      <c r="BH732" s="107">
        <f>IF(U732="sníž. přenesená",N732,0)</f>
        <v>0</v>
      </c>
      <c r="BI732" s="107">
        <f>IF(U732="nulová",N732,0)</f>
        <v>0</v>
      </c>
      <c r="BJ732" s="20" t="s">
        <v>85</v>
      </c>
      <c r="BK732" s="107">
        <f>ROUND(L732*K732,2)</f>
        <v>0</v>
      </c>
      <c r="BL732" s="20" t="s">
        <v>165</v>
      </c>
      <c r="BM732" s="20" t="s">
        <v>2354</v>
      </c>
    </row>
    <row r="733" spans="2:65" s="1" customFormat="1" ht="16.5" customHeight="1">
      <c r="B733" s="37"/>
      <c r="C733" s="38"/>
      <c r="D733" s="38"/>
      <c r="E733" s="38"/>
      <c r="F733" s="293" t="s">
        <v>2355</v>
      </c>
      <c r="G733" s="294"/>
      <c r="H733" s="294"/>
      <c r="I733" s="294"/>
      <c r="J733" s="38"/>
      <c r="K733" s="38"/>
      <c r="L733" s="38"/>
      <c r="M733" s="38"/>
      <c r="N733" s="38"/>
      <c r="O733" s="38"/>
      <c r="P733" s="38"/>
      <c r="Q733" s="38"/>
      <c r="R733" s="39"/>
      <c r="T733" s="149"/>
      <c r="U733" s="38"/>
      <c r="V733" s="38"/>
      <c r="W733" s="38"/>
      <c r="X733" s="38"/>
      <c r="Y733" s="38"/>
      <c r="Z733" s="38"/>
      <c r="AA733" s="76"/>
      <c r="AT733" s="20" t="s">
        <v>218</v>
      </c>
      <c r="AU733" s="20" t="s">
        <v>178</v>
      </c>
    </row>
    <row r="734" spans="2:65" s="1" customFormat="1" ht="16.5" customHeight="1">
      <c r="B734" s="130"/>
      <c r="C734" s="169" t="s">
        <v>2356</v>
      </c>
      <c r="D734" s="169" t="s">
        <v>152</v>
      </c>
      <c r="E734" s="170" t="s">
        <v>2357</v>
      </c>
      <c r="F734" s="281" t="s">
        <v>2255</v>
      </c>
      <c r="G734" s="281"/>
      <c r="H734" s="281"/>
      <c r="I734" s="281"/>
      <c r="J734" s="171" t="s">
        <v>454</v>
      </c>
      <c r="K734" s="172">
        <v>2</v>
      </c>
      <c r="L734" s="270">
        <v>0</v>
      </c>
      <c r="M734" s="270"/>
      <c r="N734" s="282">
        <f>ROUND(L734*K734,2)</f>
        <v>0</v>
      </c>
      <c r="O734" s="282"/>
      <c r="P734" s="282"/>
      <c r="Q734" s="282"/>
      <c r="R734" s="133"/>
      <c r="T734" s="154" t="s">
        <v>5</v>
      </c>
      <c r="U734" s="46" t="s">
        <v>45</v>
      </c>
      <c r="V734" s="38"/>
      <c r="W734" s="173">
        <f>V734*K734</f>
        <v>0</v>
      </c>
      <c r="X734" s="173">
        <v>0</v>
      </c>
      <c r="Y734" s="173">
        <f>X734*K734</f>
        <v>0</v>
      </c>
      <c r="Z734" s="173">
        <v>0</v>
      </c>
      <c r="AA734" s="174">
        <f>Z734*K734</f>
        <v>0</v>
      </c>
      <c r="AR734" s="20" t="s">
        <v>165</v>
      </c>
      <c r="AT734" s="20" t="s">
        <v>152</v>
      </c>
      <c r="AU734" s="20" t="s">
        <v>178</v>
      </c>
      <c r="AY734" s="20" t="s">
        <v>161</v>
      </c>
      <c r="BE734" s="107">
        <f>IF(U734="základní",N734,0)</f>
        <v>0</v>
      </c>
      <c r="BF734" s="107">
        <f>IF(U734="snížená",N734,0)</f>
        <v>0</v>
      </c>
      <c r="BG734" s="107">
        <f>IF(U734="zákl. přenesená",N734,0)</f>
        <v>0</v>
      </c>
      <c r="BH734" s="107">
        <f>IF(U734="sníž. přenesená",N734,0)</f>
        <v>0</v>
      </c>
      <c r="BI734" s="107">
        <f>IF(U734="nulová",N734,0)</f>
        <v>0</v>
      </c>
      <c r="BJ734" s="20" t="s">
        <v>85</v>
      </c>
      <c r="BK734" s="107">
        <f>ROUND(L734*K734,2)</f>
        <v>0</v>
      </c>
      <c r="BL734" s="20" t="s">
        <v>165</v>
      </c>
      <c r="BM734" s="20" t="s">
        <v>2358</v>
      </c>
    </row>
    <row r="735" spans="2:65" s="1" customFormat="1" ht="16.5" customHeight="1">
      <c r="B735" s="37"/>
      <c r="C735" s="38"/>
      <c r="D735" s="38"/>
      <c r="E735" s="38"/>
      <c r="F735" s="293" t="s">
        <v>2359</v>
      </c>
      <c r="G735" s="294"/>
      <c r="H735" s="294"/>
      <c r="I735" s="294"/>
      <c r="J735" s="38"/>
      <c r="K735" s="38"/>
      <c r="L735" s="38"/>
      <c r="M735" s="38"/>
      <c r="N735" s="38"/>
      <c r="O735" s="38"/>
      <c r="P735" s="38"/>
      <c r="Q735" s="38"/>
      <c r="R735" s="39"/>
      <c r="T735" s="149"/>
      <c r="U735" s="38"/>
      <c r="V735" s="38"/>
      <c r="W735" s="38"/>
      <c r="X735" s="38"/>
      <c r="Y735" s="38"/>
      <c r="Z735" s="38"/>
      <c r="AA735" s="76"/>
      <c r="AT735" s="20" t="s">
        <v>218</v>
      </c>
      <c r="AU735" s="20" t="s">
        <v>178</v>
      </c>
    </row>
    <row r="736" spans="2:65" s="1" customFormat="1" ht="16.5" customHeight="1">
      <c r="B736" s="130"/>
      <c r="C736" s="169" t="s">
        <v>2360</v>
      </c>
      <c r="D736" s="169" t="s">
        <v>152</v>
      </c>
      <c r="E736" s="170" t="s">
        <v>2361</v>
      </c>
      <c r="F736" s="281" t="s">
        <v>2268</v>
      </c>
      <c r="G736" s="281"/>
      <c r="H736" s="281"/>
      <c r="I736" s="281"/>
      <c r="J736" s="171" t="s">
        <v>454</v>
      </c>
      <c r="K736" s="172">
        <v>1</v>
      </c>
      <c r="L736" s="270">
        <v>0</v>
      </c>
      <c r="M736" s="270"/>
      <c r="N736" s="282">
        <f>ROUND(L736*K736,2)</f>
        <v>0</v>
      </c>
      <c r="O736" s="282"/>
      <c r="P736" s="282"/>
      <c r="Q736" s="282"/>
      <c r="R736" s="133"/>
      <c r="T736" s="154" t="s">
        <v>5</v>
      </c>
      <c r="U736" s="46" t="s">
        <v>45</v>
      </c>
      <c r="V736" s="38"/>
      <c r="W736" s="173">
        <f>V736*K736</f>
        <v>0</v>
      </c>
      <c r="X736" s="173">
        <v>0</v>
      </c>
      <c r="Y736" s="173">
        <f>X736*K736</f>
        <v>0</v>
      </c>
      <c r="Z736" s="173">
        <v>0</v>
      </c>
      <c r="AA736" s="174">
        <f>Z736*K736</f>
        <v>0</v>
      </c>
      <c r="AR736" s="20" t="s">
        <v>165</v>
      </c>
      <c r="AT736" s="20" t="s">
        <v>152</v>
      </c>
      <c r="AU736" s="20" t="s">
        <v>178</v>
      </c>
      <c r="AY736" s="20" t="s">
        <v>161</v>
      </c>
      <c r="BE736" s="107">
        <f>IF(U736="základní",N736,0)</f>
        <v>0</v>
      </c>
      <c r="BF736" s="107">
        <f>IF(U736="snížená",N736,0)</f>
        <v>0</v>
      </c>
      <c r="BG736" s="107">
        <f>IF(U736="zákl. přenesená",N736,0)</f>
        <v>0</v>
      </c>
      <c r="BH736" s="107">
        <f>IF(U736="sníž. přenesená",N736,0)</f>
        <v>0</v>
      </c>
      <c r="BI736" s="107">
        <f>IF(U736="nulová",N736,0)</f>
        <v>0</v>
      </c>
      <c r="BJ736" s="20" t="s">
        <v>85</v>
      </c>
      <c r="BK736" s="107">
        <f>ROUND(L736*K736,2)</f>
        <v>0</v>
      </c>
      <c r="BL736" s="20" t="s">
        <v>165</v>
      </c>
      <c r="BM736" s="20" t="s">
        <v>2362</v>
      </c>
    </row>
    <row r="737" spans="2:65" s="1" customFormat="1" ht="16.5" customHeight="1">
      <c r="B737" s="37"/>
      <c r="C737" s="38"/>
      <c r="D737" s="38"/>
      <c r="E737" s="38"/>
      <c r="F737" s="293" t="s">
        <v>2363</v>
      </c>
      <c r="G737" s="294"/>
      <c r="H737" s="294"/>
      <c r="I737" s="294"/>
      <c r="J737" s="38"/>
      <c r="K737" s="38"/>
      <c r="L737" s="38"/>
      <c r="M737" s="38"/>
      <c r="N737" s="38"/>
      <c r="O737" s="38"/>
      <c r="P737" s="38"/>
      <c r="Q737" s="38"/>
      <c r="R737" s="39"/>
      <c r="T737" s="149"/>
      <c r="U737" s="38"/>
      <c r="V737" s="38"/>
      <c r="W737" s="38"/>
      <c r="X737" s="38"/>
      <c r="Y737" s="38"/>
      <c r="Z737" s="38"/>
      <c r="AA737" s="76"/>
      <c r="AT737" s="20" t="s">
        <v>218</v>
      </c>
      <c r="AU737" s="20" t="s">
        <v>178</v>
      </c>
    </row>
    <row r="738" spans="2:65" s="1" customFormat="1" ht="16.5" customHeight="1">
      <c r="B738" s="130"/>
      <c r="C738" s="169" t="s">
        <v>2364</v>
      </c>
      <c r="D738" s="169" t="s">
        <v>152</v>
      </c>
      <c r="E738" s="170" t="s">
        <v>2365</v>
      </c>
      <c r="F738" s="281" t="s">
        <v>2281</v>
      </c>
      <c r="G738" s="281"/>
      <c r="H738" s="281"/>
      <c r="I738" s="281"/>
      <c r="J738" s="171" t="s">
        <v>454</v>
      </c>
      <c r="K738" s="172">
        <v>1</v>
      </c>
      <c r="L738" s="270">
        <v>0</v>
      </c>
      <c r="M738" s="270"/>
      <c r="N738" s="282">
        <f>ROUND(L738*K738,2)</f>
        <v>0</v>
      </c>
      <c r="O738" s="282"/>
      <c r="P738" s="282"/>
      <c r="Q738" s="282"/>
      <c r="R738" s="133"/>
      <c r="T738" s="154" t="s">
        <v>5</v>
      </c>
      <c r="U738" s="46" t="s">
        <v>45</v>
      </c>
      <c r="V738" s="38"/>
      <c r="W738" s="173">
        <f>V738*K738</f>
        <v>0</v>
      </c>
      <c r="X738" s="173">
        <v>0</v>
      </c>
      <c r="Y738" s="173">
        <f>X738*K738</f>
        <v>0</v>
      </c>
      <c r="Z738" s="173">
        <v>0</v>
      </c>
      <c r="AA738" s="174">
        <f>Z738*K738</f>
        <v>0</v>
      </c>
      <c r="AR738" s="20" t="s">
        <v>165</v>
      </c>
      <c r="AT738" s="20" t="s">
        <v>152</v>
      </c>
      <c r="AU738" s="20" t="s">
        <v>178</v>
      </c>
      <c r="AY738" s="20" t="s">
        <v>161</v>
      </c>
      <c r="BE738" s="107">
        <f>IF(U738="základní",N738,0)</f>
        <v>0</v>
      </c>
      <c r="BF738" s="107">
        <f>IF(U738="snížená",N738,0)</f>
        <v>0</v>
      </c>
      <c r="BG738" s="107">
        <f>IF(U738="zákl. přenesená",N738,0)</f>
        <v>0</v>
      </c>
      <c r="BH738" s="107">
        <f>IF(U738="sníž. přenesená",N738,0)</f>
        <v>0</v>
      </c>
      <c r="BI738" s="107">
        <f>IF(U738="nulová",N738,0)</f>
        <v>0</v>
      </c>
      <c r="BJ738" s="20" t="s">
        <v>85</v>
      </c>
      <c r="BK738" s="107">
        <f>ROUND(L738*K738,2)</f>
        <v>0</v>
      </c>
      <c r="BL738" s="20" t="s">
        <v>165</v>
      </c>
      <c r="BM738" s="20" t="s">
        <v>2366</v>
      </c>
    </row>
    <row r="739" spans="2:65" s="1" customFormat="1" ht="16.5" customHeight="1">
      <c r="B739" s="37"/>
      <c r="C739" s="38"/>
      <c r="D739" s="38"/>
      <c r="E739" s="38"/>
      <c r="F739" s="293" t="s">
        <v>2367</v>
      </c>
      <c r="G739" s="294"/>
      <c r="H739" s="294"/>
      <c r="I739" s="294"/>
      <c r="J739" s="38"/>
      <c r="K739" s="38"/>
      <c r="L739" s="38"/>
      <c r="M739" s="38"/>
      <c r="N739" s="38"/>
      <c r="O739" s="38"/>
      <c r="P739" s="38"/>
      <c r="Q739" s="38"/>
      <c r="R739" s="39"/>
      <c r="T739" s="149"/>
      <c r="U739" s="38"/>
      <c r="V739" s="38"/>
      <c r="W739" s="38"/>
      <c r="X739" s="38"/>
      <c r="Y739" s="38"/>
      <c r="Z739" s="38"/>
      <c r="AA739" s="76"/>
      <c r="AT739" s="20" t="s">
        <v>218</v>
      </c>
      <c r="AU739" s="20" t="s">
        <v>178</v>
      </c>
    </row>
    <row r="740" spans="2:65" s="1" customFormat="1" ht="16.5" customHeight="1">
      <c r="B740" s="130"/>
      <c r="C740" s="169" t="s">
        <v>2368</v>
      </c>
      <c r="D740" s="169" t="s">
        <v>152</v>
      </c>
      <c r="E740" s="170" t="s">
        <v>2369</v>
      </c>
      <c r="F740" s="281" t="s">
        <v>2370</v>
      </c>
      <c r="G740" s="281"/>
      <c r="H740" s="281"/>
      <c r="I740" s="281"/>
      <c r="J740" s="171" t="s">
        <v>454</v>
      </c>
      <c r="K740" s="172">
        <v>1</v>
      </c>
      <c r="L740" s="270">
        <v>0</v>
      </c>
      <c r="M740" s="270"/>
      <c r="N740" s="282">
        <f>ROUND(L740*K740,2)</f>
        <v>0</v>
      </c>
      <c r="O740" s="282"/>
      <c r="P740" s="282"/>
      <c r="Q740" s="282"/>
      <c r="R740" s="133"/>
      <c r="T740" s="154" t="s">
        <v>5</v>
      </c>
      <c r="U740" s="46" t="s">
        <v>45</v>
      </c>
      <c r="V740" s="38"/>
      <c r="W740" s="173">
        <f>V740*K740</f>
        <v>0</v>
      </c>
      <c r="X740" s="173">
        <v>0</v>
      </c>
      <c r="Y740" s="173">
        <f>X740*K740</f>
        <v>0</v>
      </c>
      <c r="Z740" s="173">
        <v>0</v>
      </c>
      <c r="AA740" s="174">
        <f>Z740*K740</f>
        <v>0</v>
      </c>
      <c r="AR740" s="20" t="s">
        <v>165</v>
      </c>
      <c r="AT740" s="20" t="s">
        <v>152</v>
      </c>
      <c r="AU740" s="20" t="s">
        <v>178</v>
      </c>
      <c r="AY740" s="20" t="s">
        <v>161</v>
      </c>
      <c r="BE740" s="107">
        <f>IF(U740="základní",N740,0)</f>
        <v>0</v>
      </c>
      <c r="BF740" s="107">
        <f>IF(U740="snížená",N740,0)</f>
        <v>0</v>
      </c>
      <c r="BG740" s="107">
        <f>IF(U740="zákl. přenesená",N740,0)</f>
        <v>0</v>
      </c>
      <c r="BH740" s="107">
        <f>IF(U740="sníž. přenesená",N740,0)</f>
        <v>0</v>
      </c>
      <c r="BI740" s="107">
        <f>IF(U740="nulová",N740,0)</f>
        <v>0</v>
      </c>
      <c r="BJ740" s="20" t="s">
        <v>85</v>
      </c>
      <c r="BK740" s="107">
        <f>ROUND(L740*K740,2)</f>
        <v>0</v>
      </c>
      <c r="BL740" s="20" t="s">
        <v>165</v>
      </c>
      <c r="BM740" s="20" t="s">
        <v>2371</v>
      </c>
    </row>
    <row r="741" spans="2:65" s="1" customFormat="1" ht="16.5" customHeight="1">
      <c r="B741" s="37"/>
      <c r="C741" s="38"/>
      <c r="D741" s="38"/>
      <c r="E741" s="38"/>
      <c r="F741" s="293" t="s">
        <v>2372</v>
      </c>
      <c r="G741" s="294"/>
      <c r="H741" s="294"/>
      <c r="I741" s="294"/>
      <c r="J741" s="38"/>
      <c r="K741" s="38"/>
      <c r="L741" s="38"/>
      <c r="M741" s="38"/>
      <c r="N741" s="38"/>
      <c r="O741" s="38"/>
      <c r="P741" s="38"/>
      <c r="Q741" s="38"/>
      <c r="R741" s="39"/>
      <c r="T741" s="149"/>
      <c r="U741" s="38"/>
      <c r="V741" s="38"/>
      <c r="W741" s="38"/>
      <c r="X741" s="38"/>
      <c r="Y741" s="38"/>
      <c r="Z741" s="38"/>
      <c r="AA741" s="76"/>
      <c r="AT741" s="20" t="s">
        <v>218</v>
      </c>
      <c r="AU741" s="20" t="s">
        <v>178</v>
      </c>
    </row>
    <row r="742" spans="2:65" s="9" customFormat="1" ht="22.35" customHeight="1">
      <c r="B742" s="159"/>
      <c r="C742" s="160"/>
      <c r="D742" s="168" t="s">
        <v>390</v>
      </c>
      <c r="E742" s="168"/>
      <c r="F742" s="168"/>
      <c r="G742" s="168"/>
      <c r="H742" s="168"/>
      <c r="I742" s="168"/>
      <c r="J742" s="168"/>
      <c r="K742" s="168"/>
      <c r="L742" s="168"/>
      <c r="M742" s="168"/>
      <c r="N742" s="298">
        <f>BK742</f>
        <v>0</v>
      </c>
      <c r="O742" s="299"/>
      <c r="P742" s="299"/>
      <c r="Q742" s="299"/>
      <c r="R742" s="161"/>
      <c r="T742" s="162"/>
      <c r="U742" s="160"/>
      <c r="V742" s="160"/>
      <c r="W742" s="163">
        <f>SUM(W743:W748)</f>
        <v>0</v>
      </c>
      <c r="X742" s="160"/>
      <c r="Y742" s="163">
        <f>SUM(Y743:Y748)</f>
        <v>0</v>
      </c>
      <c r="Z742" s="160"/>
      <c r="AA742" s="164">
        <f>SUM(AA743:AA748)</f>
        <v>0</v>
      </c>
      <c r="AR742" s="165" t="s">
        <v>85</v>
      </c>
      <c r="AT742" s="166" t="s">
        <v>79</v>
      </c>
      <c r="AU742" s="166" t="s">
        <v>118</v>
      </c>
      <c r="AY742" s="165" t="s">
        <v>161</v>
      </c>
      <c r="BK742" s="167">
        <f>SUM(BK743:BK748)</f>
        <v>0</v>
      </c>
    </row>
    <row r="743" spans="2:65" s="1" customFormat="1" ht="16.5" customHeight="1">
      <c r="B743" s="130"/>
      <c r="C743" s="169" t="s">
        <v>2373</v>
      </c>
      <c r="D743" s="169" t="s">
        <v>152</v>
      </c>
      <c r="E743" s="170" t="s">
        <v>2348</v>
      </c>
      <c r="F743" s="281" t="s">
        <v>2349</v>
      </c>
      <c r="G743" s="281"/>
      <c r="H743" s="281"/>
      <c r="I743" s="281"/>
      <c r="J743" s="171" t="s">
        <v>454</v>
      </c>
      <c r="K743" s="172">
        <v>1</v>
      </c>
      <c r="L743" s="270">
        <v>0</v>
      </c>
      <c r="M743" s="270"/>
      <c r="N743" s="282">
        <f>ROUND(L743*K743,2)</f>
        <v>0</v>
      </c>
      <c r="O743" s="282"/>
      <c r="P743" s="282"/>
      <c r="Q743" s="282"/>
      <c r="R743" s="133"/>
      <c r="T743" s="154" t="s">
        <v>5</v>
      </c>
      <c r="U743" s="46" t="s">
        <v>45</v>
      </c>
      <c r="V743" s="38"/>
      <c r="W743" s="173">
        <f>V743*K743</f>
        <v>0</v>
      </c>
      <c r="X743" s="173">
        <v>0</v>
      </c>
      <c r="Y743" s="173">
        <f>X743*K743</f>
        <v>0</v>
      </c>
      <c r="Z743" s="173">
        <v>0</v>
      </c>
      <c r="AA743" s="174">
        <f>Z743*K743</f>
        <v>0</v>
      </c>
      <c r="AR743" s="20" t="s">
        <v>165</v>
      </c>
      <c r="AT743" s="20" t="s">
        <v>152</v>
      </c>
      <c r="AU743" s="20" t="s">
        <v>178</v>
      </c>
      <c r="AY743" s="20" t="s">
        <v>161</v>
      </c>
      <c r="BE743" s="107">
        <f>IF(U743="základní",N743,0)</f>
        <v>0</v>
      </c>
      <c r="BF743" s="107">
        <f>IF(U743="snížená",N743,0)</f>
        <v>0</v>
      </c>
      <c r="BG743" s="107">
        <f>IF(U743="zákl. přenesená",N743,0)</f>
        <v>0</v>
      </c>
      <c r="BH743" s="107">
        <f>IF(U743="sníž. přenesená",N743,0)</f>
        <v>0</v>
      </c>
      <c r="BI743" s="107">
        <f>IF(U743="nulová",N743,0)</f>
        <v>0</v>
      </c>
      <c r="BJ743" s="20" t="s">
        <v>85</v>
      </c>
      <c r="BK743" s="107">
        <f>ROUND(L743*K743,2)</f>
        <v>0</v>
      </c>
      <c r="BL743" s="20" t="s">
        <v>165</v>
      </c>
      <c r="BM743" s="20" t="s">
        <v>2374</v>
      </c>
    </row>
    <row r="744" spans="2:65" s="1" customFormat="1" ht="16.5" customHeight="1">
      <c r="B744" s="37"/>
      <c r="C744" s="38"/>
      <c r="D744" s="38"/>
      <c r="E744" s="38"/>
      <c r="F744" s="293" t="s">
        <v>2375</v>
      </c>
      <c r="G744" s="294"/>
      <c r="H744" s="294"/>
      <c r="I744" s="294"/>
      <c r="J744" s="38"/>
      <c r="K744" s="38"/>
      <c r="L744" s="38"/>
      <c r="M744" s="38"/>
      <c r="N744" s="38"/>
      <c r="O744" s="38"/>
      <c r="P744" s="38"/>
      <c r="Q744" s="38"/>
      <c r="R744" s="39"/>
      <c r="T744" s="149"/>
      <c r="U744" s="38"/>
      <c r="V744" s="38"/>
      <c r="W744" s="38"/>
      <c r="X744" s="38"/>
      <c r="Y744" s="38"/>
      <c r="Z744" s="38"/>
      <c r="AA744" s="76"/>
      <c r="AT744" s="20" t="s">
        <v>218</v>
      </c>
      <c r="AU744" s="20" t="s">
        <v>178</v>
      </c>
    </row>
    <row r="745" spans="2:65" s="1" customFormat="1" ht="16.5" customHeight="1">
      <c r="B745" s="130"/>
      <c r="C745" s="169" t="s">
        <v>2376</v>
      </c>
      <c r="D745" s="169" t="s">
        <v>152</v>
      </c>
      <c r="E745" s="170" t="s">
        <v>2348</v>
      </c>
      <c r="F745" s="281" t="s">
        <v>2349</v>
      </c>
      <c r="G745" s="281"/>
      <c r="H745" s="281"/>
      <c r="I745" s="281"/>
      <c r="J745" s="171" t="s">
        <v>454</v>
      </c>
      <c r="K745" s="172">
        <v>1</v>
      </c>
      <c r="L745" s="270">
        <v>0</v>
      </c>
      <c r="M745" s="270"/>
      <c r="N745" s="282">
        <f>ROUND(L745*K745,2)</f>
        <v>0</v>
      </c>
      <c r="O745" s="282"/>
      <c r="P745" s="282"/>
      <c r="Q745" s="282"/>
      <c r="R745" s="133"/>
      <c r="T745" s="154" t="s">
        <v>5</v>
      </c>
      <c r="U745" s="46" t="s">
        <v>45</v>
      </c>
      <c r="V745" s="38"/>
      <c r="W745" s="173">
        <f>V745*K745</f>
        <v>0</v>
      </c>
      <c r="X745" s="173">
        <v>0</v>
      </c>
      <c r="Y745" s="173">
        <f>X745*K745</f>
        <v>0</v>
      </c>
      <c r="Z745" s="173">
        <v>0</v>
      </c>
      <c r="AA745" s="174">
        <f>Z745*K745</f>
        <v>0</v>
      </c>
      <c r="AR745" s="20" t="s">
        <v>165</v>
      </c>
      <c r="AT745" s="20" t="s">
        <v>152</v>
      </c>
      <c r="AU745" s="20" t="s">
        <v>178</v>
      </c>
      <c r="AY745" s="20" t="s">
        <v>161</v>
      </c>
      <c r="BE745" s="107">
        <f>IF(U745="základní",N745,0)</f>
        <v>0</v>
      </c>
      <c r="BF745" s="107">
        <f>IF(U745="snížená",N745,0)</f>
        <v>0</v>
      </c>
      <c r="BG745" s="107">
        <f>IF(U745="zákl. přenesená",N745,0)</f>
        <v>0</v>
      </c>
      <c r="BH745" s="107">
        <f>IF(U745="sníž. přenesená",N745,0)</f>
        <v>0</v>
      </c>
      <c r="BI745" s="107">
        <f>IF(U745="nulová",N745,0)</f>
        <v>0</v>
      </c>
      <c r="BJ745" s="20" t="s">
        <v>85</v>
      </c>
      <c r="BK745" s="107">
        <f>ROUND(L745*K745,2)</f>
        <v>0</v>
      </c>
      <c r="BL745" s="20" t="s">
        <v>165</v>
      </c>
      <c r="BM745" s="20" t="s">
        <v>2377</v>
      </c>
    </row>
    <row r="746" spans="2:65" s="1" customFormat="1" ht="16.5" customHeight="1">
      <c r="B746" s="37"/>
      <c r="C746" s="38"/>
      <c r="D746" s="38"/>
      <c r="E746" s="38"/>
      <c r="F746" s="293" t="s">
        <v>2378</v>
      </c>
      <c r="G746" s="294"/>
      <c r="H746" s="294"/>
      <c r="I746" s="294"/>
      <c r="J746" s="38"/>
      <c r="K746" s="38"/>
      <c r="L746" s="38"/>
      <c r="M746" s="38"/>
      <c r="N746" s="38"/>
      <c r="O746" s="38"/>
      <c r="P746" s="38"/>
      <c r="Q746" s="38"/>
      <c r="R746" s="39"/>
      <c r="T746" s="149"/>
      <c r="U746" s="38"/>
      <c r="V746" s="38"/>
      <c r="W746" s="38"/>
      <c r="X746" s="38"/>
      <c r="Y746" s="38"/>
      <c r="Z746" s="38"/>
      <c r="AA746" s="76"/>
      <c r="AT746" s="20" t="s">
        <v>218</v>
      </c>
      <c r="AU746" s="20" t="s">
        <v>178</v>
      </c>
    </row>
    <row r="747" spans="2:65" s="1" customFormat="1" ht="16.5" customHeight="1">
      <c r="B747" s="130"/>
      <c r="C747" s="169" t="s">
        <v>2379</v>
      </c>
      <c r="D747" s="169" t="s">
        <v>152</v>
      </c>
      <c r="E747" s="170" t="s">
        <v>2380</v>
      </c>
      <c r="F747" s="281" t="s">
        <v>2381</v>
      </c>
      <c r="G747" s="281"/>
      <c r="H747" s="281"/>
      <c r="I747" s="281"/>
      <c r="J747" s="171" t="s">
        <v>454</v>
      </c>
      <c r="K747" s="172">
        <v>1</v>
      </c>
      <c r="L747" s="270">
        <v>0</v>
      </c>
      <c r="M747" s="270"/>
      <c r="N747" s="282">
        <f>ROUND(L747*K747,2)</f>
        <v>0</v>
      </c>
      <c r="O747" s="282"/>
      <c r="P747" s="282"/>
      <c r="Q747" s="282"/>
      <c r="R747" s="133"/>
      <c r="T747" s="154" t="s">
        <v>5</v>
      </c>
      <c r="U747" s="46" t="s">
        <v>45</v>
      </c>
      <c r="V747" s="38"/>
      <c r="W747" s="173">
        <f>V747*K747</f>
        <v>0</v>
      </c>
      <c r="X747" s="173">
        <v>0</v>
      </c>
      <c r="Y747" s="173">
        <f>X747*K747</f>
        <v>0</v>
      </c>
      <c r="Z747" s="173">
        <v>0</v>
      </c>
      <c r="AA747" s="174">
        <f>Z747*K747</f>
        <v>0</v>
      </c>
      <c r="AR747" s="20" t="s">
        <v>165</v>
      </c>
      <c r="AT747" s="20" t="s">
        <v>152</v>
      </c>
      <c r="AU747" s="20" t="s">
        <v>178</v>
      </c>
      <c r="AY747" s="20" t="s">
        <v>161</v>
      </c>
      <c r="BE747" s="107">
        <f>IF(U747="základní",N747,0)</f>
        <v>0</v>
      </c>
      <c r="BF747" s="107">
        <f>IF(U747="snížená",N747,0)</f>
        <v>0</v>
      </c>
      <c r="BG747" s="107">
        <f>IF(U747="zákl. přenesená",N747,0)</f>
        <v>0</v>
      </c>
      <c r="BH747" s="107">
        <f>IF(U747="sníž. přenesená",N747,0)</f>
        <v>0</v>
      </c>
      <c r="BI747" s="107">
        <f>IF(U747="nulová",N747,0)</f>
        <v>0</v>
      </c>
      <c r="BJ747" s="20" t="s">
        <v>85</v>
      </c>
      <c r="BK747" s="107">
        <f>ROUND(L747*K747,2)</f>
        <v>0</v>
      </c>
      <c r="BL747" s="20" t="s">
        <v>165</v>
      </c>
      <c r="BM747" s="20" t="s">
        <v>2382</v>
      </c>
    </row>
    <row r="748" spans="2:65" s="1" customFormat="1" ht="16.5" customHeight="1">
      <c r="B748" s="37"/>
      <c r="C748" s="38"/>
      <c r="D748" s="38"/>
      <c r="E748" s="38"/>
      <c r="F748" s="293" t="s">
        <v>2383</v>
      </c>
      <c r="G748" s="294"/>
      <c r="H748" s="294"/>
      <c r="I748" s="294"/>
      <c r="J748" s="38"/>
      <c r="K748" s="38"/>
      <c r="L748" s="38"/>
      <c r="M748" s="38"/>
      <c r="N748" s="38"/>
      <c r="O748" s="38"/>
      <c r="P748" s="38"/>
      <c r="Q748" s="38"/>
      <c r="R748" s="39"/>
      <c r="T748" s="149"/>
      <c r="U748" s="38"/>
      <c r="V748" s="38"/>
      <c r="W748" s="38"/>
      <c r="X748" s="38"/>
      <c r="Y748" s="38"/>
      <c r="Z748" s="38"/>
      <c r="AA748" s="76"/>
      <c r="AT748" s="20" t="s">
        <v>218</v>
      </c>
      <c r="AU748" s="20" t="s">
        <v>178</v>
      </c>
    </row>
    <row r="749" spans="2:65" s="9" customFormat="1" ht="22.35" customHeight="1">
      <c r="B749" s="159"/>
      <c r="C749" s="160"/>
      <c r="D749" s="168" t="s">
        <v>391</v>
      </c>
      <c r="E749" s="168"/>
      <c r="F749" s="168"/>
      <c r="G749" s="168"/>
      <c r="H749" s="168"/>
      <c r="I749" s="168"/>
      <c r="J749" s="168"/>
      <c r="K749" s="168"/>
      <c r="L749" s="168"/>
      <c r="M749" s="168"/>
      <c r="N749" s="298">
        <f>BK749</f>
        <v>0</v>
      </c>
      <c r="O749" s="299"/>
      <c r="P749" s="299"/>
      <c r="Q749" s="299"/>
      <c r="R749" s="161"/>
      <c r="T749" s="162"/>
      <c r="U749" s="160"/>
      <c r="V749" s="160"/>
      <c r="W749" s="163">
        <f>SUM(W750:W759)</f>
        <v>0</v>
      </c>
      <c r="X749" s="160"/>
      <c r="Y749" s="163">
        <f>SUM(Y750:Y759)</f>
        <v>0</v>
      </c>
      <c r="Z749" s="160"/>
      <c r="AA749" s="164">
        <f>SUM(AA750:AA759)</f>
        <v>0</v>
      </c>
      <c r="AR749" s="165" t="s">
        <v>85</v>
      </c>
      <c r="AT749" s="166" t="s">
        <v>79</v>
      </c>
      <c r="AU749" s="166" t="s">
        <v>118</v>
      </c>
      <c r="AY749" s="165" t="s">
        <v>161</v>
      </c>
      <c r="BK749" s="167">
        <f>SUM(BK750:BK759)</f>
        <v>0</v>
      </c>
    </row>
    <row r="750" spans="2:65" s="1" customFormat="1" ht="16.5" customHeight="1">
      <c r="B750" s="130"/>
      <c r="C750" s="169" t="s">
        <v>2384</v>
      </c>
      <c r="D750" s="169" t="s">
        <v>152</v>
      </c>
      <c r="E750" s="170" t="s">
        <v>2385</v>
      </c>
      <c r="F750" s="281" t="s">
        <v>238</v>
      </c>
      <c r="G750" s="281"/>
      <c r="H750" s="281"/>
      <c r="I750" s="281"/>
      <c r="J750" s="171" t="s">
        <v>454</v>
      </c>
      <c r="K750" s="172">
        <v>1</v>
      </c>
      <c r="L750" s="270">
        <v>0</v>
      </c>
      <c r="M750" s="270"/>
      <c r="N750" s="282">
        <f>ROUND(L750*K750,2)</f>
        <v>0</v>
      </c>
      <c r="O750" s="282"/>
      <c r="P750" s="282"/>
      <c r="Q750" s="282"/>
      <c r="R750" s="133"/>
      <c r="T750" s="154" t="s">
        <v>5</v>
      </c>
      <c r="U750" s="46" t="s">
        <v>45</v>
      </c>
      <c r="V750" s="38"/>
      <c r="W750" s="173">
        <f>V750*K750</f>
        <v>0</v>
      </c>
      <c r="X750" s="173">
        <v>0</v>
      </c>
      <c r="Y750" s="173">
        <f>X750*K750</f>
        <v>0</v>
      </c>
      <c r="Z750" s="173">
        <v>0</v>
      </c>
      <c r="AA750" s="174">
        <f>Z750*K750</f>
        <v>0</v>
      </c>
      <c r="AR750" s="20" t="s">
        <v>165</v>
      </c>
      <c r="AT750" s="20" t="s">
        <v>152</v>
      </c>
      <c r="AU750" s="20" t="s">
        <v>178</v>
      </c>
      <c r="AY750" s="20" t="s">
        <v>161</v>
      </c>
      <c r="BE750" s="107">
        <f>IF(U750="základní",N750,0)</f>
        <v>0</v>
      </c>
      <c r="BF750" s="107">
        <f>IF(U750="snížená",N750,0)</f>
        <v>0</v>
      </c>
      <c r="BG750" s="107">
        <f>IF(U750="zákl. přenesená",N750,0)</f>
        <v>0</v>
      </c>
      <c r="BH750" s="107">
        <f>IF(U750="sníž. přenesená",N750,0)</f>
        <v>0</v>
      </c>
      <c r="BI750" s="107">
        <f>IF(U750="nulová",N750,0)</f>
        <v>0</v>
      </c>
      <c r="BJ750" s="20" t="s">
        <v>85</v>
      </c>
      <c r="BK750" s="107">
        <f>ROUND(L750*K750,2)</f>
        <v>0</v>
      </c>
      <c r="BL750" s="20" t="s">
        <v>165</v>
      </c>
      <c r="BM750" s="20" t="s">
        <v>2386</v>
      </c>
    </row>
    <row r="751" spans="2:65" s="1" customFormat="1" ht="16.5" customHeight="1">
      <c r="B751" s="37"/>
      <c r="C751" s="38"/>
      <c r="D751" s="38"/>
      <c r="E751" s="38"/>
      <c r="F751" s="293" t="s">
        <v>2387</v>
      </c>
      <c r="G751" s="294"/>
      <c r="H751" s="294"/>
      <c r="I751" s="294"/>
      <c r="J751" s="38"/>
      <c r="K751" s="38"/>
      <c r="L751" s="38"/>
      <c r="M751" s="38"/>
      <c r="N751" s="38"/>
      <c r="O751" s="38"/>
      <c r="P751" s="38"/>
      <c r="Q751" s="38"/>
      <c r="R751" s="39"/>
      <c r="T751" s="149"/>
      <c r="U751" s="38"/>
      <c r="V751" s="38"/>
      <c r="W751" s="38"/>
      <c r="X751" s="38"/>
      <c r="Y751" s="38"/>
      <c r="Z751" s="38"/>
      <c r="AA751" s="76"/>
      <c r="AT751" s="20" t="s">
        <v>218</v>
      </c>
      <c r="AU751" s="20" t="s">
        <v>178</v>
      </c>
    </row>
    <row r="752" spans="2:65" s="1" customFormat="1" ht="16.5" customHeight="1">
      <c r="B752" s="130"/>
      <c r="C752" s="169" t="s">
        <v>2388</v>
      </c>
      <c r="D752" s="169" t="s">
        <v>152</v>
      </c>
      <c r="E752" s="170" t="s">
        <v>2385</v>
      </c>
      <c r="F752" s="281" t="s">
        <v>238</v>
      </c>
      <c r="G752" s="281"/>
      <c r="H752" s="281"/>
      <c r="I752" s="281"/>
      <c r="J752" s="171" t="s">
        <v>454</v>
      </c>
      <c r="K752" s="172">
        <v>1</v>
      </c>
      <c r="L752" s="270">
        <v>0</v>
      </c>
      <c r="M752" s="270"/>
      <c r="N752" s="282">
        <f>ROUND(L752*K752,2)</f>
        <v>0</v>
      </c>
      <c r="O752" s="282"/>
      <c r="P752" s="282"/>
      <c r="Q752" s="282"/>
      <c r="R752" s="133"/>
      <c r="T752" s="154" t="s">
        <v>5</v>
      </c>
      <c r="U752" s="46" t="s">
        <v>45</v>
      </c>
      <c r="V752" s="38"/>
      <c r="W752" s="173">
        <f>V752*K752</f>
        <v>0</v>
      </c>
      <c r="X752" s="173">
        <v>0</v>
      </c>
      <c r="Y752" s="173">
        <f>X752*K752</f>
        <v>0</v>
      </c>
      <c r="Z752" s="173">
        <v>0</v>
      </c>
      <c r="AA752" s="174">
        <f>Z752*K752</f>
        <v>0</v>
      </c>
      <c r="AR752" s="20" t="s">
        <v>165</v>
      </c>
      <c r="AT752" s="20" t="s">
        <v>152</v>
      </c>
      <c r="AU752" s="20" t="s">
        <v>178</v>
      </c>
      <c r="AY752" s="20" t="s">
        <v>161</v>
      </c>
      <c r="BE752" s="107">
        <f>IF(U752="základní",N752,0)</f>
        <v>0</v>
      </c>
      <c r="BF752" s="107">
        <f>IF(U752="snížená",N752,0)</f>
        <v>0</v>
      </c>
      <c r="BG752" s="107">
        <f>IF(U752="zákl. přenesená",N752,0)</f>
        <v>0</v>
      </c>
      <c r="BH752" s="107">
        <f>IF(U752="sníž. přenesená",N752,0)</f>
        <v>0</v>
      </c>
      <c r="BI752" s="107">
        <f>IF(U752="nulová",N752,0)</f>
        <v>0</v>
      </c>
      <c r="BJ752" s="20" t="s">
        <v>85</v>
      </c>
      <c r="BK752" s="107">
        <f>ROUND(L752*K752,2)</f>
        <v>0</v>
      </c>
      <c r="BL752" s="20" t="s">
        <v>165</v>
      </c>
      <c r="BM752" s="20" t="s">
        <v>2389</v>
      </c>
    </row>
    <row r="753" spans="2:65" s="1" customFormat="1" ht="16.5" customHeight="1">
      <c r="B753" s="37"/>
      <c r="C753" s="38"/>
      <c r="D753" s="38"/>
      <c r="E753" s="38"/>
      <c r="F753" s="293" t="s">
        <v>2390</v>
      </c>
      <c r="G753" s="294"/>
      <c r="H753" s="294"/>
      <c r="I753" s="294"/>
      <c r="J753" s="38"/>
      <c r="K753" s="38"/>
      <c r="L753" s="38"/>
      <c r="M753" s="38"/>
      <c r="N753" s="38"/>
      <c r="O753" s="38"/>
      <c r="P753" s="38"/>
      <c r="Q753" s="38"/>
      <c r="R753" s="39"/>
      <c r="T753" s="149"/>
      <c r="U753" s="38"/>
      <c r="V753" s="38"/>
      <c r="W753" s="38"/>
      <c r="X753" s="38"/>
      <c r="Y753" s="38"/>
      <c r="Z753" s="38"/>
      <c r="AA753" s="76"/>
      <c r="AT753" s="20" t="s">
        <v>218</v>
      </c>
      <c r="AU753" s="20" t="s">
        <v>178</v>
      </c>
    </row>
    <row r="754" spans="2:65" s="1" customFormat="1" ht="16.5" customHeight="1">
      <c r="B754" s="130"/>
      <c r="C754" s="169" t="s">
        <v>2391</v>
      </c>
      <c r="D754" s="169" t="s">
        <v>152</v>
      </c>
      <c r="E754" s="170" t="s">
        <v>2385</v>
      </c>
      <c r="F754" s="281" t="s">
        <v>238</v>
      </c>
      <c r="G754" s="281"/>
      <c r="H754" s="281"/>
      <c r="I754" s="281"/>
      <c r="J754" s="171" t="s">
        <v>454</v>
      </c>
      <c r="K754" s="172">
        <v>1</v>
      </c>
      <c r="L754" s="270">
        <v>0</v>
      </c>
      <c r="M754" s="270"/>
      <c r="N754" s="282">
        <f>ROUND(L754*K754,2)</f>
        <v>0</v>
      </c>
      <c r="O754" s="282"/>
      <c r="P754" s="282"/>
      <c r="Q754" s="282"/>
      <c r="R754" s="133"/>
      <c r="T754" s="154" t="s">
        <v>5</v>
      </c>
      <c r="U754" s="46" t="s">
        <v>45</v>
      </c>
      <c r="V754" s="38"/>
      <c r="W754" s="173">
        <f>V754*K754</f>
        <v>0</v>
      </c>
      <c r="X754" s="173">
        <v>0</v>
      </c>
      <c r="Y754" s="173">
        <f>X754*K754</f>
        <v>0</v>
      </c>
      <c r="Z754" s="173">
        <v>0</v>
      </c>
      <c r="AA754" s="174">
        <f>Z754*K754</f>
        <v>0</v>
      </c>
      <c r="AR754" s="20" t="s">
        <v>165</v>
      </c>
      <c r="AT754" s="20" t="s">
        <v>152</v>
      </c>
      <c r="AU754" s="20" t="s">
        <v>178</v>
      </c>
      <c r="AY754" s="20" t="s">
        <v>161</v>
      </c>
      <c r="BE754" s="107">
        <f>IF(U754="základní",N754,0)</f>
        <v>0</v>
      </c>
      <c r="BF754" s="107">
        <f>IF(U754="snížená",N754,0)</f>
        <v>0</v>
      </c>
      <c r="BG754" s="107">
        <f>IF(U754="zákl. přenesená",N754,0)</f>
        <v>0</v>
      </c>
      <c r="BH754" s="107">
        <f>IF(U754="sníž. přenesená",N754,0)</f>
        <v>0</v>
      </c>
      <c r="BI754" s="107">
        <f>IF(U754="nulová",N754,0)</f>
        <v>0</v>
      </c>
      <c r="BJ754" s="20" t="s">
        <v>85</v>
      </c>
      <c r="BK754" s="107">
        <f>ROUND(L754*K754,2)</f>
        <v>0</v>
      </c>
      <c r="BL754" s="20" t="s">
        <v>165</v>
      </c>
      <c r="BM754" s="20" t="s">
        <v>2392</v>
      </c>
    </row>
    <row r="755" spans="2:65" s="1" customFormat="1" ht="16.5" customHeight="1">
      <c r="B755" s="37"/>
      <c r="C755" s="38"/>
      <c r="D755" s="38"/>
      <c r="E755" s="38"/>
      <c r="F755" s="293" t="s">
        <v>2393</v>
      </c>
      <c r="G755" s="294"/>
      <c r="H755" s="294"/>
      <c r="I755" s="294"/>
      <c r="J755" s="38"/>
      <c r="K755" s="38"/>
      <c r="L755" s="38"/>
      <c r="M755" s="38"/>
      <c r="N755" s="38"/>
      <c r="O755" s="38"/>
      <c r="P755" s="38"/>
      <c r="Q755" s="38"/>
      <c r="R755" s="39"/>
      <c r="T755" s="149"/>
      <c r="U755" s="38"/>
      <c r="V755" s="38"/>
      <c r="W755" s="38"/>
      <c r="X755" s="38"/>
      <c r="Y755" s="38"/>
      <c r="Z755" s="38"/>
      <c r="AA755" s="76"/>
      <c r="AT755" s="20" t="s">
        <v>218</v>
      </c>
      <c r="AU755" s="20" t="s">
        <v>178</v>
      </c>
    </row>
    <row r="756" spans="2:65" s="1" customFormat="1" ht="16.5" customHeight="1">
      <c r="B756" s="130"/>
      <c r="C756" s="169" t="s">
        <v>2394</v>
      </c>
      <c r="D756" s="169" t="s">
        <v>152</v>
      </c>
      <c r="E756" s="170" t="s">
        <v>2395</v>
      </c>
      <c r="F756" s="281" t="s">
        <v>238</v>
      </c>
      <c r="G756" s="281"/>
      <c r="H756" s="281"/>
      <c r="I756" s="281"/>
      <c r="J756" s="171" t="s">
        <v>454</v>
      </c>
      <c r="K756" s="172">
        <v>1</v>
      </c>
      <c r="L756" s="270">
        <v>0</v>
      </c>
      <c r="M756" s="270"/>
      <c r="N756" s="282">
        <f>ROUND(L756*K756,2)</f>
        <v>0</v>
      </c>
      <c r="O756" s="282"/>
      <c r="P756" s="282"/>
      <c r="Q756" s="282"/>
      <c r="R756" s="133"/>
      <c r="T756" s="154" t="s">
        <v>5</v>
      </c>
      <c r="U756" s="46" t="s">
        <v>45</v>
      </c>
      <c r="V756" s="38"/>
      <c r="W756" s="173">
        <f>V756*K756</f>
        <v>0</v>
      </c>
      <c r="X756" s="173">
        <v>0</v>
      </c>
      <c r="Y756" s="173">
        <f>X756*K756</f>
        <v>0</v>
      </c>
      <c r="Z756" s="173">
        <v>0</v>
      </c>
      <c r="AA756" s="174">
        <f>Z756*K756</f>
        <v>0</v>
      </c>
      <c r="AR756" s="20" t="s">
        <v>165</v>
      </c>
      <c r="AT756" s="20" t="s">
        <v>152</v>
      </c>
      <c r="AU756" s="20" t="s">
        <v>178</v>
      </c>
      <c r="AY756" s="20" t="s">
        <v>161</v>
      </c>
      <c r="BE756" s="107">
        <f>IF(U756="základní",N756,0)</f>
        <v>0</v>
      </c>
      <c r="BF756" s="107">
        <f>IF(U756="snížená",N756,0)</f>
        <v>0</v>
      </c>
      <c r="BG756" s="107">
        <f>IF(U756="zákl. přenesená",N756,0)</f>
        <v>0</v>
      </c>
      <c r="BH756" s="107">
        <f>IF(U756="sníž. přenesená",N756,0)</f>
        <v>0</v>
      </c>
      <c r="BI756" s="107">
        <f>IF(U756="nulová",N756,0)</f>
        <v>0</v>
      </c>
      <c r="BJ756" s="20" t="s">
        <v>85</v>
      </c>
      <c r="BK756" s="107">
        <f>ROUND(L756*K756,2)</f>
        <v>0</v>
      </c>
      <c r="BL756" s="20" t="s">
        <v>165</v>
      </c>
      <c r="BM756" s="20" t="s">
        <v>2396</v>
      </c>
    </row>
    <row r="757" spans="2:65" s="1" customFormat="1" ht="16.5" customHeight="1">
      <c r="B757" s="37"/>
      <c r="C757" s="38"/>
      <c r="D757" s="38"/>
      <c r="E757" s="38"/>
      <c r="F757" s="293" t="s">
        <v>2397</v>
      </c>
      <c r="G757" s="294"/>
      <c r="H757" s="294"/>
      <c r="I757" s="294"/>
      <c r="J757" s="38"/>
      <c r="K757" s="38"/>
      <c r="L757" s="38"/>
      <c r="M757" s="38"/>
      <c r="N757" s="38"/>
      <c r="O757" s="38"/>
      <c r="P757" s="38"/>
      <c r="Q757" s="38"/>
      <c r="R757" s="39"/>
      <c r="T757" s="149"/>
      <c r="U757" s="38"/>
      <c r="V757" s="38"/>
      <c r="W757" s="38"/>
      <c r="X757" s="38"/>
      <c r="Y757" s="38"/>
      <c r="Z757" s="38"/>
      <c r="AA757" s="76"/>
      <c r="AT757" s="20" t="s">
        <v>218</v>
      </c>
      <c r="AU757" s="20" t="s">
        <v>178</v>
      </c>
    </row>
    <row r="758" spans="2:65" s="1" customFormat="1" ht="16.5" customHeight="1">
      <c r="B758" s="130"/>
      <c r="C758" s="169" t="s">
        <v>2398</v>
      </c>
      <c r="D758" s="169" t="s">
        <v>152</v>
      </c>
      <c r="E758" s="170" t="s">
        <v>2399</v>
      </c>
      <c r="F758" s="281" t="s">
        <v>238</v>
      </c>
      <c r="G758" s="281"/>
      <c r="H758" s="281"/>
      <c r="I758" s="281"/>
      <c r="J758" s="171" t="s">
        <v>454</v>
      </c>
      <c r="K758" s="172">
        <v>1</v>
      </c>
      <c r="L758" s="270">
        <v>0</v>
      </c>
      <c r="M758" s="270"/>
      <c r="N758" s="282">
        <f>ROUND(L758*K758,2)</f>
        <v>0</v>
      </c>
      <c r="O758" s="282"/>
      <c r="P758" s="282"/>
      <c r="Q758" s="282"/>
      <c r="R758" s="133"/>
      <c r="T758" s="154" t="s">
        <v>5</v>
      </c>
      <c r="U758" s="46" t="s">
        <v>45</v>
      </c>
      <c r="V758" s="38"/>
      <c r="W758" s="173">
        <f>V758*K758</f>
        <v>0</v>
      </c>
      <c r="X758" s="173">
        <v>0</v>
      </c>
      <c r="Y758" s="173">
        <f>X758*K758</f>
        <v>0</v>
      </c>
      <c r="Z758" s="173">
        <v>0</v>
      </c>
      <c r="AA758" s="174">
        <f>Z758*K758</f>
        <v>0</v>
      </c>
      <c r="AR758" s="20" t="s">
        <v>165</v>
      </c>
      <c r="AT758" s="20" t="s">
        <v>152</v>
      </c>
      <c r="AU758" s="20" t="s">
        <v>178</v>
      </c>
      <c r="AY758" s="20" t="s">
        <v>161</v>
      </c>
      <c r="BE758" s="107">
        <f>IF(U758="základní",N758,0)</f>
        <v>0</v>
      </c>
      <c r="BF758" s="107">
        <f>IF(U758="snížená",N758,0)</f>
        <v>0</v>
      </c>
      <c r="BG758" s="107">
        <f>IF(U758="zákl. přenesená",N758,0)</f>
        <v>0</v>
      </c>
      <c r="BH758" s="107">
        <f>IF(U758="sníž. přenesená",N758,0)</f>
        <v>0</v>
      </c>
      <c r="BI758" s="107">
        <f>IF(U758="nulová",N758,0)</f>
        <v>0</v>
      </c>
      <c r="BJ758" s="20" t="s">
        <v>85</v>
      </c>
      <c r="BK758" s="107">
        <f>ROUND(L758*K758,2)</f>
        <v>0</v>
      </c>
      <c r="BL758" s="20" t="s">
        <v>165</v>
      </c>
      <c r="BM758" s="20" t="s">
        <v>2400</v>
      </c>
    </row>
    <row r="759" spans="2:65" s="1" customFormat="1" ht="16.5" customHeight="1">
      <c r="B759" s="37"/>
      <c r="C759" s="38"/>
      <c r="D759" s="38"/>
      <c r="E759" s="38"/>
      <c r="F759" s="293" t="s">
        <v>2401</v>
      </c>
      <c r="G759" s="294"/>
      <c r="H759" s="294"/>
      <c r="I759" s="294"/>
      <c r="J759" s="38"/>
      <c r="K759" s="38"/>
      <c r="L759" s="38"/>
      <c r="M759" s="38"/>
      <c r="N759" s="38"/>
      <c r="O759" s="38"/>
      <c r="P759" s="38"/>
      <c r="Q759" s="38"/>
      <c r="R759" s="39"/>
      <c r="T759" s="149"/>
      <c r="U759" s="38"/>
      <c r="V759" s="38"/>
      <c r="W759" s="38"/>
      <c r="X759" s="38"/>
      <c r="Y759" s="38"/>
      <c r="Z759" s="38"/>
      <c r="AA759" s="76"/>
      <c r="AT759" s="20" t="s">
        <v>218</v>
      </c>
      <c r="AU759" s="20" t="s">
        <v>178</v>
      </c>
    </row>
    <row r="760" spans="2:65" s="9" customFormat="1" ht="22.35" customHeight="1">
      <c r="B760" s="159"/>
      <c r="C760" s="160"/>
      <c r="D760" s="168" t="s">
        <v>392</v>
      </c>
      <c r="E760" s="168"/>
      <c r="F760" s="168"/>
      <c r="G760" s="168"/>
      <c r="H760" s="168"/>
      <c r="I760" s="168"/>
      <c r="J760" s="168"/>
      <c r="K760" s="168"/>
      <c r="L760" s="168"/>
      <c r="M760" s="168"/>
      <c r="N760" s="298">
        <f>BK760</f>
        <v>0</v>
      </c>
      <c r="O760" s="299"/>
      <c r="P760" s="299"/>
      <c r="Q760" s="299"/>
      <c r="R760" s="161"/>
      <c r="T760" s="162"/>
      <c r="U760" s="160"/>
      <c r="V760" s="160"/>
      <c r="W760" s="163">
        <f>SUM(W761:W768)</f>
        <v>0</v>
      </c>
      <c r="X760" s="160"/>
      <c r="Y760" s="163">
        <f>SUM(Y761:Y768)</f>
        <v>0</v>
      </c>
      <c r="Z760" s="160"/>
      <c r="AA760" s="164">
        <f>SUM(AA761:AA768)</f>
        <v>0</v>
      </c>
      <c r="AR760" s="165" t="s">
        <v>85</v>
      </c>
      <c r="AT760" s="166" t="s">
        <v>79</v>
      </c>
      <c r="AU760" s="166" t="s">
        <v>118</v>
      </c>
      <c r="AY760" s="165" t="s">
        <v>161</v>
      </c>
      <c r="BK760" s="167">
        <f>SUM(BK761:BK768)</f>
        <v>0</v>
      </c>
    </row>
    <row r="761" spans="2:65" s="1" customFormat="1" ht="16.5" customHeight="1">
      <c r="B761" s="130"/>
      <c r="C761" s="169" t="s">
        <v>2402</v>
      </c>
      <c r="D761" s="169" t="s">
        <v>152</v>
      </c>
      <c r="E761" s="170" t="s">
        <v>2403</v>
      </c>
      <c r="F761" s="281" t="s">
        <v>238</v>
      </c>
      <c r="G761" s="281"/>
      <c r="H761" s="281"/>
      <c r="I761" s="281"/>
      <c r="J761" s="171" t="s">
        <v>454</v>
      </c>
      <c r="K761" s="172">
        <v>1</v>
      </c>
      <c r="L761" s="270">
        <v>0</v>
      </c>
      <c r="M761" s="270"/>
      <c r="N761" s="282">
        <f>ROUND(L761*K761,2)</f>
        <v>0</v>
      </c>
      <c r="O761" s="282"/>
      <c r="P761" s="282"/>
      <c r="Q761" s="282"/>
      <c r="R761" s="133"/>
      <c r="T761" s="154" t="s">
        <v>5</v>
      </c>
      <c r="U761" s="46" t="s">
        <v>45</v>
      </c>
      <c r="V761" s="38"/>
      <c r="W761" s="173">
        <f>V761*K761</f>
        <v>0</v>
      </c>
      <c r="X761" s="173">
        <v>0</v>
      </c>
      <c r="Y761" s="173">
        <f>X761*K761</f>
        <v>0</v>
      </c>
      <c r="Z761" s="173">
        <v>0</v>
      </c>
      <c r="AA761" s="174">
        <f>Z761*K761</f>
        <v>0</v>
      </c>
      <c r="AR761" s="20" t="s">
        <v>165</v>
      </c>
      <c r="AT761" s="20" t="s">
        <v>152</v>
      </c>
      <c r="AU761" s="20" t="s">
        <v>178</v>
      </c>
      <c r="AY761" s="20" t="s">
        <v>161</v>
      </c>
      <c r="BE761" s="107">
        <f>IF(U761="základní",N761,0)</f>
        <v>0</v>
      </c>
      <c r="BF761" s="107">
        <f>IF(U761="snížená",N761,0)</f>
        <v>0</v>
      </c>
      <c r="BG761" s="107">
        <f>IF(U761="zákl. přenesená",N761,0)</f>
        <v>0</v>
      </c>
      <c r="BH761" s="107">
        <f>IF(U761="sníž. přenesená",N761,0)</f>
        <v>0</v>
      </c>
      <c r="BI761" s="107">
        <f>IF(U761="nulová",N761,0)</f>
        <v>0</v>
      </c>
      <c r="BJ761" s="20" t="s">
        <v>85</v>
      </c>
      <c r="BK761" s="107">
        <f>ROUND(L761*K761,2)</f>
        <v>0</v>
      </c>
      <c r="BL761" s="20" t="s">
        <v>165</v>
      </c>
      <c r="BM761" s="20" t="s">
        <v>2404</v>
      </c>
    </row>
    <row r="762" spans="2:65" s="1" customFormat="1" ht="16.5" customHeight="1">
      <c r="B762" s="37"/>
      <c r="C762" s="38"/>
      <c r="D762" s="38"/>
      <c r="E762" s="38"/>
      <c r="F762" s="293" t="s">
        <v>2405</v>
      </c>
      <c r="G762" s="294"/>
      <c r="H762" s="294"/>
      <c r="I762" s="294"/>
      <c r="J762" s="38"/>
      <c r="K762" s="38"/>
      <c r="L762" s="38"/>
      <c r="M762" s="38"/>
      <c r="N762" s="38"/>
      <c r="O762" s="38"/>
      <c r="P762" s="38"/>
      <c r="Q762" s="38"/>
      <c r="R762" s="39"/>
      <c r="T762" s="149"/>
      <c r="U762" s="38"/>
      <c r="V762" s="38"/>
      <c r="W762" s="38"/>
      <c r="X762" s="38"/>
      <c r="Y762" s="38"/>
      <c r="Z762" s="38"/>
      <c r="AA762" s="76"/>
      <c r="AT762" s="20" t="s">
        <v>218</v>
      </c>
      <c r="AU762" s="20" t="s">
        <v>178</v>
      </c>
    </row>
    <row r="763" spans="2:65" s="1" customFormat="1" ht="16.5" customHeight="1">
      <c r="B763" s="130"/>
      <c r="C763" s="169" t="s">
        <v>2406</v>
      </c>
      <c r="D763" s="169" t="s">
        <v>152</v>
      </c>
      <c r="E763" s="170" t="s">
        <v>2407</v>
      </c>
      <c r="F763" s="281" t="s">
        <v>238</v>
      </c>
      <c r="G763" s="281"/>
      <c r="H763" s="281"/>
      <c r="I763" s="281"/>
      <c r="J763" s="171" t="s">
        <v>454</v>
      </c>
      <c r="K763" s="172">
        <v>1</v>
      </c>
      <c r="L763" s="270">
        <v>0</v>
      </c>
      <c r="M763" s="270"/>
      <c r="N763" s="282">
        <f>ROUND(L763*K763,2)</f>
        <v>0</v>
      </c>
      <c r="O763" s="282"/>
      <c r="P763" s="282"/>
      <c r="Q763" s="282"/>
      <c r="R763" s="133"/>
      <c r="T763" s="154" t="s">
        <v>5</v>
      </c>
      <c r="U763" s="46" t="s">
        <v>45</v>
      </c>
      <c r="V763" s="38"/>
      <c r="W763" s="173">
        <f>V763*K763</f>
        <v>0</v>
      </c>
      <c r="X763" s="173">
        <v>0</v>
      </c>
      <c r="Y763" s="173">
        <f>X763*K763</f>
        <v>0</v>
      </c>
      <c r="Z763" s="173">
        <v>0</v>
      </c>
      <c r="AA763" s="174">
        <f>Z763*K763</f>
        <v>0</v>
      </c>
      <c r="AR763" s="20" t="s">
        <v>165</v>
      </c>
      <c r="AT763" s="20" t="s">
        <v>152</v>
      </c>
      <c r="AU763" s="20" t="s">
        <v>178</v>
      </c>
      <c r="AY763" s="20" t="s">
        <v>161</v>
      </c>
      <c r="BE763" s="107">
        <f>IF(U763="základní",N763,0)</f>
        <v>0</v>
      </c>
      <c r="BF763" s="107">
        <f>IF(U763="snížená",N763,0)</f>
        <v>0</v>
      </c>
      <c r="BG763" s="107">
        <f>IF(U763="zákl. přenesená",N763,0)</f>
        <v>0</v>
      </c>
      <c r="BH763" s="107">
        <f>IF(U763="sníž. přenesená",N763,0)</f>
        <v>0</v>
      </c>
      <c r="BI763" s="107">
        <f>IF(U763="nulová",N763,0)</f>
        <v>0</v>
      </c>
      <c r="BJ763" s="20" t="s">
        <v>85</v>
      </c>
      <c r="BK763" s="107">
        <f>ROUND(L763*K763,2)</f>
        <v>0</v>
      </c>
      <c r="BL763" s="20" t="s">
        <v>165</v>
      </c>
      <c r="BM763" s="20" t="s">
        <v>2408</v>
      </c>
    </row>
    <row r="764" spans="2:65" s="1" customFormat="1" ht="16.5" customHeight="1">
      <c r="B764" s="37"/>
      <c r="C764" s="38"/>
      <c r="D764" s="38"/>
      <c r="E764" s="38"/>
      <c r="F764" s="293" t="s">
        <v>2409</v>
      </c>
      <c r="G764" s="294"/>
      <c r="H764" s="294"/>
      <c r="I764" s="294"/>
      <c r="J764" s="38"/>
      <c r="K764" s="38"/>
      <c r="L764" s="38"/>
      <c r="M764" s="38"/>
      <c r="N764" s="38"/>
      <c r="O764" s="38"/>
      <c r="P764" s="38"/>
      <c r="Q764" s="38"/>
      <c r="R764" s="39"/>
      <c r="T764" s="149"/>
      <c r="U764" s="38"/>
      <c r="V764" s="38"/>
      <c r="W764" s="38"/>
      <c r="X764" s="38"/>
      <c r="Y764" s="38"/>
      <c r="Z764" s="38"/>
      <c r="AA764" s="76"/>
      <c r="AT764" s="20" t="s">
        <v>218</v>
      </c>
      <c r="AU764" s="20" t="s">
        <v>178</v>
      </c>
    </row>
    <row r="765" spans="2:65" s="1" customFormat="1" ht="16.5" customHeight="1">
      <c r="B765" s="130"/>
      <c r="C765" s="169" t="s">
        <v>2410</v>
      </c>
      <c r="D765" s="169" t="s">
        <v>152</v>
      </c>
      <c r="E765" s="170" t="s">
        <v>2411</v>
      </c>
      <c r="F765" s="281" t="s">
        <v>2412</v>
      </c>
      <c r="G765" s="281"/>
      <c r="H765" s="281"/>
      <c r="I765" s="281"/>
      <c r="J765" s="171" t="s">
        <v>454</v>
      </c>
      <c r="K765" s="172">
        <v>1</v>
      </c>
      <c r="L765" s="270">
        <v>0</v>
      </c>
      <c r="M765" s="270"/>
      <c r="N765" s="282">
        <f>ROUND(L765*K765,2)</f>
        <v>0</v>
      </c>
      <c r="O765" s="282"/>
      <c r="P765" s="282"/>
      <c r="Q765" s="282"/>
      <c r="R765" s="133"/>
      <c r="T765" s="154" t="s">
        <v>5</v>
      </c>
      <c r="U765" s="46" t="s">
        <v>45</v>
      </c>
      <c r="V765" s="38"/>
      <c r="W765" s="173">
        <f>V765*K765</f>
        <v>0</v>
      </c>
      <c r="X765" s="173">
        <v>0</v>
      </c>
      <c r="Y765" s="173">
        <f>X765*K765</f>
        <v>0</v>
      </c>
      <c r="Z765" s="173">
        <v>0</v>
      </c>
      <c r="AA765" s="174">
        <f>Z765*K765</f>
        <v>0</v>
      </c>
      <c r="AR765" s="20" t="s">
        <v>165</v>
      </c>
      <c r="AT765" s="20" t="s">
        <v>152</v>
      </c>
      <c r="AU765" s="20" t="s">
        <v>178</v>
      </c>
      <c r="AY765" s="20" t="s">
        <v>161</v>
      </c>
      <c r="BE765" s="107">
        <f>IF(U765="základní",N765,0)</f>
        <v>0</v>
      </c>
      <c r="BF765" s="107">
        <f>IF(U765="snížená",N765,0)</f>
        <v>0</v>
      </c>
      <c r="BG765" s="107">
        <f>IF(U765="zákl. přenesená",N765,0)</f>
        <v>0</v>
      </c>
      <c r="BH765" s="107">
        <f>IF(U765="sníž. přenesená",N765,0)</f>
        <v>0</v>
      </c>
      <c r="BI765" s="107">
        <f>IF(U765="nulová",N765,0)</f>
        <v>0</v>
      </c>
      <c r="BJ765" s="20" t="s">
        <v>85</v>
      </c>
      <c r="BK765" s="107">
        <f>ROUND(L765*K765,2)</f>
        <v>0</v>
      </c>
      <c r="BL765" s="20" t="s">
        <v>165</v>
      </c>
      <c r="BM765" s="20" t="s">
        <v>2413</v>
      </c>
    </row>
    <row r="766" spans="2:65" s="1" customFormat="1" ht="16.5" customHeight="1">
      <c r="B766" s="37"/>
      <c r="C766" s="38"/>
      <c r="D766" s="38"/>
      <c r="E766" s="38"/>
      <c r="F766" s="293" t="s">
        <v>2414</v>
      </c>
      <c r="G766" s="294"/>
      <c r="H766" s="294"/>
      <c r="I766" s="294"/>
      <c r="J766" s="38"/>
      <c r="K766" s="38"/>
      <c r="L766" s="38"/>
      <c r="M766" s="38"/>
      <c r="N766" s="38"/>
      <c r="O766" s="38"/>
      <c r="P766" s="38"/>
      <c r="Q766" s="38"/>
      <c r="R766" s="39"/>
      <c r="T766" s="149"/>
      <c r="U766" s="38"/>
      <c r="V766" s="38"/>
      <c r="W766" s="38"/>
      <c r="X766" s="38"/>
      <c r="Y766" s="38"/>
      <c r="Z766" s="38"/>
      <c r="AA766" s="76"/>
      <c r="AT766" s="20" t="s">
        <v>218</v>
      </c>
      <c r="AU766" s="20" t="s">
        <v>178</v>
      </c>
    </row>
    <row r="767" spans="2:65" s="1" customFormat="1" ht="16.5" customHeight="1">
      <c r="B767" s="130"/>
      <c r="C767" s="169" t="s">
        <v>2415</v>
      </c>
      <c r="D767" s="169" t="s">
        <v>152</v>
      </c>
      <c r="E767" s="170" t="s">
        <v>2411</v>
      </c>
      <c r="F767" s="281" t="s">
        <v>2412</v>
      </c>
      <c r="G767" s="281"/>
      <c r="H767" s="281"/>
      <c r="I767" s="281"/>
      <c r="J767" s="171" t="s">
        <v>454</v>
      </c>
      <c r="K767" s="172">
        <v>1</v>
      </c>
      <c r="L767" s="270">
        <v>0</v>
      </c>
      <c r="M767" s="270"/>
      <c r="N767" s="282">
        <f>ROUND(L767*K767,2)</f>
        <v>0</v>
      </c>
      <c r="O767" s="282"/>
      <c r="P767" s="282"/>
      <c r="Q767" s="282"/>
      <c r="R767" s="133"/>
      <c r="T767" s="154" t="s">
        <v>5</v>
      </c>
      <c r="U767" s="46" t="s">
        <v>45</v>
      </c>
      <c r="V767" s="38"/>
      <c r="W767" s="173">
        <f>V767*K767</f>
        <v>0</v>
      </c>
      <c r="X767" s="173">
        <v>0</v>
      </c>
      <c r="Y767" s="173">
        <f>X767*K767</f>
        <v>0</v>
      </c>
      <c r="Z767" s="173">
        <v>0</v>
      </c>
      <c r="AA767" s="174">
        <f>Z767*K767</f>
        <v>0</v>
      </c>
      <c r="AR767" s="20" t="s">
        <v>165</v>
      </c>
      <c r="AT767" s="20" t="s">
        <v>152</v>
      </c>
      <c r="AU767" s="20" t="s">
        <v>178</v>
      </c>
      <c r="AY767" s="20" t="s">
        <v>161</v>
      </c>
      <c r="BE767" s="107">
        <f>IF(U767="základní",N767,0)</f>
        <v>0</v>
      </c>
      <c r="BF767" s="107">
        <f>IF(U767="snížená",N767,0)</f>
        <v>0</v>
      </c>
      <c r="BG767" s="107">
        <f>IF(U767="zákl. přenesená",N767,0)</f>
        <v>0</v>
      </c>
      <c r="BH767" s="107">
        <f>IF(U767="sníž. přenesená",N767,0)</f>
        <v>0</v>
      </c>
      <c r="BI767" s="107">
        <f>IF(U767="nulová",N767,0)</f>
        <v>0</v>
      </c>
      <c r="BJ767" s="20" t="s">
        <v>85</v>
      </c>
      <c r="BK767" s="107">
        <f>ROUND(L767*K767,2)</f>
        <v>0</v>
      </c>
      <c r="BL767" s="20" t="s">
        <v>165</v>
      </c>
      <c r="BM767" s="20" t="s">
        <v>2416</v>
      </c>
    </row>
    <row r="768" spans="2:65" s="1" customFormat="1" ht="16.5" customHeight="1">
      <c r="B768" s="37"/>
      <c r="C768" s="38"/>
      <c r="D768" s="38"/>
      <c r="E768" s="38"/>
      <c r="F768" s="293" t="s">
        <v>2417</v>
      </c>
      <c r="G768" s="294"/>
      <c r="H768" s="294"/>
      <c r="I768" s="294"/>
      <c r="J768" s="38"/>
      <c r="K768" s="38"/>
      <c r="L768" s="38"/>
      <c r="M768" s="38"/>
      <c r="N768" s="38"/>
      <c r="O768" s="38"/>
      <c r="P768" s="38"/>
      <c r="Q768" s="38"/>
      <c r="R768" s="39"/>
      <c r="T768" s="149"/>
      <c r="U768" s="38"/>
      <c r="V768" s="38"/>
      <c r="W768" s="38"/>
      <c r="X768" s="38"/>
      <c r="Y768" s="38"/>
      <c r="Z768" s="38"/>
      <c r="AA768" s="76"/>
      <c r="AT768" s="20" t="s">
        <v>218</v>
      </c>
      <c r="AU768" s="20" t="s">
        <v>178</v>
      </c>
    </row>
    <row r="769" spans="2:65" s="9" customFormat="1" ht="29.85" customHeight="1">
      <c r="B769" s="159"/>
      <c r="C769" s="160"/>
      <c r="D769" s="168" t="s">
        <v>393</v>
      </c>
      <c r="E769" s="168"/>
      <c r="F769" s="168"/>
      <c r="G769" s="168"/>
      <c r="H769" s="168"/>
      <c r="I769" s="168"/>
      <c r="J769" s="168"/>
      <c r="K769" s="168"/>
      <c r="L769" s="168"/>
      <c r="M769" s="168"/>
      <c r="N769" s="298">
        <f>BK769</f>
        <v>0</v>
      </c>
      <c r="O769" s="299"/>
      <c r="P769" s="299"/>
      <c r="Q769" s="299"/>
      <c r="R769" s="161"/>
      <c r="T769" s="162"/>
      <c r="U769" s="160"/>
      <c r="V769" s="160"/>
      <c r="W769" s="163">
        <f>SUM(W770:W775)</f>
        <v>0</v>
      </c>
      <c r="X769" s="160"/>
      <c r="Y769" s="163">
        <f>SUM(Y770:Y775)</f>
        <v>0</v>
      </c>
      <c r="Z769" s="160"/>
      <c r="AA769" s="164">
        <f>SUM(AA770:AA775)</f>
        <v>0</v>
      </c>
      <c r="AR769" s="165" t="s">
        <v>85</v>
      </c>
      <c r="AT769" s="166" t="s">
        <v>79</v>
      </c>
      <c r="AU769" s="166" t="s">
        <v>85</v>
      </c>
      <c r="AY769" s="165" t="s">
        <v>161</v>
      </c>
      <c r="BK769" s="167">
        <f>SUM(BK770:BK775)</f>
        <v>0</v>
      </c>
    </row>
    <row r="770" spans="2:65" s="1" customFormat="1" ht="16.5" customHeight="1">
      <c r="B770" s="130"/>
      <c r="C770" s="169" t="s">
        <v>2418</v>
      </c>
      <c r="D770" s="169" t="s">
        <v>152</v>
      </c>
      <c r="E770" s="170" t="s">
        <v>2419</v>
      </c>
      <c r="F770" s="281" t="s">
        <v>2420</v>
      </c>
      <c r="G770" s="281"/>
      <c r="H770" s="281"/>
      <c r="I770" s="281"/>
      <c r="J770" s="171" t="s">
        <v>255</v>
      </c>
      <c r="K770" s="172">
        <v>1</v>
      </c>
      <c r="L770" s="270">
        <v>0</v>
      </c>
      <c r="M770" s="270"/>
      <c r="N770" s="282">
        <f t="shared" ref="N770:N775" si="95">ROUND(L770*K770,2)</f>
        <v>0</v>
      </c>
      <c r="O770" s="282"/>
      <c r="P770" s="282"/>
      <c r="Q770" s="282"/>
      <c r="R770" s="133"/>
      <c r="T770" s="154" t="s">
        <v>5</v>
      </c>
      <c r="U770" s="46" t="s">
        <v>45</v>
      </c>
      <c r="V770" s="38"/>
      <c r="W770" s="173">
        <f t="shared" ref="W770:W775" si="96">V770*K770</f>
        <v>0</v>
      </c>
      <c r="X770" s="173">
        <v>0</v>
      </c>
      <c r="Y770" s="173">
        <f t="shared" ref="Y770:Y775" si="97">X770*K770</f>
        <v>0</v>
      </c>
      <c r="Z770" s="173">
        <v>0</v>
      </c>
      <c r="AA770" s="174">
        <f t="shared" ref="AA770:AA775" si="98">Z770*K770</f>
        <v>0</v>
      </c>
      <c r="AR770" s="20" t="s">
        <v>165</v>
      </c>
      <c r="AT770" s="20" t="s">
        <v>152</v>
      </c>
      <c r="AU770" s="20" t="s">
        <v>118</v>
      </c>
      <c r="AY770" s="20" t="s">
        <v>161</v>
      </c>
      <c r="BE770" s="107">
        <f t="shared" ref="BE770:BE775" si="99">IF(U770="základní",N770,0)</f>
        <v>0</v>
      </c>
      <c r="BF770" s="107">
        <f t="shared" ref="BF770:BF775" si="100">IF(U770="snížená",N770,0)</f>
        <v>0</v>
      </c>
      <c r="BG770" s="107">
        <f t="shared" ref="BG770:BG775" si="101">IF(U770="zákl. přenesená",N770,0)</f>
        <v>0</v>
      </c>
      <c r="BH770" s="107">
        <f t="shared" ref="BH770:BH775" si="102">IF(U770="sníž. přenesená",N770,0)</f>
        <v>0</v>
      </c>
      <c r="BI770" s="107">
        <f t="shared" ref="BI770:BI775" si="103">IF(U770="nulová",N770,0)</f>
        <v>0</v>
      </c>
      <c r="BJ770" s="20" t="s">
        <v>85</v>
      </c>
      <c r="BK770" s="107">
        <f t="shared" ref="BK770:BK775" si="104">ROUND(L770*K770,2)</f>
        <v>0</v>
      </c>
      <c r="BL770" s="20" t="s">
        <v>165</v>
      </c>
      <c r="BM770" s="20" t="s">
        <v>2421</v>
      </c>
    </row>
    <row r="771" spans="2:65" s="1" customFormat="1" ht="16.5" customHeight="1">
      <c r="B771" s="130"/>
      <c r="C771" s="169" t="s">
        <v>2422</v>
      </c>
      <c r="D771" s="169" t="s">
        <v>152</v>
      </c>
      <c r="E771" s="170" t="s">
        <v>2423</v>
      </c>
      <c r="F771" s="281" t="s">
        <v>2424</v>
      </c>
      <c r="G771" s="281"/>
      <c r="H771" s="281"/>
      <c r="I771" s="281"/>
      <c r="J771" s="171" t="s">
        <v>255</v>
      </c>
      <c r="K771" s="172">
        <v>3</v>
      </c>
      <c r="L771" s="270">
        <v>0</v>
      </c>
      <c r="M771" s="270"/>
      <c r="N771" s="282">
        <f t="shared" si="95"/>
        <v>0</v>
      </c>
      <c r="O771" s="282"/>
      <c r="P771" s="282"/>
      <c r="Q771" s="282"/>
      <c r="R771" s="133"/>
      <c r="T771" s="154" t="s">
        <v>5</v>
      </c>
      <c r="U771" s="46" t="s">
        <v>45</v>
      </c>
      <c r="V771" s="38"/>
      <c r="W771" s="173">
        <f t="shared" si="96"/>
        <v>0</v>
      </c>
      <c r="X771" s="173">
        <v>0</v>
      </c>
      <c r="Y771" s="173">
        <f t="shared" si="97"/>
        <v>0</v>
      </c>
      <c r="Z771" s="173">
        <v>0</v>
      </c>
      <c r="AA771" s="174">
        <f t="shared" si="98"/>
        <v>0</v>
      </c>
      <c r="AR771" s="20" t="s">
        <v>165</v>
      </c>
      <c r="AT771" s="20" t="s">
        <v>152</v>
      </c>
      <c r="AU771" s="20" t="s">
        <v>118</v>
      </c>
      <c r="AY771" s="20" t="s">
        <v>161</v>
      </c>
      <c r="BE771" s="107">
        <f t="shared" si="99"/>
        <v>0</v>
      </c>
      <c r="BF771" s="107">
        <f t="shared" si="100"/>
        <v>0</v>
      </c>
      <c r="BG771" s="107">
        <f t="shared" si="101"/>
        <v>0</v>
      </c>
      <c r="BH771" s="107">
        <f t="shared" si="102"/>
        <v>0</v>
      </c>
      <c r="BI771" s="107">
        <f t="shared" si="103"/>
        <v>0</v>
      </c>
      <c r="BJ771" s="20" t="s">
        <v>85</v>
      </c>
      <c r="BK771" s="107">
        <f t="shared" si="104"/>
        <v>0</v>
      </c>
      <c r="BL771" s="20" t="s">
        <v>165</v>
      </c>
      <c r="BM771" s="20" t="s">
        <v>2425</v>
      </c>
    </row>
    <row r="772" spans="2:65" s="1" customFormat="1" ht="16.5" customHeight="1">
      <c r="B772" s="130"/>
      <c r="C772" s="169" t="s">
        <v>2426</v>
      </c>
      <c r="D772" s="169" t="s">
        <v>152</v>
      </c>
      <c r="E772" s="170" t="s">
        <v>2427</v>
      </c>
      <c r="F772" s="281" t="s">
        <v>2428</v>
      </c>
      <c r="G772" s="281"/>
      <c r="H772" s="281"/>
      <c r="I772" s="281"/>
      <c r="J772" s="171" t="s">
        <v>255</v>
      </c>
      <c r="K772" s="172">
        <v>1</v>
      </c>
      <c r="L772" s="270">
        <v>0</v>
      </c>
      <c r="M772" s="270"/>
      <c r="N772" s="282">
        <f t="shared" si="95"/>
        <v>0</v>
      </c>
      <c r="O772" s="282"/>
      <c r="P772" s="282"/>
      <c r="Q772" s="282"/>
      <c r="R772" s="133"/>
      <c r="T772" s="154" t="s">
        <v>5</v>
      </c>
      <c r="U772" s="46" t="s">
        <v>45</v>
      </c>
      <c r="V772" s="38"/>
      <c r="W772" s="173">
        <f t="shared" si="96"/>
        <v>0</v>
      </c>
      <c r="X772" s="173">
        <v>0</v>
      </c>
      <c r="Y772" s="173">
        <f t="shared" si="97"/>
        <v>0</v>
      </c>
      <c r="Z772" s="173">
        <v>0</v>
      </c>
      <c r="AA772" s="174">
        <f t="shared" si="98"/>
        <v>0</v>
      </c>
      <c r="AR772" s="20" t="s">
        <v>165</v>
      </c>
      <c r="AT772" s="20" t="s">
        <v>152</v>
      </c>
      <c r="AU772" s="20" t="s">
        <v>118</v>
      </c>
      <c r="AY772" s="20" t="s">
        <v>161</v>
      </c>
      <c r="BE772" s="107">
        <f t="shared" si="99"/>
        <v>0</v>
      </c>
      <c r="BF772" s="107">
        <f t="shared" si="100"/>
        <v>0</v>
      </c>
      <c r="BG772" s="107">
        <f t="shared" si="101"/>
        <v>0</v>
      </c>
      <c r="BH772" s="107">
        <f t="shared" si="102"/>
        <v>0</v>
      </c>
      <c r="BI772" s="107">
        <f t="shared" si="103"/>
        <v>0</v>
      </c>
      <c r="BJ772" s="20" t="s">
        <v>85</v>
      </c>
      <c r="BK772" s="107">
        <f t="shared" si="104"/>
        <v>0</v>
      </c>
      <c r="BL772" s="20" t="s">
        <v>165</v>
      </c>
      <c r="BM772" s="20" t="s">
        <v>2429</v>
      </c>
    </row>
    <row r="773" spans="2:65" s="1" customFormat="1" ht="16.5" customHeight="1">
      <c r="B773" s="130"/>
      <c r="C773" s="169" t="s">
        <v>2430</v>
      </c>
      <c r="D773" s="169" t="s">
        <v>152</v>
      </c>
      <c r="E773" s="170" t="s">
        <v>2431</v>
      </c>
      <c r="F773" s="281" t="s">
        <v>2432</v>
      </c>
      <c r="G773" s="281"/>
      <c r="H773" s="281"/>
      <c r="I773" s="281"/>
      <c r="J773" s="171" t="s">
        <v>255</v>
      </c>
      <c r="K773" s="172">
        <v>1</v>
      </c>
      <c r="L773" s="270">
        <v>0</v>
      </c>
      <c r="M773" s="270"/>
      <c r="N773" s="282">
        <f t="shared" si="95"/>
        <v>0</v>
      </c>
      <c r="O773" s="282"/>
      <c r="P773" s="282"/>
      <c r="Q773" s="282"/>
      <c r="R773" s="133"/>
      <c r="T773" s="154" t="s">
        <v>5</v>
      </c>
      <c r="U773" s="46" t="s">
        <v>45</v>
      </c>
      <c r="V773" s="38"/>
      <c r="W773" s="173">
        <f t="shared" si="96"/>
        <v>0</v>
      </c>
      <c r="X773" s="173">
        <v>0</v>
      </c>
      <c r="Y773" s="173">
        <f t="shared" si="97"/>
        <v>0</v>
      </c>
      <c r="Z773" s="173">
        <v>0</v>
      </c>
      <c r="AA773" s="174">
        <f t="shared" si="98"/>
        <v>0</v>
      </c>
      <c r="AR773" s="20" t="s">
        <v>165</v>
      </c>
      <c r="AT773" s="20" t="s">
        <v>152</v>
      </c>
      <c r="AU773" s="20" t="s">
        <v>118</v>
      </c>
      <c r="AY773" s="20" t="s">
        <v>161</v>
      </c>
      <c r="BE773" s="107">
        <f t="shared" si="99"/>
        <v>0</v>
      </c>
      <c r="BF773" s="107">
        <f t="shared" si="100"/>
        <v>0</v>
      </c>
      <c r="BG773" s="107">
        <f t="shared" si="101"/>
        <v>0</v>
      </c>
      <c r="BH773" s="107">
        <f t="shared" si="102"/>
        <v>0</v>
      </c>
      <c r="BI773" s="107">
        <f t="shared" si="103"/>
        <v>0</v>
      </c>
      <c r="BJ773" s="20" t="s">
        <v>85</v>
      </c>
      <c r="BK773" s="107">
        <f t="shared" si="104"/>
        <v>0</v>
      </c>
      <c r="BL773" s="20" t="s">
        <v>165</v>
      </c>
      <c r="BM773" s="20" t="s">
        <v>2433</v>
      </c>
    </row>
    <row r="774" spans="2:65" s="1" customFormat="1" ht="16.5" customHeight="1">
      <c r="B774" s="130"/>
      <c r="C774" s="169" t="s">
        <v>2434</v>
      </c>
      <c r="D774" s="169" t="s">
        <v>152</v>
      </c>
      <c r="E774" s="170" t="s">
        <v>2435</v>
      </c>
      <c r="F774" s="281" t="s">
        <v>2436</v>
      </c>
      <c r="G774" s="281"/>
      <c r="H774" s="281"/>
      <c r="I774" s="281"/>
      <c r="J774" s="171" t="s">
        <v>255</v>
      </c>
      <c r="K774" s="172">
        <v>1</v>
      </c>
      <c r="L774" s="270">
        <v>0</v>
      </c>
      <c r="M774" s="270"/>
      <c r="N774" s="282">
        <f t="shared" si="95"/>
        <v>0</v>
      </c>
      <c r="O774" s="282"/>
      <c r="P774" s="282"/>
      <c r="Q774" s="282"/>
      <c r="R774" s="133"/>
      <c r="T774" s="154" t="s">
        <v>5</v>
      </c>
      <c r="U774" s="46" t="s">
        <v>45</v>
      </c>
      <c r="V774" s="38"/>
      <c r="W774" s="173">
        <f t="shared" si="96"/>
        <v>0</v>
      </c>
      <c r="X774" s="173">
        <v>0</v>
      </c>
      <c r="Y774" s="173">
        <f t="shared" si="97"/>
        <v>0</v>
      </c>
      <c r="Z774" s="173">
        <v>0</v>
      </c>
      <c r="AA774" s="174">
        <f t="shared" si="98"/>
        <v>0</v>
      </c>
      <c r="AR774" s="20" t="s">
        <v>165</v>
      </c>
      <c r="AT774" s="20" t="s">
        <v>152</v>
      </c>
      <c r="AU774" s="20" t="s">
        <v>118</v>
      </c>
      <c r="AY774" s="20" t="s">
        <v>161</v>
      </c>
      <c r="BE774" s="107">
        <f t="shared" si="99"/>
        <v>0</v>
      </c>
      <c r="BF774" s="107">
        <f t="shared" si="100"/>
        <v>0</v>
      </c>
      <c r="BG774" s="107">
        <f t="shared" si="101"/>
        <v>0</v>
      </c>
      <c r="BH774" s="107">
        <f t="shared" si="102"/>
        <v>0</v>
      </c>
      <c r="BI774" s="107">
        <f t="shared" si="103"/>
        <v>0</v>
      </c>
      <c r="BJ774" s="20" t="s">
        <v>85</v>
      </c>
      <c r="BK774" s="107">
        <f t="shared" si="104"/>
        <v>0</v>
      </c>
      <c r="BL774" s="20" t="s">
        <v>165</v>
      </c>
      <c r="BM774" s="20" t="s">
        <v>2437</v>
      </c>
    </row>
    <row r="775" spans="2:65" s="1" customFormat="1" ht="16.5" customHeight="1">
      <c r="B775" s="130"/>
      <c r="C775" s="169" t="s">
        <v>2438</v>
      </c>
      <c r="D775" s="169" t="s">
        <v>152</v>
      </c>
      <c r="E775" s="170" t="s">
        <v>2439</v>
      </c>
      <c r="F775" s="281" t="s">
        <v>2440</v>
      </c>
      <c r="G775" s="281"/>
      <c r="H775" s="281"/>
      <c r="I775" s="281"/>
      <c r="J775" s="171" t="s">
        <v>255</v>
      </c>
      <c r="K775" s="172">
        <v>1</v>
      </c>
      <c r="L775" s="270">
        <v>0</v>
      </c>
      <c r="M775" s="270"/>
      <c r="N775" s="282">
        <f t="shared" si="95"/>
        <v>0</v>
      </c>
      <c r="O775" s="282"/>
      <c r="P775" s="282"/>
      <c r="Q775" s="282"/>
      <c r="R775" s="133"/>
      <c r="T775" s="154" t="s">
        <v>5</v>
      </c>
      <c r="U775" s="46" t="s">
        <v>45</v>
      </c>
      <c r="V775" s="38"/>
      <c r="W775" s="173">
        <f t="shared" si="96"/>
        <v>0</v>
      </c>
      <c r="X775" s="173">
        <v>0</v>
      </c>
      <c r="Y775" s="173">
        <f t="shared" si="97"/>
        <v>0</v>
      </c>
      <c r="Z775" s="173">
        <v>0</v>
      </c>
      <c r="AA775" s="174">
        <f t="shared" si="98"/>
        <v>0</v>
      </c>
      <c r="AR775" s="20" t="s">
        <v>165</v>
      </c>
      <c r="AT775" s="20" t="s">
        <v>152</v>
      </c>
      <c r="AU775" s="20" t="s">
        <v>118</v>
      </c>
      <c r="AY775" s="20" t="s">
        <v>161</v>
      </c>
      <c r="BE775" s="107">
        <f t="shared" si="99"/>
        <v>0</v>
      </c>
      <c r="BF775" s="107">
        <f t="shared" si="100"/>
        <v>0</v>
      </c>
      <c r="BG775" s="107">
        <f t="shared" si="101"/>
        <v>0</v>
      </c>
      <c r="BH775" s="107">
        <f t="shared" si="102"/>
        <v>0</v>
      </c>
      <c r="BI775" s="107">
        <f t="shared" si="103"/>
        <v>0</v>
      </c>
      <c r="BJ775" s="20" t="s">
        <v>85</v>
      </c>
      <c r="BK775" s="107">
        <f t="shared" si="104"/>
        <v>0</v>
      </c>
      <c r="BL775" s="20" t="s">
        <v>165</v>
      </c>
      <c r="BM775" s="20" t="s">
        <v>2441</v>
      </c>
    </row>
    <row r="776" spans="2:65" s="1" customFormat="1" ht="49.9" customHeight="1">
      <c r="B776" s="37"/>
      <c r="C776" s="38"/>
      <c r="D776" s="148" t="s">
        <v>150</v>
      </c>
      <c r="E776" s="38"/>
      <c r="F776" s="38"/>
      <c r="G776" s="38"/>
      <c r="H776" s="38"/>
      <c r="I776" s="38"/>
      <c r="J776" s="38"/>
      <c r="K776" s="38"/>
      <c r="L776" s="38"/>
      <c r="M776" s="38"/>
      <c r="N776" s="302">
        <f t="shared" ref="N776:N781" si="105">BK776</f>
        <v>0</v>
      </c>
      <c r="O776" s="303"/>
      <c r="P776" s="303"/>
      <c r="Q776" s="303"/>
      <c r="R776" s="39"/>
      <c r="T776" s="149"/>
      <c r="U776" s="38"/>
      <c r="V776" s="38"/>
      <c r="W776" s="38"/>
      <c r="X776" s="38"/>
      <c r="Y776" s="38"/>
      <c r="Z776" s="38"/>
      <c r="AA776" s="76"/>
      <c r="AT776" s="20" t="s">
        <v>79</v>
      </c>
      <c r="AU776" s="20" t="s">
        <v>80</v>
      </c>
      <c r="AY776" s="20" t="s">
        <v>151</v>
      </c>
      <c r="BK776" s="107">
        <f>SUM(BK777:BK781)</f>
        <v>0</v>
      </c>
    </row>
    <row r="777" spans="2:65" s="1" customFormat="1" ht="22.35" customHeight="1">
      <c r="B777" s="37"/>
      <c r="C777" s="150" t="s">
        <v>5</v>
      </c>
      <c r="D777" s="150" t="s">
        <v>152</v>
      </c>
      <c r="E777" s="151" t="s">
        <v>5</v>
      </c>
      <c r="F777" s="269" t="s">
        <v>5</v>
      </c>
      <c r="G777" s="269"/>
      <c r="H777" s="269"/>
      <c r="I777" s="269"/>
      <c r="J777" s="152" t="s">
        <v>5</v>
      </c>
      <c r="K777" s="153"/>
      <c r="L777" s="270"/>
      <c r="M777" s="271"/>
      <c r="N777" s="271">
        <f t="shared" si="105"/>
        <v>0</v>
      </c>
      <c r="O777" s="271"/>
      <c r="P777" s="271"/>
      <c r="Q777" s="271"/>
      <c r="R777" s="39"/>
      <c r="T777" s="154" t="s">
        <v>5</v>
      </c>
      <c r="U777" s="155" t="s">
        <v>45</v>
      </c>
      <c r="V777" s="38"/>
      <c r="W777" s="38"/>
      <c r="X777" s="38"/>
      <c r="Y777" s="38"/>
      <c r="Z777" s="38"/>
      <c r="AA777" s="76"/>
      <c r="AT777" s="20" t="s">
        <v>151</v>
      </c>
      <c r="AU777" s="20" t="s">
        <v>85</v>
      </c>
      <c r="AY777" s="20" t="s">
        <v>151</v>
      </c>
      <c r="BE777" s="107">
        <f>IF(U777="základní",N777,0)</f>
        <v>0</v>
      </c>
      <c r="BF777" s="107">
        <f>IF(U777="snížená",N777,0)</f>
        <v>0</v>
      </c>
      <c r="BG777" s="107">
        <f>IF(U777="zákl. přenesená",N777,0)</f>
        <v>0</v>
      </c>
      <c r="BH777" s="107">
        <f>IF(U777="sníž. přenesená",N777,0)</f>
        <v>0</v>
      </c>
      <c r="BI777" s="107">
        <f>IF(U777="nulová",N777,0)</f>
        <v>0</v>
      </c>
      <c r="BJ777" s="20" t="s">
        <v>85</v>
      </c>
      <c r="BK777" s="107">
        <f>L777*K777</f>
        <v>0</v>
      </c>
    </row>
    <row r="778" spans="2:65" s="1" customFormat="1" ht="22.35" customHeight="1">
      <c r="B778" s="37"/>
      <c r="C778" s="150" t="s">
        <v>5</v>
      </c>
      <c r="D778" s="150" t="s">
        <v>152</v>
      </c>
      <c r="E778" s="151" t="s">
        <v>5</v>
      </c>
      <c r="F778" s="269" t="s">
        <v>5</v>
      </c>
      <c r="G778" s="269"/>
      <c r="H778" s="269"/>
      <c r="I778" s="269"/>
      <c r="J778" s="152" t="s">
        <v>5</v>
      </c>
      <c r="K778" s="153"/>
      <c r="L778" s="270"/>
      <c r="M778" s="271"/>
      <c r="N778" s="271">
        <f t="shared" si="105"/>
        <v>0</v>
      </c>
      <c r="O778" s="271"/>
      <c r="P778" s="271"/>
      <c r="Q778" s="271"/>
      <c r="R778" s="39"/>
      <c r="T778" s="154" t="s">
        <v>5</v>
      </c>
      <c r="U778" s="155" t="s">
        <v>45</v>
      </c>
      <c r="V778" s="38"/>
      <c r="W778" s="38"/>
      <c r="X778" s="38"/>
      <c r="Y778" s="38"/>
      <c r="Z778" s="38"/>
      <c r="AA778" s="76"/>
      <c r="AT778" s="20" t="s">
        <v>151</v>
      </c>
      <c r="AU778" s="20" t="s">
        <v>85</v>
      </c>
      <c r="AY778" s="20" t="s">
        <v>151</v>
      </c>
      <c r="BE778" s="107">
        <f>IF(U778="základní",N778,0)</f>
        <v>0</v>
      </c>
      <c r="BF778" s="107">
        <f>IF(U778="snížená",N778,0)</f>
        <v>0</v>
      </c>
      <c r="BG778" s="107">
        <f>IF(U778="zákl. přenesená",N778,0)</f>
        <v>0</v>
      </c>
      <c r="BH778" s="107">
        <f>IF(U778="sníž. přenesená",N778,0)</f>
        <v>0</v>
      </c>
      <c r="BI778" s="107">
        <f>IF(U778="nulová",N778,0)</f>
        <v>0</v>
      </c>
      <c r="BJ778" s="20" t="s">
        <v>85</v>
      </c>
      <c r="BK778" s="107">
        <f>L778*K778</f>
        <v>0</v>
      </c>
    </row>
    <row r="779" spans="2:65" s="1" customFormat="1" ht="22.35" customHeight="1">
      <c r="B779" s="37"/>
      <c r="C779" s="150" t="s">
        <v>5</v>
      </c>
      <c r="D779" s="150" t="s">
        <v>152</v>
      </c>
      <c r="E779" s="151" t="s">
        <v>5</v>
      </c>
      <c r="F779" s="269" t="s">
        <v>5</v>
      </c>
      <c r="G779" s="269"/>
      <c r="H779" s="269"/>
      <c r="I779" s="269"/>
      <c r="J779" s="152" t="s">
        <v>5</v>
      </c>
      <c r="K779" s="153"/>
      <c r="L779" s="270"/>
      <c r="M779" s="271"/>
      <c r="N779" s="271">
        <f t="shared" si="105"/>
        <v>0</v>
      </c>
      <c r="O779" s="271"/>
      <c r="P779" s="271"/>
      <c r="Q779" s="271"/>
      <c r="R779" s="39"/>
      <c r="T779" s="154" t="s">
        <v>5</v>
      </c>
      <c r="U779" s="155" t="s">
        <v>45</v>
      </c>
      <c r="V779" s="38"/>
      <c r="W779" s="38"/>
      <c r="X779" s="38"/>
      <c r="Y779" s="38"/>
      <c r="Z779" s="38"/>
      <c r="AA779" s="76"/>
      <c r="AT779" s="20" t="s">
        <v>151</v>
      </c>
      <c r="AU779" s="20" t="s">
        <v>85</v>
      </c>
      <c r="AY779" s="20" t="s">
        <v>151</v>
      </c>
      <c r="BE779" s="107">
        <f>IF(U779="základní",N779,0)</f>
        <v>0</v>
      </c>
      <c r="BF779" s="107">
        <f>IF(U779="snížená",N779,0)</f>
        <v>0</v>
      </c>
      <c r="BG779" s="107">
        <f>IF(U779="zákl. přenesená",N779,0)</f>
        <v>0</v>
      </c>
      <c r="BH779" s="107">
        <f>IF(U779="sníž. přenesená",N779,0)</f>
        <v>0</v>
      </c>
      <c r="BI779" s="107">
        <f>IF(U779="nulová",N779,0)</f>
        <v>0</v>
      </c>
      <c r="BJ779" s="20" t="s">
        <v>85</v>
      </c>
      <c r="BK779" s="107">
        <f>L779*K779</f>
        <v>0</v>
      </c>
    </row>
    <row r="780" spans="2:65" s="1" customFormat="1" ht="22.35" customHeight="1">
      <c r="B780" s="37"/>
      <c r="C780" s="150" t="s">
        <v>5</v>
      </c>
      <c r="D780" s="150" t="s">
        <v>152</v>
      </c>
      <c r="E780" s="151" t="s">
        <v>5</v>
      </c>
      <c r="F780" s="269" t="s">
        <v>5</v>
      </c>
      <c r="G780" s="269"/>
      <c r="H780" s="269"/>
      <c r="I780" s="269"/>
      <c r="J780" s="152" t="s">
        <v>5</v>
      </c>
      <c r="K780" s="153"/>
      <c r="L780" s="270"/>
      <c r="M780" s="271"/>
      <c r="N780" s="271">
        <f t="shared" si="105"/>
        <v>0</v>
      </c>
      <c r="O780" s="271"/>
      <c r="P780" s="271"/>
      <c r="Q780" s="271"/>
      <c r="R780" s="39"/>
      <c r="T780" s="154" t="s">
        <v>5</v>
      </c>
      <c r="U780" s="155" t="s">
        <v>45</v>
      </c>
      <c r="V780" s="38"/>
      <c r="W780" s="38"/>
      <c r="X780" s="38"/>
      <c r="Y780" s="38"/>
      <c r="Z780" s="38"/>
      <c r="AA780" s="76"/>
      <c r="AT780" s="20" t="s">
        <v>151</v>
      </c>
      <c r="AU780" s="20" t="s">
        <v>85</v>
      </c>
      <c r="AY780" s="20" t="s">
        <v>151</v>
      </c>
      <c r="BE780" s="107">
        <f>IF(U780="základní",N780,0)</f>
        <v>0</v>
      </c>
      <c r="BF780" s="107">
        <f>IF(U780="snížená",N780,0)</f>
        <v>0</v>
      </c>
      <c r="BG780" s="107">
        <f>IF(U780="zákl. přenesená",N780,0)</f>
        <v>0</v>
      </c>
      <c r="BH780" s="107">
        <f>IF(U780="sníž. přenesená",N780,0)</f>
        <v>0</v>
      </c>
      <c r="BI780" s="107">
        <f>IF(U780="nulová",N780,0)</f>
        <v>0</v>
      </c>
      <c r="BJ780" s="20" t="s">
        <v>85</v>
      </c>
      <c r="BK780" s="107">
        <f>L780*K780</f>
        <v>0</v>
      </c>
    </row>
    <row r="781" spans="2:65" s="1" customFormat="1" ht="22.35" customHeight="1">
      <c r="B781" s="37"/>
      <c r="C781" s="150" t="s">
        <v>5</v>
      </c>
      <c r="D781" s="150" t="s">
        <v>152</v>
      </c>
      <c r="E781" s="151" t="s">
        <v>5</v>
      </c>
      <c r="F781" s="269" t="s">
        <v>5</v>
      </c>
      <c r="G781" s="269"/>
      <c r="H781" s="269"/>
      <c r="I781" s="269"/>
      <c r="J781" s="152" t="s">
        <v>5</v>
      </c>
      <c r="K781" s="153"/>
      <c r="L781" s="270"/>
      <c r="M781" s="271"/>
      <c r="N781" s="271">
        <f t="shared" si="105"/>
        <v>0</v>
      </c>
      <c r="O781" s="271"/>
      <c r="P781" s="271"/>
      <c r="Q781" s="271"/>
      <c r="R781" s="39"/>
      <c r="T781" s="154" t="s">
        <v>5</v>
      </c>
      <c r="U781" s="155" t="s">
        <v>45</v>
      </c>
      <c r="V781" s="58"/>
      <c r="W781" s="58"/>
      <c r="X781" s="58"/>
      <c r="Y781" s="58"/>
      <c r="Z781" s="58"/>
      <c r="AA781" s="60"/>
      <c r="AT781" s="20" t="s">
        <v>151</v>
      </c>
      <c r="AU781" s="20" t="s">
        <v>85</v>
      </c>
      <c r="AY781" s="20" t="s">
        <v>151</v>
      </c>
      <c r="BE781" s="107">
        <f>IF(U781="základní",N781,0)</f>
        <v>0</v>
      </c>
      <c r="BF781" s="107">
        <f>IF(U781="snížená",N781,0)</f>
        <v>0</v>
      </c>
      <c r="BG781" s="107">
        <f>IF(U781="zákl. přenesená",N781,0)</f>
        <v>0</v>
      </c>
      <c r="BH781" s="107">
        <f>IF(U781="sníž. přenesená",N781,0)</f>
        <v>0</v>
      </c>
      <c r="BI781" s="107">
        <f>IF(U781="nulová",N781,0)</f>
        <v>0</v>
      </c>
      <c r="BJ781" s="20" t="s">
        <v>85</v>
      </c>
      <c r="BK781" s="107">
        <f>L781*K781</f>
        <v>0</v>
      </c>
    </row>
    <row r="782" spans="2:65" s="1" customFormat="1" ht="6.95" customHeight="1">
      <c r="B782" s="61"/>
      <c r="C782" s="62"/>
      <c r="D782" s="62"/>
      <c r="E782" s="62"/>
      <c r="F782" s="62"/>
      <c r="G782" s="62"/>
      <c r="H782" s="62"/>
      <c r="I782" s="62"/>
      <c r="J782" s="62"/>
      <c r="K782" s="62"/>
      <c r="L782" s="62"/>
      <c r="M782" s="62"/>
      <c r="N782" s="62"/>
      <c r="O782" s="62"/>
      <c r="P782" s="62"/>
      <c r="Q782" s="62"/>
      <c r="R782" s="63"/>
    </row>
  </sheetData>
  <mergeCells count="1765">
    <mergeCell ref="H1:K1"/>
    <mergeCell ref="S2:AC2"/>
    <mergeCell ref="F779:I779"/>
    <mergeCell ref="L779:M779"/>
    <mergeCell ref="N779:Q779"/>
    <mergeCell ref="F780:I780"/>
    <mergeCell ref="L780:M780"/>
    <mergeCell ref="N780:Q780"/>
    <mergeCell ref="F781:I781"/>
    <mergeCell ref="L781:M781"/>
    <mergeCell ref="N781:Q781"/>
    <mergeCell ref="N130:Q130"/>
    <mergeCell ref="N131:Q131"/>
    <mergeCell ref="N132:Q132"/>
    <mergeCell ref="N133:Q133"/>
    <mergeCell ref="N202:Q202"/>
    <mergeCell ref="N209:Q209"/>
    <mergeCell ref="N655:Q655"/>
    <mergeCell ref="N702:Q702"/>
    <mergeCell ref="N715:Q715"/>
    <mergeCell ref="N724:Q724"/>
    <mergeCell ref="N731:Q731"/>
    <mergeCell ref="N742:Q742"/>
    <mergeCell ref="N749:Q749"/>
    <mergeCell ref="N760:Q760"/>
    <mergeCell ref="N769:Q769"/>
    <mergeCell ref="N776:Q776"/>
    <mergeCell ref="F772:I772"/>
    <mergeCell ref="L772:M772"/>
    <mergeCell ref="N772:Q772"/>
    <mergeCell ref="F773:I773"/>
    <mergeCell ref="L773:M773"/>
    <mergeCell ref="N773:Q773"/>
    <mergeCell ref="F774:I774"/>
    <mergeCell ref="L774:M774"/>
    <mergeCell ref="N774:Q774"/>
    <mergeCell ref="F775:I775"/>
    <mergeCell ref="L775:M775"/>
    <mergeCell ref="N775:Q775"/>
    <mergeCell ref="F777:I777"/>
    <mergeCell ref="L777:M777"/>
    <mergeCell ref="N777:Q777"/>
    <mergeCell ref="F778:I778"/>
    <mergeCell ref="L778:M778"/>
    <mergeCell ref="N778:Q778"/>
    <mergeCell ref="F763:I763"/>
    <mergeCell ref="L763:M763"/>
    <mergeCell ref="N763:Q763"/>
    <mergeCell ref="F764:I764"/>
    <mergeCell ref="F765:I765"/>
    <mergeCell ref="L765:M765"/>
    <mergeCell ref="N765:Q765"/>
    <mergeCell ref="F766:I766"/>
    <mergeCell ref="F767:I767"/>
    <mergeCell ref="L767:M767"/>
    <mergeCell ref="N767:Q767"/>
    <mergeCell ref="F768:I768"/>
    <mergeCell ref="F770:I770"/>
    <mergeCell ref="L770:M770"/>
    <mergeCell ref="N770:Q770"/>
    <mergeCell ref="F771:I771"/>
    <mergeCell ref="L771:M771"/>
    <mergeCell ref="N771:Q771"/>
    <mergeCell ref="F753:I753"/>
    <mergeCell ref="F754:I754"/>
    <mergeCell ref="L754:M754"/>
    <mergeCell ref="N754:Q754"/>
    <mergeCell ref="F755:I755"/>
    <mergeCell ref="F756:I756"/>
    <mergeCell ref="L756:M756"/>
    <mergeCell ref="N756:Q756"/>
    <mergeCell ref="F757:I757"/>
    <mergeCell ref="F758:I758"/>
    <mergeCell ref="L758:M758"/>
    <mergeCell ref="N758:Q758"/>
    <mergeCell ref="F759:I759"/>
    <mergeCell ref="F761:I761"/>
    <mergeCell ref="L761:M761"/>
    <mergeCell ref="N761:Q761"/>
    <mergeCell ref="F762:I762"/>
    <mergeCell ref="F743:I743"/>
    <mergeCell ref="L743:M743"/>
    <mergeCell ref="N743:Q743"/>
    <mergeCell ref="F744:I744"/>
    <mergeCell ref="F745:I745"/>
    <mergeCell ref="L745:M745"/>
    <mergeCell ref="N745:Q745"/>
    <mergeCell ref="F746:I746"/>
    <mergeCell ref="F747:I747"/>
    <mergeCell ref="L747:M747"/>
    <mergeCell ref="N747:Q747"/>
    <mergeCell ref="F748:I748"/>
    <mergeCell ref="F750:I750"/>
    <mergeCell ref="L750:M750"/>
    <mergeCell ref="N750:Q750"/>
    <mergeCell ref="F751:I751"/>
    <mergeCell ref="F752:I752"/>
    <mergeCell ref="L752:M752"/>
    <mergeCell ref="N752:Q752"/>
    <mergeCell ref="F733:I733"/>
    <mergeCell ref="F734:I734"/>
    <mergeCell ref="L734:M734"/>
    <mergeCell ref="N734:Q734"/>
    <mergeCell ref="F735:I735"/>
    <mergeCell ref="F736:I736"/>
    <mergeCell ref="L736:M736"/>
    <mergeCell ref="N736:Q736"/>
    <mergeCell ref="F737:I737"/>
    <mergeCell ref="F738:I738"/>
    <mergeCell ref="L738:M738"/>
    <mergeCell ref="N738:Q738"/>
    <mergeCell ref="F739:I739"/>
    <mergeCell ref="F740:I740"/>
    <mergeCell ref="L740:M740"/>
    <mergeCell ref="N740:Q740"/>
    <mergeCell ref="F741:I741"/>
    <mergeCell ref="F722:I722"/>
    <mergeCell ref="L722:M722"/>
    <mergeCell ref="N722:Q722"/>
    <mergeCell ref="F723:I723"/>
    <mergeCell ref="F725:I725"/>
    <mergeCell ref="L725:M725"/>
    <mergeCell ref="N725:Q725"/>
    <mergeCell ref="F726:I726"/>
    <mergeCell ref="F727:I727"/>
    <mergeCell ref="L727:M727"/>
    <mergeCell ref="N727:Q727"/>
    <mergeCell ref="F728:I728"/>
    <mergeCell ref="F729:I729"/>
    <mergeCell ref="L729:M729"/>
    <mergeCell ref="N729:Q729"/>
    <mergeCell ref="F730:I730"/>
    <mergeCell ref="F732:I732"/>
    <mergeCell ref="L732:M732"/>
    <mergeCell ref="N732:Q732"/>
    <mergeCell ref="F712:I712"/>
    <mergeCell ref="F713:I713"/>
    <mergeCell ref="L713:M713"/>
    <mergeCell ref="N713:Q713"/>
    <mergeCell ref="F714:I714"/>
    <mergeCell ref="F716:I716"/>
    <mergeCell ref="L716:M716"/>
    <mergeCell ref="N716:Q716"/>
    <mergeCell ref="F717:I717"/>
    <mergeCell ref="F718:I718"/>
    <mergeCell ref="L718:M718"/>
    <mergeCell ref="N718:Q718"/>
    <mergeCell ref="F719:I719"/>
    <mergeCell ref="F720:I720"/>
    <mergeCell ref="L720:M720"/>
    <mergeCell ref="N720:Q720"/>
    <mergeCell ref="F721:I721"/>
    <mergeCell ref="F703:I703"/>
    <mergeCell ref="L703:M703"/>
    <mergeCell ref="N703:Q703"/>
    <mergeCell ref="F704:I704"/>
    <mergeCell ref="F705:I705"/>
    <mergeCell ref="L705:M705"/>
    <mergeCell ref="N705:Q705"/>
    <mergeCell ref="F706:I706"/>
    <mergeCell ref="F707:I707"/>
    <mergeCell ref="L707:M707"/>
    <mergeCell ref="N707:Q707"/>
    <mergeCell ref="F708:I708"/>
    <mergeCell ref="F709:I709"/>
    <mergeCell ref="L709:M709"/>
    <mergeCell ref="N709:Q709"/>
    <mergeCell ref="F710:I710"/>
    <mergeCell ref="F711:I711"/>
    <mergeCell ref="L711:M711"/>
    <mergeCell ref="N711:Q711"/>
    <mergeCell ref="F693:I693"/>
    <mergeCell ref="F694:I694"/>
    <mergeCell ref="L694:M694"/>
    <mergeCell ref="N694:Q694"/>
    <mergeCell ref="F695:I695"/>
    <mergeCell ref="F696:I696"/>
    <mergeCell ref="L696:M696"/>
    <mergeCell ref="N696:Q696"/>
    <mergeCell ref="F697:I697"/>
    <mergeCell ref="F698:I698"/>
    <mergeCell ref="L698:M698"/>
    <mergeCell ref="N698:Q698"/>
    <mergeCell ref="F699:I699"/>
    <mergeCell ref="F700:I700"/>
    <mergeCell ref="L700:M700"/>
    <mergeCell ref="N700:Q700"/>
    <mergeCell ref="F701:I701"/>
    <mergeCell ref="F684:I684"/>
    <mergeCell ref="L684:M684"/>
    <mergeCell ref="N684:Q684"/>
    <mergeCell ref="F685:I685"/>
    <mergeCell ref="F686:I686"/>
    <mergeCell ref="L686:M686"/>
    <mergeCell ref="N686:Q686"/>
    <mergeCell ref="F687:I687"/>
    <mergeCell ref="F688:I688"/>
    <mergeCell ref="L688:M688"/>
    <mergeCell ref="N688:Q688"/>
    <mergeCell ref="F689:I689"/>
    <mergeCell ref="F690:I690"/>
    <mergeCell ref="L690:M690"/>
    <mergeCell ref="N690:Q690"/>
    <mergeCell ref="F691:I691"/>
    <mergeCell ref="F692:I692"/>
    <mergeCell ref="L692:M692"/>
    <mergeCell ref="N692:Q692"/>
    <mergeCell ref="F675:I675"/>
    <mergeCell ref="F676:I676"/>
    <mergeCell ref="L676:M676"/>
    <mergeCell ref="N676:Q676"/>
    <mergeCell ref="F677:I677"/>
    <mergeCell ref="F678:I678"/>
    <mergeCell ref="L678:M678"/>
    <mergeCell ref="N678:Q678"/>
    <mergeCell ref="F679:I679"/>
    <mergeCell ref="F680:I680"/>
    <mergeCell ref="L680:M680"/>
    <mergeCell ref="N680:Q680"/>
    <mergeCell ref="F681:I681"/>
    <mergeCell ref="F682:I682"/>
    <mergeCell ref="L682:M682"/>
    <mergeCell ref="N682:Q682"/>
    <mergeCell ref="F683:I683"/>
    <mergeCell ref="F666:I666"/>
    <mergeCell ref="L666:M666"/>
    <mergeCell ref="N666:Q666"/>
    <mergeCell ref="F667:I667"/>
    <mergeCell ref="F668:I668"/>
    <mergeCell ref="L668:M668"/>
    <mergeCell ref="N668:Q668"/>
    <mergeCell ref="F669:I669"/>
    <mergeCell ref="F670:I670"/>
    <mergeCell ref="L670:M670"/>
    <mergeCell ref="N670:Q670"/>
    <mergeCell ref="F671:I671"/>
    <mergeCell ref="F672:I672"/>
    <mergeCell ref="L672:M672"/>
    <mergeCell ref="N672:Q672"/>
    <mergeCell ref="F673:I673"/>
    <mergeCell ref="F674:I674"/>
    <mergeCell ref="L674:M674"/>
    <mergeCell ref="N674:Q674"/>
    <mergeCell ref="F657:I657"/>
    <mergeCell ref="F658:I658"/>
    <mergeCell ref="L658:M658"/>
    <mergeCell ref="N658:Q658"/>
    <mergeCell ref="F659:I659"/>
    <mergeCell ref="F660:I660"/>
    <mergeCell ref="L660:M660"/>
    <mergeCell ref="N660:Q660"/>
    <mergeCell ref="F661:I661"/>
    <mergeCell ref="F662:I662"/>
    <mergeCell ref="L662:M662"/>
    <mergeCell ref="N662:Q662"/>
    <mergeCell ref="F663:I663"/>
    <mergeCell ref="F664:I664"/>
    <mergeCell ref="L664:M664"/>
    <mergeCell ref="N664:Q664"/>
    <mergeCell ref="F665:I665"/>
    <mergeCell ref="F650:I650"/>
    <mergeCell ref="L650:M650"/>
    <mergeCell ref="N650:Q650"/>
    <mergeCell ref="F651:I651"/>
    <mergeCell ref="L651:M651"/>
    <mergeCell ref="N651:Q651"/>
    <mergeCell ref="F652:I652"/>
    <mergeCell ref="L652:M652"/>
    <mergeCell ref="N652:Q652"/>
    <mergeCell ref="F653:I653"/>
    <mergeCell ref="L653:M653"/>
    <mergeCell ref="N653:Q653"/>
    <mergeCell ref="F654:I654"/>
    <mergeCell ref="L654:M654"/>
    <mergeCell ref="N654:Q654"/>
    <mergeCell ref="F656:I656"/>
    <mergeCell ref="L656:M656"/>
    <mergeCell ref="N656:Q656"/>
    <mergeCell ref="F644:I644"/>
    <mergeCell ref="L644:M644"/>
    <mergeCell ref="N644:Q644"/>
    <mergeCell ref="F645:I645"/>
    <mergeCell ref="L645:M645"/>
    <mergeCell ref="N645:Q645"/>
    <mergeCell ref="F646:I646"/>
    <mergeCell ref="L646:M646"/>
    <mergeCell ref="N646:Q646"/>
    <mergeCell ref="F647:I647"/>
    <mergeCell ref="L647:M647"/>
    <mergeCell ref="N647:Q647"/>
    <mergeCell ref="F648:I648"/>
    <mergeCell ref="L648:M648"/>
    <mergeCell ref="N648:Q648"/>
    <mergeCell ref="F649:I649"/>
    <mergeCell ref="L649:M649"/>
    <mergeCell ref="N649:Q649"/>
    <mergeCell ref="F638:I638"/>
    <mergeCell ref="L638:M638"/>
    <mergeCell ref="N638:Q638"/>
    <mergeCell ref="F639:I639"/>
    <mergeCell ref="L639:M639"/>
    <mergeCell ref="N639:Q639"/>
    <mergeCell ref="F640:I640"/>
    <mergeCell ref="L640:M640"/>
    <mergeCell ref="N640:Q640"/>
    <mergeCell ref="F641:I641"/>
    <mergeCell ref="L641:M641"/>
    <mergeCell ref="N641:Q641"/>
    <mergeCell ref="F642:I642"/>
    <mergeCell ref="L642:M642"/>
    <mergeCell ref="N642:Q642"/>
    <mergeCell ref="F643:I643"/>
    <mergeCell ref="L643:M643"/>
    <mergeCell ref="N643:Q643"/>
    <mergeCell ref="F632:I632"/>
    <mergeCell ref="L632:M632"/>
    <mergeCell ref="N632:Q632"/>
    <mergeCell ref="F633:I633"/>
    <mergeCell ref="L633:M633"/>
    <mergeCell ref="N633:Q633"/>
    <mergeCell ref="F634:I634"/>
    <mergeCell ref="L634:M634"/>
    <mergeCell ref="N634:Q634"/>
    <mergeCell ref="F635:I635"/>
    <mergeCell ref="L635:M635"/>
    <mergeCell ref="N635:Q635"/>
    <mergeCell ref="F636:I636"/>
    <mergeCell ref="L636:M636"/>
    <mergeCell ref="N636:Q636"/>
    <mergeCell ref="F637:I637"/>
    <mergeCell ref="L637:M637"/>
    <mergeCell ref="N637:Q637"/>
    <mergeCell ref="F626:I626"/>
    <mergeCell ref="L626:M626"/>
    <mergeCell ref="N626:Q626"/>
    <mergeCell ref="F627:I627"/>
    <mergeCell ref="L627:M627"/>
    <mergeCell ref="N627:Q627"/>
    <mergeCell ref="F628:I628"/>
    <mergeCell ref="L628:M628"/>
    <mergeCell ref="N628:Q628"/>
    <mergeCell ref="F629:I629"/>
    <mergeCell ref="L629:M629"/>
    <mergeCell ref="N629:Q629"/>
    <mergeCell ref="F630:I630"/>
    <mergeCell ref="L630:M630"/>
    <mergeCell ref="N630:Q630"/>
    <mergeCell ref="F631:I631"/>
    <mergeCell ref="L631:M631"/>
    <mergeCell ref="N631:Q631"/>
    <mergeCell ref="F620:I620"/>
    <mergeCell ref="L620:M620"/>
    <mergeCell ref="N620:Q620"/>
    <mergeCell ref="F621:I621"/>
    <mergeCell ref="L621:M621"/>
    <mergeCell ref="N621:Q621"/>
    <mergeCell ref="F622:I622"/>
    <mergeCell ref="L622:M622"/>
    <mergeCell ref="N622:Q622"/>
    <mergeCell ref="F623:I623"/>
    <mergeCell ref="L623:M623"/>
    <mergeCell ref="N623:Q623"/>
    <mergeCell ref="F624:I624"/>
    <mergeCell ref="L624:M624"/>
    <mergeCell ref="N624:Q624"/>
    <mergeCell ref="F625:I625"/>
    <mergeCell ref="L625:M625"/>
    <mergeCell ref="N625:Q625"/>
    <mergeCell ref="F614:I614"/>
    <mergeCell ref="L614:M614"/>
    <mergeCell ref="N614:Q614"/>
    <mergeCell ref="F615:I615"/>
    <mergeCell ref="L615:M615"/>
    <mergeCell ref="N615:Q615"/>
    <mergeCell ref="F616:I616"/>
    <mergeCell ref="L616:M616"/>
    <mergeCell ref="N616:Q616"/>
    <mergeCell ref="F617:I617"/>
    <mergeCell ref="L617:M617"/>
    <mergeCell ref="N617:Q617"/>
    <mergeCell ref="F618:I618"/>
    <mergeCell ref="L618:M618"/>
    <mergeCell ref="N618:Q618"/>
    <mergeCell ref="F619:I619"/>
    <mergeCell ref="L619:M619"/>
    <mergeCell ref="N619:Q619"/>
    <mergeCell ref="F608:I608"/>
    <mergeCell ref="L608:M608"/>
    <mergeCell ref="N608:Q608"/>
    <mergeCell ref="F609:I609"/>
    <mergeCell ref="L609:M609"/>
    <mergeCell ref="N609:Q609"/>
    <mergeCell ref="F610:I610"/>
    <mergeCell ref="L610:M610"/>
    <mergeCell ref="N610:Q610"/>
    <mergeCell ref="F611:I611"/>
    <mergeCell ref="L611:M611"/>
    <mergeCell ref="N611:Q611"/>
    <mergeCell ref="F612:I612"/>
    <mergeCell ref="L612:M612"/>
    <mergeCell ref="N612:Q612"/>
    <mergeCell ref="F613:I613"/>
    <mergeCell ref="L613:M613"/>
    <mergeCell ref="N613:Q613"/>
    <mergeCell ref="F602:I602"/>
    <mergeCell ref="L602:M602"/>
    <mergeCell ref="N602:Q602"/>
    <mergeCell ref="F603:I603"/>
    <mergeCell ref="L603:M603"/>
    <mergeCell ref="N603:Q603"/>
    <mergeCell ref="F604:I604"/>
    <mergeCell ref="L604:M604"/>
    <mergeCell ref="N604:Q604"/>
    <mergeCell ref="F605:I605"/>
    <mergeCell ref="L605:M605"/>
    <mergeCell ref="N605:Q605"/>
    <mergeCell ref="F606:I606"/>
    <mergeCell ref="L606:M606"/>
    <mergeCell ref="N606:Q606"/>
    <mergeCell ref="F607:I607"/>
    <mergeCell ref="L607:M607"/>
    <mergeCell ref="N607:Q607"/>
    <mergeCell ref="F596:I596"/>
    <mergeCell ref="L596:M596"/>
    <mergeCell ref="N596:Q596"/>
    <mergeCell ref="F597:I597"/>
    <mergeCell ref="L597:M597"/>
    <mergeCell ref="N597:Q597"/>
    <mergeCell ref="F598:I598"/>
    <mergeCell ref="L598:M598"/>
    <mergeCell ref="N598:Q598"/>
    <mergeCell ref="F599:I599"/>
    <mergeCell ref="L599:M599"/>
    <mergeCell ref="N599:Q599"/>
    <mergeCell ref="F600:I600"/>
    <mergeCell ref="L600:M600"/>
    <mergeCell ref="N600:Q600"/>
    <mergeCell ref="F601:I601"/>
    <mergeCell ref="L601:M601"/>
    <mergeCell ref="N601:Q601"/>
    <mergeCell ref="F590:I590"/>
    <mergeCell ref="L590:M590"/>
    <mergeCell ref="N590:Q590"/>
    <mergeCell ref="F591:I591"/>
    <mergeCell ref="L591:M591"/>
    <mergeCell ref="N591:Q591"/>
    <mergeCell ref="F592:I592"/>
    <mergeCell ref="L592:M592"/>
    <mergeCell ref="N592:Q592"/>
    <mergeCell ref="F593:I593"/>
    <mergeCell ref="L593:M593"/>
    <mergeCell ref="N593:Q593"/>
    <mergeCell ref="F594:I594"/>
    <mergeCell ref="L594:M594"/>
    <mergeCell ref="N594:Q594"/>
    <mergeCell ref="F595:I595"/>
    <mergeCell ref="L595:M595"/>
    <mergeCell ref="N595:Q595"/>
    <mergeCell ref="F584:I584"/>
    <mergeCell ref="L584:M584"/>
    <mergeCell ref="N584:Q584"/>
    <mergeCell ref="F585:I585"/>
    <mergeCell ref="L585:M585"/>
    <mergeCell ref="N585:Q585"/>
    <mergeCell ref="F586:I586"/>
    <mergeCell ref="L586:M586"/>
    <mergeCell ref="N586:Q586"/>
    <mergeCell ref="F587:I587"/>
    <mergeCell ref="L587:M587"/>
    <mergeCell ref="N587:Q587"/>
    <mergeCell ref="F588:I588"/>
    <mergeCell ref="L588:M588"/>
    <mergeCell ref="N588:Q588"/>
    <mergeCell ref="F589:I589"/>
    <mergeCell ref="L589:M589"/>
    <mergeCell ref="N589:Q589"/>
    <mergeCell ref="F577:I577"/>
    <mergeCell ref="L577:M577"/>
    <mergeCell ref="N577:Q577"/>
    <mergeCell ref="F578:I578"/>
    <mergeCell ref="F579:I579"/>
    <mergeCell ref="L579:M579"/>
    <mergeCell ref="N579:Q579"/>
    <mergeCell ref="F580:I580"/>
    <mergeCell ref="F581:I581"/>
    <mergeCell ref="L581:M581"/>
    <mergeCell ref="N581:Q581"/>
    <mergeCell ref="F582:I582"/>
    <mergeCell ref="L582:M582"/>
    <mergeCell ref="N582:Q582"/>
    <mergeCell ref="F583:I583"/>
    <mergeCell ref="L583:M583"/>
    <mergeCell ref="N583:Q583"/>
    <mergeCell ref="F568:I568"/>
    <mergeCell ref="F569:I569"/>
    <mergeCell ref="L569:M569"/>
    <mergeCell ref="N569:Q569"/>
    <mergeCell ref="F570:I570"/>
    <mergeCell ref="F571:I571"/>
    <mergeCell ref="L571:M571"/>
    <mergeCell ref="N571:Q571"/>
    <mergeCell ref="F572:I572"/>
    <mergeCell ref="F573:I573"/>
    <mergeCell ref="L573:M573"/>
    <mergeCell ref="N573:Q573"/>
    <mergeCell ref="F574:I574"/>
    <mergeCell ref="F575:I575"/>
    <mergeCell ref="L575:M575"/>
    <mergeCell ref="N575:Q575"/>
    <mergeCell ref="F576:I576"/>
    <mergeCell ref="F562:I562"/>
    <mergeCell ref="L562:M562"/>
    <mergeCell ref="N562:Q562"/>
    <mergeCell ref="F563:I563"/>
    <mergeCell ref="L563:M563"/>
    <mergeCell ref="N563:Q563"/>
    <mergeCell ref="F564:I564"/>
    <mergeCell ref="L564:M564"/>
    <mergeCell ref="N564:Q564"/>
    <mergeCell ref="F565:I565"/>
    <mergeCell ref="L565:M565"/>
    <mergeCell ref="N565:Q565"/>
    <mergeCell ref="F566:I566"/>
    <mergeCell ref="L566:M566"/>
    <mergeCell ref="N566:Q566"/>
    <mergeCell ref="F567:I567"/>
    <mergeCell ref="L567:M567"/>
    <mergeCell ref="N567:Q567"/>
    <mergeCell ref="F556:I556"/>
    <mergeCell ref="L556:M556"/>
    <mergeCell ref="N556:Q556"/>
    <mergeCell ref="F557:I557"/>
    <mergeCell ref="L557:M557"/>
    <mergeCell ref="N557:Q557"/>
    <mergeCell ref="F558:I558"/>
    <mergeCell ref="L558:M558"/>
    <mergeCell ref="N558:Q558"/>
    <mergeCell ref="F559:I559"/>
    <mergeCell ref="L559:M559"/>
    <mergeCell ref="N559:Q559"/>
    <mergeCell ref="F560:I560"/>
    <mergeCell ref="L560:M560"/>
    <mergeCell ref="N560:Q560"/>
    <mergeCell ref="F561:I561"/>
    <mergeCell ref="L561:M561"/>
    <mergeCell ref="N561:Q561"/>
    <mergeCell ref="F550:I550"/>
    <mergeCell ref="L550:M550"/>
    <mergeCell ref="N550:Q550"/>
    <mergeCell ref="F551:I551"/>
    <mergeCell ref="L551:M551"/>
    <mergeCell ref="N551:Q551"/>
    <mergeCell ref="F552:I552"/>
    <mergeCell ref="L552:M552"/>
    <mergeCell ref="N552:Q552"/>
    <mergeCell ref="F553:I553"/>
    <mergeCell ref="L553:M553"/>
    <mergeCell ref="N553:Q553"/>
    <mergeCell ref="F554:I554"/>
    <mergeCell ref="L554:M554"/>
    <mergeCell ref="N554:Q554"/>
    <mergeCell ref="F555:I555"/>
    <mergeCell ref="L555:M555"/>
    <mergeCell ref="N555:Q555"/>
    <mergeCell ref="F544:I544"/>
    <mergeCell ref="L544:M544"/>
    <mergeCell ref="N544:Q544"/>
    <mergeCell ref="F545:I545"/>
    <mergeCell ref="L545:M545"/>
    <mergeCell ref="N545:Q545"/>
    <mergeCell ref="F546:I546"/>
    <mergeCell ref="L546:M546"/>
    <mergeCell ref="N546:Q546"/>
    <mergeCell ref="F547:I547"/>
    <mergeCell ref="L547:M547"/>
    <mergeCell ref="N547:Q547"/>
    <mergeCell ref="F548:I548"/>
    <mergeCell ref="L548:M548"/>
    <mergeCell ref="N548:Q548"/>
    <mergeCell ref="F549:I549"/>
    <mergeCell ref="L549:M549"/>
    <mergeCell ref="N549:Q549"/>
    <mergeCell ref="F538:I538"/>
    <mergeCell ref="L538:M538"/>
    <mergeCell ref="N538:Q538"/>
    <mergeCell ref="F539:I539"/>
    <mergeCell ref="L539:M539"/>
    <mergeCell ref="N539:Q539"/>
    <mergeCell ref="F540:I540"/>
    <mergeCell ref="L540:M540"/>
    <mergeCell ref="N540:Q540"/>
    <mergeCell ref="F541:I541"/>
    <mergeCell ref="L541:M541"/>
    <mergeCell ref="N541:Q541"/>
    <mergeCell ref="F542:I542"/>
    <mergeCell ref="L542:M542"/>
    <mergeCell ref="N542:Q542"/>
    <mergeCell ref="F543:I543"/>
    <mergeCell ref="L543:M543"/>
    <mergeCell ref="N543:Q543"/>
    <mergeCell ref="F532:I532"/>
    <mergeCell ref="L532:M532"/>
    <mergeCell ref="N532:Q532"/>
    <mergeCell ref="F533:I533"/>
    <mergeCell ref="L533:M533"/>
    <mergeCell ref="N533:Q533"/>
    <mergeCell ref="F534:I534"/>
    <mergeCell ref="L534:M534"/>
    <mergeCell ref="N534:Q534"/>
    <mergeCell ref="F535:I535"/>
    <mergeCell ref="L535:M535"/>
    <mergeCell ref="N535:Q535"/>
    <mergeCell ref="F536:I536"/>
    <mergeCell ref="L536:M536"/>
    <mergeCell ref="N536:Q536"/>
    <mergeCell ref="F537:I537"/>
    <mergeCell ref="L537:M537"/>
    <mergeCell ref="N537:Q537"/>
    <mergeCell ref="F526:I526"/>
    <mergeCell ref="L526:M526"/>
    <mergeCell ref="N526:Q526"/>
    <mergeCell ref="F527:I527"/>
    <mergeCell ref="L527:M527"/>
    <mergeCell ref="N527:Q527"/>
    <mergeCell ref="F528:I528"/>
    <mergeCell ref="L528:M528"/>
    <mergeCell ref="N528:Q528"/>
    <mergeCell ref="F529:I529"/>
    <mergeCell ref="L529:M529"/>
    <mergeCell ref="N529:Q529"/>
    <mergeCell ref="F530:I530"/>
    <mergeCell ref="L530:M530"/>
    <mergeCell ref="N530:Q530"/>
    <mergeCell ref="F531:I531"/>
    <mergeCell ref="L531:M531"/>
    <mergeCell ref="N531:Q531"/>
    <mergeCell ref="F520:I520"/>
    <mergeCell ref="L520:M520"/>
    <mergeCell ref="N520:Q520"/>
    <mergeCell ref="F521:I521"/>
    <mergeCell ref="L521:M521"/>
    <mergeCell ref="N521:Q521"/>
    <mergeCell ref="F522:I522"/>
    <mergeCell ref="L522:M522"/>
    <mergeCell ref="N522:Q522"/>
    <mergeCell ref="F523:I523"/>
    <mergeCell ref="L523:M523"/>
    <mergeCell ref="N523:Q523"/>
    <mergeCell ref="F524:I524"/>
    <mergeCell ref="L524:M524"/>
    <mergeCell ref="N524:Q524"/>
    <mergeCell ref="F525:I525"/>
    <mergeCell ref="L525:M525"/>
    <mergeCell ref="N525:Q525"/>
    <mergeCell ref="F514:I514"/>
    <mergeCell ref="L514:M514"/>
    <mergeCell ref="N514:Q514"/>
    <mergeCell ref="F515:I515"/>
    <mergeCell ref="L515:M515"/>
    <mergeCell ref="N515:Q515"/>
    <mergeCell ref="F516:I516"/>
    <mergeCell ref="L516:M516"/>
    <mergeCell ref="N516:Q516"/>
    <mergeCell ref="F517:I517"/>
    <mergeCell ref="L517:M517"/>
    <mergeCell ref="N517:Q517"/>
    <mergeCell ref="F518:I518"/>
    <mergeCell ref="L518:M518"/>
    <mergeCell ref="N518:Q518"/>
    <mergeCell ref="F519:I519"/>
    <mergeCell ref="L519:M519"/>
    <mergeCell ref="N519:Q519"/>
    <mergeCell ref="F508:I508"/>
    <mergeCell ref="L508:M508"/>
    <mergeCell ref="N508:Q508"/>
    <mergeCell ref="F509:I509"/>
    <mergeCell ref="L509:M509"/>
    <mergeCell ref="N509:Q509"/>
    <mergeCell ref="F510:I510"/>
    <mergeCell ref="L510:M510"/>
    <mergeCell ref="N510:Q510"/>
    <mergeCell ref="F511:I511"/>
    <mergeCell ref="L511:M511"/>
    <mergeCell ref="N511:Q511"/>
    <mergeCell ref="F512:I512"/>
    <mergeCell ref="L512:M512"/>
    <mergeCell ref="N512:Q512"/>
    <mergeCell ref="F513:I513"/>
    <mergeCell ref="L513:M513"/>
    <mergeCell ref="N513:Q513"/>
    <mergeCell ref="F502:I502"/>
    <mergeCell ref="L502:M502"/>
    <mergeCell ref="N502:Q502"/>
    <mergeCell ref="F503:I503"/>
    <mergeCell ref="L503:M503"/>
    <mergeCell ref="N503:Q503"/>
    <mergeCell ref="F504:I504"/>
    <mergeCell ref="L504:M504"/>
    <mergeCell ref="N504:Q504"/>
    <mergeCell ref="F505:I505"/>
    <mergeCell ref="L505:M505"/>
    <mergeCell ref="N505:Q505"/>
    <mergeCell ref="F506:I506"/>
    <mergeCell ref="L506:M506"/>
    <mergeCell ref="N506:Q506"/>
    <mergeCell ref="F507:I507"/>
    <mergeCell ref="L507:M507"/>
    <mergeCell ref="N507:Q507"/>
    <mergeCell ref="F496:I496"/>
    <mergeCell ref="L496:M496"/>
    <mergeCell ref="N496:Q496"/>
    <mergeCell ref="F497:I497"/>
    <mergeCell ref="L497:M497"/>
    <mergeCell ref="N497:Q497"/>
    <mergeCell ref="F498:I498"/>
    <mergeCell ref="L498:M498"/>
    <mergeCell ref="N498:Q498"/>
    <mergeCell ref="F499:I499"/>
    <mergeCell ref="L499:M499"/>
    <mergeCell ref="N499:Q499"/>
    <mergeCell ref="F500:I500"/>
    <mergeCell ref="L500:M500"/>
    <mergeCell ref="N500:Q500"/>
    <mergeCell ref="F501:I501"/>
    <mergeCell ref="L501:M501"/>
    <mergeCell ref="N501:Q501"/>
    <mergeCell ref="F490:I490"/>
    <mergeCell ref="L490:M490"/>
    <mergeCell ref="N490:Q490"/>
    <mergeCell ref="F491:I491"/>
    <mergeCell ref="L491:M491"/>
    <mergeCell ref="N491:Q491"/>
    <mergeCell ref="F492:I492"/>
    <mergeCell ref="L492:M492"/>
    <mergeCell ref="N492:Q492"/>
    <mergeCell ref="F493:I493"/>
    <mergeCell ref="L493:M493"/>
    <mergeCell ref="N493:Q493"/>
    <mergeCell ref="F494:I494"/>
    <mergeCell ref="L494:M494"/>
    <mergeCell ref="N494:Q494"/>
    <mergeCell ref="F495:I495"/>
    <mergeCell ref="L495:M495"/>
    <mergeCell ref="N495:Q495"/>
    <mergeCell ref="F484:I484"/>
    <mergeCell ref="L484:M484"/>
    <mergeCell ref="N484:Q484"/>
    <mergeCell ref="F485:I485"/>
    <mergeCell ref="L485:M485"/>
    <mergeCell ref="N485:Q485"/>
    <mergeCell ref="F486:I486"/>
    <mergeCell ref="L486:M486"/>
    <mergeCell ref="N486:Q486"/>
    <mergeCell ref="F487:I487"/>
    <mergeCell ref="L487:M487"/>
    <mergeCell ref="N487:Q487"/>
    <mergeCell ref="F488:I488"/>
    <mergeCell ref="L488:M488"/>
    <mergeCell ref="N488:Q488"/>
    <mergeCell ref="F489:I489"/>
    <mergeCell ref="L489:M489"/>
    <mergeCell ref="N489:Q489"/>
    <mergeCell ref="F478:I478"/>
    <mergeCell ref="L478:M478"/>
    <mergeCell ref="N478:Q478"/>
    <mergeCell ref="F479:I479"/>
    <mergeCell ref="L479:M479"/>
    <mergeCell ref="N479:Q479"/>
    <mergeCell ref="F480:I480"/>
    <mergeCell ref="L480:M480"/>
    <mergeCell ref="N480:Q480"/>
    <mergeCell ref="F481:I481"/>
    <mergeCell ref="L481:M481"/>
    <mergeCell ref="N481:Q481"/>
    <mergeCell ref="F482:I482"/>
    <mergeCell ref="L482:M482"/>
    <mergeCell ref="N482:Q482"/>
    <mergeCell ref="F483:I483"/>
    <mergeCell ref="L483:M483"/>
    <mergeCell ref="N483:Q483"/>
    <mergeCell ref="F472:I472"/>
    <mergeCell ref="L472:M472"/>
    <mergeCell ref="N472:Q472"/>
    <mergeCell ref="F473:I473"/>
    <mergeCell ref="L473:M473"/>
    <mergeCell ref="N473:Q473"/>
    <mergeCell ref="F474:I474"/>
    <mergeCell ref="L474:M474"/>
    <mergeCell ref="N474:Q474"/>
    <mergeCell ref="F475:I475"/>
    <mergeCell ref="L475:M475"/>
    <mergeCell ref="N475:Q475"/>
    <mergeCell ref="F476:I476"/>
    <mergeCell ref="L476:M476"/>
    <mergeCell ref="N476:Q476"/>
    <mergeCell ref="F477:I477"/>
    <mergeCell ref="L477:M477"/>
    <mergeCell ref="N477:Q477"/>
    <mergeCell ref="F466:I466"/>
    <mergeCell ref="L466:M466"/>
    <mergeCell ref="N466:Q466"/>
    <mergeCell ref="F467:I467"/>
    <mergeCell ref="L467:M467"/>
    <mergeCell ref="N467:Q467"/>
    <mergeCell ref="F468:I468"/>
    <mergeCell ref="L468:M468"/>
    <mergeCell ref="N468:Q468"/>
    <mergeCell ref="F469:I469"/>
    <mergeCell ref="L469:M469"/>
    <mergeCell ref="N469:Q469"/>
    <mergeCell ref="F470:I470"/>
    <mergeCell ref="L470:M470"/>
    <mergeCell ref="N470:Q470"/>
    <mergeCell ref="F471:I471"/>
    <mergeCell ref="L471:M471"/>
    <mergeCell ref="N471:Q471"/>
    <mergeCell ref="F460:I460"/>
    <mergeCell ref="L460:M460"/>
    <mergeCell ref="N460:Q460"/>
    <mergeCell ref="F461:I461"/>
    <mergeCell ref="L461:M461"/>
    <mergeCell ref="N461:Q461"/>
    <mergeCell ref="F462:I462"/>
    <mergeCell ref="L462:M462"/>
    <mergeCell ref="N462:Q462"/>
    <mergeCell ref="F463:I463"/>
    <mergeCell ref="L463:M463"/>
    <mergeCell ref="N463:Q463"/>
    <mergeCell ref="F464:I464"/>
    <mergeCell ref="L464:M464"/>
    <mergeCell ref="N464:Q464"/>
    <mergeCell ref="F465:I465"/>
    <mergeCell ref="L465:M465"/>
    <mergeCell ref="N465:Q465"/>
    <mergeCell ref="F454:I454"/>
    <mergeCell ref="L454:M454"/>
    <mergeCell ref="N454:Q454"/>
    <mergeCell ref="F455:I455"/>
    <mergeCell ref="L455:M455"/>
    <mergeCell ref="N455:Q455"/>
    <mergeCell ref="F456:I456"/>
    <mergeCell ref="L456:M456"/>
    <mergeCell ref="N456:Q456"/>
    <mergeCell ref="F457:I457"/>
    <mergeCell ref="L457:M457"/>
    <mergeCell ref="N457:Q457"/>
    <mergeCell ref="F458:I458"/>
    <mergeCell ref="L458:M458"/>
    <mergeCell ref="N458:Q458"/>
    <mergeCell ref="F459:I459"/>
    <mergeCell ref="L459:M459"/>
    <mergeCell ref="N459:Q459"/>
    <mergeCell ref="F448:I448"/>
    <mergeCell ref="L448:M448"/>
    <mergeCell ref="N448:Q448"/>
    <mergeCell ref="F449:I449"/>
    <mergeCell ref="L449:M449"/>
    <mergeCell ref="N449:Q449"/>
    <mergeCell ref="F450:I450"/>
    <mergeCell ref="L450:M450"/>
    <mergeCell ref="N450:Q450"/>
    <mergeCell ref="F451:I451"/>
    <mergeCell ref="L451:M451"/>
    <mergeCell ref="N451:Q451"/>
    <mergeCell ref="F452:I452"/>
    <mergeCell ref="L452:M452"/>
    <mergeCell ref="N452:Q452"/>
    <mergeCell ref="F453:I453"/>
    <mergeCell ref="L453:M453"/>
    <mergeCell ref="N453:Q453"/>
    <mergeCell ref="F442:I442"/>
    <mergeCell ref="L442:M442"/>
    <mergeCell ref="N442:Q442"/>
    <mergeCell ref="F443:I443"/>
    <mergeCell ref="L443:M443"/>
    <mergeCell ref="N443:Q443"/>
    <mergeCell ref="F444:I444"/>
    <mergeCell ref="L444:M444"/>
    <mergeCell ref="N444:Q444"/>
    <mergeCell ref="F445:I445"/>
    <mergeCell ref="L445:M445"/>
    <mergeCell ref="N445:Q445"/>
    <mergeCell ref="F446:I446"/>
    <mergeCell ref="L446:M446"/>
    <mergeCell ref="N446:Q446"/>
    <mergeCell ref="F447:I447"/>
    <mergeCell ref="L447:M447"/>
    <mergeCell ref="N447:Q447"/>
    <mergeCell ref="F436:I436"/>
    <mergeCell ref="L436:M436"/>
    <mergeCell ref="N436:Q436"/>
    <mergeCell ref="F437:I437"/>
    <mergeCell ref="L437:M437"/>
    <mergeCell ref="N437:Q437"/>
    <mergeCell ref="F438:I438"/>
    <mergeCell ref="L438:M438"/>
    <mergeCell ref="N438:Q438"/>
    <mergeCell ref="F439:I439"/>
    <mergeCell ref="L439:M439"/>
    <mergeCell ref="N439:Q439"/>
    <mergeCell ref="F440:I440"/>
    <mergeCell ref="L440:M440"/>
    <mergeCell ref="N440:Q440"/>
    <mergeCell ref="F441:I441"/>
    <mergeCell ref="L441:M441"/>
    <mergeCell ref="N441:Q441"/>
    <mergeCell ref="F430:I430"/>
    <mergeCell ref="L430:M430"/>
    <mergeCell ref="N430:Q430"/>
    <mergeCell ref="F431:I431"/>
    <mergeCell ref="L431:M431"/>
    <mergeCell ref="N431:Q431"/>
    <mergeCell ref="F432:I432"/>
    <mergeCell ref="L432:M432"/>
    <mergeCell ref="N432:Q432"/>
    <mergeCell ref="F433:I433"/>
    <mergeCell ref="L433:M433"/>
    <mergeCell ref="N433:Q433"/>
    <mergeCell ref="F434:I434"/>
    <mergeCell ref="L434:M434"/>
    <mergeCell ref="N434:Q434"/>
    <mergeCell ref="F435:I435"/>
    <mergeCell ref="L435:M435"/>
    <mergeCell ref="N435:Q435"/>
    <mergeCell ref="F424:I424"/>
    <mergeCell ref="L424:M424"/>
    <mergeCell ref="N424:Q424"/>
    <mergeCell ref="F425:I425"/>
    <mergeCell ref="L425:M425"/>
    <mergeCell ref="N425:Q425"/>
    <mergeCell ref="F426:I426"/>
    <mergeCell ref="L426:M426"/>
    <mergeCell ref="N426:Q426"/>
    <mergeCell ref="F427:I427"/>
    <mergeCell ref="L427:M427"/>
    <mergeCell ref="N427:Q427"/>
    <mergeCell ref="F428:I428"/>
    <mergeCell ref="L428:M428"/>
    <mergeCell ref="N428:Q428"/>
    <mergeCell ref="F429:I429"/>
    <mergeCell ref="L429:M429"/>
    <mergeCell ref="N429:Q429"/>
    <mergeCell ref="F418:I418"/>
    <mergeCell ref="L418:M418"/>
    <mergeCell ref="N418:Q418"/>
    <mergeCell ref="F419:I419"/>
    <mergeCell ref="L419:M419"/>
    <mergeCell ref="N419:Q419"/>
    <mergeCell ref="F420:I420"/>
    <mergeCell ref="L420:M420"/>
    <mergeCell ref="N420:Q420"/>
    <mergeCell ref="F421:I421"/>
    <mergeCell ref="L421:M421"/>
    <mergeCell ref="N421:Q421"/>
    <mergeCell ref="F422:I422"/>
    <mergeCell ref="L422:M422"/>
    <mergeCell ref="N422:Q422"/>
    <mergeCell ref="F423:I423"/>
    <mergeCell ref="L423:M423"/>
    <mergeCell ref="N423:Q423"/>
    <mergeCell ref="F412:I412"/>
    <mergeCell ref="L412:M412"/>
    <mergeCell ref="N412:Q412"/>
    <mergeCell ref="F413:I413"/>
    <mergeCell ref="L413:M413"/>
    <mergeCell ref="N413:Q413"/>
    <mergeCell ref="F414:I414"/>
    <mergeCell ref="L414:M414"/>
    <mergeCell ref="N414:Q414"/>
    <mergeCell ref="F415:I415"/>
    <mergeCell ref="L415:M415"/>
    <mergeCell ref="N415:Q415"/>
    <mergeCell ref="F416:I416"/>
    <mergeCell ref="L416:M416"/>
    <mergeCell ref="N416:Q416"/>
    <mergeCell ref="F417:I417"/>
    <mergeCell ref="L417:M417"/>
    <mergeCell ref="N417:Q417"/>
    <mergeCell ref="F406:I406"/>
    <mergeCell ref="L406:M406"/>
    <mergeCell ref="N406:Q406"/>
    <mergeCell ref="F407:I407"/>
    <mergeCell ref="L407:M407"/>
    <mergeCell ref="N407:Q407"/>
    <mergeCell ref="F408:I408"/>
    <mergeCell ref="L408:M408"/>
    <mergeCell ref="N408:Q408"/>
    <mergeCell ref="F409:I409"/>
    <mergeCell ref="L409:M409"/>
    <mergeCell ref="N409:Q409"/>
    <mergeCell ref="F410:I410"/>
    <mergeCell ref="L410:M410"/>
    <mergeCell ref="N410:Q410"/>
    <mergeCell ref="F411:I411"/>
    <mergeCell ref="L411:M411"/>
    <mergeCell ref="N411:Q411"/>
    <mergeCell ref="F400:I400"/>
    <mergeCell ref="L400:M400"/>
    <mergeCell ref="N400:Q400"/>
    <mergeCell ref="F401:I401"/>
    <mergeCell ref="L401:M401"/>
    <mergeCell ref="N401:Q401"/>
    <mergeCell ref="F402:I402"/>
    <mergeCell ref="L402:M402"/>
    <mergeCell ref="N402:Q402"/>
    <mergeCell ref="F403:I403"/>
    <mergeCell ref="L403:M403"/>
    <mergeCell ref="N403:Q403"/>
    <mergeCell ref="F404:I404"/>
    <mergeCell ref="L404:M404"/>
    <mergeCell ref="N404:Q404"/>
    <mergeCell ref="F405:I405"/>
    <mergeCell ref="L405:M405"/>
    <mergeCell ref="N405:Q405"/>
    <mergeCell ref="F394:I394"/>
    <mergeCell ref="L394:M394"/>
    <mergeCell ref="N394:Q394"/>
    <mergeCell ref="F395:I395"/>
    <mergeCell ref="L395:M395"/>
    <mergeCell ref="N395:Q395"/>
    <mergeCell ref="F396:I396"/>
    <mergeCell ref="L396:M396"/>
    <mergeCell ref="N396:Q396"/>
    <mergeCell ref="F397:I397"/>
    <mergeCell ref="L397:M397"/>
    <mergeCell ref="N397:Q397"/>
    <mergeCell ref="F398:I398"/>
    <mergeCell ref="L398:M398"/>
    <mergeCell ref="N398:Q398"/>
    <mergeCell ref="F399:I399"/>
    <mergeCell ref="L399:M399"/>
    <mergeCell ref="N399:Q399"/>
    <mergeCell ref="F388:I388"/>
    <mergeCell ref="L388:M388"/>
    <mergeCell ref="N388:Q388"/>
    <mergeCell ref="F389:I389"/>
    <mergeCell ref="L389:M389"/>
    <mergeCell ref="N389:Q389"/>
    <mergeCell ref="F390:I390"/>
    <mergeCell ref="L390:M390"/>
    <mergeCell ref="N390:Q390"/>
    <mergeCell ref="F391:I391"/>
    <mergeCell ref="L391:M391"/>
    <mergeCell ref="N391:Q391"/>
    <mergeCell ref="F392:I392"/>
    <mergeCell ref="L392:M392"/>
    <mergeCell ref="N392:Q392"/>
    <mergeCell ref="F393:I393"/>
    <mergeCell ref="L393:M393"/>
    <mergeCell ref="N393:Q393"/>
    <mergeCell ref="F382:I382"/>
    <mergeCell ref="L382:M382"/>
    <mergeCell ref="N382:Q382"/>
    <mergeCell ref="F383:I383"/>
    <mergeCell ref="L383:M383"/>
    <mergeCell ref="N383:Q383"/>
    <mergeCell ref="F384:I384"/>
    <mergeCell ref="L384:M384"/>
    <mergeCell ref="N384:Q384"/>
    <mergeCell ref="F385:I385"/>
    <mergeCell ref="L385:M385"/>
    <mergeCell ref="N385:Q385"/>
    <mergeCell ref="F386:I386"/>
    <mergeCell ref="L386:M386"/>
    <mergeCell ref="N386:Q386"/>
    <mergeCell ref="F387:I387"/>
    <mergeCell ref="L387:M387"/>
    <mergeCell ref="N387:Q387"/>
    <mergeCell ref="F376:I376"/>
    <mergeCell ref="L376:M376"/>
    <mergeCell ref="N376:Q376"/>
    <mergeCell ref="F377:I377"/>
    <mergeCell ref="L377:M377"/>
    <mergeCell ref="N377:Q377"/>
    <mergeCell ref="F378:I378"/>
    <mergeCell ref="L378:M378"/>
    <mergeCell ref="N378:Q378"/>
    <mergeCell ref="F379:I379"/>
    <mergeCell ref="L379:M379"/>
    <mergeCell ref="N379:Q379"/>
    <mergeCell ref="F380:I380"/>
    <mergeCell ref="L380:M380"/>
    <mergeCell ref="N380:Q380"/>
    <mergeCell ref="F381:I381"/>
    <mergeCell ref="L381:M381"/>
    <mergeCell ref="N381:Q381"/>
    <mergeCell ref="F370:I370"/>
    <mergeCell ref="L370:M370"/>
    <mergeCell ref="N370:Q370"/>
    <mergeCell ref="F371:I371"/>
    <mergeCell ref="L371:M371"/>
    <mergeCell ref="N371:Q371"/>
    <mergeCell ref="F372:I372"/>
    <mergeCell ref="L372:M372"/>
    <mergeCell ref="N372:Q372"/>
    <mergeCell ref="F373:I373"/>
    <mergeCell ref="L373:M373"/>
    <mergeCell ref="N373:Q373"/>
    <mergeCell ref="F374:I374"/>
    <mergeCell ref="L374:M374"/>
    <mergeCell ref="N374:Q374"/>
    <mergeCell ref="F375:I375"/>
    <mergeCell ref="L375:M375"/>
    <mergeCell ref="N375:Q375"/>
    <mergeCell ref="F364:I364"/>
    <mergeCell ref="L364:M364"/>
    <mergeCell ref="N364:Q364"/>
    <mergeCell ref="F365:I365"/>
    <mergeCell ref="L365:M365"/>
    <mergeCell ref="N365:Q365"/>
    <mergeCell ref="F366:I366"/>
    <mergeCell ref="L366:M366"/>
    <mergeCell ref="N366:Q366"/>
    <mergeCell ref="F367:I367"/>
    <mergeCell ref="L367:M367"/>
    <mergeCell ref="N367:Q367"/>
    <mergeCell ref="F368:I368"/>
    <mergeCell ref="L368:M368"/>
    <mergeCell ref="N368:Q368"/>
    <mergeCell ref="F369:I369"/>
    <mergeCell ref="L369:M369"/>
    <mergeCell ref="N369:Q369"/>
    <mergeCell ref="F358:I358"/>
    <mergeCell ref="L358:M358"/>
    <mergeCell ref="N358:Q358"/>
    <mergeCell ref="F359:I359"/>
    <mergeCell ref="L359:M359"/>
    <mergeCell ref="N359:Q359"/>
    <mergeCell ref="F360:I360"/>
    <mergeCell ref="L360:M360"/>
    <mergeCell ref="N360:Q360"/>
    <mergeCell ref="F361:I361"/>
    <mergeCell ref="L361:M361"/>
    <mergeCell ref="N361:Q361"/>
    <mergeCell ref="F362:I362"/>
    <mergeCell ref="L362:M362"/>
    <mergeCell ref="N362:Q362"/>
    <mergeCell ref="F363:I363"/>
    <mergeCell ref="L363:M363"/>
    <mergeCell ref="N363:Q363"/>
    <mergeCell ref="F352:I352"/>
    <mergeCell ref="L352:M352"/>
    <mergeCell ref="N352:Q352"/>
    <mergeCell ref="F353:I353"/>
    <mergeCell ref="L353:M353"/>
    <mergeCell ref="N353:Q353"/>
    <mergeCell ref="F354:I354"/>
    <mergeCell ref="L354:M354"/>
    <mergeCell ref="N354:Q354"/>
    <mergeCell ref="F355:I355"/>
    <mergeCell ref="L355:M355"/>
    <mergeCell ref="N355:Q355"/>
    <mergeCell ref="F356:I356"/>
    <mergeCell ref="L356:M356"/>
    <mergeCell ref="N356:Q356"/>
    <mergeCell ref="F357:I357"/>
    <mergeCell ref="L357:M357"/>
    <mergeCell ref="N357:Q357"/>
    <mergeCell ref="F346:I346"/>
    <mergeCell ref="L346:M346"/>
    <mergeCell ref="N346:Q346"/>
    <mergeCell ref="F347:I347"/>
    <mergeCell ref="L347:M347"/>
    <mergeCell ref="N347:Q347"/>
    <mergeCell ref="F348:I348"/>
    <mergeCell ref="L348:M348"/>
    <mergeCell ref="N348:Q348"/>
    <mergeCell ref="F349:I349"/>
    <mergeCell ref="L349:M349"/>
    <mergeCell ref="N349:Q349"/>
    <mergeCell ref="F350:I350"/>
    <mergeCell ref="L350:M350"/>
    <mergeCell ref="N350:Q350"/>
    <mergeCell ref="F351:I351"/>
    <mergeCell ref="L351:M351"/>
    <mergeCell ref="N351:Q351"/>
    <mergeCell ref="F340:I340"/>
    <mergeCell ref="L340:M340"/>
    <mergeCell ref="N340:Q340"/>
    <mergeCell ref="F341:I341"/>
    <mergeCell ref="L341:M341"/>
    <mergeCell ref="N341:Q341"/>
    <mergeCell ref="F342:I342"/>
    <mergeCell ref="L342:M342"/>
    <mergeCell ref="N342:Q342"/>
    <mergeCell ref="F343:I343"/>
    <mergeCell ref="L343:M343"/>
    <mergeCell ref="N343:Q343"/>
    <mergeCell ref="F344:I344"/>
    <mergeCell ref="L344:M344"/>
    <mergeCell ref="N344:Q344"/>
    <mergeCell ref="F345:I345"/>
    <mergeCell ref="L345:M345"/>
    <mergeCell ref="N345:Q345"/>
    <mergeCell ref="F334:I334"/>
    <mergeCell ref="L334:M334"/>
    <mergeCell ref="N334:Q334"/>
    <mergeCell ref="F335:I335"/>
    <mergeCell ref="L335:M335"/>
    <mergeCell ref="N335:Q335"/>
    <mergeCell ref="F336:I336"/>
    <mergeCell ref="L336:M336"/>
    <mergeCell ref="N336:Q336"/>
    <mergeCell ref="F337:I337"/>
    <mergeCell ref="L337:M337"/>
    <mergeCell ref="N337:Q337"/>
    <mergeCell ref="F338:I338"/>
    <mergeCell ref="L338:M338"/>
    <mergeCell ref="N338:Q338"/>
    <mergeCell ref="F339:I339"/>
    <mergeCell ref="L339:M339"/>
    <mergeCell ref="N339:Q339"/>
    <mergeCell ref="F328:I328"/>
    <mergeCell ref="L328:M328"/>
    <mergeCell ref="N328:Q328"/>
    <mergeCell ref="F329:I329"/>
    <mergeCell ref="L329:M329"/>
    <mergeCell ref="N329:Q329"/>
    <mergeCell ref="F330:I330"/>
    <mergeCell ref="L330:M330"/>
    <mergeCell ref="N330:Q330"/>
    <mergeCell ref="F331:I331"/>
    <mergeCell ref="L331:M331"/>
    <mergeCell ref="N331:Q331"/>
    <mergeCell ref="F332:I332"/>
    <mergeCell ref="L332:M332"/>
    <mergeCell ref="N332:Q332"/>
    <mergeCell ref="F333:I333"/>
    <mergeCell ref="L333:M333"/>
    <mergeCell ref="N333:Q333"/>
    <mergeCell ref="F322:I322"/>
    <mergeCell ref="L322:M322"/>
    <mergeCell ref="N322:Q322"/>
    <mergeCell ref="F323:I323"/>
    <mergeCell ref="L323:M323"/>
    <mergeCell ref="N323:Q323"/>
    <mergeCell ref="F324:I324"/>
    <mergeCell ref="L324:M324"/>
    <mergeCell ref="N324:Q324"/>
    <mergeCell ref="F325:I325"/>
    <mergeCell ref="L325:M325"/>
    <mergeCell ref="N325:Q325"/>
    <mergeCell ref="F326:I326"/>
    <mergeCell ref="L326:M326"/>
    <mergeCell ref="N326:Q326"/>
    <mergeCell ref="F327:I327"/>
    <mergeCell ref="L327:M327"/>
    <mergeCell ref="N327:Q327"/>
    <mergeCell ref="F316:I316"/>
    <mergeCell ref="L316:M316"/>
    <mergeCell ref="N316:Q316"/>
    <mergeCell ref="F317:I317"/>
    <mergeCell ref="L317:M317"/>
    <mergeCell ref="N317:Q317"/>
    <mergeCell ref="F318:I318"/>
    <mergeCell ref="L318:M318"/>
    <mergeCell ref="N318:Q318"/>
    <mergeCell ref="F319:I319"/>
    <mergeCell ref="L319:M319"/>
    <mergeCell ref="N319:Q319"/>
    <mergeCell ref="F320:I320"/>
    <mergeCell ref="L320:M320"/>
    <mergeCell ref="N320:Q320"/>
    <mergeCell ref="F321:I321"/>
    <mergeCell ref="L321:M321"/>
    <mergeCell ref="N321:Q321"/>
    <mergeCell ref="F310:I310"/>
    <mergeCell ref="L310:M310"/>
    <mergeCell ref="N310:Q310"/>
    <mergeCell ref="F311:I311"/>
    <mergeCell ref="L311:M311"/>
    <mergeCell ref="N311:Q311"/>
    <mergeCell ref="F312:I312"/>
    <mergeCell ref="L312:M312"/>
    <mergeCell ref="N312:Q312"/>
    <mergeCell ref="F313:I313"/>
    <mergeCell ref="L313:M313"/>
    <mergeCell ref="N313:Q313"/>
    <mergeCell ref="F314:I314"/>
    <mergeCell ref="L314:M314"/>
    <mergeCell ref="N314:Q314"/>
    <mergeCell ref="F315:I315"/>
    <mergeCell ref="L315:M315"/>
    <mergeCell ref="N315:Q315"/>
    <mergeCell ref="F304:I304"/>
    <mergeCell ref="L304:M304"/>
    <mergeCell ref="N304:Q304"/>
    <mergeCell ref="F305:I305"/>
    <mergeCell ref="L305:M305"/>
    <mergeCell ref="N305:Q305"/>
    <mergeCell ref="F306:I306"/>
    <mergeCell ref="L306:M306"/>
    <mergeCell ref="N306:Q306"/>
    <mergeCell ref="F307:I307"/>
    <mergeCell ref="L307:M307"/>
    <mergeCell ref="N307:Q307"/>
    <mergeCell ref="F308:I308"/>
    <mergeCell ref="L308:M308"/>
    <mergeCell ref="N308:Q308"/>
    <mergeCell ref="F309:I309"/>
    <mergeCell ref="L309:M309"/>
    <mergeCell ref="N309:Q309"/>
    <mergeCell ref="F298:I298"/>
    <mergeCell ref="L298:M298"/>
    <mergeCell ref="N298:Q298"/>
    <mergeCell ref="F299:I299"/>
    <mergeCell ref="L299:M299"/>
    <mergeCell ref="N299:Q299"/>
    <mergeCell ref="F300:I300"/>
    <mergeCell ref="L300:M300"/>
    <mergeCell ref="N300:Q300"/>
    <mergeCell ref="F301:I301"/>
    <mergeCell ref="L301:M301"/>
    <mergeCell ref="N301:Q301"/>
    <mergeCell ref="F302:I302"/>
    <mergeCell ref="L302:M302"/>
    <mergeCell ref="N302:Q302"/>
    <mergeCell ref="F303:I303"/>
    <mergeCell ref="L303:M303"/>
    <mergeCell ref="N303:Q303"/>
    <mergeCell ref="F292:I292"/>
    <mergeCell ref="L292:M292"/>
    <mergeCell ref="N292:Q292"/>
    <mergeCell ref="F293:I293"/>
    <mergeCell ref="L293:M293"/>
    <mergeCell ref="N293:Q293"/>
    <mergeCell ref="F294:I294"/>
    <mergeCell ref="L294:M294"/>
    <mergeCell ref="N294:Q294"/>
    <mergeCell ref="F295:I295"/>
    <mergeCell ref="L295:M295"/>
    <mergeCell ref="N295:Q295"/>
    <mergeCell ref="F296:I296"/>
    <mergeCell ref="L296:M296"/>
    <mergeCell ref="N296:Q296"/>
    <mergeCell ref="F297:I297"/>
    <mergeCell ref="L297:M297"/>
    <mergeCell ref="N297:Q297"/>
    <mergeCell ref="F286:I286"/>
    <mergeCell ref="L286:M286"/>
    <mergeCell ref="N286:Q286"/>
    <mergeCell ref="F287:I287"/>
    <mergeCell ref="L287:M287"/>
    <mergeCell ref="N287:Q287"/>
    <mergeCell ref="F288:I288"/>
    <mergeCell ref="L288:M288"/>
    <mergeCell ref="N288:Q288"/>
    <mergeCell ref="F289:I289"/>
    <mergeCell ref="L289:M289"/>
    <mergeCell ref="N289:Q289"/>
    <mergeCell ref="F290:I290"/>
    <mergeCell ref="L290:M290"/>
    <mergeCell ref="N290:Q290"/>
    <mergeCell ref="F291:I291"/>
    <mergeCell ref="L291:M291"/>
    <mergeCell ref="N291:Q291"/>
    <mergeCell ref="F280:I280"/>
    <mergeCell ref="L280:M280"/>
    <mergeCell ref="N280:Q280"/>
    <mergeCell ref="F281:I281"/>
    <mergeCell ref="L281:M281"/>
    <mergeCell ref="N281:Q281"/>
    <mergeCell ref="F282:I282"/>
    <mergeCell ref="L282:M282"/>
    <mergeCell ref="N282:Q282"/>
    <mergeCell ref="F283:I283"/>
    <mergeCell ref="L283:M283"/>
    <mergeCell ref="N283:Q283"/>
    <mergeCell ref="F284:I284"/>
    <mergeCell ref="L284:M284"/>
    <mergeCell ref="N284:Q284"/>
    <mergeCell ref="F285:I285"/>
    <mergeCell ref="L285:M285"/>
    <mergeCell ref="N285:Q285"/>
    <mergeCell ref="F274:I274"/>
    <mergeCell ref="L274:M274"/>
    <mergeCell ref="N274:Q274"/>
    <mergeCell ref="F275:I275"/>
    <mergeCell ref="L275:M275"/>
    <mergeCell ref="N275:Q275"/>
    <mergeCell ref="F276:I276"/>
    <mergeCell ref="L276:M276"/>
    <mergeCell ref="N276:Q276"/>
    <mergeCell ref="F277:I277"/>
    <mergeCell ref="L277:M277"/>
    <mergeCell ref="N277:Q277"/>
    <mergeCell ref="F278:I278"/>
    <mergeCell ref="L278:M278"/>
    <mergeCell ref="N278:Q278"/>
    <mergeCell ref="F279:I279"/>
    <mergeCell ref="L279:M279"/>
    <mergeCell ref="N279:Q279"/>
    <mergeCell ref="F268:I268"/>
    <mergeCell ref="L268:M268"/>
    <mergeCell ref="N268:Q268"/>
    <mergeCell ref="F269:I269"/>
    <mergeCell ref="L269:M269"/>
    <mergeCell ref="N269:Q269"/>
    <mergeCell ref="F270:I270"/>
    <mergeCell ref="L270:M270"/>
    <mergeCell ref="N270:Q270"/>
    <mergeCell ref="F271:I271"/>
    <mergeCell ref="L271:M271"/>
    <mergeCell ref="N271:Q271"/>
    <mergeCell ref="F272:I272"/>
    <mergeCell ref="L272:M272"/>
    <mergeCell ref="N272:Q272"/>
    <mergeCell ref="F273:I273"/>
    <mergeCell ref="L273:M273"/>
    <mergeCell ref="N273:Q273"/>
    <mergeCell ref="F262:I262"/>
    <mergeCell ref="L262:M262"/>
    <mergeCell ref="N262:Q262"/>
    <mergeCell ref="F263:I263"/>
    <mergeCell ref="L263:M263"/>
    <mergeCell ref="N263:Q263"/>
    <mergeCell ref="F264:I264"/>
    <mergeCell ref="L264:M264"/>
    <mergeCell ref="N264:Q264"/>
    <mergeCell ref="F265:I265"/>
    <mergeCell ref="L265:M265"/>
    <mergeCell ref="N265:Q265"/>
    <mergeCell ref="F266:I266"/>
    <mergeCell ref="L266:M266"/>
    <mergeCell ref="N266:Q266"/>
    <mergeCell ref="F267:I267"/>
    <mergeCell ref="L267:M267"/>
    <mergeCell ref="N267:Q267"/>
    <mergeCell ref="F256:I256"/>
    <mergeCell ref="L256:M256"/>
    <mergeCell ref="N256:Q256"/>
    <mergeCell ref="F257:I257"/>
    <mergeCell ref="L257:M257"/>
    <mergeCell ref="N257:Q257"/>
    <mergeCell ref="F258:I258"/>
    <mergeCell ref="L258:M258"/>
    <mergeCell ref="N258:Q258"/>
    <mergeCell ref="F259:I259"/>
    <mergeCell ref="L259:M259"/>
    <mergeCell ref="N259:Q259"/>
    <mergeCell ref="F260:I260"/>
    <mergeCell ref="L260:M260"/>
    <mergeCell ref="N260:Q260"/>
    <mergeCell ref="F261:I261"/>
    <mergeCell ref="L261:M261"/>
    <mergeCell ref="N261:Q261"/>
    <mergeCell ref="F250:I250"/>
    <mergeCell ref="L250:M250"/>
    <mergeCell ref="N250:Q250"/>
    <mergeCell ref="F251:I251"/>
    <mergeCell ref="L251:M251"/>
    <mergeCell ref="N251:Q251"/>
    <mergeCell ref="F252:I252"/>
    <mergeCell ref="L252:M252"/>
    <mergeCell ref="N252:Q252"/>
    <mergeCell ref="F253:I253"/>
    <mergeCell ref="L253:M253"/>
    <mergeCell ref="N253:Q253"/>
    <mergeCell ref="F254:I254"/>
    <mergeCell ref="L254:M254"/>
    <mergeCell ref="N254:Q254"/>
    <mergeCell ref="F255:I255"/>
    <mergeCell ref="L255:M255"/>
    <mergeCell ref="N255:Q255"/>
    <mergeCell ref="F244:I244"/>
    <mergeCell ref="L244:M244"/>
    <mergeCell ref="N244:Q244"/>
    <mergeCell ref="F245:I245"/>
    <mergeCell ref="L245:M245"/>
    <mergeCell ref="N245:Q245"/>
    <mergeCell ref="F246:I246"/>
    <mergeCell ref="L246:M246"/>
    <mergeCell ref="N246:Q246"/>
    <mergeCell ref="F247:I247"/>
    <mergeCell ref="L247:M247"/>
    <mergeCell ref="N247:Q247"/>
    <mergeCell ref="F248:I248"/>
    <mergeCell ref="L248:M248"/>
    <mergeCell ref="N248:Q248"/>
    <mergeCell ref="F249:I249"/>
    <mergeCell ref="L249:M249"/>
    <mergeCell ref="N249:Q249"/>
    <mergeCell ref="F238:I238"/>
    <mergeCell ref="L238:M238"/>
    <mergeCell ref="N238:Q238"/>
    <mergeCell ref="F239:I239"/>
    <mergeCell ref="L239:M239"/>
    <mergeCell ref="N239:Q239"/>
    <mergeCell ref="F240:I240"/>
    <mergeCell ref="L240:M240"/>
    <mergeCell ref="N240:Q240"/>
    <mergeCell ref="F241:I241"/>
    <mergeCell ref="L241:M241"/>
    <mergeCell ref="N241:Q241"/>
    <mergeCell ref="F242:I242"/>
    <mergeCell ref="L242:M242"/>
    <mergeCell ref="N242:Q242"/>
    <mergeCell ref="F243:I243"/>
    <mergeCell ref="L243:M243"/>
    <mergeCell ref="N243:Q243"/>
    <mergeCell ref="F232:I232"/>
    <mergeCell ref="L232:M232"/>
    <mergeCell ref="N232:Q232"/>
    <mergeCell ref="F233:I233"/>
    <mergeCell ref="L233:M233"/>
    <mergeCell ref="N233:Q233"/>
    <mergeCell ref="F234:I234"/>
    <mergeCell ref="L234:M234"/>
    <mergeCell ref="N234:Q234"/>
    <mergeCell ref="F235:I235"/>
    <mergeCell ref="L235:M235"/>
    <mergeCell ref="N235:Q235"/>
    <mergeCell ref="F236:I236"/>
    <mergeCell ref="L236:M236"/>
    <mergeCell ref="N236:Q236"/>
    <mergeCell ref="F237:I237"/>
    <mergeCell ref="L237:M237"/>
    <mergeCell ref="N237:Q237"/>
    <mergeCell ref="F226:I226"/>
    <mergeCell ref="L226:M226"/>
    <mergeCell ref="N226:Q226"/>
    <mergeCell ref="F227:I227"/>
    <mergeCell ref="L227:M227"/>
    <mergeCell ref="N227:Q227"/>
    <mergeCell ref="F228:I228"/>
    <mergeCell ref="L228:M228"/>
    <mergeCell ref="N228:Q228"/>
    <mergeCell ref="F229:I229"/>
    <mergeCell ref="L229:M229"/>
    <mergeCell ref="N229:Q229"/>
    <mergeCell ref="F230:I230"/>
    <mergeCell ref="L230:M230"/>
    <mergeCell ref="N230:Q230"/>
    <mergeCell ref="F231:I231"/>
    <mergeCell ref="L231:M231"/>
    <mergeCell ref="N231:Q231"/>
    <mergeCell ref="F220:I220"/>
    <mergeCell ref="L220:M220"/>
    <mergeCell ref="N220:Q220"/>
    <mergeCell ref="F221:I221"/>
    <mergeCell ref="L221:M221"/>
    <mergeCell ref="N221:Q221"/>
    <mergeCell ref="F222:I222"/>
    <mergeCell ref="L222:M222"/>
    <mergeCell ref="N222:Q222"/>
    <mergeCell ref="F223:I223"/>
    <mergeCell ref="L223:M223"/>
    <mergeCell ref="N223:Q223"/>
    <mergeCell ref="F224:I224"/>
    <mergeCell ref="L224:M224"/>
    <mergeCell ref="N224:Q224"/>
    <mergeCell ref="F225:I225"/>
    <mergeCell ref="L225:M225"/>
    <mergeCell ref="N225:Q225"/>
    <mergeCell ref="F214:I214"/>
    <mergeCell ref="L214:M214"/>
    <mergeCell ref="N214:Q214"/>
    <mergeCell ref="F215:I215"/>
    <mergeCell ref="L215:M215"/>
    <mergeCell ref="N215:Q215"/>
    <mergeCell ref="F216:I216"/>
    <mergeCell ref="L216:M216"/>
    <mergeCell ref="N216:Q216"/>
    <mergeCell ref="F217:I217"/>
    <mergeCell ref="L217:M217"/>
    <mergeCell ref="N217:Q217"/>
    <mergeCell ref="F218:I218"/>
    <mergeCell ref="L218:M218"/>
    <mergeCell ref="N218:Q218"/>
    <mergeCell ref="F219:I219"/>
    <mergeCell ref="L219:M219"/>
    <mergeCell ref="N219:Q219"/>
    <mergeCell ref="F206:I206"/>
    <mergeCell ref="L206:M206"/>
    <mergeCell ref="N206:Q206"/>
    <mergeCell ref="F207:I207"/>
    <mergeCell ref="L207:M207"/>
    <mergeCell ref="N207:Q207"/>
    <mergeCell ref="F208:I208"/>
    <mergeCell ref="F210:I210"/>
    <mergeCell ref="L210:M210"/>
    <mergeCell ref="N210:Q210"/>
    <mergeCell ref="F211:I211"/>
    <mergeCell ref="L211:M211"/>
    <mergeCell ref="N211:Q211"/>
    <mergeCell ref="F212:I212"/>
    <mergeCell ref="L212:M212"/>
    <mergeCell ref="N212:Q212"/>
    <mergeCell ref="F213:I213"/>
    <mergeCell ref="L213:M213"/>
    <mergeCell ref="N213:Q213"/>
    <mergeCell ref="F192:I192"/>
    <mergeCell ref="F193:I193"/>
    <mergeCell ref="F194:I194"/>
    <mergeCell ref="F195:I195"/>
    <mergeCell ref="F196:I196"/>
    <mergeCell ref="F197:I197"/>
    <mergeCell ref="F198:I198"/>
    <mergeCell ref="F199:I199"/>
    <mergeCell ref="F200:I200"/>
    <mergeCell ref="F201:I201"/>
    <mergeCell ref="F203:I203"/>
    <mergeCell ref="L203:M203"/>
    <mergeCell ref="N203:Q203"/>
    <mergeCell ref="F204:I204"/>
    <mergeCell ref="F205:I205"/>
    <mergeCell ref="L205:M205"/>
    <mergeCell ref="N205:Q205"/>
    <mergeCell ref="F177:I177"/>
    <mergeCell ref="F178:I178"/>
    <mergeCell ref="F179:I179"/>
    <mergeCell ref="F180:I180"/>
    <mergeCell ref="F181:I181"/>
    <mergeCell ref="F182:I182"/>
    <mergeCell ref="F183:I183"/>
    <mergeCell ref="F184:I184"/>
    <mergeCell ref="F185:I185"/>
    <mergeCell ref="F186:I186"/>
    <mergeCell ref="F187:I187"/>
    <mergeCell ref="F188:I188"/>
    <mergeCell ref="F189:I189"/>
    <mergeCell ref="L189:M189"/>
    <mergeCell ref="N189:Q189"/>
    <mergeCell ref="F190:I190"/>
    <mergeCell ref="F191:I191"/>
    <mergeCell ref="F162:I162"/>
    <mergeCell ref="F163:I163"/>
    <mergeCell ref="L163:M163"/>
    <mergeCell ref="N163:Q163"/>
    <mergeCell ref="F164:I164"/>
    <mergeCell ref="F165:I165"/>
    <mergeCell ref="F166:I166"/>
    <mergeCell ref="F167:I167"/>
    <mergeCell ref="F168:I168"/>
    <mergeCell ref="F169:I169"/>
    <mergeCell ref="F170:I170"/>
    <mergeCell ref="F171:I171"/>
    <mergeCell ref="F172:I172"/>
    <mergeCell ref="F173:I173"/>
    <mergeCell ref="F174:I174"/>
    <mergeCell ref="F175:I175"/>
    <mergeCell ref="F176:I176"/>
    <mergeCell ref="L176:M176"/>
    <mergeCell ref="N176:Q176"/>
    <mergeCell ref="F153:I153"/>
    <mergeCell ref="L153:M153"/>
    <mergeCell ref="N153:Q153"/>
    <mergeCell ref="F154:I154"/>
    <mergeCell ref="F155:I155"/>
    <mergeCell ref="L155:M155"/>
    <mergeCell ref="N155:Q155"/>
    <mergeCell ref="F156:I156"/>
    <mergeCell ref="F157:I157"/>
    <mergeCell ref="L157:M157"/>
    <mergeCell ref="N157:Q157"/>
    <mergeCell ref="F158:I158"/>
    <mergeCell ref="F159:I159"/>
    <mergeCell ref="L159:M159"/>
    <mergeCell ref="N159:Q159"/>
    <mergeCell ref="F160:I160"/>
    <mergeCell ref="F161:I161"/>
    <mergeCell ref="L161:M161"/>
    <mergeCell ref="N161:Q161"/>
    <mergeCell ref="F142:I142"/>
    <mergeCell ref="F143:I143"/>
    <mergeCell ref="F144:I144"/>
    <mergeCell ref="F145:I145"/>
    <mergeCell ref="F146:I146"/>
    <mergeCell ref="F147:I147"/>
    <mergeCell ref="L147:M147"/>
    <mergeCell ref="N147:Q147"/>
    <mergeCell ref="F148:I148"/>
    <mergeCell ref="F149:I149"/>
    <mergeCell ref="L149:M149"/>
    <mergeCell ref="N149:Q149"/>
    <mergeCell ref="F150:I150"/>
    <mergeCell ref="F151:I151"/>
    <mergeCell ref="L151:M151"/>
    <mergeCell ref="N151:Q151"/>
    <mergeCell ref="F152:I152"/>
    <mergeCell ref="F122:P122"/>
    <mergeCell ref="M124:P124"/>
    <mergeCell ref="M126:Q126"/>
    <mergeCell ref="M127:Q127"/>
    <mergeCell ref="F129:I129"/>
    <mergeCell ref="L129:M129"/>
    <mergeCell ref="N129:Q129"/>
    <mergeCell ref="F134:I134"/>
    <mergeCell ref="L134:M134"/>
    <mergeCell ref="N134:Q134"/>
    <mergeCell ref="F135:I135"/>
    <mergeCell ref="F136:I136"/>
    <mergeCell ref="F137:I137"/>
    <mergeCell ref="F138:I138"/>
    <mergeCell ref="F139:I139"/>
    <mergeCell ref="F140:I140"/>
    <mergeCell ref="F141:I141"/>
    <mergeCell ref="N102:Q102"/>
    <mergeCell ref="N103:Q103"/>
    <mergeCell ref="N105:Q105"/>
    <mergeCell ref="D106:H106"/>
    <mergeCell ref="N106:Q106"/>
    <mergeCell ref="D107:H107"/>
    <mergeCell ref="N107:Q107"/>
    <mergeCell ref="D108:H108"/>
    <mergeCell ref="N108:Q108"/>
    <mergeCell ref="D109:H109"/>
    <mergeCell ref="N109:Q109"/>
    <mergeCell ref="D110:H110"/>
    <mergeCell ref="N110:Q110"/>
    <mergeCell ref="N111:Q111"/>
    <mergeCell ref="L113:Q113"/>
    <mergeCell ref="C119:Q119"/>
    <mergeCell ref="F121:P121"/>
    <mergeCell ref="M84:Q84"/>
    <mergeCell ref="C86:G86"/>
    <mergeCell ref="N86:Q86"/>
    <mergeCell ref="N88:Q88"/>
    <mergeCell ref="N89:Q89"/>
    <mergeCell ref="N90:Q90"/>
    <mergeCell ref="N91:Q91"/>
    <mergeCell ref="N92:Q92"/>
    <mergeCell ref="N93:Q93"/>
    <mergeCell ref="N94:Q94"/>
    <mergeCell ref="N95:Q95"/>
    <mergeCell ref="N96:Q96"/>
    <mergeCell ref="N97:Q97"/>
    <mergeCell ref="N98:Q98"/>
    <mergeCell ref="N99:Q99"/>
    <mergeCell ref="N100:Q100"/>
    <mergeCell ref="N101:Q101"/>
    <mergeCell ref="M30:P30"/>
    <mergeCell ref="H32:J32"/>
    <mergeCell ref="M32:P32"/>
    <mergeCell ref="H33:J33"/>
    <mergeCell ref="M33:P33"/>
    <mergeCell ref="H34:J34"/>
    <mergeCell ref="M34:P34"/>
    <mergeCell ref="H35:J35"/>
    <mergeCell ref="M35:P35"/>
    <mergeCell ref="H36:J36"/>
    <mergeCell ref="M36:P36"/>
    <mergeCell ref="L38:P38"/>
    <mergeCell ref="C76:Q76"/>
    <mergeCell ref="F78:P78"/>
    <mergeCell ref="F79:P79"/>
    <mergeCell ref="M81:P81"/>
    <mergeCell ref="M83:Q83"/>
    <mergeCell ref="C2:Q2"/>
    <mergeCell ref="C4:Q4"/>
    <mergeCell ref="F6:P6"/>
    <mergeCell ref="F7:P7"/>
    <mergeCell ref="O9:P9"/>
    <mergeCell ref="O11:P11"/>
    <mergeCell ref="O12:P12"/>
    <mergeCell ref="O14:P14"/>
    <mergeCell ref="E15:L15"/>
    <mergeCell ref="O15:P15"/>
    <mergeCell ref="O17:P17"/>
    <mergeCell ref="O18:P18"/>
    <mergeCell ref="O20:P20"/>
    <mergeCell ref="O21:P21"/>
    <mergeCell ref="E24:L24"/>
    <mergeCell ref="M27:P27"/>
    <mergeCell ref="M28:P28"/>
  </mergeCells>
  <dataValidations count="2">
    <dataValidation type="list" allowBlank="1" showInputMessage="1" showErrorMessage="1" error="Povoleny jsou hodnoty K, M." sqref="D777:D782">
      <formula1>"K, M"</formula1>
    </dataValidation>
    <dataValidation type="list" allowBlank="1" showInputMessage="1" showErrorMessage="1" error="Povoleny jsou hodnoty základní, snížená, zákl. přenesená, sníž. přenesená, nulová." sqref="U777:U782">
      <formula1>"základní, snížená, zákl. přenesená, sníž. přenesená, nulová"</formula1>
    </dataValidation>
  </dataValidations>
  <hyperlinks>
    <hyperlink ref="F1:G1" location="C2" display="1) Krycí list rozpočtu"/>
    <hyperlink ref="H1:K1" location="C86" display="2) Rekapitulace rozpočtu"/>
    <hyperlink ref="L1" location="C129" display="3) Rozpočet"/>
    <hyperlink ref="S1:T1" location="'Rekapitulace stavby'!C2" display="Rekapitulace stavby"/>
  </hyperlinks>
  <pageMargins left="0.58333330000000005" right="0.58333330000000005" top="0.5" bottom="0.46666669999999999" header="0" footer="0"/>
  <pageSetup paperSize="9" fitToHeight="100" blackAndWhite="1"/>
  <headerFooter>
    <oddFooter>&amp;CStrana &amp;P z &amp;N</oddFooter>
  </headerFooter>
  <drawing r:id="rId1"/>
</worksheet>
</file>

<file path=xl/worksheets/sheet5.xml><?xml version="1.0" encoding="utf-8"?>
<worksheet xmlns="http://schemas.openxmlformats.org/spreadsheetml/2006/main" xmlns:r="http://schemas.openxmlformats.org/officeDocument/2006/relationships">
  <sheetPr>
    <pageSetUpPr fitToPage="1"/>
  </sheetPr>
  <dimension ref="A1:BN222"/>
  <sheetViews>
    <sheetView showGridLines="0" workbookViewId="0">
      <pane ySplit="1" topLeftCell="A2" activePane="bottomLeft" state="frozen"/>
      <selection pane="bottomLeft"/>
    </sheetView>
  </sheetViews>
  <sheetFormatPr defaultRowHeight="15"/>
  <cols>
    <col min="1" max="1" width="8.33203125" customWidth="1"/>
    <col min="2" max="2" width="1.6640625" customWidth="1"/>
    <col min="3" max="3" width="4.1640625" customWidth="1"/>
    <col min="4" max="4" width="4.33203125" customWidth="1"/>
    <col min="5" max="5" width="17.1640625" customWidth="1"/>
    <col min="6" max="7" width="11.1640625" customWidth="1"/>
    <col min="8" max="8" width="12.5" customWidth="1"/>
    <col min="9" max="9" width="7" customWidth="1"/>
    <col min="10" max="10" width="5.1640625" customWidth="1"/>
    <col min="11" max="11" width="11.5" customWidth="1"/>
    <col min="12" max="12" width="12" customWidth="1"/>
    <col min="13" max="14" width="6" customWidth="1"/>
    <col min="15" max="15" width="2" customWidth="1"/>
    <col min="16" max="16" width="12.5" customWidth="1"/>
    <col min="17" max="17" width="4.1640625" customWidth="1"/>
    <col min="18" max="18" width="1.6640625" customWidth="1"/>
    <col min="19" max="19" width="8.1640625" customWidth="1"/>
    <col min="20" max="20" width="29.6640625" hidden="1" customWidth="1"/>
    <col min="21" max="21" width="16.33203125" hidden="1" customWidth="1"/>
    <col min="22" max="22" width="12.33203125" hidden="1" customWidth="1"/>
    <col min="23" max="23" width="16.33203125" hidden="1" customWidth="1"/>
    <col min="24" max="24" width="12.1640625" hidden="1" customWidth="1"/>
    <col min="25" max="25" width="15" hidden="1" customWidth="1"/>
    <col min="26" max="26" width="11" hidden="1" customWidth="1"/>
    <col min="27" max="27" width="15" hidden="1" customWidth="1"/>
    <col min="28" max="28" width="16.33203125" hidden="1" customWidth="1"/>
    <col min="29" max="29" width="11" customWidth="1"/>
    <col min="30" max="30" width="15" customWidth="1"/>
    <col min="31" max="31" width="16.33203125" customWidth="1"/>
    <col min="44" max="65" width="9.33203125" hidden="1"/>
  </cols>
  <sheetData>
    <row r="1" spans="1:66" ht="21.75" customHeight="1">
      <c r="A1" s="116"/>
      <c r="B1" s="14"/>
      <c r="C1" s="14"/>
      <c r="D1" s="15" t="s">
        <v>1</v>
      </c>
      <c r="E1" s="14"/>
      <c r="F1" s="16" t="s">
        <v>113</v>
      </c>
      <c r="G1" s="16"/>
      <c r="H1" s="276" t="s">
        <v>114</v>
      </c>
      <c r="I1" s="276"/>
      <c r="J1" s="276"/>
      <c r="K1" s="276"/>
      <c r="L1" s="16" t="s">
        <v>115</v>
      </c>
      <c r="M1" s="14"/>
      <c r="N1" s="14"/>
      <c r="O1" s="15" t="s">
        <v>116</v>
      </c>
      <c r="P1" s="14"/>
      <c r="Q1" s="14"/>
      <c r="R1" s="14"/>
      <c r="S1" s="16" t="s">
        <v>117</v>
      </c>
      <c r="T1" s="16"/>
      <c r="U1" s="116"/>
      <c r="V1" s="116"/>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row>
    <row r="2" spans="1:66" ht="36.950000000000003" customHeight="1">
      <c r="C2" s="204" t="s">
        <v>7</v>
      </c>
      <c r="D2" s="205"/>
      <c r="E2" s="205"/>
      <c r="F2" s="205"/>
      <c r="G2" s="205"/>
      <c r="H2" s="205"/>
      <c r="I2" s="205"/>
      <c r="J2" s="205"/>
      <c r="K2" s="205"/>
      <c r="L2" s="205"/>
      <c r="M2" s="205"/>
      <c r="N2" s="205"/>
      <c r="O2" s="205"/>
      <c r="P2" s="205"/>
      <c r="Q2" s="205"/>
      <c r="S2" s="247" t="s">
        <v>8</v>
      </c>
      <c r="T2" s="248"/>
      <c r="U2" s="248"/>
      <c r="V2" s="248"/>
      <c r="W2" s="248"/>
      <c r="X2" s="248"/>
      <c r="Y2" s="248"/>
      <c r="Z2" s="248"/>
      <c r="AA2" s="248"/>
      <c r="AB2" s="248"/>
      <c r="AC2" s="248"/>
      <c r="AT2" s="20" t="s">
        <v>97</v>
      </c>
    </row>
    <row r="3" spans="1:66" ht="6.95" customHeight="1">
      <c r="B3" s="21"/>
      <c r="C3" s="22"/>
      <c r="D3" s="22"/>
      <c r="E3" s="22"/>
      <c r="F3" s="22"/>
      <c r="G3" s="22"/>
      <c r="H3" s="22"/>
      <c r="I3" s="22"/>
      <c r="J3" s="22"/>
      <c r="K3" s="22"/>
      <c r="L3" s="22"/>
      <c r="M3" s="22"/>
      <c r="N3" s="22"/>
      <c r="O3" s="22"/>
      <c r="P3" s="22"/>
      <c r="Q3" s="22"/>
      <c r="R3" s="23"/>
      <c r="AT3" s="20" t="s">
        <v>118</v>
      </c>
    </row>
    <row r="4" spans="1:66" ht="36.950000000000003" customHeight="1">
      <c r="B4" s="24"/>
      <c r="C4" s="206" t="s">
        <v>119</v>
      </c>
      <c r="D4" s="207"/>
      <c r="E4" s="207"/>
      <c r="F4" s="207"/>
      <c r="G4" s="207"/>
      <c r="H4" s="207"/>
      <c r="I4" s="207"/>
      <c r="J4" s="207"/>
      <c r="K4" s="207"/>
      <c r="L4" s="207"/>
      <c r="M4" s="207"/>
      <c r="N4" s="207"/>
      <c r="O4" s="207"/>
      <c r="P4" s="207"/>
      <c r="Q4" s="207"/>
      <c r="R4" s="25"/>
      <c r="T4" s="26" t="s">
        <v>13</v>
      </c>
      <c r="AT4" s="20" t="s">
        <v>6</v>
      </c>
    </row>
    <row r="5" spans="1:66" ht="6.95" customHeight="1">
      <c r="B5" s="24"/>
      <c r="C5" s="28"/>
      <c r="D5" s="28"/>
      <c r="E5" s="28"/>
      <c r="F5" s="28"/>
      <c r="G5" s="28"/>
      <c r="H5" s="28"/>
      <c r="I5" s="28"/>
      <c r="J5" s="28"/>
      <c r="K5" s="28"/>
      <c r="L5" s="28"/>
      <c r="M5" s="28"/>
      <c r="N5" s="28"/>
      <c r="O5" s="28"/>
      <c r="P5" s="28"/>
      <c r="Q5" s="28"/>
      <c r="R5" s="25"/>
    </row>
    <row r="6" spans="1:66" ht="25.35" customHeight="1">
      <c r="B6" s="24"/>
      <c r="C6" s="28"/>
      <c r="D6" s="32" t="s">
        <v>19</v>
      </c>
      <c r="E6" s="28"/>
      <c r="F6" s="277" t="str">
        <f>'Rekapitulace stavby'!K6</f>
        <v>BOULDEROVÁ LEZECKÁ STĚNA, VÝSTAVIŠTĚ PRAHA – PRAHA 7_DVZ</v>
      </c>
      <c r="G6" s="278"/>
      <c r="H6" s="278"/>
      <c r="I6" s="278"/>
      <c r="J6" s="278"/>
      <c r="K6" s="278"/>
      <c r="L6" s="278"/>
      <c r="M6" s="278"/>
      <c r="N6" s="278"/>
      <c r="O6" s="278"/>
      <c r="P6" s="278"/>
      <c r="Q6" s="28"/>
      <c r="R6" s="25"/>
    </row>
    <row r="7" spans="1:66" s="1" customFormat="1" ht="32.85" customHeight="1">
      <c r="B7" s="37"/>
      <c r="C7" s="38"/>
      <c r="D7" s="31" t="s">
        <v>153</v>
      </c>
      <c r="E7" s="38"/>
      <c r="F7" s="212" t="s">
        <v>2442</v>
      </c>
      <c r="G7" s="249"/>
      <c r="H7" s="249"/>
      <c r="I7" s="249"/>
      <c r="J7" s="249"/>
      <c r="K7" s="249"/>
      <c r="L7" s="249"/>
      <c r="M7" s="249"/>
      <c r="N7" s="249"/>
      <c r="O7" s="249"/>
      <c r="P7" s="249"/>
      <c r="Q7" s="38"/>
      <c r="R7" s="39"/>
    </row>
    <row r="8" spans="1:66" s="1" customFormat="1" ht="14.45" customHeight="1">
      <c r="B8" s="37"/>
      <c r="C8" s="38"/>
      <c r="D8" s="32" t="s">
        <v>21</v>
      </c>
      <c r="E8" s="38"/>
      <c r="F8" s="30" t="s">
        <v>5</v>
      </c>
      <c r="G8" s="38"/>
      <c r="H8" s="38"/>
      <c r="I8" s="38"/>
      <c r="J8" s="38"/>
      <c r="K8" s="38"/>
      <c r="L8" s="38"/>
      <c r="M8" s="32" t="s">
        <v>22</v>
      </c>
      <c r="N8" s="38"/>
      <c r="O8" s="30" t="s">
        <v>5</v>
      </c>
      <c r="P8" s="38"/>
      <c r="Q8" s="38"/>
      <c r="R8" s="39"/>
    </row>
    <row r="9" spans="1:66" s="1" customFormat="1" ht="14.45" customHeight="1">
      <c r="B9" s="37"/>
      <c r="C9" s="38"/>
      <c r="D9" s="32" t="s">
        <v>23</v>
      </c>
      <c r="E9" s="38"/>
      <c r="F9" s="30" t="s">
        <v>24</v>
      </c>
      <c r="G9" s="38"/>
      <c r="H9" s="38"/>
      <c r="I9" s="38"/>
      <c r="J9" s="38"/>
      <c r="K9" s="38"/>
      <c r="L9" s="38"/>
      <c r="M9" s="32" t="s">
        <v>25</v>
      </c>
      <c r="N9" s="38"/>
      <c r="O9" s="250" t="str">
        <f>'Rekapitulace stavby'!AN8</f>
        <v>13. 3. 2018</v>
      </c>
      <c r="P9" s="251"/>
      <c r="Q9" s="38"/>
      <c r="R9" s="39"/>
    </row>
    <row r="10" spans="1:66" s="1" customFormat="1" ht="10.9" customHeight="1">
      <c r="B10" s="37"/>
      <c r="C10" s="38"/>
      <c r="D10" s="38"/>
      <c r="E10" s="38"/>
      <c r="F10" s="38"/>
      <c r="G10" s="38"/>
      <c r="H10" s="38"/>
      <c r="I10" s="38"/>
      <c r="J10" s="38"/>
      <c r="K10" s="38"/>
      <c r="L10" s="38"/>
      <c r="M10" s="38"/>
      <c r="N10" s="38"/>
      <c r="O10" s="38"/>
      <c r="P10" s="38"/>
      <c r="Q10" s="38"/>
      <c r="R10" s="39"/>
    </row>
    <row r="11" spans="1:66" s="1" customFormat="1" ht="14.45" customHeight="1">
      <c r="B11" s="37"/>
      <c r="C11" s="38"/>
      <c r="D11" s="32" t="s">
        <v>27</v>
      </c>
      <c r="E11" s="38"/>
      <c r="F11" s="38"/>
      <c r="G11" s="38"/>
      <c r="H11" s="38"/>
      <c r="I11" s="38"/>
      <c r="J11" s="38"/>
      <c r="K11" s="38"/>
      <c r="L11" s="38"/>
      <c r="M11" s="32" t="s">
        <v>28</v>
      </c>
      <c r="N11" s="38"/>
      <c r="O11" s="210" t="s">
        <v>29</v>
      </c>
      <c r="P11" s="210"/>
      <c r="Q11" s="38"/>
      <c r="R11" s="39"/>
    </row>
    <row r="12" spans="1:66" s="1" customFormat="1" ht="18" customHeight="1">
      <c r="B12" s="37"/>
      <c r="C12" s="38"/>
      <c r="D12" s="38"/>
      <c r="E12" s="30" t="s">
        <v>30</v>
      </c>
      <c r="F12" s="38"/>
      <c r="G12" s="38"/>
      <c r="H12" s="38"/>
      <c r="I12" s="38"/>
      <c r="J12" s="38"/>
      <c r="K12" s="38"/>
      <c r="L12" s="38"/>
      <c r="M12" s="32" t="s">
        <v>31</v>
      </c>
      <c r="N12" s="38"/>
      <c r="O12" s="210" t="s">
        <v>5</v>
      </c>
      <c r="P12" s="210"/>
      <c r="Q12" s="38"/>
      <c r="R12" s="39"/>
    </row>
    <row r="13" spans="1:66" s="1" customFormat="1" ht="6.95" customHeight="1">
      <c r="B13" s="37"/>
      <c r="C13" s="38"/>
      <c r="D13" s="38"/>
      <c r="E13" s="38"/>
      <c r="F13" s="38"/>
      <c r="G13" s="38"/>
      <c r="H13" s="38"/>
      <c r="I13" s="38"/>
      <c r="J13" s="38"/>
      <c r="K13" s="38"/>
      <c r="L13" s="38"/>
      <c r="M13" s="38"/>
      <c r="N13" s="38"/>
      <c r="O13" s="38"/>
      <c r="P13" s="38"/>
      <c r="Q13" s="38"/>
      <c r="R13" s="39"/>
    </row>
    <row r="14" spans="1:66" s="1" customFormat="1" ht="14.45" customHeight="1">
      <c r="B14" s="37"/>
      <c r="C14" s="38"/>
      <c r="D14" s="32" t="s">
        <v>32</v>
      </c>
      <c r="E14" s="38"/>
      <c r="F14" s="38"/>
      <c r="G14" s="38"/>
      <c r="H14" s="38"/>
      <c r="I14" s="38"/>
      <c r="J14" s="38"/>
      <c r="K14" s="38"/>
      <c r="L14" s="38"/>
      <c r="M14" s="32" t="s">
        <v>28</v>
      </c>
      <c r="N14" s="38"/>
      <c r="O14" s="252" t="str">
        <f>IF('Rekapitulace stavby'!AN13="","",'Rekapitulace stavby'!AN13)</f>
        <v>Vyplň údaj</v>
      </c>
      <c r="P14" s="210"/>
      <c r="Q14" s="38"/>
      <c r="R14" s="39"/>
    </row>
    <row r="15" spans="1:66" s="1" customFormat="1" ht="18" customHeight="1">
      <c r="B15" s="37"/>
      <c r="C15" s="38"/>
      <c r="D15" s="38"/>
      <c r="E15" s="252" t="str">
        <f>IF('Rekapitulace stavby'!E14="","",'Rekapitulace stavby'!E14)</f>
        <v>Vyplň údaj</v>
      </c>
      <c r="F15" s="253"/>
      <c r="G15" s="253"/>
      <c r="H15" s="253"/>
      <c r="I15" s="253"/>
      <c r="J15" s="253"/>
      <c r="K15" s="253"/>
      <c r="L15" s="253"/>
      <c r="M15" s="32" t="s">
        <v>31</v>
      </c>
      <c r="N15" s="38"/>
      <c r="O15" s="252" t="str">
        <f>IF('Rekapitulace stavby'!AN14="","",'Rekapitulace stavby'!AN14)</f>
        <v>Vyplň údaj</v>
      </c>
      <c r="P15" s="210"/>
      <c r="Q15" s="38"/>
      <c r="R15" s="39"/>
    </row>
    <row r="16" spans="1:66" s="1" customFormat="1" ht="6.95" customHeight="1">
      <c r="B16" s="37"/>
      <c r="C16" s="38"/>
      <c r="D16" s="38"/>
      <c r="E16" s="38"/>
      <c r="F16" s="38"/>
      <c r="G16" s="38"/>
      <c r="H16" s="38"/>
      <c r="I16" s="38"/>
      <c r="J16" s="38"/>
      <c r="K16" s="38"/>
      <c r="L16" s="38"/>
      <c r="M16" s="38"/>
      <c r="N16" s="38"/>
      <c r="O16" s="38"/>
      <c r="P16" s="38"/>
      <c r="Q16" s="38"/>
      <c r="R16" s="39"/>
    </row>
    <row r="17" spans="2:18" s="1" customFormat="1" ht="14.45" customHeight="1">
      <c r="B17" s="37"/>
      <c r="C17" s="38"/>
      <c r="D17" s="32" t="s">
        <v>34</v>
      </c>
      <c r="E17" s="38"/>
      <c r="F17" s="38"/>
      <c r="G17" s="38"/>
      <c r="H17" s="38"/>
      <c r="I17" s="38"/>
      <c r="J17" s="38"/>
      <c r="K17" s="38"/>
      <c r="L17" s="38"/>
      <c r="M17" s="32" t="s">
        <v>28</v>
      </c>
      <c r="N17" s="38"/>
      <c r="O17" s="210" t="s">
        <v>5</v>
      </c>
      <c r="P17" s="210"/>
      <c r="Q17" s="38"/>
      <c r="R17" s="39"/>
    </row>
    <row r="18" spans="2:18" s="1" customFormat="1" ht="18" customHeight="1">
      <c r="B18" s="37"/>
      <c r="C18" s="38"/>
      <c r="D18" s="38"/>
      <c r="E18" s="30" t="s">
        <v>35</v>
      </c>
      <c r="F18" s="38"/>
      <c r="G18" s="38"/>
      <c r="H18" s="38"/>
      <c r="I18" s="38"/>
      <c r="J18" s="38"/>
      <c r="K18" s="38"/>
      <c r="L18" s="38"/>
      <c r="M18" s="32" t="s">
        <v>31</v>
      </c>
      <c r="N18" s="38"/>
      <c r="O18" s="210" t="s">
        <v>5</v>
      </c>
      <c r="P18" s="210"/>
      <c r="Q18" s="38"/>
      <c r="R18" s="39"/>
    </row>
    <row r="19" spans="2:18" s="1" customFormat="1" ht="6.95" customHeight="1">
      <c r="B19" s="37"/>
      <c r="C19" s="38"/>
      <c r="D19" s="38"/>
      <c r="E19" s="38"/>
      <c r="F19" s="38"/>
      <c r="G19" s="38"/>
      <c r="H19" s="38"/>
      <c r="I19" s="38"/>
      <c r="J19" s="38"/>
      <c r="K19" s="38"/>
      <c r="L19" s="38"/>
      <c r="M19" s="38"/>
      <c r="N19" s="38"/>
      <c r="O19" s="38"/>
      <c r="P19" s="38"/>
      <c r="Q19" s="38"/>
      <c r="R19" s="39"/>
    </row>
    <row r="20" spans="2:18" s="1" customFormat="1" ht="14.45" customHeight="1">
      <c r="B20" s="37"/>
      <c r="C20" s="38"/>
      <c r="D20" s="32" t="s">
        <v>37</v>
      </c>
      <c r="E20" s="38"/>
      <c r="F20" s="38"/>
      <c r="G20" s="38"/>
      <c r="H20" s="38"/>
      <c r="I20" s="38"/>
      <c r="J20" s="38"/>
      <c r="K20" s="38"/>
      <c r="L20" s="38"/>
      <c r="M20" s="32" t="s">
        <v>28</v>
      </c>
      <c r="N20" s="38"/>
      <c r="O20" s="210" t="s">
        <v>38</v>
      </c>
      <c r="P20" s="210"/>
      <c r="Q20" s="38"/>
      <c r="R20" s="39"/>
    </row>
    <row r="21" spans="2:18" s="1" customFormat="1" ht="18" customHeight="1">
      <c r="B21" s="37"/>
      <c r="C21" s="38"/>
      <c r="D21" s="38"/>
      <c r="E21" s="30" t="s">
        <v>39</v>
      </c>
      <c r="F21" s="38"/>
      <c r="G21" s="38"/>
      <c r="H21" s="38"/>
      <c r="I21" s="38"/>
      <c r="J21" s="38"/>
      <c r="K21" s="38"/>
      <c r="L21" s="38"/>
      <c r="M21" s="32" t="s">
        <v>31</v>
      </c>
      <c r="N21" s="38"/>
      <c r="O21" s="210" t="s">
        <v>5</v>
      </c>
      <c r="P21" s="210"/>
      <c r="Q21" s="38"/>
      <c r="R21" s="39"/>
    </row>
    <row r="22" spans="2:18" s="1" customFormat="1" ht="6.95" customHeight="1">
      <c r="B22" s="37"/>
      <c r="C22" s="38"/>
      <c r="D22" s="38"/>
      <c r="E22" s="38"/>
      <c r="F22" s="38"/>
      <c r="G22" s="38"/>
      <c r="H22" s="38"/>
      <c r="I22" s="38"/>
      <c r="J22" s="38"/>
      <c r="K22" s="38"/>
      <c r="L22" s="38"/>
      <c r="M22" s="38"/>
      <c r="N22" s="38"/>
      <c r="O22" s="38"/>
      <c r="P22" s="38"/>
      <c r="Q22" s="38"/>
      <c r="R22" s="39"/>
    </row>
    <row r="23" spans="2:18" s="1" customFormat="1" ht="14.45" customHeight="1">
      <c r="B23" s="37"/>
      <c r="C23" s="38"/>
      <c r="D23" s="32" t="s">
        <v>40</v>
      </c>
      <c r="E23" s="38"/>
      <c r="F23" s="38"/>
      <c r="G23" s="38"/>
      <c r="H23" s="38"/>
      <c r="I23" s="38"/>
      <c r="J23" s="38"/>
      <c r="K23" s="38"/>
      <c r="L23" s="38"/>
      <c r="M23" s="38"/>
      <c r="N23" s="38"/>
      <c r="O23" s="38"/>
      <c r="P23" s="38"/>
      <c r="Q23" s="38"/>
      <c r="R23" s="39"/>
    </row>
    <row r="24" spans="2:18" s="1" customFormat="1" ht="16.5" customHeight="1">
      <c r="B24" s="37"/>
      <c r="C24" s="38"/>
      <c r="D24" s="38"/>
      <c r="E24" s="215" t="s">
        <v>5</v>
      </c>
      <c r="F24" s="215"/>
      <c r="G24" s="215"/>
      <c r="H24" s="215"/>
      <c r="I24" s="215"/>
      <c r="J24" s="215"/>
      <c r="K24" s="215"/>
      <c r="L24" s="215"/>
      <c r="M24" s="38"/>
      <c r="N24" s="38"/>
      <c r="O24" s="38"/>
      <c r="P24" s="38"/>
      <c r="Q24" s="38"/>
      <c r="R24" s="39"/>
    </row>
    <row r="25" spans="2:18" s="1" customFormat="1" ht="6.95" customHeight="1">
      <c r="B25" s="37"/>
      <c r="C25" s="38"/>
      <c r="D25" s="38"/>
      <c r="E25" s="38"/>
      <c r="F25" s="38"/>
      <c r="G25" s="38"/>
      <c r="H25" s="38"/>
      <c r="I25" s="38"/>
      <c r="J25" s="38"/>
      <c r="K25" s="38"/>
      <c r="L25" s="38"/>
      <c r="M25" s="38"/>
      <c r="N25" s="38"/>
      <c r="O25" s="38"/>
      <c r="P25" s="38"/>
      <c r="Q25" s="38"/>
      <c r="R25" s="39"/>
    </row>
    <row r="26" spans="2:18" s="1" customFormat="1" ht="6.95" customHeight="1">
      <c r="B26" s="37"/>
      <c r="C26" s="38"/>
      <c r="D26" s="53"/>
      <c r="E26" s="53"/>
      <c r="F26" s="53"/>
      <c r="G26" s="53"/>
      <c r="H26" s="53"/>
      <c r="I26" s="53"/>
      <c r="J26" s="53"/>
      <c r="K26" s="53"/>
      <c r="L26" s="53"/>
      <c r="M26" s="53"/>
      <c r="N26" s="53"/>
      <c r="O26" s="53"/>
      <c r="P26" s="53"/>
      <c r="Q26" s="38"/>
      <c r="R26" s="39"/>
    </row>
    <row r="27" spans="2:18" s="1" customFormat="1" ht="14.45" customHeight="1">
      <c r="B27" s="37"/>
      <c r="C27" s="38"/>
      <c r="D27" s="117" t="s">
        <v>120</v>
      </c>
      <c r="E27" s="38"/>
      <c r="F27" s="38"/>
      <c r="G27" s="38"/>
      <c r="H27" s="38"/>
      <c r="I27" s="38"/>
      <c r="J27" s="38"/>
      <c r="K27" s="38"/>
      <c r="L27" s="38"/>
      <c r="M27" s="216">
        <f>N88</f>
        <v>0</v>
      </c>
      <c r="N27" s="216"/>
      <c r="O27" s="216"/>
      <c r="P27" s="216"/>
      <c r="Q27" s="38"/>
      <c r="R27" s="39"/>
    </row>
    <row r="28" spans="2:18" s="1" customFormat="1" ht="14.45" customHeight="1">
      <c r="B28" s="37"/>
      <c r="C28" s="38"/>
      <c r="D28" s="36" t="s">
        <v>107</v>
      </c>
      <c r="E28" s="38"/>
      <c r="F28" s="38"/>
      <c r="G28" s="38"/>
      <c r="H28" s="38"/>
      <c r="I28" s="38"/>
      <c r="J28" s="38"/>
      <c r="K28" s="38"/>
      <c r="L28" s="38"/>
      <c r="M28" s="216">
        <f>N94</f>
        <v>0</v>
      </c>
      <c r="N28" s="216"/>
      <c r="O28" s="216"/>
      <c r="P28" s="216"/>
      <c r="Q28" s="38"/>
      <c r="R28" s="39"/>
    </row>
    <row r="29" spans="2:18" s="1" customFormat="1" ht="6.95" customHeight="1">
      <c r="B29" s="37"/>
      <c r="C29" s="38"/>
      <c r="D29" s="38"/>
      <c r="E29" s="38"/>
      <c r="F29" s="38"/>
      <c r="G29" s="38"/>
      <c r="H29" s="38"/>
      <c r="I29" s="38"/>
      <c r="J29" s="38"/>
      <c r="K29" s="38"/>
      <c r="L29" s="38"/>
      <c r="M29" s="38"/>
      <c r="N29" s="38"/>
      <c r="O29" s="38"/>
      <c r="P29" s="38"/>
      <c r="Q29" s="38"/>
      <c r="R29" s="39"/>
    </row>
    <row r="30" spans="2:18" s="1" customFormat="1" ht="25.35" customHeight="1">
      <c r="B30" s="37"/>
      <c r="C30" s="38"/>
      <c r="D30" s="118" t="s">
        <v>43</v>
      </c>
      <c r="E30" s="38"/>
      <c r="F30" s="38"/>
      <c r="G30" s="38"/>
      <c r="H30" s="38"/>
      <c r="I30" s="38"/>
      <c r="J30" s="38"/>
      <c r="K30" s="38"/>
      <c r="L30" s="38"/>
      <c r="M30" s="254">
        <f>ROUND(M27+M28,2)</f>
        <v>0</v>
      </c>
      <c r="N30" s="249"/>
      <c r="O30" s="249"/>
      <c r="P30" s="249"/>
      <c r="Q30" s="38"/>
      <c r="R30" s="39"/>
    </row>
    <row r="31" spans="2:18" s="1" customFormat="1" ht="6.95" customHeight="1">
      <c r="B31" s="37"/>
      <c r="C31" s="38"/>
      <c r="D31" s="53"/>
      <c r="E31" s="53"/>
      <c r="F31" s="53"/>
      <c r="G31" s="53"/>
      <c r="H31" s="53"/>
      <c r="I31" s="53"/>
      <c r="J31" s="53"/>
      <c r="K31" s="53"/>
      <c r="L31" s="53"/>
      <c r="M31" s="53"/>
      <c r="N31" s="53"/>
      <c r="O31" s="53"/>
      <c r="P31" s="53"/>
      <c r="Q31" s="38"/>
      <c r="R31" s="39"/>
    </row>
    <row r="32" spans="2:18" s="1" customFormat="1" ht="14.45" customHeight="1">
      <c r="B32" s="37"/>
      <c r="C32" s="38"/>
      <c r="D32" s="44" t="s">
        <v>44</v>
      </c>
      <c r="E32" s="44" t="s">
        <v>45</v>
      </c>
      <c r="F32" s="45">
        <v>0.21</v>
      </c>
      <c r="G32" s="119" t="s">
        <v>46</v>
      </c>
      <c r="H32" s="255">
        <f>ROUND((((SUM(BE94:BE101)+SUM(BE119:BE215))+SUM(BE217:BE221))),2)</f>
        <v>0</v>
      </c>
      <c r="I32" s="249"/>
      <c r="J32" s="249"/>
      <c r="K32" s="38"/>
      <c r="L32" s="38"/>
      <c r="M32" s="255">
        <f>ROUND(((ROUND((SUM(BE94:BE101)+SUM(BE119:BE215)), 2)*F32)+SUM(BE217:BE221)*F32),2)</f>
        <v>0</v>
      </c>
      <c r="N32" s="249"/>
      <c r="O32" s="249"/>
      <c r="P32" s="249"/>
      <c r="Q32" s="38"/>
      <c r="R32" s="39"/>
    </row>
    <row r="33" spans="2:18" s="1" customFormat="1" ht="14.45" customHeight="1">
      <c r="B33" s="37"/>
      <c r="C33" s="38"/>
      <c r="D33" s="38"/>
      <c r="E33" s="44" t="s">
        <v>47</v>
      </c>
      <c r="F33" s="45">
        <v>0.15</v>
      </c>
      <c r="G33" s="119" t="s">
        <v>46</v>
      </c>
      <c r="H33" s="255">
        <f>ROUND((((SUM(BF94:BF101)+SUM(BF119:BF215))+SUM(BF217:BF221))),2)</f>
        <v>0</v>
      </c>
      <c r="I33" s="249"/>
      <c r="J33" s="249"/>
      <c r="K33" s="38"/>
      <c r="L33" s="38"/>
      <c r="M33" s="255">
        <f>ROUND(((ROUND((SUM(BF94:BF101)+SUM(BF119:BF215)), 2)*F33)+SUM(BF217:BF221)*F33),2)</f>
        <v>0</v>
      </c>
      <c r="N33" s="249"/>
      <c r="O33" s="249"/>
      <c r="P33" s="249"/>
      <c r="Q33" s="38"/>
      <c r="R33" s="39"/>
    </row>
    <row r="34" spans="2:18" s="1" customFormat="1" ht="14.45" hidden="1" customHeight="1">
      <c r="B34" s="37"/>
      <c r="C34" s="38"/>
      <c r="D34" s="38"/>
      <c r="E34" s="44" t="s">
        <v>48</v>
      </c>
      <c r="F34" s="45">
        <v>0.21</v>
      </c>
      <c r="G34" s="119" t="s">
        <v>46</v>
      </c>
      <c r="H34" s="255">
        <f>ROUND((((SUM(BG94:BG101)+SUM(BG119:BG215))+SUM(BG217:BG221))),2)</f>
        <v>0</v>
      </c>
      <c r="I34" s="249"/>
      <c r="J34" s="249"/>
      <c r="K34" s="38"/>
      <c r="L34" s="38"/>
      <c r="M34" s="255">
        <v>0</v>
      </c>
      <c r="N34" s="249"/>
      <c r="O34" s="249"/>
      <c r="P34" s="249"/>
      <c r="Q34" s="38"/>
      <c r="R34" s="39"/>
    </row>
    <row r="35" spans="2:18" s="1" customFormat="1" ht="14.45" hidden="1" customHeight="1">
      <c r="B35" s="37"/>
      <c r="C35" s="38"/>
      <c r="D35" s="38"/>
      <c r="E35" s="44" t="s">
        <v>49</v>
      </c>
      <c r="F35" s="45">
        <v>0.15</v>
      </c>
      <c r="G35" s="119" t="s">
        <v>46</v>
      </c>
      <c r="H35" s="255">
        <f>ROUND((((SUM(BH94:BH101)+SUM(BH119:BH215))+SUM(BH217:BH221))),2)</f>
        <v>0</v>
      </c>
      <c r="I35" s="249"/>
      <c r="J35" s="249"/>
      <c r="K35" s="38"/>
      <c r="L35" s="38"/>
      <c r="M35" s="255">
        <v>0</v>
      </c>
      <c r="N35" s="249"/>
      <c r="O35" s="249"/>
      <c r="P35" s="249"/>
      <c r="Q35" s="38"/>
      <c r="R35" s="39"/>
    </row>
    <row r="36" spans="2:18" s="1" customFormat="1" ht="14.45" hidden="1" customHeight="1">
      <c r="B36" s="37"/>
      <c r="C36" s="38"/>
      <c r="D36" s="38"/>
      <c r="E36" s="44" t="s">
        <v>50</v>
      </c>
      <c r="F36" s="45">
        <v>0</v>
      </c>
      <c r="G36" s="119" t="s">
        <v>46</v>
      </c>
      <c r="H36" s="255">
        <f>ROUND((((SUM(BI94:BI101)+SUM(BI119:BI215))+SUM(BI217:BI221))),2)</f>
        <v>0</v>
      </c>
      <c r="I36" s="249"/>
      <c r="J36" s="249"/>
      <c r="K36" s="38"/>
      <c r="L36" s="38"/>
      <c r="M36" s="255">
        <v>0</v>
      </c>
      <c r="N36" s="249"/>
      <c r="O36" s="249"/>
      <c r="P36" s="249"/>
      <c r="Q36" s="38"/>
      <c r="R36" s="39"/>
    </row>
    <row r="37" spans="2:18" s="1" customFormat="1" ht="6.95" customHeight="1">
      <c r="B37" s="37"/>
      <c r="C37" s="38"/>
      <c r="D37" s="38"/>
      <c r="E37" s="38"/>
      <c r="F37" s="38"/>
      <c r="G37" s="38"/>
      <c r="H37" s="38"/>
      <c r="I37" s="38"/>
      <c r="J37" s="38"/>
      <c r="K37" s="38"/>
      <c r="L37" s="38"/>
      <c r="M37" s="38"/>
      <c r="N37" s="38"/>
      <c r="O37" s="38"/>
      <c r="P37" s="38"/>
      <c r="Q37" s="38"/>
      <c r="R37" s="39"/>
    </row>
    <row r="38" spans="2:18" s="1" customFormat="1" ht="25.35" customHeight="1">
      <c r="B38" s="37"/>
      <c r="C38" s="115"/>
      <c r="D38" s="120" t="s">
        <v>51</v>
      </c>
      <c r="E38" s="77"/>
      <c r="F38" s="77"/>
      <c r="G38" s="121" t="s">
        <v>52</v>
      </c>
      <c r="H38" s="122" t="s">
        <v>53</v>
      </c>
      <c r="I38" s="77"/>
      <c r="J38" s="77"/>
      <c r="K38" s="77"/>
      <c r="L38" s="256">
        <f>SUM(M30:M36)</f>
        <v>0</v>
      </c>
      <c r="M38" s="256"/>
      <c r="N38" s="256"/>
      <c r="O38" s="256"/>
      <c r="P38" s="257"/>
      <c r="Q38" s="115"/>
      <c r="R38" s="39"/>
    </row>
    <row r="39" spans="2:18" s="1" customFormat="1" ht="14.45" customHeight="1">
      <c r="B39" s="37"/>
      <c r="C39" s="38"/>
      <c r="D39" s="38"/>
      <c r="E39" s="38"/>
      <c r="F39" s="38"/>
      <c r="G39" s="38"/>
      <c r="H39" s="38"/>
      <c r="I39" s="38"/>
      <c r="J39" s="38"/>
      <c r="K39" s="38"/>
      <c r="L39" s="38"/>
      <c r="M39" s="38"/>
      <c r="N39" s="38"/>
      <c r="O39" s="38"/>
      <c r="P39" s="38"/>
      <c r="Q39" s="38"/>
      <c r="R39" s="39"/>
    </row>
    <row r="40" spans="2:18" s="1" customFormat="1" ht="14.45" customHeight="1">
      <c r="B40" s="37"/>
      <c r="C40" s="38"/>
      <c r="D40" s="38"/>
      <c r="E40" s="38"/>
      <c r="F40" s="38"/>
      <c r="G40" s="38"/>
      <c r="H40" s="38"/>
      <c r="I40" s="38"/>
      <c r="J40" s="38"/>
      <c r="K40" s="38"/>
      <c r="L40" s="38"/>
      <c r="M40" s="38"/>
      <c r="N40" s="38"/>
      <c r="O40" s="38"/>
      <c r="P40" s="38"/>
      <c r="Q40" s="38"/>
      <c r="R40" s="39"/>
    </row>
    <row r="41" spans="2:18" ht="13.5">
      <c r="B41" s="24"/>
      <c r="C41" s="28"/>
      <c r="D41" s="28"/>
      <c r="E41" s="28"/>
      <c r="F41" s="28"/>
      <c r="G41" s="28"/>
      <c r="H41" s="28"/>
      <c r="I41" s="28"/>
      <c r="J41" s="28"/>
      <c r="K41" s="28"/>
      <c r="L41" s="28"/>
      <c r="M41" s="28"/>
      <c r="N41" s="28"/>
      <c r="O41" s="28"/>
      <c r="P41" s="28"/>
      <c r="Q41" s="28"/>
      <c r="R41" s="25"/>
    </row>
    <row r="42" spans="2:18" ht="13.5">
      <c r="B42" s="24"/>
      <c r="C42" s="28"/>
      <c r="D42" s="28"/>
      <c r="E42" s="28"/>
      <c r="F42" s="28"/>
      <c r="G42" s="28"/>
      <c r="H42" s="28"/>
      <c r="I42" s="28"/>
      <c r="J42" s="28"/>
      <c r="K42" s="28"/>
      <c r="L42" s="28"/>
      <c r="M42" s="28"/>
      <c r="N42" s="28"/>
      <c r="O42" s="28"/>
      <c r="P42" s="28"/>
      <c r="Q42" s="28"/>
      <c r="R42" s="25"/>
    </row>
    <row r="43" spans="2:18" ht="13.5">
      <c r="B43" s="24"/>
      <c r="C43" s="28"/>
      <c r="D43" s="28"/>
      <c r="E43" s="28"/>
      <c r="F43" s="28"/>
      <c r="G43" s="28"/>
      <c r="H43" s="28"/>
      <c r="I43" s="28"/>
      <c r="J43" s="28"/>
      <c r="K43" s="28"/>
      <c r="L43" s="28"/>
      <c r="M43" s="28"/>
      <c r="N43" s="28"/>
      <c r="O43" s="28"/>
      <c r="P43" s="28"/>
      <c r="Q43" s="28"/>
      <c r="R43" s="25"/>
    </row>
    <row r="44" spans="2:18" ht="13.5">
      <c r="B44" s="24"/>
      <c r="C44" s="28"/>
      <c r="D44" s="28"/>
      <c r="E44" s="28"/>
      <c r="F44" s="28"/>
      <c r="G44" s="28"/>
      <c r="H44" s="28"/>
      <c r="I44" s="28"/>
      <c r="J44" s="28"/>
      <c r="K44" s="28"/>
      <c r="L44" s="28"/>
      <c r="M44" s="28"/>
      <c r="N44" s="28"/>
      <c r="O44" s="28"/>
      <c r="P44" s="28"/>
      <c r="Q44" s="28"/>
      <c r="R44" s="25"/>
    </row>
    <row r="45" spans="2:18" ht="13.5">
      <c r="B45" s="24"/>
      <c r="C45" s="28"/>
      <c r="D45" s="28"/>
      <c r="E45" s="28"/>
      <c r="F45" s="28"/>
      <c r="G45" s="28"/>
      <c r="H45" s="28"/>
      <c r="I45" s="28"/>
      <c r="J45" s="28"/>
      <c r="K45" s="28"/>
      <c r="L45" s="28"/>
      <c r="M45" s="28"/>
      <c r="N45" s="28"/>
      <c r="O45" s="28"/>
      <c r="P45" s="28"/>
      <c r="Q45" s="28"/>
      <c r="R45" s="25"/>
    </row>
    <row r="46" spans="2:18" ht="13.5">
      <c r="B46" s="24"/>
      <c r="C46" s="28"/>
      <c r="D46" s="28"/>
      <c r="E46" s="28"/>
      <c r="F46" s="28"/>
      <c r="G46" s="28"/>
      <c r="H46" s="28"/>
      <c r="I46" s="28"/>
      <c r="J46" s="28"/>
      <c r="K46" s="28"/>
      <c r="L46" s="28"/>
      <c r="M46" s="28"/>
      <c r="N46" s="28"/>
      <c r="O46" s="28"/>
      <c r="P46" s="28"/>
      <c r="Q46" s="28"/>
      <c r="R46" s="25"/>
    </row>
    <row r="47" spans="2:18" ht="13.5">
      <c r="B47" s="24"/>
      <c r="C47" s="28"/>
      <c r="D47" s="28"/>
      <c r="E47" s="28"/>
      <c r="F47" s="28"/>
      <c r="G47" s="28"/>
      <c r="H47" s="28"/>
      <c r="I47" s="28"/>
      <c r="J47" s="28"/>
      <c r="K47" s="28"/>
      <c r="L47" s="28"/>
      <c r="M47" s="28"/>
      <c r="N47" s="28"/>
      <c r="O47" s="28"/>
      <c r="P47" s="28"/>
      <c r="Q47" s="28"/>
      <c r="R47" s="25"/>
    </row>
    <row r="48" spans="2:18" ht="13.5">
      <c r="B48" s="24"/>
      <c r="C48" s="28"/>
      <c r="D48" s="28"/>
      <c r="E48" s="28"/>
      <c r="F48" s="28"/>
      <c r="G48" s="28"/>
      <c r="H48" s="28"/>
      <c r="I48" s="28"/>
      <c r="J48" s="28"/>
      <c r="K48" s="28"/>
      <c r="L48" s="28"/>
      <c r="M48" s="28"/>
      <c r="N48" s="28"/>
      <c r="O48" s="28"/>
      <c r="P48" s="28"/>
      <c r="Q48" s="28"/>
      <c r="R48" s="25"/>
    </row>
    <row r="49" spans="2:18" ht="13.5">
      <c r="B49" s="24"/>
      <c r="C49" s="28"/>
      <c r="D49" s="28"/>
      <c r="E49" s="28"/>
      <c r="F49" s="28"/>
      <c r="G49" s="28"/>
      <c r="H49" s="28"/>
      <c r="I49" s="28"/>
      <c r="J49" s="28"/>
      <c r="K49" s="28"/>
      <c r="L49" s="28"/>
      <c r="M49" s="28"/>
      <c r="N49" s="28"/>
      <c r="O49" s="28"/>
      <c r="P49" s="28"/>
      <c r="Q49" s="28"/>
      <c r="R49" s="25"/>
    </row>
    <row r="50" spans="2:18" s="1" customFormat="1">
      <c r="B50" s="37"/>
      <c r="C50" s="38"/>
      <c r="D50" s="52" t="s">
        <v>54</v>
      </c>
      <c r="E50" s="53"/>
      <c r="F50" s="53"/>
      <c r="G50" s="53"/>
      <c r="H50" s="54"/>
      <c r="I50" s="38"/>
      <c r="J50" s="52" t="s">
        <v>55</v>
      </c>
      <c r="K50" s="53"/>
      <c r="L50" s="53"/>
      <c r="M50" s="53"/>
      <c r="N50" s="53"/>
      <c r="O50" s="53"/>
      <c r="P50" s="54"/>
      <c r="Q50" s="38"/>
      <c r="R50" s="39"/>
    </row>
    <row r="51" spans="2:18" ht="13.5">
      <c r="B51" s="24"/>
      <c r="C51" s="28"/>
      <c r="D51" s="55"/>
      <c r="E51" s="28"/>
      <c r="F51" s="28"/>
      <c r="G51" s="28"/>
      <c r="H51" s="56"/>
      <c r="I51" s="28"/>
      <c r="J51" s="55"/>
      <c r="K51" s="28"/>
      <c r="L51" s="28"/>
      <c r="M51" s="28"/>
      <c r="N51" s="28"/>
      <c r="O51" s="28"/>
      <c r="P51" s="56"/>
      <c r="Q51" s="28"/>
      <c r="R51" s="25"/>
    </row>
    <row r="52" spans="2:18" ht="13.5">
      <c r="B52" s="24"/>
      <c r="C52" s="28"/>
      <c r="D52" s="55"/>
      <c r="E52" s="28"/>
      <c r="F52" s="28"/>
      <c r="G52" s="28"/>
      <c r="H52" s="56"/>
      <c r="I52" s="28"/>
      <c r="J52" s="55"/>
      <c r="K52" s="28"/>
      <c r="L52" s="28"/>
      <c r="M52" s="28"/>
      <c r="N52" s="28"/>
      <c r="O52" s="28"/>
      <c r="P52" s="56"/>
      <c r="Q52" s="28"/>
      <c r="R52" s="25"/>
    </row>
    <row r="53" spans="2:18" ht="13.5">
      <c r="B53" s="24"/>
      <c r="C53" s="28"/>
      <c r="D53" s="55"/>
      <c r="E53" s="28"/>
      <c r="F53" s="28"/>
      <c r="G53" s="28"/>
      <c r="H53" s="56"/>
      <c r="I53" s="28"/>
      <c r="J53" s="55"/>
      <c r="K53" s="28"/>
      <c r="L53" s="28"/>
      <c r="M53" s="28"/>
      <c r="N53" s="28"/>
      <c r="O53" s="28"/>
      <c r="P53" s="56"/>
      <c r="Q53" s="28"/>
      <c r="R53" s="25"/>
    </row>
    <row r="54" spans="2:18" ht="13.5">
      <c r="B54" s="24"/>
      <c r="C54" s="28"/>
      <c r="D54" s="55"/>
      <c r="E54" s="28"/>
      <c r="F54" s="28"/>
      <c r="G54" s="28"/>
      <c r="H54" s="56"/>
      <c r="I54" s="28"/>
      <c r="J54" s="55"/>
      <c r="K54" s="28"/>
      <c r="L54" s="28"/>
      <c r="M54" s="28"/>
      <c r="N54" s="28"/>
      <c r="O54" s="28"/>
      <c r="P54" s="56"/>
      <c r="Q54" s="28"/>
      <c r="R54" s="25"/>
    </row>
    <row r="55" spans="2:18" ht="13.5">
      <c r="B55" s="24"/>
      <c r="C55" s="28"/>
      <c r="D55" s="55"/>
      <c r="E55" s="28"/>
      <c r="F55" s="28"/>
      <c r="G55" s="28"/>
      <c r="H55" s="56"/>
      <c r="I55" s="28"/>
      <c r="J55" s="55"/>
      <c r="K55" s="28"/>
      <c r="L55" s="28"/>
      <c r="M55" s="28"/>
      <c r="N55" s="28"/>
      <c r="O55" s="28"/>
      <c r="P55" s="56"/>
      <c r="Q55" s="28"/>
      <c r="R55" s="25"/>
    </row>
    <row r="56" spans="2:18" ht="13.5">
      <c r="B56" s="24"/>
      <c r="C56" s="28"/>
      <c r="D56" s="55"/>
      <c r="E56" s="28"/>
      <c r="F56" s="28"/>
      <c r="G56" s="28"/>
      <c r="H56" s="56"/>
      <c r="I56" s="28"/>
      <c r="J56" s="55"/>
      <c r="K56" s="28"/>
      <c r="L56" s="28"/>
      <c r="M56" s="28"/>
      <c r="N56" s="28"/>
      <c r="O56" s="28"/>
      <c r="P56" s="56"/>
      <c r="Q56" s="28"/>
      <c r="R56" s="25"/>
    </row>
    <row r="57" spans="2:18" ht="13.5">
      <c r="B57" s="24"/>
      <c r="C57" s="28"/>
      <c r="D57" s="55"/>
      <c r="E57" s="28"/>
      <c r="F57" s="28"/>
      <c r="G57" s="28"/>
      <c r="H57" s="56"/>
      <c r="I57" s="28"/>
      <c r="J57" s="55"/>
      <c r="K57" s="28"/>
      <c r="L57" s="28"/>
      <c r="M57" s="28"/>
      <c r="N57" s="28"/>
      <c r="O57" s="28"/>
      <c r="P57" s="56"/>
      <c r="Q57" s="28"/>
      <c r="R57" s="25"/>
    </row>
    <row r="58" spans="2:18" ht="13.5">
      <c r="B58" s="24"/>
      <c r="C58" s="28"/>
      <c r="D58" s="55"/>
      <c r="E58" s="28"/>
      <c r="F58" s="28"/>
      <c r="G58" s="28"/>
      <c r="H58" s="56"/>
      <c r="I58" s="28"/>
      <c r="J58" s="55"/>
      <c r="K58" s="28"/>
      <c r="L58" s="28"/>
      <c r="M58" s="28"/>
      <c r="N58" s="28"/>
      <c r="O58" s="28"/>
      <c r="P58" s="56"/>
      <c r="Q58" s="28"/>
      <c r="R58" s="25"/>
    </row>
    <row r="59" spans="2:18" s="1" customFormat="1">
      <c r="B59" s="37"/>
      <c r="C59" s="38"/>
      <c r="D59" s="57" t="s">
        <v>56</v>
      </c>
      <c r="E59" s="58"/>
      <c r="F59" s="58"/>
      <c r="G59" s="59" t="s">
        <v>57</v>
      </c>
      <c r="H59" s="60"/>
      <c r="I59" s="38"/>
      <c r="J59" s="57" t="s">
        <v>56</v>
      </c>
      <c r="K59" s="58"/>
      <c r="L59" s="58"/>
      <c r="M59" s="58"/>
      <c r="N59" s="59" t="s">
        <v>57</v>
      </c>
      <c r="O59" s="58"/>
      <c r="P59" s="60"/>
      <c r="Q59" s="38"/>
      <c r="R59" s="39"/>
    </row>
    <row r="60" spans="2:18" ht="13.5">
      <c r="B60" s="24"/>
      <c r="C60" s="28"/>
      <c r="D60" s="28"/>
      <c r="E60" s="28"/>
      <c r="F60" s="28"/>
      <c r="G60" s="28"/>
      <c r="H60" s="28"/>
      <c r="I60" s="28"/>
      <c r="J60" s="28"/>
      <c r="K60" s="28"/>
      <c r="L60" s="28"/>
      <c r="M60" s="28"/>
      <c r="N60" s="28"/>
      <c r="O60" s="28"/>
      <c r="P60" s="28"/>
      <c r="Q60" s="28"/>
      <c r="R60" s="25"/>
    </row>
    <row r="61" spans="2:18" s="1" customFormat="1">
      <c r="B61" s="37"/>
      <c r="C61" s="38"/>
      <c r="D61" s="52" t="s">
        <v>58</v>
      </c>
      <c r="E61" s="53"/>
      <c r="F61" s="53"/>
      <c r="G61" s="53"/>
      <c r="H61" s="54"/>
      <c r="I61" s="38"/>
      <c r="J61" s="52" t="s">
        <v>59</v>
      </c>
      <c r="K61" s="53"/>
      <c r="L61" s="53"/>
      <c r="M61" s="53"/>
      <c r="N61" s="53"/>
      <c r="O61" s="53"/>
      <c r="P61" s="54"/>
      <c r="Q61" s="38"/>
      <c r="R61" s="39"/>
    </row>
    <row r="62" spans="2:18" ht="13.5">
      <c r="B62" s="24"/>
      <c r="C62" s="28"/>
      <c r="D62" s="55"/>
      <c r="E62" s="28"/>
      <c r="F62" s="28"/>
      <c r="G62" s="28"/>
      <c r="H62" s="56"/>
      <c r="I62" s="28"/>
      <c r="J62" s="55"/>
      <c r="K62" s="28"/>
      <c r="L62" s="28"/>
      <c r="M62" s="28"/>
      <c r="N62" s="28"/>
      <c r="O62" s="28"/>
      <c r="P62" s="56"/>
      <c r="Q62" s="28"/>
      <c r="R62" s="25"/>
    </row>
    <row r="63" spans="2:18" ht="13.5">
      <c r="B63" s="24"/>
      <c r="C63" s="28"/>
      <c r="D63" s="55"/>
      <c r="E63" s="28"/>
      <c r="F63" s="28"/>
      <c r="G63" s="28"/>
      <c r="H63" s="56"/>
      <c r="I63" s="28"/>
      <c r="J63" s="55"/>
      <c r="K63" s="28"/>
      <c r="L63" s="28"/>
      <c r="M63" s="28"/>
      <c r="N63" s="28"/>
      <c r="O63" s="28"/>
      <c r="P63" s="56"/>
      <c r="Q63" s="28"/>
      <c r="R63" s="25"/>
    </row>
    <row r="64" spans="2:18" ht="13.5">
      <c r="B64" s="24"/>
      <c r="C64" s="28"/>
      <c r="D64" s="55"/>
      <c r="E64" s="28"/>
      <c r="F64" s="28"/>
      <c r="G64" s="28"/>
      <c r="H64" s="56"/>
      <c r="I64" s="28"/>
      <c r="J64" s="55"/>
      <c r="K64" s="28"/>
      <c r="L64" s="28"/>
      <c r="M64" s="28"/>
      <c r="N64" s="28"/>
      <c r="O64" s="28"/>
      <c r="P64" s="56"/>
      <c r="Q64" s="28"/>
      <c r="R64" s="25"/>
    </row>
    <row r="65" spans="2:18" ht="13.5">
      <c r="B65" s="24"/>
      <c r="C65" s="28"/>
      <c r="D65" s="55"/>
      <c r="E65" s="28"/>
      <c r="F65" s="28"/>
      <c r="G65" s="28"/>
      <c r="H65" s="56"/>
      <c r="I65" s="28"/>
      <c r="J65" s="55"/>
      <c r="K65" s="28"/>
      <c r="L65" s="28"/>
      <c r="M65" s="28"/>
      <c r="N65" s="28"/>
      <c r="O65" s="28"/>
      <c r="P65" s="56"/>
      <c r="Q65" s="28"/>
      <c r="R65" s="25"/>
    </row>
    <row r="66" spans="2:18" ht="13.5">
      <c r="B66" s="24"/>
      <c r="C66" s="28"/>
      <c r="D66" s="55"/>
      <c r="E66" s="28"/>
      <c r="F66" s="28"/>
      <c r="G66" s="28"/>
      <c r="H66" s="56"/>
      <c r="I66" s="28"/>
      <c r="J66" s="55"/>
      <c r="K66" s="28"/>
      <c r="L66" s="28"/>
      <c r="M66" s="28"/>
      <c r="N66" s="28"/>
      <c r="O66" s="28"/>
      <c r="P66" s="56"/>
      <c r="Q66" s="28"/>
      <c r="R66" s="25"/>
    </row>
    <row r="67" spans="2:18" ht="13.5">
      <c r="B67" s="24"/>
      <c r="C67" s="28"/>
      <c r="D67" s="55"/>
      <c r="E67" s="28"/>
      <c r="F67" s="28"/>
      <c r="G67" s="28"/>
      <c r="H67" s="56"/>
      <c r="I67" s="28"/>
      <c r="J67" s="55"/>
      <c r="K67" s="28"/>
      <c r="L67" s="28"/>
      <c r="M67" s="28"/>
      <c r="N67" s="28"/>
      <c r="O67" s="28"/>
      <c r="P67" s="56"/>
      <c r="Q67" s="28"/>
      <c r="R67" s="25"/>
    </row>
    <row r="68" spans="2:18" ht="13.5">
      <c r="B68" s="24"/>
      <c r="C68" s="28"/>
      <c r="D68" s="55"/>
      <c r="E68" s="28"/>
      <c r="F68" s="28"/>
      <c r="G68" s="28"/>
      <c r="H68" s="56"/>
      <c r="I68" s="28"/>
      <c r="J68" s="55"/>
      <c r="K68" s="28"/>
      <c r="L68" s="28"/>
      <c r="M68" s="28"/>
      <c r="N68" s="28"/>
      <c r="O68" s="28"/>
      <c r="P68" s="56"/>
      <c r="Q68" s="28"/>
      <c r="R68" s="25"/>
    </row>
    <row r="69" spans="2:18" ht="13.5">
      <c r="B69" s="24"/>
      <c r="C69" s="28"/>
      <c r="D69" s="55"/>
      <c r="E69" s="28"/>
      <c r="F69" s="28"/>
      <c r="G69" s="28"/>
      <c r="H69" s="56"/>
      <c r="I69" s="28"/>
      <c r="J69" s="55"/>
      <c r="K69" s="28"/>
      <c r="L69" s="28"/>
      <c r="M69" s="28"/>
      <c r="N69" s="28"/>
      <c r="O69" s="28"/>
      <c r="P69" s="56"/>
      <c r="Q69" s="28"/>
      <c r="R69" s="25"/>
    </row>
    <row r="70" spans="2:18" s="1" customFormat="1">
      <c r="B70" s="37"/>
      <c r="C70" s="38"/>
      <c r="D70" s="57" t="s">
        <v>56</v>
      </c>
      <c r="E70" s="58"/>
      <c r="F70" s="58"/>
      <c r="G70" s="59" t="s">
        <v>57</v>
      </c>
      <c r="H70" s="60"/>
      <c r="I70" s="38"/>
      <c r="J70" s="57" t="s">
        <v>56</v>
      </c>
      <c r="K70" s="58"/>
      <c r="L70" s="58"/>
      <c r="M70" s="58"/>
      <c r="N70" s="59" t="s">
        <v>57</v>
      </c>
      <c r="O70" s="58"/>
      <c r="P70" s="60"/>
      <c r="Q70" s="38"/>
      <c r="R70" s="39"/>
    </row>
    <row r="71" spans="2:18" s="1" customFormat="1" ht="14.45" customHeight="1">
      <c r="B71" s="61"/>
      <c r="C71" s="62"/>
      <c r="D71" s="62"/>
      <c r="E71" s="62"/>
      <c r="F71" s="62"/>
      <c r="G71" s="62"/>
      <c r="H71" s="62"/>
      <c r="I71" s="62"/>
      <c r="J71" s="62"/>
      <c r="K71" s="62"/>
      <c r="L71" s="62"/>
      <c r="M71" s="62"/>
      <c r="N71" s="62"/>
      <c r="O71" s="62"/>
      <c r="P71" s="62"/>
      <c r="Q71" s="62"/>
      <c r="R71" s="63"/>
    </row>
    <row r="75" spans="2:18" s="1" customFormat="1" ht="6.95" customHeight="1">
      <c r="B75" s="64"/>
      <c r="C75" s="65"/>
      <c r="D75" s="65"/>
      <c r="E75" s="65"/>
      <c r="F75" s="65"/>
      <c r="G75" s="65"/>
      <c r="H75" s="65"/>
      <c r="I75" s="65"/>
      <c r="J75" s="65"/>
      <c r="K75" s="65"/>
      <c r="L75" s="65"/>
      <c r="M75" s="65"/>
      <c r="N75" s="65"/>
      <c r="O75" s="65"/>
      <c r="P75" s="65"/>
      <c r="Q75" s="65"/>
      <c r="R75" s="66"/>
    </row>
    <row r="76" spans="2:18" s="1" customFormat="1" ht="36.950000000000003" customHeight="1">
      <c r="B76" s="37"/>
      <c r="C76" s="206" t="s">
        <v>121</v>
      </c>
      <c r="D76" s="207"/>
      <c r="E76" s="207"/>
      <c r="F76" s="207"/>
      <c r="G76" s="207"/>
      <c r="H76" s="207"/>
      <c r="I76" s="207"/>
      <c r="J76" s="207"/>
      <c r="K76" s="207"/>
      <c r="L76" s="207"/>
      <c r="M76" s="207"/>
      <c r="N76" s="207"/>
      <c r="O76" s="207"/>
      <c r="P76" s="207"/>
      <c r="Q76" s="207"/>
      <c r="R76" s="39"/>
    </row>
    <row r="77" spans="2:18" s="1" customFormat="1" ht="6.95" customHeight="1">
      <c r="B77" s="37"/>
      <c r="C77" s="38"/>
      <c r="D77" s="38"/>
      <c r="E77" s="38"/>
      <c r="F77" s="38"/>
      <c r="G77" s="38"/>
      <c r="H77" s="38"/>
      <c r="I77" s="38"/>
      <c r="J77" s="38"/>
      <c r="K77" s="38"/>
      <c r="L77" s="38"/>
      <c r="M77" s="38"/>
      <c r="N77" s="38"/>
      <c r="O77" s="38"/>
      <c r="P77" s="38"/>
      <c r="Q77" s="38"/>
      <c r="R77" s="39"/>
    </row>
    <row r="78" spans="2:18" s="1" customFormat="1" ht="30" customHeight="1">
      <c r="B78" s="37"/>
      <c r="C78" s="32" t="s">
        <v>19</v>
      </c>
      <c r="D78" s="38"/>
      <c r="E78" s="38"/>
      <c r="F78" s="277" t="str">
        <f>F6</f>
        <v>BOULDEROVÁ LEZECKÁ STĚNA, VÝSTAVIŠTĚ PRAHA – PRAHA 7_DVZ</v>
      </c>
      <c r="G78" s="278"/>
      <c r="H78" s="278"/>
      <c r="I78" s="278"/>
      <c r="J78" s="278"/>
      <c r="K78" s="278"/>
      <c r="L78" s="278"/>
      <c r="M78" s="278"/>
      <c r="N78" s="278"/>
      <c r="O78" s="278"/>
      <c r="P78" s="278"/>
      <c r="Q78" s="38"/>
      <c r="R78" s="39"/>
    </row>
    <row r="79" spans="2:18" s="1" customFormat="1" ht="36.950000000000003" customHeight="1">
      <c r="B79" s="37"/>
      <c r="C79" s="71" t="s">
        <v>153</v>
      </c>
      <c r="D79" s="38"/>
      <c r="E79" s="38"/>
      <c r="F79" s="226" t="str">
        <f>F7</f>
        <v>SO 01.4 - Elektroinstalace, venkovní osvětlení</v>
      </c>
      <c r="G79" s="249"/>
      <c r="H79" s="249"/>
      <c r="I79" s="249"/>
      <c r="J79" s="249"/>
      <c r="K79" s="249"/>
      <c r="L79" s="249"/>
      <c r="M79" s="249"/>
      <c r="N79" s="249"/>
      <c r="O79" s="249"/>
      <c r="P79" s="249"/>
      <c r="Q79" s="38"/>
      <c r="R79" s="39"/>
    </row>
    <row r="80" spans="2:18" s="1" customFormat="1" ht="6.95" customHeight="1">
      <c r="B80" s="37"/>
      <c r="C80" s="38"/>
      <c r="D80" s="38"/>
      <c r="E80" s="38"/>
      <c r="F80" s="38"/>
      <c r="G80" s="38"/>
      <c r="H80" s="38"/>
      <c r="I80" s="38"/>
      <c r="J80" s="38"/>
      <c r="K80" s="38"/>
      <c r="L80" s="38"/>
      <c r="M80" s="38"/>
      <c r="N80" s="38"/>
      <c r="O80" s="38"/>
      <c r="P80" s="38"/>
      <c r="Q80" s="38"/>
      <c r="R80" s="39"/>
    </row>
    <row r="81" spans="2:65" s="1" customFormat="1" ht="18" customHeight="1">
      <c r="B81" s="37"/>
      <c r="C81" s="32" t="s">
        <v>23</v>
      </c>
      <c r="D81" s="38"/>
      <c r="E81" s="38"/>
      <c r="F81" s="30" t="str">
        <f>F9</f>
        <v>Výstaviště Praha 7</v>
      </c>
      <c r="G81" s="38"/>
      <c r="H81" s="38"/>
      <c r="I81" s="38"/>
      <c r="J81" s="38"/>
      <c r="K81" s="32" t="s">
        <v>25</v>
      </c>
      <c r="L81" s="38"/>
      <c r="M81" s="251" t="str">
        <f>IF(O9="","",O9)</f>
        <v>13. 3. 2018</v>
      </c>
      <c r="N81" s="251"/>
      <c r="O81" s="251"/>
      <c r="P81" s="251"/>
      <c r="Q81" s="38"/>
      <c r="R81" s="39"/>
    </row>
    <row r="82" spans="2:65" s="1" customFormat="1" ht="6.95" customHeight="1">
      <c r="B82" s="37"/>
      <c r="C82" s="38"/>
      <c r="D82" s="38"/>
      <c r="E82" s="38"/>
      <c r="F82" s="38"/>
      <c r="G82" s="38"/>
      <c r="H82" s="38"/>
      <c r="I82" s="38"/>
      <c r="J82" s="38"/>
      <c r="K82" s="38"/>
      <c r="L82" s="38"/>
      <c r="M82" s="38"/>
      <c r="N82" s="38"/>
      <c r="O82" s="38"/>
      <c r="P82" s="38"/>
      <c r="Q82" s="38"/>
      <c r="R82" s="39"/>
    </row>
    <row r="83" spans="2:65" s="1" customFormat="1">
      <c r="B83" s="37"/>
      <c r="C83" s="32" t="s">
        <v>27</v>
      </c>
      <c r="D83" s="38"/>
      <c r="E83" s="38"/>
      <c r="F83" s="30" t="str">
        <f>E12</f>
        <v>Výstaviště Praha, a.s.</v>
      </c>
      <c r="G83" s="38"/>
      <c r="H83" s="38"/>
      <c r="I83" s="38"/>
      <c r="J83" s="38"/>
      <c r="K83" s="32" t="s">
        <v>34</v>
      </c>
      <c r="L83" s="38"/>
      <c r="M83" s="210" t="str">
        <f>E18</f>
        <v>Výstaviště Praha, a.s. Oddělení investic a rozvoje</v>
      </c>
      <c r="N83" s="210"/>
      <c r="O83" s="210"/>
      <c r="P83" s="210"/>
      <c r="Q83" s="210"/>
      <c r="R83" s="39"/>
    </row>
    <row r="84" spans="2:65" s="1" customFormat="1" ht="14.45" customHeight="1">
      <c r="B84" s="37"/>
      <c r="C84" s="32" t="s">
        <v>32</v>
      </c>
      <c r="D84" s="38"/>
      <c r="E84" s="38"/>
      <c r="F84" s="30" t="str">
        <f>IF(E15="","",E15)</f>
        <v>Vyplň údaj</v>
      </c>
      <c r="G84" s="38"/>
      <c r="H84" s="38"/>
      <c r="I84" s="38"/>
      <c r="J84" s="38"/>
      <c r="K84" s="32" t="s">
        <v>37</v>
      </c>
      <c r="L84" s="38"/>
      <c r="M84" s="210" t="str">
        <f>E21</f>
        <v>Tereza Husáková</v>
      </c>
      <c r="N84" s="210"/>
      <c r="O84" s="210"/>
      <c r="P84" s="210"/>
      <c r="Q84" s="210"/>
      <c r="R84" s="39"/>
    </row>
    <row r="85" spans="2:65" s="1" customFormat="1" ht="10.35" customHeight="1">
      <c r="B85" s="37"/>
      <c r="C85" s="38"/>
      <c r="D85" s="38"/>
      <c r="E85" s="38"/>
      <c r="F85" s="38"/>
      <c r="G85" s="38"/>
      <c r="H85" s="38"/>
      <c r="I85" s="38"/>
      <c r="J85" s="38"/>
      <c r="K85" s="38"/>
      <c r="L85" s="38"/>
      <c r="M85" s="38"/>
      <c r="N85" s="38"/>
      <c r="O85" s="38"/>
      <c r="P85" s="38"/>
      <c r="Q85" s="38"/>
      <c r="R85" s="39"/>
    </row>
    <row r="86" spans="2:65" s="1" customFormat="1" ht="29.25" customHeight="1">
      <c r="B86" s="37"/>
      <c r="C86" s="258" t="s">
        <v>122</v>
      </c>
      <c r="D86" s="259"/>
      <c r="E86" s="259"/>
      <c r="F86" s="259"/>
      <c r="G86" s="259"/>
      <c r="H86" s="115"/>
      <c r="I86" s="115"/>
      <c r="J86" s="115"/>
      <c r="K86" s="115"/>
      <c r="L86" s="115"/>
      <c r="M86" s="115"/>
      <c r="N86" s="258" t="s">
        <v>123</v>
      </c>
      <c r="O86" s="259"/>
      <c r="P86" s="259"/>
      <c r="Q86" s="259"/>
      <c r="R86" s="39"/>
    </row>
    <row r="87" spans="2:65" s="1" customFormat="1" ht="10.35" customHeight="1">
      <c r="B87" s="37"/>
      <c r="C87" s="38"/>
      <c r="D87" s="38"/>
      <c r="E87" s="38"/>
      <c r="F87" s="38"/>
      <c r="G87" s="38"/>
      <c r="H87" s="38"/>
      <c r="I87" s="38"/>
      <c r="J87" s="38"/>
      <c r="K87" s="38"/>
      <c r="L87" s="38"/>
      <c r="M87" s="38"/>
      <c r="N87" s="38"/>
      <c r="O87" s="38"/>
      <c r="P87" s="38"/>
      <c r="Q87" s="38"/>
      <c r="R87" s="39"/>
    </row>
    <row r="88" spans="2:65" s="1" customFormat="1" ht="29.25" customHeight="1">
      <c r="B88" s="37"/>
      <c r="C88" s="123" t="s">
        <v>124</v>
      </c>
      <c r="D88" s="38"/>
      <c r="E88" s="38"/>
      <c r="F88" s="38"/>
      <c r="G88" s="38"/>
      <c r="H88" s="38"/>
      <c r="I88" s="38"/>
      <c r="J88" s="38"/>
      <c r="K88" s="38"/>
      <c r="L88" s="38"/>
      <c r="M88" s="38"/>
      <c r="N88" s="245">
        <f>N119</f>
        <v>0</v>
      </c>
      <c r="O88" s="260"/>
      <c r="P88" s="260"/>
      <c r="Q88" s="260"/>
      <c r="R88" s="39"/>
      <c r="AU88" s="20" t="s">
        <v>125</v>
      </c>
    </row>
    <row r="89" spans="2:65" s="6" customFormat="1" ht="24.95" customHeight="1">
      <c r="B89" s="124"/>
      <c r="C89" s="125"/>
      <c r="D89" s="126" t="s">
        <v>2443</v>
      </c>
      <c r="E89" s="125"/>
      <c r="F89" s="125"/>
      <c r="G89" s="125"/>
      <c r="H89" s="125"/>
      <c r="I89" s="125"/>
      <c r="J89" s="125"/>
      <c r="K89" s="125"/>
      <c r="L89" s="125"/>
      <c r="M89" s="125"/>
      <c r="N89" s="279">
        <f>N120</f>
        <v>0</v>
      </c>
      <c r="O89" s="262"/>
      <c r="P89" s="262"/>
      <c r="Q89" s="262"/>
      <c r="R89" s="127"/>
    </row>
    <row r="90" spans="2:65" s="8" customFormat="1" ht="19.899999999999999" customHeight="1">
      <c r="B90" s="156"/>
      <c r="C90" s="157"/>
      <c r="D90" s="103" t="s">
        <v>2444</v>
      </c>
      <c r="E90" s="157"/>
      <c r="F90" s="157"/>
      <c r="G90" s="157"/>
      <c r="H90" s="157"/>
      <c r="I90" s="157"/>
      <c r="J90" s="157"/>
      <c r="K90" s="157"/>
      <c r="L90" s="157"/>
      <c r="M90" s="157"/>
      <c r="N90" s="241">
        <f>N121</f>
        <v>0</v>
      </c>
      <c r="O90" s="280"/>
      <c r="P90" s="280"/>
      <c r="Q90" s="280"/>
      <c r="R90" s="158"/>
    </row>
    <row r="91" spans="2:65" s="8" customFormat="1" ht="19.899999999999999" customHeight="1">
      <c r="B91" s="156"/>
      <c r="C91" s="157"/>
      <c r="D91" s="103" t="s">
        <v>2445</v>
      </c>
      <c r="E91" s="157"/>
      <c r="F91" s="157"/>
      <c r="G91" s="157"/>
      <c r="H91" s="157"/>
      <c r="I91" s="157"/>
      <c r="J91" s="157"/>
      <c r="K91" s="157"/>
      <c r="L91" s="157"/>
      <c r="M91" s="157"/>
      <c r="N91" s="241">
        <f>N192</f>
        <v>0</v>
      </c>
      <c r="O91" s="280"/>
      <c r="P91" s="280"/>
      <c r="Q91" s="280"/>
      <c r="R91" s="158"/>
    </row>
    <row r="92" spans="2:65" s="6" customFormat="1" ht="21.75" customHeight="1">
      <c r="B92" s="124"/>
      <c r="C92" s="125"/>
      <c r="D92" s="126" t="s">
        <v>126</v>
      </c>
      <c r="E92" s="125"/>
      <c r="F92" s="125"/>
      <c r="G92" s="125"/>
      <c r="H92" s="125"/>
      <c r="I92" s="125"/>
      <c r="J92" s="125"/>
      <c r="K92" s="125"/>
      <c r="L92" s="125"/>
      <c r="M92" s="125"/>
      <c r="N92" s="261">
        <f>N216</f>
        <v>0</v>
      </c>
      <c r="O92" s="262"/>
      <c r="P92" s="262"/>
      <c r="Q92" s="262"/>
      <c r="R92" s="127"/>
    </row>
    <row r="93" spans="2:65" s="1" customFormat="1" ht="21.75" customHeight="1">
      <c r="B93" s="37"/>
      <c r="C93" s="38"/>
      <c r="D93" s="38"/>
      <c r="E93" s="38"/>
      <c r="F93" s="38"/>
      <c r="G93" s="38"/>
      <c r="H93" s="38"/>
      <c r="I93" s="38"/>
      <c r="J93" s="38"/>
      <c r="K93" s="38"/>
      <c r="L93" s="38"/>
      <c r="M93" s="38"/>
      <c r="N93" s="38"/>
      <c r="O93" s="38"/>
      <c r="P93" s="38"/>
      <c r="Q93" s="38"/>
      <c r="R93" s="39"/>
    </row>
    <row r="94" spans="2:65" s="1" customFormat="1" ht="29.25" customHeight="1">
      <c r="B94" s="37"/>
      <c r="C94" s="123" t="s">
        <v>127</v>
      </c>
      <c r="D94" s="38"/>
      <c r="E94" s="38"/>
      <c r="F94" s="38"/>
      <c r="G94" s="38"/>
      <c r="H94" s="38"/>
      <c r="I94" s="38"/>
      <c r="J94" s="38"/>
      <c r="K94" s="38"/>
      <c r="L94" s="38"/>
      <c r="M94" s="38"/>
      <c r="N94" s="260">
        <f>ROUND(N95+N96+N97+N98+N99+N100,2)</f>
        <v>0</v>
      </c>
      <c r="O94" s="263"/>
      <c r="P94" s="263"/>
      <c r="Q94" s="263"/>
      <c r="R94" s="39"/>
      <c r="T94" s="128"/>
      <c r="U94" s="129" t="s">
        <v>44</v>
      </c>
    </row>
    <row r="95" spans="2:65" s="1" customFormat="1" ht="18" customHeight="1">
      <c r="B95" s="130"/>
      <c r="C95" s="131"/>
      <c r="D95" s="242" t="s">
        <v>128</v>
      </c>
      <c r="E95" s="264"/>
      <c r="F95" s="264"/>
      <c r="G95" s="264"/>
      <c r="H95" s="264"/>
      <c r="I95" s="131"/>
      <c r="J95" s="131"/>
      <c r="K95" s="131"/>
      <c r="L95" s="131"/>
      <c r="M95" s="131"/>
      <c r="N95" s="240">
        <f>ROUND(N88*T95,2)</f>
        <v>0</v>
      </c>
      <c r="O95" s="265"/>
      <c r="P95" s="265"/>
      <c r="Q95" s="265"/>
      <c r="R95" s="133"/>
      <c r="S95" s="131"/>
      <c r="T95" s="134"/>
      <c r="U95" s="135" t="s">
        <v>45</v>
      </c>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36"/>
      <c r="AW95" s="136"/>
      <c r="AX95" s="136"/>
      <c r="AY95" s="137" t="s">
        <v>129</v>
      </c>
      <c r="AZ95" s="136"/>
      <c r="BA95" s="136"/>
      <c r="BB95" s="136"/>
      <c r="BC95" s="136"/>
      <c r="BD95" s="136"/>
      <c r="BE95" s="138">
        <f t="shared" ref="BE95:BE100" si="0">IF(U95="základní",N95,0)</f>
        <v>0</v>
      </c>
      <c r="BF95" s="138">
        <f t="shared" ref="BF95:BF100" si="1">IF(U95="snížená",N95,0)</f>
        <v>0</v>
      </c>
      <c r="BG95" s="138">
        <f t="shared" ref="BG95:BG100" si="2">IF(U95="zákl. přenesená",N95,0)</f>
        <v>0</v>
      </c>
      <c r="BH95" s="138">
        <f t="shared" ref="BH95:BH100" si="3">IF(U95="sníž. přenesená",N95,0)</f>
        <v>0</v>
      </c>
      <c r="BI95" s="138">
        <f t="shared" ref="BI95:BI100" si="4">IF(U95="nulová",N95,0)</f>
        <v>0</v>
      </c>
      <c r="BJ95" s="137" t="s">
        <v>85</v>
      </c>
      <c r="BK95" s="136"/>
      <c r="BL95" s="136"/>
      <c r="BM95" s="136"/>
    </row>
    <row r="96" spans="2:65" s="1" customFormat="1" ht="18" customHeight="1">
      <c r="B96" s="130"/>
      <c r="C96" s="131"/>
      <c r="D96" s="242" t="s">
        <v>130</v>
      </c>
      <c r="E96" s="264"/>
      <c r="F96" s="264"/>
      <c r="G96" s="264"/>
      <c r="H96" s="264"/>
      <c r="I96" s="131"/>
      <c r="J96" s="131"/>
      <c r="K96" s="131"/>
      <c r="L96" s="131"/>
      <c r="M96" s="131"/>
      <c r="N96" s="240">
        <f>ROUND(N88*T96,2)</f>
        <v>0</v>
      </c>
      <c r="O96" s="265"/>
      <c r="P96" s="265"/>
      <c r="Q96" s="265"/>
      <c r="R96" s="133"/>
      <c r="S96" s="131"/>
      <c r="T96" s="134"/>
      <c r="U96" s="135" t="s">
        <v>45</v>
      </c>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36"/>
      <c r="AY96" s="137" t="s">
        <v>129</v>
      </c>
      <c r="AZ96" s="136"/>
      <c r="BA96" s="136"/>
      <c r="BB96" s="136"/>
      <c r="BC96" s="136"/>
      <c r="BD96" s="136"/>
      <c r="BE96" s="138">
        <f t="shared" si="0"/>
        <v>0</v>
      </c>
      <c r="BF96" s="138">
        <f t="shared" si="1"/>
        <v>0</v>
      </c>
      <c r="BG96" s="138">
        <f t="shared" si="2"/>
        <v>0</v>
      </c>
      <c r="BH96" s="138">
        <f t="shared" si="3"/>
        <v>0</v>
      </c>
      <c r="BI96" s="138">
        <f t="shared" si="4"/>
        <v>0</v>
      </c>
      <c r="BJ96" s="137" t="s">
        <v>85</v>
      </c>
      <c r="BK96" s="136"/>
      <c r="BL96" s="136"/>
      <c r="BM96" s="136"/>
    </row>
    <row r="97" spans="2:65" s="1" customFormat="1" ht="18" customHeight="1">
      <c r="B97" s="130"/>
      <c r="C97" s="131"/>
      <c r="D97" s="242" t="s">
        <v>131</v>
      </c>
      <c r="E97" s="264"/>
      <c r="F97" s="264"/>
      <c r="G97" s="264"/>
      <c r="H97" s="264"/>
      <c r="I97" s="131"/>
      <c r="J97" s="131"/>
      <c r="K97" s="131"/>
      <c r="L97" s="131"/>
      <c r="M97" s="131"/>
      <c r="N97" s="240">
        <f>ROUND(N88*T97,2)</f>
        <v>0</v>
      </c>
      <c r="O97" s="265"/>
      <c r="P97" s="265"/>
      <c r="Q97" s="265"/>
      <c r="R97" s="133"/>
      <c r="S97" s="131"/>
      <c r="T97" s="134"/>
      <c r="U97" s="135" t="s">
        <v>45</v>
      </c>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36"/>
      <c r="AY97" s="137" t="s">
        <v>129</v>
      </c>
      <c r="AZ97" s="136"/>
      <c r="BA97" s="136"/>
      <c r="BB97" s="136"/>
      <c r="BC97" s="136"/>
      <c r="BD97" s="136"/>
      <c r="BE97" s="138">
        <f t="shared" si="0"/>
        <v>0</v>
      </c>
      <c r="BF97" s="138">
        <f t="shared" si="1"/>
        <v>0</v>
      </c>
      <c r="BG97" s="138">
        <f t="shared" si="2"/>
        <v>0</v>
      </c>
      <c r="BH97" s="138">
        <f t="shared" si="3"/>
        <v>0</v>
      </c>
      <c r="BI97" s="138">
        <f t="shared" si="4"/>
        <v>0</v>
      </c>
      <c r="BJ97" s="137" t="s">
        <v>85</v>
      </c>
      <c r="BK97" s="136"/>
      <c r="BL97" s="136"/>
      <c r="BM97" s="136"/>
    </row>
    <row r="98" spans="2:65" s="1" customFormat="1" ht="18" customHeight="1">
      <c r="B98" s="130"/>
      <c r="C98" s="131"/>
      <c r="D98" s="242" t="s">
        <v>132</v>
      </c>
      <c r="E98" s="264"/>
      <c r="F98" s="264"/>
      <c r="G98" s="264"/>
      <c r="H98" s="264"/>
      <c r="I98" s="131"/>
      <c r="J98" s="131"/>
      <c r="K98" s="131"/>
      <c r="L98" s="131"/>
      <c r="M98" s="131"/>
      <c r="N98" s="240">
        <f>ROUND(N88*T98,2)</f>
        <v>0</v>
      </c>
      <c r="O98" s="265"/>
      <c r="P98" s="265"/>
      <c r="Q98" s="265"/>
      <c r="R98" s="133"/>
      <c r="S98" s="131"/>
      <c r="T98" s="134"/>
      <c r="U98" s="135" t="s">
        <v>45</v>
      </c>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7" t="s">
        <v>129</v>
      </c>
      <c r="AZ98" s="136"/>
      <c r="BA98" s="136"/>
      <c r="BB98" s="136"/>
      <c r="BC98" s="136"/>
      <c r="BD98" s="136"/>
      <c r="BE98" s="138">
        <f t="shared" si="0"/>
        <v>0</v>
      </c>
      <c r="BF98" s="138">
        <f t="shared" si="1"/>
        <v>0</v>
      </c>
      <c r="BG98" s="138">
        <f t="shared" si="2"/>
        <v>0</v>
      </c>
      <c r="BH98" s="138">
        <f t="shared" si="3"/>
        <v>0</v>
      </c>
      <c r="BI98" s="138">
        <f t="shared" si="4"/>
        <v>0</v>
      </c>
      <c r="BJ98" s="137" t="s">
        <v>85</v>
      </c>
      <c r="BK98" s="136"/>
      <c r="BL98" s="136"/>
      <c r="BM98" s="136"/>
    </row>
    <row r="99" spans="2:65" s="1" customFormat="1" ht="18" customHeight="1">
      <c r="B99" s="130"/>
      <c r="C99" s="131"/>
      <c r="D99" s="242" t="s">
        <v>133</v>
      </c>
      <c r="E99" s="264"/>
      <c r="F99" s="264"/>
      <c r="G99" s="264"/>
      <c r="H99" s="264"/>
      <c r="I99" s="131"/>
      <c r="J99" s="131"/>
      <c r="K99" s="131"/>
      <c r="L99" s="131"/>
      <c r="M99" s="131"/>
      <c r="N99" s="240">
        <f>ROUND(N88*T99,2)</f>
        <v>0</v>
      </c>
      <c r="O99" s="265"/>
      <c r="P99" s="265"/>
      <c r="Q99" s="265"/>
      <c r="R99" s="133"/>
      <c r="S99" s="131"/>
      <c r="T99" s="134"/>
      <c r="U99" s="135" t="s">
        <v>45</v>
      </c>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7" t="s">
        <v>129</v>
      </c>
      <c r="AZ99" s="136"/>
      <c r="BA99" s="136"/>
      <c r="BB99" s="136"/>
      <c r="BC99" s="136"/>
      <c r="BD99" s="136"/>
      <c r="BE99" s="138">
        <f t="shared" si="0"/>
        <v>0</v>
      </c>
      <c r="BF99" s="138">
        <f t="shared" si="1"/>
        <v>0</v>
      </c>
      <c r="BG99" s="138">
        <f t="shared" si="2"/>
        <v>0</v>
      </c>
      <c r="BH99" s="138">
        <f t="shared" si="3"/>
        <v>0</v>
      </c>
      <c r="BI99" s="138">
        <f t="shared" si="4"/>
        <v>0</v>
      </c>
      <c r="BJ99" s="137" t="s">
        <v>85</v>
      </c>
      <c r="BK99" s="136"/>
      <c r="BL99" s="136"/>
      <c r="BM99" s="136"/>
    </row>
    <row r="100" spans="2:65" s="1" customFormat="1" ht="18" customHeight="1">
      <c r="B100" s="130"/>
      <c r="C100" s="131"/>
      <c r="D100" s="132" t="s">
        <v>134</v>
      </c>
      <c r="E100" s="131"/>
      <c r="F100" s="131"/>
      <c r="G100" s="131"/>
      <c r="H100" s="131"/>
      <c r="I100" s="131"/>
      <c r="J100" s="131"/>
      <c r="K100" s="131"/>
      <c r="L100" s="131"/>
      <c r="M100" s="131"/>
      <c r="N100" s="240">
        <f>ROUND(N88*T100,2)</f>
        <v>0</v>
      </c>
      <c r="O100" s="265"/>
      <c r="P100" s="265"/>
      <c r="Q100" s="265"/>
      <c r="R100" s="133"/>
      <c r="S100" s="131"/>
      <c r="T100" s="139"/>
      <c r="U100" s="140" t="s">
        <v>45</v>
      </c>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7" t="s">
        <v>135</v>
      </c>
      <c r="AZ100" s="136"/>
      <c r="BA100" s="136"/>
      <c r="BB100" s="136"/>
      <c r="BC100" s="136"/>
      <c r="BD100" s="136"/>
      <c r="BE100" s="138">
        <f t="shared" si="0"/>
        <v>0</v>
      </c>
      <c r="BF100" s="138">
        <f t="shared" si="1"/>
        <v>0</v>
      </c>
      <c r="BG100" s="138">
        <f t="shared" si="2"/>
        <v>0</v>
      </c>
      <c r="BH100" s="138">
        <f t="shared" si="3"/>
        <v>0</v>
      </c>
      <c r="BI100" s="138">
        <f t="shared" si="4"/>
        <v>0</v>
      </c>
      <c r="BJ100" s="137" t="s">
        <v>85</v>
      </c>
      <c r="BK100" s="136"/>
      <c r="BL100" s="136"/>
      <c r="BM100" s="136"/>
    </row>
    <row r="101" spans="2:65" s="1" customFormat="1" ht="13.5">
      <c r="B101" s="37"/>
      <c r="C101" s="38"/>
      <c r="D101" s="38"/>
      <c r="E101" s="38"/>
      <c r="F101" s="38"/>
      <c r="G101" s="38"/>
      <c r="H101" s="38"/>
      <c r="I101" s="38"/>
      <c r="J101" s="38"/>
      <c r="K101" s="38"/>
      <c r="L101" s="38"/>
      <c r="M101" s="38"/>
      <c r="N101" s="38"/>
      <c r="O101" s="38"/>
      <c r="P101" s="38"/>
      <c r="Q101" s="38"/>
      <c r="R101" s="39"/>
    </row>
    <row r="102" spans="2:65" s="1" customFormat="1" ht="29.25" customHeight="1">
      <c r="B102" s="37"/>
      <c r="C102" s="114" t="s">
        <v>112</v>
      </c>
      <c r="D102" s="115"/>
      <c r="E102" s="115"/>
      <c r="F102" s="115"/>
      <c r="G102" s="115"/>
      <c r="H102" s="115"/>
      <c r="I102" s="115"/>
      <c r="J102" s="115"/>
      <c r="K102" s="115"/>
      <c r="L102" s="246">
        <f>ROUND(SUM(N88+N94),2)</f>
        <v>0</v>
      </c>
      <c r="M102" s="246"/>
      <c r="N102" s="246"/>
      <c r="O102" s="246"/>
      <c r="P102" s="246"/>
      <c r="Q102" s="246"/>
      <c r="R102" s="39"/>
    </row>
    <row r="103" spans="2:65" s="1" customFormat="1" ht="6.95" customHeight="1">
      <c r="B103" s="61"/>
      <c r="C103" s="62"/>
      <c r="D103" s="62"/>
      <c r="E103" s="62"/>
      <c r="F103" s="62"/>
      <c r="G103" s="62"/>
      <c r="H103" s="62"/>
      <c r="I103" s="62"/>
      <c r="J103" s="62"/>
      <c r="K103" s="62"/>
      <c r="L103" s="62"/>
      <c r="M103" s="62"/>
      <c r="N103" s="62"/>
      <c r="O103" s="62"/>
      <c r="P103" s="62"/>
      <c r="Q103" s="62"/>
      <c r="R103" s="63"/>
    </row>
    <row r="107" spans="2:65" s="1" customFormat="1" ht="6.95" customHeight="1">
      <c r="B107" s="64"/>
      <c r="C107" s="65"/>
      <c r="D107" s="65"/>
      <c r="E107" s="65"/>
      <c r="F107" s="65"/>
      <c r="G107" s="65"/>
      <c r="H107" s="65"/>
      <c r="I107" s="65"/>
      <c r="J107" s="65"/>
      <c r="K107" s="65"/>
      <c r="L107" s="65"/>
      <c r="M107" s="65"/>
      <c r="N107" s="65"/>
      <c r="O107" s="65"/>
      <c r="P107" s="65"/>
      <c r="Q107" s="65"/>
      <c r="R107" s="66"/>
    </row>
    <row r="108" spans="2:65" s="1" customFormat="1" ht="36.950000000000003" customHeight="1">
      <c r="B108" s="37"/>
      <c r="C108" s="206" t="s">
        <v>136</v>
      </c>
      <c r="D108" s="249"/>
      <c r="E108" s="249"/>
      <c r="F108" s="249"/>
      <c r="G108" s="249"/>
      <c r="H108" s="249"/>
      <c r="I108" s="249"/>
      <c r="J108" s="249"/>
      <c r="K108" s="249"/>
      <c r="L108" s="249"/>
      <c r="M108" s="249"/>
      <c r="N108" s="249"/>
      <c r="O108" s="249"/>
      <c r="P108" s="249"/>
      <c r="Q108" s="249"/>
      <c r="R108" s="39"/>
    </row>
    <row r="109" spans="2:65" s="1" customFormat="1" ht="6.95" customHeight="1">
      <c r="B109" s="37"/>
      <c r="C109" s="38"/>
      <c r="D109" s="38"/>
      <c r="E109" s="38"/>
      <c r="F109" s="38"/>
      <c r="G109" s="38"/>
      <c r="H109" s="38"/>
      <c r="I109" s="38"/>
      <c r="J109" s="38"/>
      <c r="K109" s="38"/>
      <c r="L109" s="38"/>
      <c r="M109" s="38"/>
      <c r="N109" s="38"/>
      <c r="O109" s="38"/>
      <c r="P109" s="38"/>
      <c r="Q109" s="38"/>
      <c r="R109" s="39"/>
    </row>
    <row r="110" spans="2:65" s="1" customFormat="1" ht="30" customHeight="1">
      <c r="B110" s="37"/>
      <c r="C110" s="32" t="s">
        <v>19</v>
      </c>
      <c r="D110" s="38"/>
      <c r="E110" s="38"/>
      <c r="F110" s="277" t="str">
        <f>F6</f>
        <v>BOULDEROVÁ LEZECKÁ STĚNA, VÝSTAVIŠTĚ PRAHA – PRAHA 7_DVZ</v>
      </c>
      <c r="G110" s="278"/>
      <c r="H110" s="278"/>
      <c r="I110" s="278"/>
      <c r="J110" s="278"/>
      <c r="K110" s="278"/>
      <c r="L110" s="278"/>
      <c r="M110" s="278"/>
      <c r="N110" s="278"/>
      <c r="O110" s="278"/>
      <c r="P110" s="278"/>
      <c r="Q110" s="38"/>
      <c r="R110" s="39"/>
    </row>
    <row r="111" spans="2:65" s="1" customFormat="1" ht="36.950000000000003" customHeight="1">
      <c r="B111" s="37"/>
      <c r="C111" s="71" t="s">
        <v>153</v>
      </c>
      <c r="D111" s="38"/>
      <c r="E111" s="38"/>
      <c r="F111" s="226" t="str">
        <f>F7</f>
        <v>SO 01.4 - Elektroinstalace, venkovní osvětlení</v>
      </c>
      <c r="G111" s="249"/>
      <c r="H111" s="249"/>
      <c r="I111" s="249"/>
      <c r="J111" s="249"/>
      <c r="K111" s="249"/>
      <c r="L111" s="249"/>
      <c r="M111" s="249"/>
      <c r="N111" s="249"/>
      <c r="O111" s="249"/>
      <c r="P111" s="249"/>
      <c r="Q111" s="38"/>
      <c r="R111" s="39"/>
    </row>
    <row r="112" spans="2:65" s="1" customFormat="1" ht="6.95" customHeight="1">
      <c r="B112" s="37"/>
      <c r="C112" s="38"/>
      <c r="D112" s="38"/>
      <c r="E112" s="38"/>
      <c r="F112" s="38"/>
      <c r="G112" s="38"/>
      <c r="H112" s="38"/>
      <c r="I112" s="38"/>
      <c r="J112" s="38"/>
      <c r="K112" s="38"/>
      <c r="L112" s="38"/>
      <c r="M112" s="38"/>
      <c r="N112" s="38"/>
      <c r="O112" s="38"/>
      <c r="P112" s="38"/>
      <c r="Q112" s="38"/>
      <c r="R112" s="39"/>
    </row>
    <row r="113" spans="2:65" s="1" customFormat="1" ht="18" customHeight="1">
      <c r="B113" s="37"/>
      <c r="C113" s="32" t="s">
        <v>23</v>
      </c>
      <c r="D113" s="38"/>
      <c r="E113" s="38"/>
      <c r="F113" s="30" t="str">
        <f>F9</f>
        <v>Výstaviště Praha 7</v>
      </c>
      <c r="G113" s="38"/>
      <c r="H113" s="38"/>
      <c r="I113" s="38"/>
      <c r="J113" s="38"/>
      <c r="K113" s="32" t="s">
        <v>25</v>
      </c>
      <c r="L113" s="38"/>
      <c r="M113" s="251" t="str">
        <f>IF(O9="","",O9)</f>
        <v>13. 3. 2018</v>
      </c>
      <c r="N113" s="251"/>
      <c r="O113" s="251"/>
      <c r="P113" s="251"/>
      <c r="Q113" s="38"/>
      <c r="R113" s="39"/>
    </row>
    <row r="114" spans="2:65" s="1" customFormat="1" ht="6.95" customHeight="1">
      <c r="B114" s="37"/>
      <c r="C114" s="38"/>
      <c r="D114" s="38"/>
      <c r="E114" s="38"/>
      <c r="F114" s="38"/>
      <c r="G114" s="38"/>
      <c r="H114" s="38"/>
      <c r="I114" s="38"/>
      <c r="J114" s="38"/>
      <c r="K114" s="38"/>
      <c r="L114" s="38"/>
      <c r="M114" s="38"/>
      <c r="N114" s="38"/>
      <c r="O114" s="38"/>
      <c r="P114" s="38"/>
      <c r="Q114" s="38"/>
      <c r="R114" s="39"/>
    </row>
    <row r="115" spans="2:65" s="1" customFormat="1">
      <c r="B115" s="37"/>
      <c r="C115" s="32" t="s">
        <v>27</v>
      </c>
      <c r="D115" s="38"/>
      <c r="E115" s="38"/>
      <c r="F115" s="30" t="str">
        <f>E12</f>
        <v>Výstaviště Praha, a.s.</v>
      </c>
      <c r="G115" s="38"/>
      <c r="H115" s="38"/>
      <c r="I115" s="38"/>
      <c r="J115" s="38"/>
      <c r="K115" s="32" t="s">
        <v>34</v>
      </c>
      <c r="L115" s="38"/>
      <c r="M115" s="210" t="str">
        <f>E18</f>
        <v>Výstaviště Praha, a.s. Oddělení investic a rozvoje</v>
      </c>
      <c r="N115" s="210"/>
      <c r="O115" s="210"/>
      <c r="P115" s="210"/>
      <c r="Q115" s="210"/>
      <c r="R115" s="39"/>
    </row>
    <row r="116" spans="2:65" s="1" customFormat="1" ht="14.45" customHeight="1">
      <c r="B116" s="37"/>
      <c r="C116" s="32" t="s">
        <v>32</v>
      </c>
      <c r="D116" s="38"/>
      <c r="E116" s="38"/>
      <c r="F116" s="30" t="str">
        <f>IF(E15="","",E15)</f>
        <v>Vyplň údaj</v>
      </c>
      <c r="G116" s="38"/>
      <c r="H116" s="38"/>
      <c r="I116" s="38"/>
      <c r="J116" s="38"/>
      <c r="K116" s="32" t="s">
        <v>37</v>
      </c>
      <c r="L116" s="38"/>
      <c r="M116" s="210" t="str">
        <f>E21</f>
        <v>Tereza Husáková</v>
      </c>
      <c r="N116" s="210"/>
      <c r="O116" s="210"/>
      <c r="P116" s="210"/>
      <c r="Q116" s="210"/>
      <c r="R116" s="39"/>
    </row>
    <row r="117" spans="2:65" s="1" customFormat="1" ht="10.35" customHeight="1">
      <c r="B117" s="37"/>
      <c r="C117" s="38"/>
      <c r="D117" s="38"/>
      <c r="E117" s="38"/>
      <c r="F117" s="38"/>
      <c r="G117" s="38"/>
      <c r="H117" s="38"/>
      <c r="I117" s="38"/>
      <c r="J117" s="38"/>
      <c r="K117" s="38"/>
      <c r="L117" s="38"/>
      <c r="M117" s="38"/>
      <c r="N117" s="38"/>
      <c r="O117" s="38"/>
      <c r="P117" s="38"/>
      <c r="Q117" s="38"/>
      <c r="R117" s="39"/>
    </row>
    <row r="118" spans="2:65" s="7" customFormat="1" ht="29.25" customHeight="1">
      <c r="B118" s="141"/>
      <c r="C118" s="142" t="s">
        <v>137</v>
      </c>
      <c r="D118" s="143" t="s">
        <v>138</v>
      </c>
      <c r="E118" s="143" t="s">
        <v>62</v>
      </c>
      <c r="F118" s="266" t="s">
        <v>139</v>
      </c>
      <c r="G118" s="266"/>
      <c r="H118" s="266"/>
      <c r="I118" s="266"/>
      <c r="J118" s="143" t="s">
        <v>140</v>
      </c>
      <c r="K118" s="143" t="s">
        <v>141</v>
      </c>
      <c r="L118" s="267" t="s">
        <v>142</v>
      </c>
      <c r="M118" s="267"/>
      <c r="N118" s="266" t="s">
        <v>123</v>
      </c>
      <c r="O118" s="266"/>
      <c r="P118" s="266"/>
      <c r="Q118" s="268"/>
      <c r="R118" s="144"/>
      <c r="T118" s="78" t="s">
        <v>143</v>
      </c>
      <c r="U118" s="79" t="s">
        <v>44</v>
      </c>
      <c r="V118" s="79" t="s">
        <v>144</v>
      </c>
      <c r="W118" s="79" t="s">
        <v>145</v>
      </c>
      <c r="X118" s="79" t="s">
        <v>146</v>
      </c>
      <c r="Y118" s="79" t="s">
        <v>147</v>
      </c>
      <c r="Z118" s="79" t="s">
        <v>148</v>
      </c>
      <c r="AA118" s="80" t="s">
        <v>149</v>
      </c>
    </row>
    <row r="119" spans="2:65" s="1" customFormat="1" ht="29.25" customHeight="1">
      <c r="B119" s="37"/>
      <c r="C119" s="82" t="s">
        <v>120</v>
      </c>
      <c r="D119" s="38"/>
      <c r="E119" s="38"/>
      <c r="F119" s="38"/>
      <c r="G119" s="38"/>
      <c r="H119" s="38"/>
      <c r="I119" s="38"/>
      <c r="J119" s="38"/>
      <c r="K119" s="38"/>
      <c r="L119" s="38"/>
      <c r="M119" s="38"/>
      <c r="N119" s="272">
        <f>BK119</f>
        <v>0</v>
      </c>
      <c r="O119" s="273"/>
      <c r="P119" s="273"/>
      <c r="Q119" s="273"/>
      <c r="R119" s="39"/>
      <c r="T119" s="81"/>
      <c r="U119" s="53"/>
      <c r="V119" s="53"/>
      <c r="W119" s="145">
        <f>W120+W216</f>
        <v>0</v>
      </c>
      <c r="X119" s="53"/>
      <c r="Y119" s="145">
        <f>Y120+Y216</f>
        <v>0</v>
      </c>
      <c r="Z119" s="53"/>
      <c r="AA119" s="146">
        <f>AA120+AA216</f>
        <v>0</v>
      </c>
      <c r="AT119" s="20" t="s">
        <v>79</v>
      </c>
      <c r="AU119" s="20" t="s">
        <v>125</v>
      </c>
      <c r="BK119" s="147">
        <f>BK120+BK216</f>
        <v>0</v>
      </c>
    </row>
    <row r="120" spans="2:65" s="9" customFormat="1" ht="37.35" customHeight="1">
      <c r="B120" s="159"/>
      <c r="C120" s="160"/>
      <c r="D120" s="148" t="s">
        <v>2443</v>
      </c>
      <c r="E120" s="148"/>
      <c r="F120" s="148"/>
      <c r="G120" s="148"/>
      <c r="H120" s="148"/>
      <c r="I120" s="148"/>
      <c r="J120" s="148"/>
      <c r="K120" s="148"/>
      <c r="L120" s="148"/>
      <c r="M120" s="148"/>
      <c r="N120" s="261">
        <f>BK120</f>
        <v>0</v>
      </c>
      <c r="O120" s="279"/>
      <c r="P120" s="279"/>
      <c r="Q120" s="279"/>
      <c r="R120" s="161"/>
      <c r="T120" s="162"/>
      <c r="U120" s="160"/>
      <c r="V120" s="160"/>
      <c r="W120" s="163">
        <f>W121+W192</f>
        <v>0</v>
      </c>
      <c r="X120" s="160"/>
      <c r="Y120" s="163">
        <f>Y121+Y192</f>
        <v>0</v>
      </c>
      <c r="Z120" s="160"/>
      <c r="AA120" s="164">
        <f>AA121+AA192</f>
        <v>0</v>
      </c>
      <c r="AR120" s="165" t="s">
        <v>178</v>
      </c>
      <c r="AT120" s="166" t="s">
        <v>79</v>
      </c>
      <c r="AU120" s="166" t="s">
        <v>80</v>
      </c>
      <c r="AY120" s="165" t="s">
        <v>161</v>
      </c>
      <c r="BK120" s="167">
        <f>BK121+BK192</f>
        <v>0</v>
      </c>
    </row>
    <row r="121" spans="2:65" s="9" customFormat="1" ht="19.899999999999999" customHeight="1">
      <c r="B121" s="159"/>
      <c r="C121" s="160"/>
      <c r="D121" s="168" t="s">
        <v>2444</v>
      </c>
      <c r="E121" s="168"/>
      <c r="F121" s="168"/>
      <c r="G121" s="168"/>
      <c r="H121" s="168"/>
      <c r="I121" s="168"/>
      <c r="J121" s="168"/>
      <c r="K121" s="168"/>
      <c r="L121" s="168"/>
      <c r="M121" s="168"/>
      <c r="N121" s="298">
        <f>BK121</f>
        <v>0</v>
      </c>
      <c r="O121" s="299"/>
      <c r="P121" s="299"/>
      <c r="Q121" s="299"/>
      <c r="R121" s="161"/>
      <c r="T121" s="162"/>
      <c r="U121" s="160"/>
      <c r="V121" s="160"/>
      <c r="W121" s="163">
        <f>SUM(W122:W191)</f>
        <v>0</v>
      </c>
      <c r="X121" s="160"/>
      <c r="Y121" s="163">
        <f>SUM(Y122:Y191)</f>
        <v>0</v>
      </c>
      <c r="Z121" s="160"/>
      <c r="AA121" s="164">
        <f>SUM(AA122:AA191)</f>
        <v>0</v>
      </c>
      <c r="AR121" s="165" t="s">
        <v>178</v>
      </c>
      <c r="AT121" s="166" t="s">
        <v>79</v>
      </c>
      <c r="AU121" s="166" t="s">
        <v>85</v>
      </c>
      <c r="AY121" s="165" t="s">
        <v>161</v>
      </c>
      <c r="BK121" s="167">
        <f>SUM(BK122:BK191)</f>
        <v>0</v>
      </c>
    </row>
    <row r="122" spans="2:65" s="1" customFormat="1" ht="38.25" customHeight="1">
      <c r="B122" s="130"/>
      <c r="C122" s="169" t="s">
        <v>85</v>
      </c>
      <c r="D122" s="169" t="s">
        <v>152</v>
      </c>
      <c r="E122" s="170" t="s">
        <v>2446</v>
      </c>
      <c r="F122" s="281" t="s">
        <v>2447</v>
      </c>
      <c r="G122" s="281"/>
      <c r="H122" s="281"/>
      <c r="I122" s="281"/>
      <c r="J122" s="171" t="s">
        <v>255</v>
      </c>
      <c r="K122" s="172">
        <v>95</v>
      </c>
      <c r="L122" s="270">
        <v>0</v>
      </c>
      <c r="M122" s="270"/>
      <c r="N122" s="282">
        <f t="shared" ref="N122:N153" si="5">ROUND(L122*K122,2)</f>
        <v>0</v>
      </c>
      <c r="O122" s="282"/>
      <c r="P122" s="282"/>
      <c r="Q122" s="282"/>
      <c r="R122" s="133"/>
      <c r="T122" s="154" t="s">
        <v>5</v>
      </c>
      <c r="U122" s="46" t="s">
        <v>45</v>
      </c>
      <c r="V122" s="38"/>
      <c r="W122" s="173">
        <f t="shared" ref="W122:W153" si="6">V122*K122</f>
        <v>0</v>
      </c>
      <c r="X122" s="173">
        <v>0</v>
      </c>
      <c r="Y122" s="173">
        <f t="shared" ref="Y122:Y153" si="7">X122*K122</f>
        <v>0</v>
      </c>
      <c r="Z122" s="173">
        <v>0</v>
      </c>
      <c r="AA122" s="174">
        <f t="shared" ref="AA122:AA153" si="8">Z122*K122</f>
        <v>0</v>
      </c>
      <c r="AR122" s="20" t="s">
        <v>629</v>
      </c>
      <c r="AT122" s="20" t="s">
        <v>152</v>
      </c>
      <c r="AU122" s="20" t="s">
        <v>118</v>
      </c>
      <c r="AY122" s="20" t="s">
        <v>161</v>
      </c>
      <c r="BE122" s="107">
        <f t="shared" ref="BE122:BE153" si="9">IF(U122="základní",N122,0)</f>
        <v>0</v>
      </c>
      <c r="BF122" s="107">
        <f t="shared" ref="BF122:BF153" si="10">IF(U122="snížená",N122,0)</f>
        <v>0</v>
      </c>
      <c r="BG122" s="107">
        <f t="shared" ref="BG122:BG153" si="11">IF(U122="zákl. přenesená",N122,0)</f>
        <v>0</v>
      </c>
      <c r="BH122" s="107">
        <f t="shared" ref="BH122:BH153" si="12">IF(U122="sníž. přenesená",N122,0)</f>
        <v>0</v>
      </c>
      <c r="BI122" s="107">
        <f t="shared" ref="BI122:BI153" si="13">IF(U122="nulová",N122,0)</f>
        <v>0</v>
      </c>
      <c r="BJ122" s="20" t="s">
        <v>85</v>
      </c>
      <c r="BK122" s="107">
        <f t="shared" ref="BK122:BK153" si="14">ROUND(L122*K122,2)</f>
        <v>0</v>
      </c>
      <c r="BL122" s="20" t="s">
        <v>629</v>
      </c>
      <c r="BM122" s="20" t="s">
        <v>118</v>
      </c>
    </row>
    <row r="123" spans="2:65" s="1" customFormat="1" ht="38.25" customHeight="1">
      <c r="B123" s="130"/>
      <c r="C123" s="169" t="s">
        <v>118</v>
      </c>
      <c r="D123" s="169" t="s">
        <v>152</v>
      </c>
      <c r="E123" s="170" t="s">
        <v>2448</v>
      </c>
      <c r="F123" s="281" t="s">
        <v>2449</v>
      </c>
      <c r="G123" s="281"/>
      <c r="H123" s="281"/>
      <c r="I123" s="281"/>
      <c r="J123" s="171" t="s">
        <v>255</v>
      </c>
      <c r="K123" s="172">
        <v>80</v>
      </c>
      <c r="L123" s="270">
        <v>0</v>
      </c>
      <c r="M123" s="270"/>
      <c r="N123" s="282">
        <f t="shared" si="5"/>
        <v>0</v>
      </c>
      <c r="O123" s="282"/>
      <c r="P123" s="282"/>
      <c r="Q123" s="282"/>
      <c r="R123" s="133"/>
      <c r="T123" s="154" t="s">
        <v>5</v>
      </c>
      <c r="U123" s="46" t="s">
        <v>45</v>
      </c>
      <c r="V123" s="38"/>
      <c r="W123" s="173">
        <f t="shared" si="6"/>
        <v>0</v>
      </c>
      <c r="X123" s="173">
        <v>0</v>
      </c>
      <c r="Y123" s="173">
        <f t="shared" si="7"/>
        <v>0</v>
      </c>
      <c r="Z123" s="173">
        <v>0</v>
      </c>
      <c r="AA123" s="174">
        <f t="shared" si="8"/>
        <v>0</v>
      </c>
      <c r="AR123" s="20" t="s">
        <v>629</v>
      </c>
      <c r="AT123" s="20" t="s">
        <v>152</v>
      </c>
      <c r="AU123" s="20" t="s">
        <v>118</v>
      </c>
      <c r="AY123" s="20" t="s">
        <v>161</v>
      </c>
      <c r="BE123" s="107">
        <f t="shared" si="9"/>
        <v>0</v>
      </c>
      <c r="BF123" s="107">
        <f t="shared" si="10"/>
        <v>0</v>
      </c>
      <c r="BG123" s="107">
        <f t="shared" si="11"/>
        <v>0</v>
      </c>
      <c r="BH123" s="107">
        <f t="shared" si="12"/>
        <v>0</v>
      </c>
      <c r="BI123" s="107">
        <f t="shared" si="13"/>
        <v>0</v>
      </c>
      <c r="BJ123" s="20" t="s">
        <v>85</v>
      </c>
      <c r="BK123" s="107">
        <f t="shared" si="14"/>
        <v>0</v>
      </c>
      <c r="BL123" s="20" t="s">
        <v>629</v>
      </c>
      <c r="BM123" s="20" t="s">
        <v>165</v>
      </c>
    </row>
    <row r="124" spans="2:65" s="1" customFormat="1" ht="38.25" customHeight="1">
      <c r="B124" s="130"/>
      <c r="C124" s="169" t="s">
        <v>178</v>
      </c>
      <c r="D124" s="169" t="s">
        <v>152</v>
      </c>
      <c r="E124" s="170" t="s">
        <v>2450</v>
      </c>
      <c r="F124" s="281" t="s">
        <v>2451</v>
      </c>
      <c r="G124" s="281"/>
      <c r="H124" s="281"/>
      <c r="I124" s="281"/>
      <c r="J124" s="171" t="s">
        <v>255</v>
      </c>
      <c r="K124" s="172">
        <v>20</v>
      </c>
      <c r="L124" s="270">
        <v>0</v>
      </c>
      <c r="M124" s="270"/>
      <c r="N124" s="282">
        <f t="shared" si="5"/>
        <v>0</v>
      </c>
      <c r="O124" s="282"/>
      <c r="P124" s="282"/>
      <c r="Q124" s="282"/>
      <c r="R124" s="133"/>
      <c r="T124" s="154" t="s">
        <v>5</v>
      </c>
      <c r="U124" s="46" t="s">
        <v>45</v>
      </c>
      <c r="V124" s="38"/>
      <c r="W124" s="173">
        <f t="shared" si="6"/>
        <v>0</v>
      </c>
      <c r="X124" s="173">
        <v>0</v>
      </c>
      <c r="Y124" s="173">
        <f t="shared" si="7"/>
        <v>0</v>
      </c>
      <c r="Z124" s="173">
        <v>0</v>
      </c>
      <c r="AA124" s="174">
        <f t="shared" si="8"/>
        <v>0</v>
      </c>
      <c r="AR124" s="20" t="s">
        <v>629</v>
      </c>
      <c r="AT124" s="20" t="s">
        <v>152</v>
      </c>
      <c r="AU124" s="20" t="s">
        <v>118</v>
      </c>
      <c r="AY124" s="20" t="s">
        <v>161</v>
      </c>
      <c r="BE124" s="107">
        <f t="shared" si="9"/>
        <v>0</v>
      </c>
      <c r="BF124" s="107">
        <f t="shared" si="10"/>
        <v>0</v>
      </c>
      <c r="BG124" s="107">
        <f t="shared" si="11"/>
        <v>0</v>
      </c>
      <c r="BH124" s="107">
        <f t="shared" si="12"/>
        <v>0</v>
      </c>
      <c r="BI124" s="107">
        <f t="shared" si="13"/>
        <v>0</v>
      </c>
      <c r="BJ124" s="20" t="s">
        <v>85</v>
      </c>
      <c r="BK124" s="107">
        <f t="shared" si="14"/>
        <v>0</v>
      </c>
      <c r="BL124" s="20" t="s">
        <v>629</v>
      </c>
      <c r="BM124" s="20" t="s">
        <v>196</v>
      </c>
    </row>
    <row r="125" spans="2:65" s="1" customFormat="1" ht="16.5" customHeight="1">
      <c r="B125" s="130"/>
      <c r="C125" s="199" t="s">
        <v>165</v>
      </c>
      <c r="D125" s="199" t="s">
        <v>238</v>
      </c>
      <c r="E125" s="200" t="s">
        <v>2452</v>
      </c>
      <c r="F125" s="295" t="s">
        <v>2453</v>
      </c>
      <c r="G125" s="295"/>
      <c r="H125" s="295"/>
      <c r="I125" s="295"/>
      <c r="J125" s="201" t="s">
        <v>255</v>
      </c>
      <c r="K125" s="202">
        <v>20</v>
      </c>
      <c r="L125" s="296">
        <v>0</v>
      </c>
      <c r="M125" s="296"/>
      <c r="N125" s="297">
        <f t="shared" si="5"/>
        <v>0</v>
      </c>
      <c r="O125" s="282"/>
      <c r="P125" s="282"/>
      <c r="Q125" s="282"/>
      <c r="R125" s="133"/>
      <c r="T125" s="154" t="s">
        <v>5</v>
      </c>
      <c r="U125" s="46" t="s">
        <v>45</v>
      </c>
      <c r="V125" s="38"/>
      <c r="W125" s="173">
        <f t="shared" si="6"/>
        <v>0</v>
      </c>
      <c r="X125" s="173">
        <v>0</v>
      </c>
      <c r="Y125" s="173">
        <f t="shared" si="7"/>
        <v>0</v>
      </c>
      <c r="Z125" s="173">
        <v>0</v>
      </c>
      <c r="AA125" s="174">
        <f t="shared" si="8"/>
        <v>0</v>
      </c>
      <c r="AR125" s="20" t="s">
        <v>1396</v>
      </c>
      <c r="AT125" s="20" t="s">
        <v>238</v>
      </c>
      <c r="AU125" s="20" t="s">
        <v>118</v>
      </c>
      <c r="AY125" s="20" t="s">
        <v>161</v>
      </c>
      <c r="BE125" s="107">
        <f t="shared" si="9"/>
        <v>0</v>
      </c>
      <c r="BF125" s="107">
        <f t="shared" si="10"/>
        <v>0</v>
      </c>
      <c r="BG125" s="107">
        <f t="shared" si="11"/>
        <v>0</v>
      </c>
      <c r="BH125" s="107">
        <f t="shared" si="12"/>
        <v>0</v>
      </c>
      <c r="BI125" s="107">
        <f t="shared" si="13"/>
        <v>0</v>
      </c>
      <c r="BJ125" s="20" t="s">
        <v>85</v>
      </c>
      <c r="BK125" s="107">
        <f t="shared" si="14"/>
        <v>0</v>
      </c>
      <c r="BL125" s="20" t="s">
        <v>629</v>
      </c>
      <c r="BM125" s="20" t="s">
        <v>204</v>
      </c>
    </row>
    <row r="126" spans="2:65" s="1" customFormat="1" ht="25.5" customHeight="1">
      <c r="B126" s="130"/>
      <c r="C126" s="169" t="s">
        <v>190</v>
      </c>
      <c r="D126" s="169" t="s">
        <v>152</v>
      </c>
      <c r="E126" s="170" t="s">
        <v>2454</v>
      </c>
      <c r="F126" s="281" t="s">
        <v>2455</v>
      </c>
      <c r="G126" s="281"/>
      <c r="H126" s="281"/>
      <c r="I126" s="281"/>
      <c r="J126" s="171" t="s">
        <v>244</v>
      </c>
      <c r="K126" s="172">
        <v>160</v>
      </c>
      <c r="L126" s="270">
        <v>0</v>
      </c>
      <c r="M126" s="270"/>
      <c r="N126" s="282">
        <f t="shared" si="5"/>
        <v>0</v>
      </c>
      <c r="O126" s="282"/>
      <c r="P126" s="282"/>
      <c r="Q126" s="282"/>
      <c r="R126" s="133"/>
      <c r="T126" s="154" t="s">
        <v>5</v>
      </c>
      <c r="U126" s="46" t="s">
        <v>45</v>
      </c>
      <c r="V126" s="38"/>
      <c r="W126" s="173">
        <f t="shared" si="6"/>
        <v>0</v>
      </c>
      <c r="X126" s="173">
        <v>0</v>
      </c>
      <c r="Y126" s="173">
        <f t="shared" si="7"/>
        <v>0</v>
      </c>
      <c r="Z126" s="173">
        <v>0</v>
      </c>
      <c r="AA126" s="174">
        <f t="shared" si="8"/>
        <v>0</v>
      </c>
      <c r="AR126" s="20" t="s">
        <v>629</v>
      </c>
      <c r="AT126" s="20" t="s">
        <v>152</v>
      </c>
      <c r="AU126" s="20" t="s">
        <v>118</v>
      </c>
      <c r="AY126" s="20" t="s">
        <v>161</v>
      </c>
      <c r="BE126" s="107">
        <f t="shared" si="9"/>
        <v>0</v>
      </c>
      <c r="BF126" s="107">
        <f t="shared" si="10"/>
        <v>0</v>
      </c>
      <c r="BG126" s="107">
        <f t="shared" si="11"/>
        <v>0</v>
      </c>
      <c r="BH126" s="107">
        <f t="shared" si="12"/>
        <v>0</v>
      </c>
      <c r="BI126" s="107">
        <f t="shared" si="13"/>
        <v>0</v>
      </c>
      <c r="BJ126" s="20" t="s">
        <v>85</v>
      </c>
      <c r="BK126" s="107">
        <f t="shared" si="14"/>
        <v>0</v>
      </c>
      <c r="BL126" s="20" t="s">
        <v>629</v>
      </c>
      <c r="BM126" s="20" t="s">
        <v>213</v>
      </c>
    </row>
    <row r="127" spans="2:65" s="1" customFormat="1" ht="38.25" customHeight="1">
      <c r="B127" s="130"/>
      <c r="C127" s="199" t="s">
        <v>196</v>
      </c>
      <c r="D127" s="199" t="s">
        <v>238</v>
      </c>
      <c r="E127" s="200" t="s">
        <v>2456</v>
      </c>
      <c r="F127" s="295" t="s">
        <v>2457</v>
      </c>
      <c r="G127" s="295"/>
      <c r="H127" s="295"/>
      <c r="I127" s="295"/>
      <c r="J127" s="201" t="s">
        <v>244</v>
      </c>
      <c r="K127" s="202">
        <v>160</v>
      </c>
      <c r="L127" s="296">
        <v>0</v>
      </c>
      <c r="M127" s="296"/>
      <c r="N127" s="297">
        <f t="shared" si="5"/>
        <v>0</v>
      </c>
      <c r="O127" s="282"/>
      <c r="P127" s="282"/>
      <c r="Q127" s="282"/>
      <c r="R127" s="133"/>
      <c r="T127" s="154" t="s">
        <v>5</v>
      </c>
      <c r="U127" s="46" t="s">
        <v>45</v>
      </c>
      <c r="V127" s="38"/>
      <c r="W127" s="173">
        <f t="shared" si="6"/>
        <v>0</v>
      </c>
      <c r="X127" s="173">
        <v>0</v>
      </c>
      <c r="Y127" s="173">
        <f t="shared" si="7"/>
        <v>0</v>
      </c>
      <c r="Z127" s="173">
        <v>0</v>
      </c>
      <c r="AA127" s="174">
        <f t="shared" si="8"/>
        <v>0</v>
      </c>
      <c r="AR127" s="20" t="s">
        <v>1396</v>
      </c>
      <c r="AT127" s="20" t="s">
        <v>238</v>
      </c>
      <c r="AU127" s="20" t="s">
        <v>118</v>
      </c>
      <c r="AY127" s="20" t="s">
        <v>161</v>
      </c>
      <c r="BE127" s="107">
        <f t="shared" si="9"/>
        <v>0</v>
      </c>
      <c r="BF127" s="107">
        <f t="shared" si="10"/>
        <v>0</v>
      </c>
      <c r="BG127" s="107">
        <f t="shared" si="11"/>
        <v>0</v>
      </c>
      <c r="BH127" s="107">
        <f t="shared" si="12"/>
        <v>0</v>
      </c>
      <c r="BI127" s="107">
        <f t="shared" si="13"/>
        <v>0</v>
      </c>
      <c r="BJ127" s="20" t="s">
        <v>85</v>
      </c>
      <c r="BK127" s="107">
        <f t="shared" si="14"/>
        <v>0</v>
      </c>
      <c r="BL127" s="20" t="s">
        <v>629</v>
      </c>
      <c r="BM127" s="20" t="s">
        <v>226</v>
      </c>
    </row>
    <row r="128" spans="2:65" s="1" customFormat="1" ht="25.5" customHeight="1">
      <c r="B128" s="130"/>
      <c r="C128" s="199" t="s">
        <v>200</v>
      </c>
      <c r="D128" s="199" t="s">
        <v>238</v>
      </c>
      <c r="E128" s="200" t="s">
        <v>2458</v>
      </c>
      <c r="F128" s="295" t="s">
        <v>2459</v>
      </c>
      <c r="G128" s="295"/>
      <c r="H128" s="295"/>
      <c r="I128" s="295"/>
      <c r="J128" s="201" t="s">
        <v>244</v>
      </c>
      <c r="K128" s="202">
        <v>10</v>
      </c>
      <c r="L128" s="296">
        <v>0</v>
      </c>
      <c r="M128" s="296"/>
      <c r="N128" s="297">
        <f t="shared" si="5"/>
        <v>0</v>
      </c>
      <c r="O128" s="282"/>
      <c r="P128" s="282"/>
      <c r="Q128" s="282"/>
      <c r="R128" s="133"/>
      <c r="T128" s="154" t="s">
        <v>5</v>
      </c>
      <c r="U128" s="46" t="s">
        <v>45</v>
      </c>
      <c r="V128" s="38"/>
      <c r="W128" s="173">
        <f t="shared" si="6"/>
        <v>0</v>
      </c>
      <c r="X128" s="173">
        <v>0</v>
      </c>
      <c r="Y128" s="173">
        <f t="shared" si="7"/>
        <v>0</v>
      </c>
      <c r="Z128" s="173">
        <v>0</v>
      </c>
      <c r="AA128" s="174">
        <f t="shared" si="8"/>
        <v>0</v>
      </c>
      <c r="AR128" s="20" t="s">
        <v>1396</v>
      </c>
      <c r="AT128" s="20" t="s">
        <v>238</v>
      </c>
      <c r="AU128" s="20" t="s">
        <v>118</v>
      </c>
      <c r="AY128" s="20" t="s">
        <v>161</v>
      </c>
      <c r="BE128" s="107">
        <f t="shared" si="9"/>
        <v>0</v>
      </c>
      <c r="BF128" s="107">
        <f t="shared" si="10"/>
        <v>0</v>
      </c>
      <c r="BG128" s="107">
        <f t="shared" si="11"/>
        <v>0</v>
      </c>
      <c r="BH128" s="107">
        <f t="shared" si="12"/>
        <v>0</v>
      </c>
      <c r="BI128" s="107">
        <f t="shared" si="13"/>
        <v>0</v>
      </c>
      <c r="BJ128" s="20" t="s">
        <v>85</v>
      </c>
      <c r="BK128" s="107">
        <f t="shared" si="14"/>
        <v>0</v>
      </c>
      <c r="BL128" s="20" t="s">
        <v>629</v>
      </c>
      <c r="BM128" s="20" t="s">
        <v>237</v>
      </c>
    </row>
    <row r="129" spans="2:65" s="1" customFormat="1" ht="25.5" customHeight="1">
      <c r="B129" s="130"/>
      <c r="C129" s="169" t="s">
        <v>204</v>
      </c>
      <c r="D129" s="169" t="s">
        <v>152</v>
      </c>
      <c r="E129" s="170" t="s">
        <v>2460</v>
      </c>
      <c r="F129" s="281" t="s">
        <v>2461</v>
      </c>
      <c r="G129" s="281"/>
      <c r="H129" s="281"/>
      <c r="I129" s="281"/>
      <c r="J129" s="171" t="s">
        <v>2462</v>
      </c>
      <c r="K129" s="172">
        <v>10</v>
      </c>
      <c r="L129" s="270">
        <v>0</v>
      </c>
      <c r="M129" s="270"/>
      <c r="N129" s="282">
        <f t="shared" si="5"/>
        <v>0</v>
      </c>
      <c r="O129" s="282"/>
      <c r="P129" s="282"/>
      <c r="Q129" s="282"/>
      <c r="R129" s="133"/>
      <c r="T129" s="154" t="s">
        <v>5</v>
      </c>
      <c r="U129" s="46" t="s">
        <v>45</v>
      </c>
      <c r="V129" s="38"/>
      <c r="W129" s="173">
        <f t="shared" si="6"/>
        <v>0</v>
      </c>
      <c r="X129" s="173">
        <v>0</v>
      </c>
      <c r="Y129" s="173">
        <f t="shared" si="7"/>
        <v>0</v>
      </c>
      <c r="Z129" s="173">
        <v>0</v>
      </c>
      <c r="AA129" s="174">
        <f t="shared" si="8"/>
        <v>0</v>
      </c>
      <c r="AR129" s="20" t="s">
        <v>629</v>
      </c>
      <c r="AT129" s="20" t="s">
        <v>152</v>
      </c>
      <c r="AU129" s="20" t="s">
        <v>118</v>
      </c>
      <c r="AY129" s="20" t="s">
        <v>161</v>
      </c>
      <c r="BE129" s="107">
        <f t="shared" si="9"/>
        <v>0</v>
      </c>
      <c r="BF129" s="107">
        <f t="shared" si="10"/>
        <v>0</v>
      </c>
      <c r="BG129" s="107">
        <f t="shared" si="11"/>
        <v>0</v>
      </c>
      <c r="BH129" s="107">
        <f t="shared" si="12"/>
        <v>0</v>
      </c>
      <c r="BI129" s="107">
        <f t="shared" si="13"/>
        <v>0</v>
      </c>
      <c r="BJ129" s="20" t="s">
        <v>85</v>
      </c>
      <c r="BK129" s="107">
        <f t="shared" si="14"/>
        <v>0</v>
      </c>
      <c r="BL129" s="20" t="s">
        <v>629</v>
      </c>
      <c r="BM129" s="20" t="s">
        <v>252</v>
      </c>
    </row>
    <row r="130" spans="2:65" s="1" customFormat="1" ht="16.5" customHeight="1">
      <c r="B130" s="130"/>
      <c r="C130" s="199" t="s">
        <v>209</v>
      </c>
      <c r="D130" s="199" t="s">
        <v>238</v>
      </c>
      <c r="E130" s="200" t="s">
        <v>2463</v>
      </c>
      <c r="F130" s="295" t="s">
        <v>2464</v>
      </c>
      <c r="G130" s="295"/>
      <c r="H130" s="295"/>
      <c r="I130" s="295"/>
      <c r="J130" s="201" t="s">
        <v>2462</v>
      </c>
      <c r="K130" s="202">
        <v>10</v>
      </c>
      <c r="L130" s="296">
        <v>0</v>
      </c>
      <c r="M130" s="296"/>
      <c r="N130" s="297">
        <f t="shared" si="5"/>
        <v>0</v>
      </c>
      <c r="O130" s="282"/>
      <c r="P130" s="282"/>
      <c r="Q130" s="282"/>
      <c r="R130" s="133"/>
      <c r="T130" s="154" t="s">
        <v>5</v>
      </c>
      <c r="U130" s="46" t="s">
        <v>45</v>
      </c>
      <c r="V130" s="38"/>
      <c r="W130" s="173">
        <f t="shared" si="6"/>
        <v>0</v>
      </c>
      <c r="X130" s="173">
        <v>0</v>
      </c>
      <c r="Y130" s="173">
        <f t="shared" si="7"/>
        <v>0</v>
      </c>
      <c r="Z130" s="173">
        <v>0</v>
      </c>
      <c r="AA130" s="174">
        <f t="shared" si="8"/>
        <v>0</v>
      </c>
      <c r="AR130" s="20" t="s">
        <v>1396</v>
      </c>
      <c r="AT130" s="20" t="s">
        <v>238</v>
      </c>
      <c r="AU130" s="20" t="s">
        <v>118</v>
      </c>
      <c r="AY130" s="20" t="s">
        <v>161</v>
      </c>
      <c r="BE130" s="107">
        <f t="shared" si="9"/>
        <v>0</v>
      </c>
      <c r="BF130" s="107">
        <f t="shared" si="10"/>
        <v>0</v>
      </c>
      <c r="BG130" s="107">
        <f t="shared" si="11"/>
        <v>0</v>
      </c>
      <c r="BH130" s="107">
        <f t="shared" si="12"/>
        <v>0</v>
      </c>
      <c r="BI130" s="107">
        <f t="shared" si="13"/>
        <v>0</v>
      </c>
      <c r="BJ130" s="20" t="s">
        <v>85</v>
      </c>
      <c r="BK130" s="107">
        <f t="shared" si="14"/>
        <v>0</v>
      </c>
      <c r="BL130" s="20" t="s">
        <v>629</v>
      </c>
      <c r="BM130" s="20" t="s">
        <v>262</v>
      </c>
    </row>
    <row r="131" spans="2:65" s="1" customFormat="1" ht="16.5" customHeight="1">
      <c r="B131" s="130"/>
      <c r="C131" s="169" t="s">
        <v>213</v>
      </c>
      <c r="D131" s="169" t="s">
        <v>152</v>
      </c>
      <c r="E131" s="170" t="s">
        <v>2465</v>
      </c>
      <c r="F131" s="281" t="s">
        <v>2466</v>
      </c>
      <c r="G131" s="281"/>
      <c r="H131" s="281"/>
      <c r="I131" s="281"/>
      <c r="J131" s="171" t="s">
        <v>255</v>
      </c>
      <c r="K131" s="172">
        <v>1</v>
      </c>
      <c r="L131" s="270">
        <v>0</v>
      </c>
      <c r="M131" s="270"/>
      <c r="N131" s="282">
        <f t="shared" si="5"/>
        <v>0</v>
      </c>
      <c r="O131" s="282"/>
      <c r="P131" s="282"/>
      <c r="Q131" s="282"/>
      <c r="R131" s="133"/>
      <c r="T131" s="154" t="s">
        <v>5</v>
      </c>
      <c r="U131" s="46" t="s">
        <v>45</v>
      </c>
      <c r="V131" s="38"/>
      <c r="W131" s="173">
        <f t="shared" si="6"/>
        <v>0</v>
      </c>
      <c r="X131" s="173">
        <v>0</v>
      </c>
      <c r="Y131" s="173">
        <f t="shared" si="7"/>
        <v>0</v>
      </c>
      <c r="Z131" s="173">
        <v>0</v>
      </c>
      <c r="AA131" s="174">
        <f t="shared" si="8"/>
        <v>0</v>
      </c>
      <c r="AR131" s="20" t="s">
        <v>629</v>
      </c>
      <c r="AT131" s="20" t="s">
        <v>152</v>
      </c>
      <c r="AU131" s="20" t="s">
        <v>118</v>
      </c>
      <c r="AY131" s="20" t="s">
        <v>161</v>
      </c>
      <c r="BE131" s="107">
        <f t="shared" si="9"/>
        <v>0</v>
      </c>
      <c r="BF131" s="107">
        <f t="shared" si="10"/>
        <v>0</v>
      </c>
      <c r="BG131" s="107">
        <f t="shared" si="11"/>
        <v>0</v>
      </c>
      <c r="BH131" s="107">
        <f t="shared" si="12"/>
        <v>0</v>
      </c>
      <c r="BI131" s="107">
        <f t="shared" si="13"/>
        <v>0</v>
      </c>
      <c r="BJ131" s="20" t="s">
        <v>85</v>
      </c>
      <c r="BK131" s="107">
        <f t="shared" si="14"/>
        <v>0</v>
      </c>
      <c r="BL131" s="20" t="s">
        <v>629</v>
      </c>
      <c r="BM131" s="20" t="s">
        <v>270</v>
      </c>
    </row>
    <row r="132" spans="2:65" s="1" customFormat="1" ht="16.5" customHeight="1">
      <c r="B132" s="130"/>
      <c r="C132" s="199" t="s">
        <v>220</v>
      </c>
      <c r="D132" s="199" t="s">
        <v>238</v>
      </c>
      <c r="E132" s="200" t="s">
        <v>2467</v>
      </c>
      <c r="F132" s="295" t="s">
        <v>2468</v>
      </c>
      <c r="G132" s="295"/>
      <c r="H132" s="295"/>
      <c r="I132" s="295"/>
      <c r="J132" s="201" t="s">
        <v>255</v>
      </c>
      <c r="K132" s="202">
        <v>1</v>
      </c>
      <c r="L132" s="296">
        <v>0</v>
      </c>
      <c r="M132" s="296"/>
      <c r="N132" s="297">
        <f t="shared" si="5"/>
        <v>0</v>
      </c>
      <c r="O132" s="282"/>
      <c r="P132" s="282"/>
      <c r="Q132" s="282"/>
      <c r="R132" s="133"/>
      <c r="T132" s="154" t="s">
        <v>5</v>
      </c>
      <c r="U132" s="46" t="s">
        <v>45</v>
      </c>
      <c r="V132" s="38"/>
      <c r="W132" s="173">
        <f t="shared" si="6"/>
        <v>0</v>
      </c>
      <c r="X132" s="173">
        <v>0</v>
      </c>
      <c r="Y132" s="173">
        <f t="shared" si="7"/>
        <v>0</v>
      </c>
      <c r="Z132" s="173">
        <v>0</v>
      </c>
      <c r="AA132" s="174">
        <f t="shared" si="8"/>
        <v>0</v>
      </c>
      <c r="AR132" s="20" t="s">
        <v>1396</v>
      </c>
      <c r="AT132" s="20" t="s">
        <v>238</v>
      </c>
      <c r="AU132" s="20" t="s">
        <v>118</v>
      </c>
      <c r="AY132" s="20" t="s">
        <v>161</v>
      </c>
      <c r="BE132" s="107">
        <f t="shared" si="9"/>
        <v>0</v>
      </c>
      <c r="BF132" s="107">
        <f t="shared" si="10"/>
        <v>0</v>
      </c>
      <c r="BG132" s="107">
        <f t="shared" si="11"/>
        <v>0</v>
      </c>
      <c r="BH132" s="107">
        <f t="shared" si="12"/>
        <v>0</v>
      </c>
      <c r="BI132" s="107">
        <f t="shared" si="13"/>
        <v>0</v>
      </c>
      <c r="BJ132" s="20" t="s">
        <v>85</v>
      </c>
      <c r="BK132" s="107">
        <f t="shared" si="14"/>
        <v>0</v>
      </c>
      <c r="BL132" s="20" t="s">
        <v>629</v>
      </c>
      <c r="BM132" s="20" t="s">
        <v>346</v>
      </c>
    </row>
    <row r="133" spans="2:65" s="1" customFormat="1" ht="25.5" customHeight="1">
      <c r="B133" s="130"/>
      <c r="C133" s="199" t="s">
        <v>226</v>
      </c>
      <c r="D133" s="199" t="s">
        <v>238</v>
      </c>
      <c r="E133" s="200" t="s">
        <v>2469</v>
      </c>
      <c r="F133" s="295" t="s">
        <v>2470</v>
      </c>
      <c r="G133" s="295"/>
      <c r="H133" s="295"/>
      <c r="I133" s="295"/>
      <c r="J133" s="201" t="s">
        <v>255</v>
      </c>
      <c r="K133" s="202">
        <v>1</v>
      </c>
      <c r="L133" s="296">
        <v>0</v>
      </c>
      <c r="M133" s="296"/>
      <c r="N133" s="297">
        <f t="shared" si="5"/>
        <v>0</v>
      </c>
      <c r="O133" s="282"/>
      <c r="P133" s="282"/>
      <c r="Q133" s="282"/>
      <c r="R133" s="133"/>
      <c r="T133" s="154" t="s">
        <v>5</v>
      </c>
      <c r="U133" s="46" t="s">
        <v>45</v>
      </c>
      <c r="V133" s="38"/>
      <c r="W133" s="173">
        <f t="shared" si="6"/>
        <v>0</v>
      </c>
      <c r="X133" s="173">
        <v>0</v>
      </c>
      <c r="Y133" s="173">
        <f t="shared" si="7"/>
        <v>0</v>
      </c>
      <c r="Z133" s="173">
        <v>0</v>
      </c>
      <c r="AA133" s="174">
        <f t="shared" si="8"/>
        <v>0</v>
      </c>
      <c r="AR133" s="20" t="s">
        <v>1396</v>
      </c>
      <c r="AT133" s="20" t="s">
        <v>238</v>
      </c>
      <c r="AU133" s="20" t="s">
        <v>118</v>
      </c>
      <c r="AY133" s="20" t="s">
        <v>161</v>
      </c>
      <c r="BE133" s="107">
        <f t="shared" si="9"/>
        <v>0</v>
      </c>
      <c r="BF133" s="107">
        <f t="shared" si="10"/>
        <v>0</v>
      </c>
      <c r="BG133" s="107">
        <f t="shared" si="11"/>
        <v>0</v>
      </c>
      <c r="BH133" s="107">
        <f t="shared" si="12"/>
        <v>0</v>
      </c>
      <c r="BI133" s="107">
        <f t="shared" si="13"/>
        <v>0</v>
      </c>
      <c r="BJ133" s="20" t="s">
        <v>85</v>
      </c>
      <c r="BK133" s="107">
        <f t="shared" si="14"/>
        <v>0</v>
      </c>
      <c r="BL133" s="20" t="s">
        <v>629</v>
      </c>
      <c r="BM133" s="20" t="s">
        <v>358</v>
      </c>
    </row>
    <row r="134" spans="2:65" s="1" customFormat="1" ht="25.5" customHeight="1">
      <c r="B134" s="130"/>
      <c r="C134" s="199" t="s">
        <v>231</v>
      </c>
      <c r="D134" s="199" t="s">
        <v>238</v>
      </c>
      <c r="E134" s="200" t="s">
        <v>2471</v>
      </c>
      <c r="F134" s="295" t="s">
        <v>2472</v>
      </c>
      <c r="G134" s="295"/>
      <c r="H134" s="295"/>
      <c r="I134" s="295"/>
      <c r="J134" s="201" t="s">
        <v>255</v>
      </c>
      <c r="K134" s="202">
        <v>1</v>
      </c>
      <c r="L134" s="296">
        <v>0</v>
      </c>
      <c r="M134" s="296"/>
      <c r="N134" s="297">
        <f t="shared" si="5"/>
        <v>0</v>
      </c>
      <c r="O134" s="282"/>
      <c r="P134" s="282"/>
      <c r="Q134" s="282"/>
      <c r="R134" s="133"/>
      <c r="T134" s="154" t="s">
        <v>5</v>
      </c>
      <c r="U134" s="46" t="s">
        <v>45</v>
      </c>
      <c r="V134" s="38"/>
      <c r="W134" s="173">
        <f t="shared" si="6"/>
        <v>0</v>
      </c>
      <c r="X134" s="173">
        <v>0</v>
      </c>
      <c r="Y134" s="173">
        <f t="shared" si="7"/>
        <v>0</v>
      </c>
      <c r="Z134" s="173">
        <v>0</v>
      </c>
      <c r="AA134" s="174">
        <f t="shared" si="8"/>
        <v>0</v>
      </c>
      <c r="AR134" s="20" t="s">
        <v>1396</v>
      </c>
      <c r="AT134" s="20" t="s">
        <v>238</v>
      </c>
      <c r="AU134" s="20" t="s">
        <v>118</v>
      </c>
      <c r="AY134" s="20" t="s">
        <v>161</v>
      </c>
      <c r="BE134" s="107">
        <f t="shared" si="9"/>
        <v>0</v>
      </c>
      <c r="BF134" s="107">
        <f t="shared" si="10"/>
        <v>0</v>
      </c>
      <c r="BG134" s="107">
        <f t="shared" si="11"/>
        <v>0</v>
      </c>
      <c r="BH134" s="107">
        <f t="shared" si="12"/>
        <v>0</v>
      </c>
      <c r="BI134" s="107">
        <f t="shared" si="13"/>
        <v>0</v>
      </c>
      <c r="BJ134" s="20" t="s">
        <v>85</v>
      </c>
      <c r="BK134" s="107">
        <f t="shared" si="14"/>
        <v>0</v>
      </c>
      <c r="BL134" s="20" t="s">
        <v>629</v>
      </c>
      <c r="BM134" s="20" t="s">
        <v>367</v>
      </c>
    </row>
    <row r="135" spans="2:65" s="1" customFormat="1" ht="16.5" customHeight="1">
      <c r="B135" s="130"/>
      <c r="C135" s="199" t="s">
        <v>237</v>
      </c>
      <c r="D135" s="199" t="s">
        <v>238</v>
      </c>
      <c r="E135" s="200" t="s">
        <v>2473</v>
      </c>
      <c r="F135" s="295" t="s">
        <v>2474</v>
      </c>
      <c r="G135" s="295"/>
      <c r="H135" s="295"/>
      <c r="I135" s="295"/>
      <c r="J135" s="201" t="s">
        <v>255</v>
      </c>
      <c r="K135" s="202">
        <v>1</v>
      </c>
      <c r="L135" s="296">
        <v>0</v>
      </c>
      <c r="M135" s="296"/>
      <c r="N135" s="297">
        <f t="shared" si="5"/>
        <v>0</v>
      </c>
      <c r="O135" s="282"/>
      <c r="P135" s="282"/>
      <c r="Q135" s="282"/>
      <c r="R135" s="133"/>
      <c r="T135" s="154" t="s">
        <v>5</v>
      </c>
      <c r="U135" s="46" t="s">
        <v>45</v>
      </c>
      <c r="V135" s="38"/>
      <c r="W135" s="173">
        <f t="shared" si="6"/>
        <v>0</v>
      </c>
      <c r="X135" s="173">
        <v>0</v>
      </c>
      <c r="Y135" s="173">
        <f t="shared" si="7"/>
        <v>0</v>
      </c>
      <c r="Z135" s="173">
        <v>0</v>
      </c>
      <c r="AA135" s="174">
        <f t="shared" si="8"/>
        <v>0</v>
      </c>
      <c r="AR135" s="20" t="s">
        <v>1396</v>
      </c>
      <c r="AT135" s="20" t="s">
        <v>238</v>
      </c>
      <c r="AU135" s="20" t="s">
        <v>118</v>
      </c>
      <c r="AY135" s="20" t="s">
        <v>161</v>
      </c>
      <c r="BE135" s="107">
        <f t="shared" si="9"/>
        <v>0</v>
      </c>
      <c r="BF135" s="107">
        <f t="shared" si="10"/>
        <v>0</v>
      </c>
      <c r="BG135" s="107">
        <f t="shared" si="11"/>
        <v>0</v>
      </c>
      <c r="BH135" s="107">
        <f t="shared" si="12"/>
        <v>0</v>
      </c>
      <c r="BI135" s="107">
        <f t="shared" si="13"/>
        <v>0</v>
      </c>
      <c r="BJ135" s="20" t="s">
        <v>85</v>
      </c>
      <c r="BK135" s="107">
        <f t="shared" si="14"/>
        <v>0</v>
      </c>
      <c r="BL135" s="20" t="s">
        <v>629</v>
      </c>
      <c r="BM135" s="20" t="s">
        <v>376</v>
      </c>
    </row>
    <row r="136" spans="2:65" s="1" customFormat="1" ht="16.5" customHeight="1">
      <c r="B136" s="130"/>
      <c r="C136" s="199" t="s">
        <v>11</v>
      </c>
      <c r="D136" s="199" t="s">
        <v>238</v>
      </c>
      <c r="E136" s="200" t="s">
        <v>2475</v>
      </c>
      <c r="F136" s="295" t="s">
        <v>2476</v>
      </c>
      <c r="G136" s="295"/>
      <c r="H136" s="295"/>
      <c r="I136" s="295"/>
      <c r="J136" s="201" t="s">
        <v>255</v>
      </c>
      <c r="K136" s="202">
        <v>1</v>
      </c>
      <c r="L136" s="296">
        <v>0</v>
      </c>
      <c r="M136" s="296"/>
      <c r="N136" s="297">
        <f t="shared" si="5"/>
        <v>0</v>
      </c>
      <c r="O136" s="282"/>
      <c r="P136" s="282"/>
      <c r="Q136" s="282"/>
      <c r="R136" s="133"/>
      <c r="T136" s="154" t="s">
        <v>5</v>
      </c>
      <c r="U136" s="46" t="s">
        <v>45</v>
      </c>
      <c r="V136" s="38"/>
      <c r="W136" s="173">
        <f t="shared" si="6"/>
        <v>0</v>
      </c>
      <c r="X136" s="173">
        <v>0</v>
      </c>
      <c r="Y136" s="173">
        <f t="shared" si="7"/>
        <v>0</v>
      </c>
      <c r="Z136" s="173">
        <v>0</v>
      </c>
      <c r="AA136" s="174">
        <f t="shared" si="8"/>
        <v>0</v>
      </c>
      <c r="AR136" s="20" t="s">
        <v>1396</v>
      </c>
      <c r="AT136" s="20" t="s">
        <v>238</v>
      </c>
      <c r="AU136" s="20" t="s">
        <v>118</v>
      </c>
      <c r="AY136" s="20" t="s">
        <v>161</v>
      </c>
      <c r="BE136" s="107">
        <f t="shared" si="9"/>
        <v>0</v>
      </c>
      <c r="BF136" s="107">
        <f t="shared" si="10"/>
        <v>0</v>
      </c>
      <c r="BG136" s="107">
        <f t="shared" si="11"/>
        <v>0</v>
      </c>
      <c r="BH136" s="107">
        <f t="shared" si="12"/>
        <v>0</v>
      </c>
      <c r="BI136" s="107">
        <f t="shared" si="13"/>
        <v>0</v>
      </c>
      <c r="BJ136" s="20" t="s">
        <v>85</v>
      </c>
      <c r="BK136" s="107">
        <f t="shared" si="14"/>
        <v>0</v>
      </c>
      <c r="BL136" s="20" t="s">
        <v>629</v>
      </c>
      <c r="BM136" s="20" t="s">
        <v>493</v>
      </c>
    </row>
    <row r="137" spans="2:65" s="1" customFormat="1" ht="16.5" customHeight="1">
      <c r="B137" s="130"/>
      <c r="C137" s="199" t="s">
        <v>252</v>
      </c>
      <c r="D137" s="199" t="s">
        <v>238</v>
      </c>
      <c r="E137" s="200" t="s">
        <v>2477</v>
      </c>
      <c r="F137" s="295" t="s">
        <v>2478</v>
      </c>
      <c r="G137" s="295"/>
      <c r="H137" s="295"/>
      <c r="I137" s="295"/>
      <c r="J137" s="201" t="s">
        <v>255</v>
      </c>
      <c r="K137" s="202">
        <v>1</v>
      </c>
      <c r="L137" s="296">
        <v>0</v>
      </c>
      <c r="M137" s="296"/>
      <c r="N137" s="297">
        <f t="shared" si="5"/>
        <v>0</v>
      </c>
      <c r="O137" s="282"/>
      <c r="P137" s="282"/>
      <c r="Q137" s="282"/>
      <c r="R137" s="133"/>
      <c r="T137" s="154" t="s">
        <v>5</v>
      </c>
      <c r="U137" s="46" t="s">
        <v>45</v>
      </c>
      <c r="V137" s="38"/>
      <c r="W137" s="173">
        <f t="shared" si="6"/>
        <v>0</v>
      </c>
      <c r="X137" s="173">
        <v>0</v>
      </c>
      <c r="Y137" s="173">
        <f t="shared" si="7"/>
        <v>0</v>
      </c>
      <c r="Z137" s="173">
        <v>0</v>
      </c>
      <c r="AA137" s="174">
        <f t="shared" si="8"/>
        <v>0</v>
      </c>
      <c r="AR137" s="20" t="s">
        <v>1396</v>
      </c>
      <c r="AT137" s="20" t="s">
        <v>238</v>
      </c>
      <c r="AU137" s="20" t="s">
        <v>118</v>
      </c>
      <c r="AY137" s="20" t="s">
        <v>161</v>
      </c>
      <c r="BE137" s="107">
        <f t="shared" si="9"/>
        <v>0</v>
      </c>
      <c r="BF137" s="107">
        <f t="shared" si="10"/>
        <v>0</v>
      </c>
      <c r="BG137" s="107">
        <f t="shared" si="11"/>
        <v>0</v>
      </c>
      <c r="BH137" s="107">
        <f t="shared" si="12"/>
        <v>0</v>
      </c>
      <c r="BI137" s="107">
        <f t="shared" si="13"/>
        <v>0</v>
      </c>
      <c r="BJ137" s="20" t="s">
        <v>85</v>
      </c>
      <c r="BK137" s="107">
        <f t="shared" si="14"/>
        <v>0</v>
      </c>
      <c r="BL137" s="20" t="s">
        <v>629</v>
      </c>
      <c r="BM137" s="20" t="s">
        <v>501</v>
      </c>
    </row>
    <row r="138" spans="2:65" s="1" customFormat="1" ht="16.5" customHeight="1">
      <c r="B138" s="130"/>
      <c r="C138" s="199" t="s">
        <v>257</v>
      </c>
      <c r="D138" s="199" t="s">
        <v>238</v>
      </c>
      <c r="E138" s="200" t="s">
        <v>2479</v>
      </c>
      <c r="F138" s="295" t="s">
        <v>2480</v>
      </c>
      <c r="G138" s="295"/>
      <c r="H138" s="295"/>
      <c r="I138" s="295"/>
      <c r="J138" s="201" t="s">
        <v>255</v>
      </c>
      <c r="K138" s="202">
        <v>2</v>
      </c>
      <c r="L138" s="296">
        <v>0</v>
      </c>
      <c r="M138" s="296"/>
      <c r="N138" s="297">
        <f t="shared" si="5"/>
        <v>0</v>
      </c>
      <c r="O138" s="282"/>
      <c r="P138" s="282"/>
      <c r="Q138" s="282"/>
      <c r="R138" s="133"/>
      <c r="T138" s="154" t="s">
        <v>5</v>
      </c>
      <c r="U138" s="46" t="s">
        <v>45</v>
      </c>
      <c r="V138" s="38"/>
      <c r="W138" s="173">
        <f t="shared" si="6"/>
        <v>0</v>
      </c>
      <c r="X138" s="173">
        <v>0</v>
      </c>
      <c r="Y138" s="173">
        <f t="shared" si="7"/>
        <v>0</v>
      </c>
      <c r="Z138" s="173">
        <v>0</v>
      </c>
      <c r="AA138" s="174">
        <f t="shared" si="8"/>
        <v>0</v>
      </c>
      <c r="AR138" s="20" t="s">
        <v>1396</v>
      </c>
      <c r="AT138" s="20" t="s">
        <v>238</v>
      </c>
      <c r="AU138" s="20" t="s">
        <v>118</v>
      </c>
      <c r="AY138" s="20" t="s">
        <v>161</v>
      </c>
      <c r="BE138" s="107">
        <f t="shared" si="9"/>
        <v>0</v>
      </c>
      <c r="BF138" s="107">
        <f t="shared" si="10"/>
        <v>0</v>
      </c>
      <c r="BG138" s="107">
        <f t="shared" si="11"/>
        <v>0</v>
      </c>
      <c r="BH138" s="107">
        <f t="shared" si="12"/>
        <v>0</v>
      </c>
      <c r="BI138" s="107">
        <f t="shared" si="13"/>
        <v>0</v>
      </c>
      <c r="BJ138" s="20" t="s">
        <v>85</v>
      </c>
      <c r="BK138" s="107">
        <f t="shared" si="14"/>
        <v>0</v>
      </c>
      <c r="BL138" s="20" t="s">
        <v>629</v>
      </c>
      <c r="BM138" s="20" t="s">
        <v>509</v>
      </c>
    </row>
    <row r="139" spans="2:65" s="1" customFormat="1" ht="16.5" customHeight="1">
      <c r="B139" s="130"/>
      <c r="C139" s="199" t="s">
        <v>262</v>
      </c>
      <c r="D139" s="199" t="s">
        <v>238</v>
      </c>
      <c r="E139" s="200" t="s">
        <v>2481</v>
      </c>
      <c r="F139" s="295" t="s">
        <v>2482</v>
      </c>
      <c r="G139" s="295"/>
      <c r="H139" s="295"/>
      <c r="I139" s="295"/>
      <c r="J139" s="201" t="s">
        <v>255</v>
      </c>
      <c r="K139" s="202">
        <v>3</v>
      </c>
      <c r="L139" s="296">
        <v>0</v>
      </c>
      <c r="M139" s="296"/>
      <c r="N139" s="297">
        <f t="shared" si="5"/>
        <v>0</v>
      </c>
      <c r="O139" s="282"/>
      <c r="P139" s="282"/>
      <c r="Q139" s="282"/>
      <c r="R139" s="133"/>
      <c r="T139" s="154" t="s">
        <v>5</v>
      </c>
      <c r="U139" s="46" t="s">
        <v>45</v>
      </c>
      <c r="V139" s="38"/>
      <c r="W139" s="173">
        <f t="shared" si="6"/>
        <v>0</v>
      </c>
      <c r="X139" s="173">
        <v>0</v>
      </c>
      <c r="Y139" s="173">
        <f t="shared" si="7"/>
        <v>0</v>
      </c>
      <c r="Z139" s="173">
        <v>0</v>
      </c>
      <c r="AA139" s="174">
        <f t="shared" si="8"/>
        <v>0</v>
      </c>
      <c r="AR139" s="20" t="s">
        <v>1396</v>
      </c>
      <c r="AT139" s="20" t="s">
        <v>238</v>
      </c>
      <c r="AU139" s="20" t="s">
        <v>118</v>
      </c>
      <c r="AY139" s="20" t="s">
        <v>161</v>
      </c>
      <c r="BE139" s="107">
        <f t="shared" si="9"/>
        <v>0</v>
      </c>
      <c r="BF139" s="107">
        <f t="shared" si="10"/>
        <v>0</v>
      </c>
      <c r="BG139" s="107">
        <f t="shared" si="11"/>
        <v>0</v>
      </c>
      <c r="BH139" s="107">
        <f t="shared" si="12"/>
        <v>0</v>
      </c>
      <c r="BI139" s="107">
        <f t="shared" si="13"/>
        <v>0</v>
      </c>
      <c r="BJ139" s="20" t="s">
        <v>85</v>
      </c>
      <c r="BK139" s="107">
        <f t="shared" si="14"/>
        <v>0</v>
      </c>
      <c r="BL139" s="20" t="s">
        <v>629</v>
      </c>
      <c r="BM139" s="20" t="s">
        <v>517</v>
      </c>
    </row>
    <row r="140" spans="2:65" s="1" customFormat="1" ht="16.5" customHeight="1">
      <c r="B140" s="130"/>
      <c r="C140" s="199" t="s">
        <v>266</v>
      </c>
      <c r="D140" s="199" t="s">
        <v>238</v>
      </c>
      <c r="E140" s="200" t="s">
        <v>2483</v>
      </c>
      <c r="F140" s="295" t="s">
        <v>2484</v>
      </c>
      <c r="G140" s="295"/>
      <c r="H140" s="295"/>
      <c r="I140" s="295"/>
      <c r="J140" s="201" t="s">
        <v>255</v>
      </c>
      <c r="K140" s="202">
        <v>2</v>
      </c>
      <c r="L140" s="296">
        <v>0</v>
      </c>
      <c r="M140" s="296"/>
      <c r="N140" s="297">
        <f t="shared" si="5"/>
        <v>0</v>
      </c>
      <c r="O140" s="282"/>
      <c r="P140" s="282"/>
      <c r="Q140" s="282"/>
      <c r="R140" s="133"/>
      <c r="T140" s="154" t="s">
        <v>5</v>
      </c>
      <c r="U140" s="46" t="s">
        <v>45</v>
      </c>
      <c r="V140" s="38"/>
      <c r="W140" s="173">
        <f t="shared" si="6"/>
        <v>0</v>
      </c>
      <c r="X140" s="173">
        <v>0</v>
      </c>
      <c r="Y140" s="173">
        <f t="shared" si="7"/>
        <v>0</v>
      </c>
      <c r="Z140" s="173">
        <v>0</v>
      </c>
      <c r="AA140" s="174">
        <f t="shared" si="8"/>
        <v>0</v>
      </c>
      <c r="AR140" s="20" t="s">
        <v>1396</v>
      </c>
      <c r="AT140" s="20" t="s">
        <v>238</v>
      </c>
      <c r="AU140" s="20" t="s">
        <v>118</v>
      </c>
      <c r="AY140" s="20" t="s">
        <v>161</v>
      </c>
      <c r="BE140" s="107">
        <f t="shared" si="9"/>
        <v>0</v>
      </c>
      <c r="BF140" s="107">
        <f t="shared" si="10"/>
        <v>0</v>
      </c>
      <c r="BG140" s="107">
        <f t="shared" si="11"/>
        <v>0</v>
      </c>
      <c r="BH140" s="107">
        <f t="shared" si="12"/>
        <v>0</v>
      </c>
      <c r="BI140" s="107">
        <f t="shared" si="13"/>
        <v>0</v>
      </c>
      <c r="BJ140" s="20" t="s">
        <v>85</v>
      </c>
      <c r="BK140" s="107">
        <f t="shared" si="14"/>
        <v>0</v>
      </c>
      <c r="BL140" s="20" t="s">
        <v>629</v>
      </c>
      <c r="BM140" s="20" t="s">
        <v>525</v>
      </c>
    </row>
    <row r="141" spans="2:65" s="1" customFormat="1" ht="16.5" customHeight="1">
      <c r="B141" s="130"/>
      <c r="C141" s="199" t="s">
        <v>270</v>
      </c>
      <c r="D141" s="199" t="s">
        <v>238</v>
      </c>
      <c r="E141" s="200" t="s">
        <v>2485</v>
      </c>
      <c r="F141" s="295" t="s">
        <v>2486</v>
      </c>
      <c r="G141" s="295"/>
      <c r="H141" s="295"/>
      <c r="I141" s="295"/>
      <c r="J141" s="201" t="s">
        <v>255</v>
      </c>
      <c r="K141" s="202">
        <v>4</v>
      </c>
      <c r="L141" s="296">
        <v>0</v>
      </c>
      <c r="M141" s="296"/>
      <c r="N141" s="297">
        <f t="shared" si="5"/>
        <v>0</v>
      </c>
      <c r="O141" s="282"/>
      <c r="P141" s="282"/>
      <c r="Q141" s="282"/>
      <c r="R141" s="133"/>
      <c r="T141" s="154" t="s">
        <v>5</v>
      </c>
      <c r="U141" s="46" t="s">
        <v>45</v>
      </c>
      <c r="V141" s="38"/>
      <c r="W141" s="173">
        <f t="shared" si="6"/>
        <v>0</v>
      </c>
      <c r="X141" s="173">
        <v>0</v>
      </c>
      <c r="Y141" s="173">
        <f t="shared" si="7"/>
        <v>0</v>
      </c>
      <c r="Z141" s="173">
        <v>0</v>
      </c>
      <c r="AA141" s="174">
        <f t="shared" si="8"/>
        <v>0</v>
      </c>
      <c r="AR141" s="20" t="s">
        <v>1396</v>
      </c>
      <c r="AT141" s="20" t="s">
        <v>238</v>
      </c>
      <c r="AU141" s="20" t="s">
        <v>118</v>
      </c>
      <c r="AY141" s="20" t="s">
        <v>161</v>
      </c>
      <c r="BE141" s="107">
        <f t="shared" si="9"/>
        <v>0</v>
      </c>
      <c r="BF141" s="107">
        <f t="shared" si="10"/>
        <v>0</v>
      </c>
      <c r="BG141" s="107">
        <f t="shared" si="11"/>
        <v>0</v>
      </c>
      <c r="BH141" s="107">
        <f t="shared" si="12"/>
        <v>0</v>
      </c>
      <c r="BI141" s="107">
        <f t="shared" si="13"/>
        <v>0</v>
      </c>
      <c r="BJ141" s="20" t="s">
        <v>85</v>
      </c>
      <c r="BK141" s="107">
        <f t="shared" si="14"/>
        <v>0</v>
      </c>
      <c r="BL141" s="20" t="s">
        <v>629</v>
      </c>
      <c r="BM141" s="20" t="s">
        <v>533</v>
      </c>
    </row>
    <row r="142" spans="2:65" s="1" customFormat="1" ht="16.5" customHeight="1">
      <c r="B142" s="130"/>
      <c r="C142" s="199" t="s">
        <v>10</v>
      </c>
      <c r="D142" s="199" t="s">
        <v>238</v>
      </c>
      <c r="E142" s="200" t="s">
        <v>2487</v>
      </c>
      <c r="F142" s="295" t="s">
        <v>2488</v>
      </c>
      <c r="G142" s="295"/>
      <c r="H142" s="295"/>
      <c r="I142" s="295"/>
      <c r="J142" s="201" t="s">
        <v>255</v>
      </c>
      <c r="K142" s="202">
        <v>4</v>
      </c>
      <c r="L142" s="296">
        <v>0</v>
      </c>
      <c r="M142" s="296"/>
      <c r="N142" s="297">
        <f t="shared" si="5"/>
        <v>0</v>
      </c>
      <c r="O142" s="282"/>
      <c r="P142" s="282"/>
      <c r="Q142" s="282"/>
      <c r="R142" s="133"/>
      <c r="T142" s="154" t="s">
        <v>5</v>
      </c>
      <c r="U142" s="46" t="s">
        <v>45</v>
      </c>
      <c r="V142" s="38"/>
      <c r="W142" s="173">
        <f t="shared" si="6"/>
        <v>0</v>
      </c>
      <c r="X142" s="173">
        <v>0</v>
      </c>
      <c r="Y142" s="173">
        <f t="shared" si="7"/>
        <v>0</v>
      </c>
      <c r="Z142" s="173">
        <v>0</v>
      </c>
      <c r="AA142" s="174">
        <f t="shared" si="8"/>
        <v>0</v>
      </c>
      <c r="AR142" s="20" t="s">
        <v>1396</v>
      </c>
      <c r="AT142" s="20" t="s">
        <v>238</v>
      </c>
      <c r="AU142" s="20" t="s">
        <v>118</v>
      </c>
      <c r="AY142" s="20" t="s">
        <v>161</v>
      </c>
      <c r="BE142" s="107">
        <f t="shared" si="9"/>
        <v>0</v>
      </c>
      <c r="BF142" s="107">
        <f t="shared" si="10"/>
        <v>0</v>
      </c>
      <c r="BG142" s="107">
        <f t="shared" si="11"/>
        <v>0</v>
      </c>
      <c r="BH142" s="107">
        <f t="shared" si="12"/>
        <v>0</v>
      </c>
      <c r="BI142" s="107">
        <f t="shared" si="13"/>
        <v>0</v>
      </c>
      <c r="BJ142" s="20" t="s">
        <v>85</v>
      </c>
      <c r="BK142" s="107">
        <f t="shared" si="14"/>
        <v>0</v>
      </c>
      <c r="BL142" s="20" t="s">
        <v>629</v>
      </c>
      <c r="BM142" s="20" t="s">
        <v>541</v>
      </c>
    </row>
    <row r="143" spans="2:65" s="1" customFormat="1" ht="16.5" customHeight="1">
      <c r="B143" s="130"/>
      <c r="C143" s="199" t="s">
        <v>346</v>
      </c>
      <c r="D143" s="199" t="s">
        <v>238</v>
      </c>
      <c r="E143" s="200" t="s">
        <v>2489</v>
      </c>
      <c r="F143" s="295" t="s">
        <v>2490</v>
      </c>
      <c r="G143" s="295"/>
      <c r="H143" s="295"/>
      <c r="I143" s="295"/>
      <c r="J143" s="201" t="s">
        <v>255</v>
      </c>
      <c r="K143" s="202">
        <v>3</v>
      </c>
      <c r="L143" s="296">
        <v>0</v>
      </c>
      <c r="M143" s="296"/>
      <c r="N143" s="297">
        <f t="shared" si="5"/>
        <v>0</v>
      </c>
      <c r="O143" s="282"/>
      <c r="P143" s="282"/>
      <c r="Q143" s="282"/>
      <c r="R143" s="133"/>
      <c r="T143" s="154" t="s">
        <v>5</v>
      </c>
      <c r="U143" s="46" t="s">
        <v>45</v>
      </c>
      <c r="V143" s="38"/>
      <c r="W143" s="173">
        <f t="shared" si="6"/>
        <v>0</v>
      </c>
      <c r="X143" s="173">
        <v>0</v>
      </c>
      <c r="Y143" s="173">
        <f t="shared" si="7"/>
        <v>0</v>
      </c>
      <c r="Z143" s="173">
        <v>0</v>
      </c>
      <c r="AA143" s="174">
        <f t="shared" si="8"/>
        <v>0</v>
      </c>
      <c r="AR143" s="20" t="s">
        <v>1396</v>
      </c>
      <c r="AT143" s="20" t="s">
        <v>238</v>
      </c>
      <c r="AU143" s="20" t="s">
        <v>118</v>
      </c>
      <c r="AY143" s="20" t="s">
        <v>161</v>
      </c>
      <c r="BE143" s="107">
        <f t="shared" si="9"/>
        <v>0</v>
      </c>
      <c r="BF143" s="107">
        <f t="shared" si="10"/>
        <v>0</v>
      </c>
      <c r="BG143" s="107">
        <f t="shared" si="11"/>
        <v>0</v>
      </c>
      <c r="BH143" s="107">
        <f t="shared" si="12"/>
        <v>0</v>
      </c>
      <c r="BI143" s="107">
        <f t="shared" si="13"/>
        <v>0</v>
      </c>
      <c r="BJ143" s="20" t="s">
        <v>85</v>
      </c>
      <c r="BK143" s="107">
        <f t="shared" si="14"/>
        <v>0</v>
      </c>
      <c r="BL143" s="20" t="s">
        <v>629</v>
      </c>
      <c r="BM143" s="20" t="s">
        <v>549</v>
      </c>
    </row>
    <row r="144" spans="2:65" s="1" customFormat="1" ht="16.5" customHeight="1">
      <c r="B144" s="130"/>
      <c r="C144" s="199" t="s">
        <v>353</v>
      </c>
      <c r="D144" s="199" t="s">
        <v>238</v>
      </c>
      <c r="E144" s="200" t="s">
        <v>2491</v>
      </c>
      <c r="F144" s="295" t="s">
        <v>2492</v>
      </c>
      <c r="G144" s="295"/>
      <c r="H144" s="295"/>
      <c r="I144" s="295"/>
      <c r="J144" s="201" t="s">
        <v>255</v>
      </c>
      <c r="K144" s="202">
        <v>1</v>
      </c>
      <c r="L144" s="296">
        <v>0</v>
      </c>
      <c r="M144" s="296"/>
      <c r="N144" s="297">
        <f t="shared" si="5"/>
        <v>0</v>
      </c>
      <c r="O144" s="282"/>
      <c r="P144" s="282"/>
      <c r="Q144" s="282"/>
      <c r="R144" s="133"/>
      <c r="T144" s="154" t="s">
        <v>5</v>
      </c>
      <c r="U144" s="46" t="s">
        <v>45</v>
      </c>
      <c r="V144" s="38"/>
      <c r="W144" s="173">
        <f t="shared" si="6"/>
        <v>0</v>
      </c>
      <c r="X144" s="173">
        <v>0</v>
      </c>
      <c r="Y144" s="173">
        <f t="shared" si="7"/>
        <v>0</v>
      </c>
      <c r="Z144" s="173">
        <v>0</v>
      </c>
      <c r="AA144" s="174">
        <f t="shared" si="8"/>
        <v>0</v>
      </c>
      <c r="AR144" s="20" t="s">
        <v>1396</v>
      </c>
      <c r="AT144" s="20" t="s">
        <v>238</v>
      </c>
      <c r="AU144" s="20" t="s">
        <v>118</v>
      </c>
      <c r="AY144" s="20" t="s">
        <v>161</v>
      </c>
      <c r="BE144" s="107">
        <f t="shared" si="9"/>
        <v>0</v>
      </c>
      <c r="BF144" s="107">
        <f t="shared" si="10"/>
        <v>0</v>
      </c>
      <c r="BG144" s="107">
        <f t="shared" si="11"/>
        <v>0</v>
      </c>
      <c r="BH144" s="107">
        <f t="shared" si="12"/>
        <v>0</v>
      </c>
      <c r="BI144" s="107">
        <f t="shared" si="13"/>
        <v>0</v>
      </c>
      <c r="BJ144" s="20" t="s">
        <v>85</v>
      </c>
      <c r="BK144" s="107">
        <f t="shared" si="14"/>
        <v>0</v>
      </c>
      <c r="BL144" s="20" t="s">
        <v>629</v>
      </c>
      <c r="BM144" s="20" t="s">
        <v>557</v>
      </c>
    </row>
    <row r="145" spans="2:65" s="1" customFormat="1" ht="16.5" customHeight="1">
      <c r="B145" s="130"/>
      <c r="C145" s="199" t="s">
        <v>358</v>
      </c>
      <c r="D145" s="199" t="s">
        <v>238</v>
      </c>
      <c r="E145" s="200" t="s">
        <v>2493</v>
      </c>
      <c r="F145" s="295" t="s">
        <v>2494</v>
      </c>
      <c r="G145" s="295"/>
      <c r="H145" s="295"/>
      <c r="I145" s="295"/>
      <c r="J145" s="201" t="s">
        <v>255</v>
      </c>
      <c r="K145" s="202">
        <v>1</v>
      </c>
      <c r="L145" s="296">
        <v>0</v>
      </c>
      <c r="M145" s="296"/>
      <c r="N145" s="297">
        <f t="shared" si="5"/>
        <v>0</v>
      </c>
      <c r="O145" s="282"/>
      <c r="P145" s="282"/>
      <c r="Q145" s="282"/>
      <c r="R145" s="133"/>
      <c r="T145" s="154" t="s">
        <v>5</v>
      </c>
      <c r="U145" s="46" t="s">
        <v>45</v>
      </c>
      <c r="V145" s="38"/>
      <c r="W145" s="173">
        <f t="shared" si="6"/>
        <v>0</v>
      </c>
      <c r="X145" s="173">
        <v>0</v>
      </c>
      <c r="Y145" s="173">
        <f t="shared" si="7"/>
        <v>0</v>
      </c>
      <c r="Z145" s="173">
        <v>0</v>
      </c>
      <c r="AA145" s="174">
        <f t="shared" si="8"/>
        <v>0</v>
      </c>
      <c r="AR145" s="20" t="s">
        <v>1396</v>
      </c>
      <c r="AT145" s="20" t="s">
        <v>238</v>
      </c>
      <c r="AU145" s="20" t="s">
        <v>118</v>
      </c>
      <c r="AY145" s="20" t="s">
        <v>161</v>
      </c>
      <c r="BE145" s="107">
        <f t="shared" si="9"/>
        <v>0</v>
      </c>
      <c r="BF145" s="107">
        <f t="shared" si="10"/>
        <v>0</v>
      </c>
      <c r="BG145" s="107">
        <f t="shared" si="11"/>
        <v>0</v>
      </c>
      <c r="BH145" s="107">
        <f t="shared" si="12"/>
        <v>0</v>
      </c>
      <c r="BI145" s="107">
        <f t="shared" si="13"/>
        <v>0</v>
      </c>
      <c r="BJ145" s="20" t="s">
        <v>85</v>
      </c>
      <c r="BK145" s="107">
        <f t="shared" si="14"/>
        <v>0</v>
      </c>
      <c r="BL145" s="20" t="s">
        <v>629</v>
      </c>
      <c r="BM145" s="20" t="s">
        <v>565</v>
      </c>
    </row>
    <row r="146" spans="2:65" s="1" customFormat="1" ht="16.5" customHeight="1">
      <c r="B146" s="130"/>
      <c r="C146" s="199" t="s">
        <v>363</v>
      </c>
      <c r="D146" s="199" t="s">
        <v>238</v>
      </c>
      <c r="E146" s="200" t="s">
        <v>2495</v>
      </c>
      <c r="F146" s="295" t="s">
        <v>2496</v>
      </c>
      <c r="G146" s="295"/>
      <c r="H146" s="295"/>
      <c r="I146" s="295"/>
      <c r="J146" s="201" t="s">
        <v>255</v>
      </c>
      <c r="K146" s="202">
        <v>1</v>
      </c>
      <c r="L146" s="296">
        <v>0</v>
      </c>
      <c r="M146" s="296"/>
      <c r="N146" s="297">
        <f t="shared" si="5"/>
        <v>0</v>
      </c>
      <c r="O146" s="282"/>
      <c r="P146" s="282"/>
      <c r="Q146" s="282"/>
      <c r="R146" s="133"/>
      <c r="T146" s="154" t="s">
        <v>5</v>
      </c>
      <c r="U146" s="46" t="s">
        <v>45</v>
      </c>
      <c r="V146" s="38"/>
      <c r="W146" s="173">
        <f t="shared" si="6"/>
        <v>0</v>
      </c>
      <c r="X146" s="173">
        <v>0</v>
      </c>
      <c r="Y146" s="173">
        <f t="shared" si="7"/>
        <v>0</v>
      </c>
      <c r="Z146" s="173">
        <v>0</v>
      </c>
      <c r="AA146" s="174">
        <f t="shared" si="8"/>
        <v>0</v>
      </c>
      <c r="AR146" s="20" t="s">
        <v>1396</v>
      </c>
      <c r="AT146" s="20" t="s">
        <v>238</v>
      </c>
      <c r="AU146" s="20" t="s">
        <v>118</v>
      </c>
      <c r="AY146" s="20" t="s">
        <v>161</v>
      </c>
      <c r="BE146" s="107">
        <f t="shared" si="9"/>
        <v>0</v>
      </c>
      <c r="BF146" s="107">
        <f t="shared" si="10"/>
        <v>0</v>
      </c>
      <c r="BG146" s="107">
        <f t="shared" si="11"/>
        <v>0</v>
      </c>
      <c r="BH146" s="107">
        <f t="shared" si="12"/>
        <v>0</v>
      </c>
      <c r="BI146" s="107">
        <f t="shared" si="13"/>
        <v>0</v>
      </c>
      <c r="BJ146" s="20" t="s">
        <v>85</v>
      </c>
      <c r="BK146" s="107">
        <f t="shared" si="14"/>
        <v>0</v>
      </c>
      <c r="BL146" s="20" t="s">
        <v>629</v>
      </c>
      <c r="BM146" s="20" t="s">
        <v>573</v>
      </c>
    </row>
    <row r="147" spans="2:65" s="1" customFormat="1" ht="16.5" customHeight="1">
      <c r="B147" s="130"/>
      <c r="C147" s="199" t="s">
        <v>367</v>
      </c>
      <c r="D147" s="199" t="s">
        <v>238</v>
      </c>
      <c r="E147" s="200" t="s">
        <v>2497</v>
      </c>
      <c r="F147" s="295" t="s">
        <v>2498</v>
      </c>
      <c r="G147" s="295"/>
      <c r="H147" s="295"/>
      <c r="I147" s="295"/>
      <c r="J147" s="201" t="s">
        <v>255</v>
      </c>
      <c r="K147" s="202">
        <v>1</v>
      </c>
      <c r="L147" s="296">
        <v>0</v>
      </c>
      <c r="M147" s="296"/>
      <c r="N147" s="297">
        <f t="shared" si="5"/>
        <v>0</v>
      </c>
      <c r="O147" s="282"/>
      <c r="P147" s="282"/>
      <c r="Q147" s="282"/>
      <c r="R147" s="133"/>
      <c r="T147" s="154" t="s">
        <v>5</v>
      </c>
      <c r="U147" s="46" t="s">
        <v>45</v>
      </c>
      <c r="V147" s="38"/>
      <c r="W147" s="173">
        <f t="shared" si="6"/>
        <v>0</v>
      </c>
      <c r="X147" s="173">
        <v>0</v>
      </c>
      <c r="Y147" s="173">
        <f t="shared" si="7"/>
        <v>0</v>
      </c>
      <c r="Z147" s="173">
        <v>0</v>
      </c>
      <c r="AA147" s="174">
        <f t="shared" si="8"/>
        <v>0</v>
      </c>
      <c r="AR147" s="20" t="s">
        <v>1396</v>
      </c>
      <c r="AT147" s="20" t="s">
        <v>238</v>
      </c>
      <c r="AU147" s="20" t="s">
        <v>118</v>
      </c>
      <c r="AY147" s="20" t="s">
        <v>161</v>
      </c>
      <c r="BE147" s="107">
        <f t="shared" si="9"/>
        <v>0</v>
      </c>
      <c r="BF147" s="107">
        <f t="shared" si="10"/>
        <v>0</v>
      </c>
      <c r="BG147" s="107">
        <f t="shared" si="11"/>
        <v>0</v>
      </c>
      <c r="BH147" s="107">
        <f t="shared" si="12"/>
        <v>0</v>
      </c>
      <c r="BI147" s="107">
        <f t="shared" si="13"/>
        <v>0</v>
      </c>
      <c r="BJ147" s="20" t="s">
        <v>85</v>
      </c>
      <c r="BK147" s="107">
        <f t="shared" si="14"/>
        <v>0</v>
      </c>
      <c r="BL147" s="20" t="s">
        <v>629</v>
      </c>
      <c r="BM147" s="20" t="s">
        <v>581</v>
      </c>
    </row>
    <row r="148" spans="2:65" s="1" customFormat="1" ht="25.5" customHeight="1">
      <c r="B148" s="130"/>
      <c r="C148" s="199" t="s">
        <v>372</v>
      </c>
      <c r="D148" s="199" t="s">
        <v>238</v>
      </c>
      <c r="E148" s="200" t="s">
        <v>2499</v>
      </c>
      <c r="F148" s="295" t="s">
        <v>2500</v>
      </c>
      <c r="G148" s="295"/>
      <c r="H148" s="295"/>
      <c r="I148" s="295"/>
      <c r="J148" s="201" t="s">
        <v>255</v>
      </c>
      <c r="K148" s="202">
        <v>1</v>
      </c>
      <c r="L148" s="296">
        <v>0</v>
      </c>
      <c r="M148" s="296"/>
      <c r="N148" s="297">
        <f t="shared" si="5"/>
        <v>0</v>
      </c>
      <c r="O148" s="282"/>
      <c r="P148" s="282"/>
      <c r="Q148" s="282"/>
      <c r="R148" s="133"/>
      <c r="T148" s="154" t="s">
        <v>5</v>
      </c>
      <c r="U148" s="46" t="s">
        <v>45</v>
      </c>
      <c r="V148" s="38"/>
      <c r="W148" s="173">
        <f t="shared" si="6"/>
        <v>0</v>
      </c>
      <c r="X148" s="173">
        <v>0</v>
      </c>
      <c r="Y148" s="173">
        <f t="shared" si="7"/>
        <v>0</v>
      </c>
      <c r="Z148" s="173">
        <v>0</v>
      </c>
      <c r="AA148" s="174">
        <f t="shared" si="8"/>
        <v>0</v>
      </c>
      <c r="AR148" s="20" t="s">
        <v>1396</v>
      </c>
      <c r="AT148" s="20" t="s">
        <v>238</v>
      </c>
      <c r="AU148" s="20" t="s">
        <v>118</v>
      </c>
      <c r="AY148" s="20" t="s">
        <v>161</v>
      </c>
      <c r="BE148" s="107">
        <f t="shared" si="9"/>
        <v>0</v>
      </c>
      <c r="BF148" s="107">
        <f t="shared" si="10"/>
        <v>0</v>
      </c>
      <c r="BG148" s="107">
        <f t="shared" si="11"/>
        <v>0</v>
      </c>
      <c r="BH148" s="107">
        <f t="shared" si="12"/>
        <v>0</v>
      </c>
      <c r="BI148" s="107">
        <f t="shared" si="13"/>
        <v>0</v>
      </c>
      <c r="BJ148" s="20" t="s">
        <v>85</v>
      </c>
      <c r="BK148" s="107">
        <f t="shared" si="14"/>
        <v>0</v>
      </c>
      <c r="BL148" s="20" t="s">
        <v>629</v>
      </c>
      <c r="BM148" s="20" t="s">
        <v>589</v>
      </c>
    </row>
    <row r="149" spans="2:65" s="1" customFormat="1" ht="16.5" customHeight="1">
      <c r="B149" s="130"/>
      <c r="C149" s="199" t="s">
        <v>376</v>
      </c>
      <c r="D149" s="199" t="s">
        <v>238</v>
      </c>
      <c r="E149" s="200" t="s">
        <v>2501</v>
      </c>
      <c r="F149" s="295" t="s">
        <v>2502</v>
      </c>
      <c r="G149" s="295"/>
      <c r="H149" s="295"/>
      <c r="I149" s="295"/>
      <c r="J149" s="201" t="s">
        <v>255</v>
      </c>
      <c r="K149" s="202">
        <v>1</v>
      </c>
      <c r="L149" s="296">
        <v>0</v>
      </c>
      <c r="M149" s="296"/>
      <c r="N149" s="297">
        <f t="shared" si="5"/>
        <v>0</v>
      </c>
      <c r="O149" s="282"/>
      <c r="P149" s="282"/>
      <c r="Q149" s="282"/>
      <c r="R149" s="133"/>
      <c r="T149" s="154" t="s">
        <v>5</v>
      </c>
      <c r="U149" s="46" t="s">
        <v>45</v>
      </c>
      <c r="V149" s="38"/>
      <c r="W149" s="173">
        <f t="shared" si="6"/>
        <v>0</v>
      </c>
      <c r="X149" s="173">
        <v>0</v>
      </c>
      <c r="Y149" s="173">
        <f t="shared" si="7"/>
        <v>0</v>
      </c>
      <c r="Z149" s="173">
        <v>0</v>
      </c>
      <c r="AA149" s="174">
        <f t="shared" si="8"/>
        <v>0</v>
      </c>
      <c r="AR149" s="20" t="s">
        <v>1396</v>
      </c>
      <c r="AT149" s="20" t="s">
        <v>238</v>
      </c>
      <c r="AU149" s="20" t="s">
        <v>118</v>
      </c>
      <c r="AY149" s="20" t="s">
        <v>161</v>
      </c>
      <c r="BE149" s="107">
        <f t="shared" si="9"/>
        <v>0</v>
      </c>
      <c r="BF149" s="107">
        <f t="shared" si="10"/>
        <v>0</v>
      </c>
      <c r="BG149" s="107">
        <f t="shared" si="11"/>
        <v>0</v>
      </c>
      <c r="BH149" s="107">
        <f t="shared" si="12"/>
        <v>0</v>
      </c>
      <c r="BI149" s="107">
        <f t="shared" si="13"/>
        <v>0</v>
      </c>
      <c r="BJ149" s="20" t="s">
        <v>85</v>
      </c>
      <c r="BK149" s="107">
        <f t="shared" si="14"/>
        <v>0</v>
      </c>
      <c r="BL149" s="20" t="s">
        <v>629</v>
      </c>
      <c r="BM149" s="20" t="s">
        <v>597</v>
      </c>
    </row>
    <row r="150" spans="2:65" s="1" customFormat="1" ht="16.5" customHeight="1">
      <c r="B150" s="130"/>
      <c r="C150" s="169" t="s">
        <v>489</v>
      </c>
      <c r="D150" s="169" t="s">
        <v>152</v>
      </c>
      <c r="E150" s="170" t="s">
        <v>2465</v>
      </c>
      <c r="F150" s="281" t="s">
        <v>2466</v>
      </c>
      <c r="G150" s="281"/>
      <c r="H150" s="281"/>
      <c r="I150" s="281"/>
      <c r="J150" s="171" t="s">
        <v>255</v>
      </c>
      <c r="K150" s="172">
        <v>1</v>
      </c>
      <c r="L150" s="270">
        <v>0</v>
      </c>
      <c r="M150" s="270"/>
      <c r="N150" s="282">
        <f t="shared" si="5"/>
        <v>0</v>
      </c>
      <c r="O150" s="282"/>
      <c r="P150" s="282"/>
      <c r="Q150" s="282"/>
      <c r="R150" s="133"/>
      <c r="T150" s="154" t="s">
        <v>5</v>
      </c>
      <c r="U150" s="46" t="s">
        <v>45</v>
      </c>
      <c r="V150" s="38"/>
      <c r="W150" s="173">
        <f t="shared" si="6"/>
        <v>0</v>
      </c>
      <c r="X150" s="173">
        <v>0</v>
      </c>
      <c r="Y150" s="173">
        <f t="shared" si="7"/>
        <v>0</v>
      </c>
      <c r="Z150" s="173">
        <v>0</v>
      </c>
      <c r="AA150" s="174">
        <f t="shared" si="8"/>
        <v>0</v>
      </c>
      <c r="AR150" s="20" t="s">
        <v>629</v>
      </c>
      <c r="AT150" s="20" t="s">
        <v>152</v>
      </c>
      <c r="AU150" s="20" t="s">
        <v>118</v>
      </c>
      <c r="AY150" s="20" t="s">
        <v>161</v>
      </c>
      <c r="BE150" s="107">
        <f t="shared" si="9"/>
        <v>0</v>
      </c>
      <c r="BF150" s="107">
        <f t="shared" si="10"/>
        <v>0</v>
      </c>
      <c r="BG150" s="107">
        <f t="shared" si="11"/>
        <v>0</v>
      </c>
      <c r="BH150" s="107">
        <f t="shared" si="12"/>
        <v>0</v>
      </c>
      <c r="BI150" s="107">
        <f t="shared" si="13"/>
        <v>0</v>
      </c>
      <c r="BJ150" s="20" t="s">
        <v>85</v>
      </c>
      <c r="BK150" s="107">
        <f t="shared" si="14"/>
        <v>0</v>
      </c>
      <c r="BL150" s="20" t="s">
        <v>629</v>
      </c>
      <c r="BM150" s="20" t="s">
        <v>605</v>
      </c>
    </row>
    <row r="151" spans="2:65" s="1" customFormat="1" ht="25.5" customHeight="1">
      <c r="B151" s="130"/>
      <c r="C151" s="199" t="s">
        <v>493</v>
      </c>
      <c r="D151" s="199" t="s">
        <v>238</v>
      </c>
      <c r="E151" s="200" t="s">
        <v>2503</v>
      </c>
      <c r="F151" s="295" t="s">
        <v>2504</v>
      </c>
      <c r="G151" s="295"/>
      <c r="H151" s="295"/>
      <c r="I151" s="295"/>
      <c r="J151" s="201" t="s">
        <v>255</v>
      </c>
      <c r="K151" s="202">
        <v>1</v>
      </c>
      <c r="L151" s="296">
        <v>0</v>
      </c>
      <c r="M151" s="296"/>
      <c r="N151" s="297">
        <f t="shared" si="5"/>
        <v>0</v>
      </c>
      <c r="O151" s="282"/>
      <c r="P151" s="282"/>
      <c r="Q151" s="282"/>
      <c r="R151" s="133"/>
      <c r="T151" s="154" t="s">
        <v>5</v>
      </c>
      <c r="U151" s="46" t="s">
        <v>45</v>
      </c>
      <c r="V151" s="38"/>
      <c r="W151" s="173">
        <f t="shared" si="6"/>
        <v>0</v>
      </c>
      <c r="X151" s="173">
        <v>0</v>
      </c>
      <c r="Y151" s="173">
        <f t="shared" si="7"/>
        <v>0</v>
      </c>
      <c r="Z151" s="173">
        <v>0</v>
      </c>
      <c r="AA151" s="174">
        <f t="shared" si="8"/>
        <v>0</v>
      </c>
      <c r="AR151" s="20" t="s">
        <v>1396</v>
      </c>
      <c r="AT151" s="20" t="s">
        <v>238</v>
      </c>
      <c r="AU151" s="20" t="s">
        <v>118</v>
      </c>
      <c r="AY151" s="20" t="s">
        <v>161</v>
      </c>
      <c r="BE151" s="107">
        <f t="shared" si="9"/>
        <v>0</v>
      </c>
      <c r="BF151" s="107">
        <f t="shared" si="10"/>
        <v>0</v>
      </c>
      <c r="BG151" s="107">
        <f t="shared" si="11"/>
        <v>0</v>
      </c>
      <c r="BH151" s="107">
        <f t="shared" si="12"/>
        <v>0</v>
      </c>
      <c r="BI151" s="107">
        <f t="shared" si="13"/>
        <v>0</v>
      </c>
      <c r="BJ151" s="20" t="s">
        <v>85</v>
      </c>
      <c r="BK151" s="107">
        <f t="shared" si="14"/>
        <v>0</v>
      </c>
      <c r="BL151" s="20" t="s">
        <v>629</v>
      </c>
      <c r="BM151" s="20" t="s">
        <v>613</v>
      </c>
    </row>
    <row r="152" spans="2:65" s="1" customFormat="1" ht="25.5" customHeight="1">
      <c r="B152" s="130"/>
      <c r="C152" s="199" t="s">
        <v>497</v>
      </c>
      <c r="D152" s="199" t="s">
        <v>238</v>
      </c>
      <c r="E152" s="200" t="s">
        <v>2505</v>
      </c>
      <c r="F152" s="295" t="s">
        <v>2506</v>
      </c>
      <c r="G152" s="295"/>
      <c r="H152" s="295"/>
      <c r="I152" s="295"/>
      <c r="J152" s="201" t="s">
        <v>2462</v>
      </c>
      <c r="K152" s="202">
        <v>5</v>
      </c>
      <c r="L152" s="296">
        <v>0</v>
      </c>
      <c r="M152" s="296"/>
      <c r="N152" s="297">
        <f t="shared" si="5"/>
        <v>0</v>
      </c>
      <c r="O152" s="282"/>
      <c r="P152" s="282"/>
      <c r="Q152" s="282"/>
      <c r="R152" s="133"/>
      <c r="T152" s="154" t="s">
        <v>5</v>
      </c>
      <c r="U152" s="46" t="s">
        <v>45</v>
      </c>
      <c r="V152" s="38"/>
      <c r="W152" s="173">
        <f t="shared" si="6"/>
        <v>0</v>
      </c>
      <c r="X152" s="173">
        <v>0</v>
      </c>
      <c r="Y152" s="173">
        <f t="shared" si="7"/>
        <v>0</v>
      </c>
      <c r="Z152" s="173">
        <v>0</v>
      </c>
      <c r="AA152" s="174">
        <f t="shared" si="8"/>
        <v>0</v>
      </c>
      <c r="AR152" s="20" t="s">
        <v>1396</v>
      </c>
      <c r="AT152" s="20" t="s">
        <v>238</v>
      </c>
      <c r="AU152" s="20" t="s">
        <v>118</v>
      </c>
      <c r="AY152" s="20" t="s">
        <v>161</v>
      </c>
      <c r="BE152" s="107">
        <f t="shared" si="9"/>
        <v>0</v>
      </c>
      <c r="BF152" s="107">
        <f t="shared" si="10"/>
        <v>0</v>
      </c>
      <c r="BG152" s="107">
        <f t="shared" si="11"/>
        <v>0</v>
      </c>
      <c r="BH152" s="107">
        <f t="shared" si="12"/>
        <v>0</v>
      </c>
      <c r="BI152" s="107">
        <f t="shared" si="13"/>
        <v>0</v>
      </c>
      <c r="BJ152" s="20" t="s">
        <v>85</v>
      </c>
      <c r="BK152" s="107">
        <f t="shared" si="14"/>
        <v>0</v>
      </c>
      <c r="BL152" s="20" t="s">
        <v>629</v>
      </c>
      <c r="BM152" s="20" t="s">
        <v>621</v>
      </c>
    </row>
    <row r="153" spans="2:65" s="1" customFormat="1" ht="16.5" customHeight="1">
      <c r="B153" s="130"/>
      <c r="C153" s="199" t="s">
        <v>501</v>
      </c>
      <c r="D153" s="199" t="s">
        <v>238</v>
      </c>
      <c r="E153" s="200" t="s">
        <v>2507</v>
      </c>
      <c r="F153" s="295" t="s">
        <v>2502</v>
      </c>
      <c r="G153" s="295"/>
      <c r="H153" s="295"/>
      <c r="I153" s="295"/>
      <c r="J153" s="201" t="s">
        <v>255</v>
      </c>
      <c r="K153" s="202">
        <v>1</v>
      </c>
      <c r="L153" s="296">
        <v>0</v>
      </c>
      <c r="M153" s="296"/>
      <c r="N153" s="297">
        <f t="shared" si="5"/>
        <v>0</v>
      </c>
      <c r="O153" s="282"/>
      <c r="P153" s="282"/>
      <c r="Q153" s="282"/>
      <c r="R153" s="133"/>
      <c r="T153" s="154" t="s">
        <v>5</v>
      </c>
      <c r="U153" s="46" t="s">
        <v>45</v>
      </c>
      <c r="V153" s="38"/>
      <c r="W153" s="173">
        <f t="shared" si="6"/>
        <v>0</v>
      </c>
      <c r="X153" s="173">
        <v>0</v>
      </c>
      <c r="Y153" s="173">
        <f t="shared" si="7"/>
        <v>0</v>
      </c>
      <c r="Z153" s="173">
        <v>0</v>
      </c>
      <c r="AA153" s="174">
        <f t="shared" si="8"/>
        <v>0</v>
      </c>
      <c r="AR153" s="20" t="s">
        <v>1396</v>
      </c>
      <c r="AT153" s="20" t="s">
        <v>238</v>
      </c>
      <c r="AU153" s="20" t="s">
        <v>118</v>
      </c>
      <c r="AY153" s="20" t="s">
        <v>161</v>
      </c>
      <c r="BE153" s="107">
        <f t="shared" si="9"/>
        <v>0</v>
      </c>
      <c r="BF153" s="107">
        <f t="shared" si="10"/>
        <v>0</v>
      </c>
      <c r="BG153" s="107">
        <f t="shared" si="11"/>
        <v>0</v>
      </c>
      <c r="BH153" s="107">
        <f t="shared" si="12"/>
        <v>0</v>
      </c>
      <c r="BI153" s="107">
        <f t="shared" si="13"/>
        <v>0</v>
      </c>
      <c r="BJ153" s="20" t="s">
        <v>85</v>
      </c>
      <c r="BK153" s="107">
        <f t="shared" si="14"/>
        <v>0</v>
      </c>
      <c r="BL153" s="20" t="s">
        <v>629</v>
      </c>
      <c r="BM153" s="20" t="s">
        <v>629</v>
      </c>
    </row>
    <row r="154" spans="2:65" s="1" customFormat="1" ht="25.5" customHeight="1">
      <c r="B154" s="130"/>
      <c r="C154" s="199" t="s">
        <v>505</v>
      </c>
      <c r="D154" s="199" t="s">
        <v>238</v>
      </c>
      <c r="E154" s="200" t="s">
        <v>2508</v>
      </c>
      <c r="F154" s="295" t="s">
        <v>2500</v>
      </c>
      <c r="G154" s="295"/>
      <c r="H154" s="295"/>
      <c r="I154" s="295"/>
      <c r="J154" s="201" t="s">
        <v>255</v>
      </c>
      <c r="K154" s="202">
        <v>1</v>
      </c>
      <c r="L154" s="296">
        <v>0</v>
      </c>
      <c r="M154" s="296"/>
      <c r="N154" s="297">
        <f t="shared" ref="N154:N185" si="15">ROUND(L154*K154,2)</f>
        <v>0</v>
      </c>
      <c r="O154" s="282"/>
      <c r="P154" s="282"/>
      <c r="Q154" s="282"/>
      <c r="R154" s="133"/>
      <c r="T154" s="154" t="s">
        <v>5</v>
      </c>
      <c r="U154" s="46" t="s">
        <v>45</v>
      </c>
      <c r="V154" s="38"/>
      <c r="W154" s="173">
        <f t="shared" ref="W154:W185" si="16">V154*K154</f>
        <v>0</v>
      </c>
      <c r="X154" s="173">
        <v>0</v>
      </c>
      <c r="Y154" s="173">
        <f t="shared" ref="Y154:Y185" si="17">X154*K154</f>
        <v>0</v>
      </c>
      <c r="Z154" s="173">
        <v>0</v>
      </c>
      <c r="AA154" s="174">
        <f t="shared" ref="AA154:AA185" si="18">Z154*K154</f>
        <v>0</v>
      </c>
      <c r="AR154" s="20" t="s">
        <v>1396</v>
      </c>
      <c r="AT154" s="20" t="s">
        <v>238</v>
      </c>
      <c r="AU154" s="20" t="s">
        <v>118</v>
      </c>
      <c r="AY154" s="20" t="s">
        <v>161</v>
      </c>
      <c r="BE154" s="107">
        <f t="shared" ref="BE154:BE185" si="19">IF(U154="základní",N154,0)</f>
        <v>0</v>
      </c>
      <c r="BF154" s="107">
        <f t="shared" ref="BF154:BF185" si="20">IF(U154="snížená",N154,0)</f>
        <v>0</v>
      </c>
      <c r="BG154" s="107">
        <f t="shared" ref="BG154:BG185" si="21">IF(U154="zákl. přenesená",N154,0)</f>
        <v>0</v>
      </c>
      <c r="BH154" s="107">
        <f t="shared" ref="BH154:BH185" si="22">IF(U154="sníž. přenesená",N154,0)</f>
        <v>0</v>
      </c>
      <c r="BI154" s="107">
        <f t="shared" ref="BI154:BI185" si="23">IF(U154="nulová",N154,0)</f>
        <v>0</v>
      </c>
      <c r="BJ154" s="20" t="s">
        <v>85</v>
      </c>
      <c r="BK154" s="107">
        <f t="shared" ref="BK154:BK185" si="24">ROUND(L154*K154,2)</f>
        <v>0</v>
      </c>
      <c r="BL154" s="20" t="s">
        <v>629</v>
      </c>
      <c r="BM154" s="20" t="s">
        <v>637</v>
      </c>
    </row>
    <row r="155" spans="2:65" s="1" customFormat="1" ht="25.5" customHeight="1">
      <c r="B155" s="130"/>
      <c r="C155" s="169" t="s">
        <v>509</v>
      </c>
      <c r="D155" s="169" t="s">
        <v>152</v>
      </c>
      <c r="E155" s="170" t="s">
        <v>2509</v>
      </c>
      <c r="F155" s="281" t="s">
        <v>2510</v>
      </c>
      <c r="G155" s="281"/>
      <c r="H155" s="281"/>
      <c r="I155" s="281"/>
      <c r="J155" s="171" t="s">
        <v>2462</v>
      </c>
      <c r="K155" s="172">
        <v>4</v>
      </c>
      <c r="L155" s="270">
        <v>0</v>
      </c>
      <c r="M155" s="270"/>
      <c r="N155" s="282">
        <f t="shared" si="15"/>
        <v>0</v>
      </c>
      <c r="O155" s="282"/>
      <c r="P155" s="282"/>
      <c r="Q155" s="282"/>
      <c r="R155" s="133"/>
      <c r="T155" s="154" t="s">
        <v>5</v>
      </c>
      <c r="U155" s="46" t="s">
        <v>45</v>
      </c>
      <c r="V155" s="38"/>
      <c r="W155" s="173">
        <f t="shared" si="16"/>
        <v>0</v>
      </c>
      <c r="X155" s="173">
        <v>0</v>
      </c>
      <c r="Y155" s="173">
        <f t="shared" si="17"/>
        <v>0</v>
      </c>
      <c r="Z155" s="173">
        <v>0</v>
      </c>
      <c r="AA155" s="174">
        <f t="shared" si="18"/>
        <v>0</v>
      </c>
      <c r="AR155" s="20" t="s">
        <v>629</v>
      </c>
      <c r="AT155" s="20" t="s">
        <v>152</v>
      </c>
      <c r="AU155" s="20" t="s">
        <v>118</v>
      </c>
      <c r="AY155" s="20" t="s">
        <v>161</v>
      </c>
      <c r="BE155" s="107">
        <f t="shared" si="19"/>
        <v>0</v>
      </c>
      <c r="BF155" s="107">
        <f t="shared" si="20"/>
        <v>0</v>
      </c>
      <c r="BG155" s="107">
        <f t="shared" si="21"/>
        <v>0</v>
      </c>
      <c r="BH155" s="107">
        <f t="shared" si="22"/>
        <v>0</v>
      </c>
      <c r="BI155" s="107">
        <f t="shared" si="23"/>
        <v>0</v>
      </c>
      <c r="BJ155" s="20" t="s">
        <v>85</v>
      </c>
      <c r="BK155" s="107">
        <f t="shared" si="24"/>
        <v>0</v>
      </c>
      <c r="BL155" s="20" t="s">
        <v>629</v>
      </c>
      <c r="BM155" s="20" t="s">
        <v>645</v>
      </c>
    </row>
    <row r="156" spans="2:65" s="1" customFormat="1" ht="16.5" customHeight="1">
      <c r="B156" s="130"/>
      <c r="C156" s="199" t="s">
        <v>513</v>
      </c>
      <c r="D156" s="199" t="s">
        <v>238</v>
      </c>
      <c r="E156" s="200" t="s">
        <v>2511</v>
      </c>
      <c r="F156" s="295" t="s">
        <v>2512</v>
      </c>
      <c r="G156" s="295"/>
      <c r="H156" s="295"/>
      <c r="I156" s="295"/>
      <c r="J156" s="201" t="s">
        <v>2462</v>
      </c>
      <c r="K156" s="202">
        <v>4</v>
      </c>
      <c r="L156" s="296">
        <v>0</v>
      </c>
      <c r="M156" s="296"/>
      <c r="N156" s="297">
        <f t="shared" si="15"/>
        <v>0</v>
      </c>
      <c r="O156" s="282"/>
      <c r="P156" s="282"/>
      <c r="Q156" s="282"/>
      <c r="R156" s="133"/>
      <c r="T156" s="154" t="s">
        <v>5</v>
      </c>
      <c r="U156" s="46" t="s">
        <v>45</v>
      </c>
      <c r="V156" s="38"/>
      <c r="W156" s="173">
        <f t="shared" si="16"/>
        <v>0</v>
      </c>
      <c r="X156" s="173">
        <v>0</v>
      </c>
      <c r="Y156" s="173">
        <f t="shared" si="17"/>
        <v>0</v>
      </c>
      <c r="Z156" s="173">
        <v>0</v>
      </c>
      <c r="AA156" s="174">
        <f t="shared" si="18"/>
        <v>0</v>
      </c>
      <c r="AR156" s="20" t="s">
        <v>1396</v>
      </c>
      <c r="AT156" s="20" t="s">
        <v>238</v>
      </c>
      <c r="AU156" s="20" t="s">
        <v>118</v>
      </c>
      <c r="AY156" s="20" t="s">
        <v>161</v>
      </c>
      <c r="BE156" s="107">
        <f t="shared" si="19"/>
        <v>0</v>
      </c>
      <c r="BF156" s="107">
        <f t="shared" si="20"/>
        <v>0</v>
      </c>
      <c r="BG156" s="107">
        <f t="shared" si="21"/>
        <v>0</v>
      </c>
      <c r="BH156" s="107">
        <f t="shared" si="22"/>
        <v>0</v>
      </c>
      <c r="BI156" s="107">
        <f t="shared" si="23"/>
        <v>0</v>
      </c>
      <c r="BJ156" s="20" t="s">
        <v>85</v>
      </c>
      <c r="BK156" s="107">
        <f t="shared" si="24"/>
        <v>0</v>
      </c>
      <c r="BL156" s="20" t="s">
        <v>629</v>
      </c>
      <c r="BM156" s="20" t="s">
        <v>653</v>
      </c>
    </row>
    <row r="157" spans="2:65" s="1" customFormat="1" ht="38.25" customHeight="1">
      <c r="B157" s="130"/>
      <c r="C157" s="169" t="s">
        <v>517</v>
      </c>
      <c r="D157" s="169" t="s">
        <v>152</v>
      </c>
      <c r="E157" s="170" t="s">
        <v>2513</v>
      </c>
      <c r="F157" s="281" t="s">
        <v>2514</v>
      </c>
      <c r="G157" s="281"/>
      <c r="H157" s="281"/>
      <c r="I157" s="281"/>
      <c r="J157" s="171" t="s">
        <v>255</v>
      </c>
      <c r="K157" s="172">
        <v>29</v>
      </c>
      <c r="L157" s="270">
        <v>0</v>
      </c>
      <c r="M157" s="270"/>
      <c r="N157" s="282">
        <f t="shared" si="15"/>
        <v>0</v>
      </c>
      <c r="O157" s="282"/>
      <c r="P157" s="282"/>
      <c r="Q157" s="282"/>
      <c r="R157" s="133"/>
      <c r="T157" s="154" t="s">
        <v>5</v>
      </c>
      <c r="U157" s="46" t="s">
        <v>45</v>
      </c>
      <c r="V157" s="38"/>
      <c r="W157" s="173">
        <f t="shared" si="16"/>
        <v>0</v>
      </c>
      <c r="X157" s="173">
        <v>0</v>
      </c>
      <c r="Y157" s="173">
        <f t="shared" si="17"/>
        <v>0</v>
      </c>
      <c r="Z157" s="173">
        <v>0</v>
      </c>
      <c r="AA157" s="174">
        <f t="shared" si="18"/>
        <v>0</v>
      </c>
      <c r="AR157" s="20" t="s">
        <v>629</v>
      </c>
      <c r="AT157" s="20" t="s">
        <v>152</v>
      </c>
      <c r="AU157" s="20" t="s">
        <v>118</v>
      </c>
      <c r="AY157" s="20" t="s">
        <v>161</v>
      </c>
      <c r="BE157" s="107">
        <f t="shared" si="19"/>
        <v>0</v>
      </c>
      <c r="BF157" s="107">
        <f t="shared" si="20"/>
        <v>0</v>
      </c>
      <c r="BG157" s="107">
        <f t="shared" si="21"/>
        <v>0</v>
      </c>
      <c r="BH157" s="107">
        <f t="shared" si="22"/>
        <v>0</v>
      </c>
      <c r="BI157" s="107">
        <f t="shared" si="23"/>
        <v>0</v>
      </c>
      <c r="BJ157" s="20" t="s">
        <v>85</v>
      </c>
      <c r="BK157" s="107">
        <f t="shared" si="24"/>
        <v>0</v>
      </c>
      <c r="BL157" s="20" t="s">
        <v>629</v>
      </c>
      <c r="BM157" s="20" t="s">
        <v>661</v>
      </c>
    </row>
    <row r="158" spans="2:65" s="1" customFormat="1" ht="51" customHeight="1">
      <c r="B158" s="130"/>
      <c r="C158" s="199" t="s">
        <v>521</v>
      </c>
      <c r="D158" s="199" t="s">
        <v>238</v>
      </c>
      <c r="E158" s="200" t="s">
        <v>2515</v>
      </c>
      <c r="F158" s="295" t="s">
        <v>2516</v>
      </c>
      <c r="G158" s="295"/>
      <c r="H158" s="295"/>
      <c r="I158" s="295"/>
      <c r="J158" s="201" t="s">
        <v>255</v>
      </c>
      <c r="K158" s="202">
        <v>16</v>
      </c>
      <c r="L158" s="296">
        <v>0</v>
      </c>
      <c r="M158" s="296"/>
      <c r="N158" s="297">
        <f t="shared" si="15"/>
        <v>0</v>
      </c>
      <c r="O158" s="282"/>
      <c r="P158" s="282"/>
      <c r="Q158" s="282"/>
      <c r="R158" s="133"/>
      <c r="T158" s="154" t="s">
        <v>5</v>
      </c>
      <c r="U158" s="46" t="s">
        <v>45</v>
      </c>
      <c r="V158" s="38"/>
      <c r="W158" s="173">
        <f t="shared" si="16"/>
        <v>0</v>
      </c>
      <c r="X158" s="173">
        <v>0</v>
      </c>
      <c r="Y158" s="173">
        <f t="shared" si="17"/>
        <v>0</v>
      </c>
      <c r="Z158" s="173">
        <v>0</v>
      </c>
      <c r="AA158" s="174">
        <f t="shared" si="18"/>
        <v>0</v>
      </c>
      <c r="AR158" s="20" t="s">
        <v>1396</v>
      </c>
      <c r="AT158" s="20" t="s">
        <v>238</v>
      </c>
      <c r="AU158" s="20" t="s">
        <v>118</v>
      </c>
      <c r="AY158" s="20" t="s">
        <v>161</v>
      </c>
      <c r="BE158" s="107">
        <f t="shared" si="19"/>
        <v>0</v>
      </c>
      <c r="BF158" s="107">
        <f t="shared" si="20"/>
        <v>0</v>
      </c>
      <c r="BG158" s="107">
        <f t="shared" si="21"/>
        <v>0</v>
      </c>
      <c r="BH158" s="107">
        <f t="shared" si="22"/>
        <v>0</v>
      </c>
      <c r="BI158" s="107">
        <f t="shared" si="23"/>
        <v>0</v>
      </c>
      <c r="BJ158" s="20" t="s">
        <v>85</v>
      </c>
      <c r="BK158" s="107">
        <f t="shared" si="24"/>
        <v>0</v>
      </c>
      <c r="BL158" s="20" t="s">
        <v>629</v>
      </c>
      <c r="BM158" s="20" t="s">
        <v>669</v>
      </c>
    </row>
    <row r="159" spans="2:65" s="1" customFormat="1" ht="25.5" customHeight="1">
      <c r="B159" s="130"/>
      <c r="C159" s="199" t="s">
        <v>525</v>
      </c>
      <c r="D159" s="199" t="s">
        <v>238</v>
      </c>
      <c r="E159" s="200" t="s">
        <v>2517</v>
      </c>
      <c r="F159" s="295" t="s">
        <v>2518</v>
      </c>
      <c r="G159" s="295"/>
      <c r="H159" s="295"/>
      <c r="I159" s="295"/>
      <c r="J159" s="201" t="s">
        <v>255</v>
      </c>
      <c r="K159" s="202">
        <v>10</v>
      </c>
      <c r="L159" s="296">
        <v>0</v>
      </c>
      <c r="M159" s="296"/>
      <c r="N159" s="297">
        <f t="shared" si="15"/>
        <v>0</v>
      </c>
      <c r="O159" s="282"/>
      <c r="P159" s="282"/>
      <c r="Q159" s="282"/>
      <c r="R159" s="133"/>
      <c r="T159" s="154" t="s">
        <v>5</v>
      </c>
      <c r="U159" s="46" t="s">
        <v>45</v>
      </c>
      <c r="V159" s="38"/>
      <c r="W159" s="173">
        <f t="shared" si="16"/>
        <v>0</v>
      </c>
      <c r="X159" s="173">
        <v>0</v>
      </c>
      <c r="Y159" s="173">
        <f t="shared" si="17"/>
        <v>0</v>
      </c>
      <c r="Z159" s="173">
        <v>0</v>
      </c>
      <c r="AA159" s="174">
        <f t="shared" si="18"/>
        <v>0</v>
      </c>
      <c r="AR159" s="20" t="s">
        <v>1396</v>
      </c>
      <c r="AT159" s="20" t="s">
        <v>238</v>
      </c>
      <c r="AU159" s="20" t="s">
        <v>118</v>
      </c>
      <c r="AY159" s="20" t="s">
        <v>161</v>
      </c>
      <c r="BE159" s="107">
        <f t="shared" si="19"/>
        <v>0</v>
      </c>
      <c r="BF159" s="107">
        <f t="shared" si="20"/>
        <v>0</v>
      </c>
      <c r="BG159" s="107">
        <f t="shared" si="21"/>
        <v>0</v>
      </c>
      <c r="BH159" s="107">
        <f t="shared" si="22"/>
        <v>0</v>
      </c>
      <c r="BI159" s="107">
        <f t="shared" si="23"/>
        <v>0</v>
      </c>
      <c r="BJ159" s="20" t="s">
        <v>85</v>
      </c>
      <c r="BK159" s="107">
        <f t="shared" si="24"/>
        <v>0</v>
      </c>
      <c r="BL159" s="20" t="s">
        <v>629</v>
      </c>
      <c r="BM159" s="20" t="s">
        <v>677</v>
      </c>
    </row>
    <row r="160" spans="2:65" s="1" customFormat="1" ht="25.5" customHeight="1">
      <c r="B160" s="130"/>
      <c r="C160" s="199" t="s">
        <v>529</v>
      </c>
      <c r="D160" s="199" t="s">
        <v>238</v>
      </c>
      <c r="E160" s="200" t="s">
        <v>2519</v>
      </c>
      <c r="F160" s="295" t="s">
        <v>2520</v>
      </c>
      <c r="G160" s="295"/>
      <c r="H160" s="295"/>
      <c r="I160" s="295"/>
      <c r="J160" s="201" t="s">
        <v>255</v>
      </c>
      <c r="K160" s="202">
        <v>3</v>
      </c>
      <c r="L160" s="296">
        <v>0</v>
      </c>
      <c r="M160" s="296"/>
      <c r="N160" s="297">
        <f t="shared" si="15"/>
        <v>0</v>
      </c>
      <c r="O160" s="282"/>
      <c r="P160" s="282"/>
      <c r="Q160" s="282"/>
      <c r="R160" s="133"/>
      <c r="T160" s="154" t="s">
        <v>5</v>
      </c>
      <c r="U160" s="46" t="s">
        <v>45</v>
      </c>
      <c r="V160" s="38"/>
      <c r="W160" s="173">
        <f t="shared" si="16"/>
        <v>0</v>
      </c>
      <c r="X160" s="173">
        <v>0</v>
      </c>
      <c r="Y160" s="173">
        <f t="shared" si="17"/>
        <v>0</v>
      </c>
      <c r="Z160" s="173">
        <v>0</v>
      </c>
      <c r="AA160" s="174">
        <f t="shared" si="18"/>
        <v>0</v>
      </c>
      <c r="AR160" s="20" t="s">
        <v>1396</v>
      </c>
      <c r="AT160" s="20" t="s">
        <v>238</v>
      </c>
      <c r="AU160" s="20" t="s">
        <v>118</v>
      </c>
      <c r="AY160" s="20" t="s">
        <v>161</v>
      </c>
      <c r="BE160" s="107">
        <f t="shared" si="19"/>
        <v>0</v>
      </c>
      <c r="BF160" s="107">
        <f t="shared" si="20"/>
        <v>0</v>
      </c>
      <c r="BG160" s="107">
        <f t="shared" si="21"/>
        <v>0</v>
      </c>
      <c r="BH160" s="107">
        <f t="shared" si="22"/>
        <v>0</v>
      </c>
      <c r="BI160" s="107">
        <f t="shared" si="23"/>
        <v>0</v>
      </c>
      <c r="BJ160" s="20" t="s">
        <v>85</v>
      </c>
      <c r="BK160" s="107">
        <f t="shared" si="24"/>
        <v>0</v>
      </c>
      <c r="BL160" s="20" t="s">
        <v>629</v>
      </c>
      <c r="BM160" s="20" t="s">
        <v>685</v>
      </c>
    </row>
    <row r="161" spans="2:65" s="1" customFormat="1" ht="16.5" customHeight="1">
      <c r="B161" s="130"/>
      <c r="C161" s="199" t="s">
        <v>533</v>
      </c>
      <c r="D161" s="199" t="s">
        <v>238</v>
      </c>
      <c r="E161" s="200" t="s">
        <v>2521</v>
      </c>
      <c r="F161" s="295" t="s">
        <v>2522</v>
      </c>
      <c r="G161" s="295"/>
      <c r="H161" s="295"/>
      <c r="I161" s="295"/>
      <c r="J161" s="201" t="s">
        <v>2462</v>
      </c>
      <c r="K161" s="202">
        <v>29</v>
      </c>
      <c r="L161" s="296">
        <v>0</v>
      </c>
      <c r="M161" s="296"/>
      <c r="N161" s="297">
        <f t="shared" si="15"/>
        <v>0</v>
      </c>
      <c r="O161" s="282"/>
      <c r="P161" s="282"/>
      <c r="Q161" s="282"/>
      <c r="R161" s="133"/>
      <c r="T161" s="154" t="s">
        <v>5</v>
      </c>
      <c r="U161" s="46" t="s">
        <v>45</v>
      </c>
      <c r="V161" s="38"/>
      <c r="W161" s="173">
        <f t="shared" si="16"/>
        <v>0</v>
      </c>
      <c r="X161" s="173">
        <v>0</v>
      </c>
      <c r="Y161" s="173">
        <f t="shared" si="17"/>
        <v>0</v>
      </c>
      <c r="Z161" s="173">
        <v>0</v>
      </c>
      <c r="AA161" s="174">
        <f t="shared" si="18"/>
        <v>0</v>
      </c>
      <c r="AR161" s="20" t="s">
        <v>1396</v>
      </c>
      <c r="AT161" s="20" t="s">
        <v>238</v>
      </c>
      <c r="AU161" s="20" t="s">
        <v>118</v>
      </c>
      <c r="AY161" s="20" t="s">
        <v>161</v>
      </c>
      <c r="BE161" s="107">
        <f t="shared" si="19"/>
        <v>0</v>
      </c>
      <c r="BF161" s="107">
        <f t="shared" si="20"/>
        <v>0</v>
      </c>
      <c r="BG161" s="107">
        <f t="shared" si="21"/>
        <v>0</v>
      </c>
      <c r="BH161" s="107">
        <f t="shared" si="22"/>
        <v>0</v>
      </c>
      <c r="BI161" s="107">
        <f t="shared" si="23"/>
        <v>0</v>
      </c>
      <c r="BJ161" s="20" t="s">
        <v>85</v>
      </c>
      <c r="BK161" s="107">
        <f t="shared" si="24"/>
        <v>0</v>
      </c>
      <c r="BL161" s="20" t="s">
        <v>629</v>
      </c>
      <c r="BM161" s="20" t="s">
        <v>692</v>
      </c>
    </row>
    <row r="162" spans="2:65" s="1" customFormat="1" ht="25.5" customHeight="1">
      <c r="B162" s="130"/>
      <c r="C162" s="169" t="s">
        <v>537</v>
      </c>
      <c r="D162" s="169" t="s">
        <v>152</v>
      </c>
      <c r="E162" s="170" t="s">
        <v>2523</v>
      </c>
      <c r="F162" s="281" t="s">
        <v>2524</v>
      </c>
      <c r="G162" s="281"/>
      <c r="H162" s="281"/>
      <c r="I162" s="281"/>
      <c r="J162" s="171" t="s">
        <v>255</v>
      </c>
      <c r="K162" s="172">
        <v>9</v>
      </c>
      <c r="L162" s="270">
        <v>0</v>
      </c>
      <c r="M162" s="270"/>
      <c r="N162" s="282">
        <f t="shared" si="15"/>
        <v>0</v>
      </c>
      <c r="O162" s="282"/>
      <c r="P162" s="282"/>
      <c r="Q162" s="282"/>
      <c r="R162" s="133"/>
      <c r="T162" s="154" t="s">
        <v>5</v>
      </c>
      <c r="U162" s="46" t="s">
        <v>45</v>
      </c>
      <c r="V162" s="38"/>
      <c r="W162" s="173">
        <f t="shared" si="16"/>
        <v>0</v>
      </c>
      <c r="X162" s="173">
        <v>0</v>
      </c>
      <c r="Y162" s="173">
        <f t="shared" si="17"/>
        <v>0</v>
      </c>
      <c r="Z162" s="173">
        <v>0</v>
      </c>
      <c r="AA162" s="174">
        <f t="shared" si="18"/>
        <v>0</v>
      </c>
      <c r="AR162" s="20" t="s">
        <v>629</v>
      </c>
      <c r="AT162" s="20" t="s">
        <v>152</v>
      </c>
      <c r="AU162" s="20" t="s">
        <v>118</v>
      </c>
      <c r="AY162" s="20" t="s">
        <v>161</v>
      </c>
      <c r="BE162" s="107">
        <f t="shared" si="19"/>
        <v>0</v>
      </c>
      <c r="BF162" s="107">
        <f t="shared" si="20"/>
        <v>0</v>
      </c>
      <c r="BG162" s="107">
        <f t="shared" si="21"/>
        <v>0</v>
      </c>
      <c r="BH162" s="107">
        <f t="shared" si="22"/>
        <v>0</v>
      </c>
      <c r="BI162" s="107">
        <f t="shared" si="23"/>
        <v>0</v>
      </c>
      <c r="BJ162" s="20" t="s">
        <v>85</v>
      </c>
      <c r="BK162" s="107">
        <f t="shared" si="24"/>
        <v>0</v>
      </c>
      <c r="BL162" s="20" t="s">
        <v>629</v>
      </c>
      <c r="BM162" s="20" t="s">
        <v>700</v>
      </c>
    </row>
    <row r="163" spans="2:65" s="1" customFormat="1" ht="25.5" customHeight="1">
      <c r="B163" s="130"/>
      <c r="C163" s="199" t="s">
        <v>541</v>
      </c>
      <c r="D163" s="199" t="s">
        <v>238</v>
      </c>
      <c r="E163" s="200" t="s">
        <v>2525</v>
      </c>
      <c r="F163" s="295" t="s">
        <v>2526</v>
      </c>
      <c r="G163" s="295"/>
      <c r="H163" s="295"/>
      <c r="I163" s="295"/>
      <c r="J163" s="201" t="s">
        <v>255</v>
      </c>
      <c r="K163" s="202">
        <v>9</v>
      </c>
      <c r="L163" s="296">
        <v>0</v>
      </c>
      <c r="M163" s="296"/>
      <c r="N163" s="297">
        <f t="shared" si="15"/>
        <v>0</v>
      </c>
      <c r="O163" s="282"/>
      <c r="P163" s="282"/>
      <c r="Q163" s="282"/>
      <c r="R163" s="133"/>
      <c r="T163" s="154" t="s">
        <v>5</v>
      </c>
      <c r="U163" s="46" t="s">
        <v>45</v>
      </c>
      <c r="V163" s="38"/>
      <c r="W163" s="173">
        <f t="shared" si="16"/>
        <v>0</v>
      </c>
      <c r="X163" s="173">
        <v>0</v>
      </c>
      <c r="Y163" s="173">
        <f t="shared" si="17"/>
        <v>0</v>
      </c>
      <c r="Z163" s="173">
        <v>0</v>
      </c>
      <c r="AA163" s="174">
        <f t="shared" si="18"/>
        <v>0</v>
      </c>
      <c r="AR163" s="20" t="s">
        <v>1396</v>
      </c>
      <c r="AT163" s="20" t="s">
        <v>238</v>
      </c>
      <c r="AU163" s="20" t="s">
        <v>118</v>
      </c>
      <c r="AY163" s="20" t="s">
        <v>161</v>
      </c>
      <c r="BE163" s="107">
        <f t="shared" si="19"/>
        <v>0</v>
      </c>
      <c r="BF163" s="107">
        <f t="shared" si="20"/>
        <v>0</v>
      </c>
      <c r="BG163" s="107">
        <f t="shared" si="21"/>
        <v>0</v>
      </c>
      <c r="BH163" s="107">
        <f t="shared" si="22"/>
        <v>0</v>
      </c>
      <c r="BI163" s="107">
        <f t="shared" si="23"/>
        <v>0</v>
      </c>
      <c r="BJ163" s="20" t="s">
        <v>85</v>
      </c>
      <c r="BK163" s="107">
        <f t="shared" si="24"/>
        <v>0</v>
      </c>
      <c r="BL163" s="20" t="s">
        <v>629</v>
      </c>
      <c r="BM163" s="20" t="s">
        <v>708</v>
      </c>
    </row>
    <row r="164" spans="2:65" s="1" customFormat="1" ht="25.5" customHeight="1">
      <c r="B164" s="130"/>
      <c r="C164" s="199" t="s">
        <v>545</v>
      </c>
      <c r="D164" s="199" t="s">
        <v>238</v>
      </c>
      <c r="E164" s="200" t="s">
        <v>2527</v>
      </c>
      <c r="F164" s="295" t="s">
        <v>2528</v>
      </c>
      <c r="G164" s="295"/>
      <c r="H164" s="295"/>
      <c r="I164" s="295"/>
      <c r="J164" s="201" t="s">
        <v>255</v>
      </c>
      <c r="K164" s="202">
        <v>9</v>
      </c>
      <c r="L164" s="296">
        <v>0</v>
      </c>
      <c r="M164" s="296"/>
      <c r="N164" s="297">
        <f t="shared" si="15"/>
        <v>0</v>
      </c>
      <c r="O164" s="282"/>
      <c r="P164" s="282"/>
      <c r="Q164" s="282"/>
      <c r="R164" s="133"/>
      <c r="T164" s="154" t="s">
        <v>5</v>
      </c>
      <c r="U164" s="46" t="s">
        <v>45</v>
      </c>
      <c r="V164" s="38"/>
      <c r="W164" s="173">
        <f t="shared" si="16"/>
        <v>0</v>
      </c>
      <c r="X164" s="173">
        <v>0</v>
      </c>
      <c r="Y164" s="173">
        <f t="shared" si="17"/>
        <v>0</v>
      </c>
      <c r="Z164" s="173">
        <v>0</v>
      </c>
      <c r="AA164" s="174">
        <f t="shared" si="18"/>
        <v>0</v>
      </c>
      <c r="AR164" s="20" t="s">
        <v>1396</v>
      </c>
      <c r="AT164" s="20" t="s">
        <v>238</v>
      </c>
      <c r="AU164" s="20" t="s">
        <v>118</v>
      </c>
      <c r="AY164" s="20" t="s">
        <v>161</v>
      </c>
      <c r="BE164" s="107">
        <f t="shared" si="19"/>
        <v>0</v>
      </c>
      <c r="BF164" s="107">
        <f t="shared" si="20"/>
        <v>0</v>
      </c>
      <c r="BG164" s="107">
        <f t="shared" si="21"/>
        <v>0</v>
      </c>
      <c r="BH164" s="107">
        <f t="shared" si="22"/>
        <v>0</v>
      </c>
      <c r="BI164" s="107">
        <f t="shared" si="23"/>
        <v>0</v>
      </c>
      <c r="BJ164" s="20" t="s">
        <v>85</v>
      </c>
      <c r="BK164" s="107">
        <f t="shared" si="24"/>
        <v>0</v>
      </c>
      <c r="BL164" s="20" t="s">
        <v>629</v>
      </c>
      <c r="BM164" s="20" t="s">
        <v>716</v>
      </c>
    </row>
    <row r="165" spans="2:65" s="1" customFormat="1" ht="25.5" customHeight="1">
      <c r="B165" s="130"/>
      <c r="C165" s="169" t="s">
        <v>549</v>
      </c>
      <c r="D165" s="169" t="s">
        <v>152</v>
      </c>
      <c r="E165" s="170" t="s">
        <v>2529</v>
      </c>
      <c r="F165" s="281" t="s">
        <v>2530</v>
      </c>
      <c r="G165" s="281"/>
      <c r="H165" s="281"/>
      <c r="I165" s="281"/>
      <c r="J165" s="171" t="s">
        <v>255</v>
      </c>
      <c r="K165" s="172">
        <v>9</v>
      </c>
      <c r="L165" s="270">
        <v>0</v>
      </c>
      <c r="M165" s="270"/>
      <c r="N165" s="282">
        <f t="shared" si="15"/>
        <v>0</v>
      </c>
      <c r="O165" s="282"/>
      <c r="P165" s="282"/>
      <c r="Q165" s="282"/>
      <c r="R165" s="133"/>
      <c r="T165" s="154" t="s">
        <v>5</v>
      </c>
      <c r="U165" s="46" t="s">
        <v>45</v>
      </c>
      <c r="V165" s="38"/>
      <c r="W165" s="173">
        <f t="shared" si="16"/>
        <v>0</v>
      </c>
      <c r="X165" s="173">
        <v>0</v>
      </c>
      <c r="Y165" s="173">
        <f t="shared" si="17"/>
        <v>0</v>
      </c>
      <c r="Z165" s="173">
        <v>0</v>
      </c>
      <c r="AA165" s="174">
        <f t="shared" si="18"/>
        <v>0</v>
      </c>
      <c r="AR165" s="20" t="s">
        <v>629</v>
      </c>
      <c r="AT165" s="20" t="s">
        <v>152</v>
      </c>
      <c r="AU165" s="20" t="s">
        <v>118</v>
      </c>
      <c r="AY165" s="20" t="s">
        <v>161</v>
      </c>
      <c r="BE165" s="107">
        <f t="shared" si="19"/>
        <v>0</v>
      </c>
      <c r="BF165" s="107">
        <f t="shared" si="20"/>
        <v>0</v>
      </c>
      <c r="BG165" s="107">
        <f t="shared" si="21"/>
        <v>0</v>
      </c>
      <c r="BH165" s="107">
        <f t="shared" si="22"/>
        <v>0</v>
      </c>
      <c r="BI165" s="107">
        <f t="shared" si="23"/>
        <v>0</v>
      </c>
      <c r="BJ165" s="20" t="s">
        <v>85</v>
      </c>
      <c r="BK165" s="107">
        <f t="shared" si="24"/>
        <v>0</v>
      </c>
      <c r="BL165" s="20" t="s">
        <v>629</v>
      </c>
      <c r="BM165" s="20" t="s">
        <v>724</v>
      </c>
    </row>
    <row r="166" spans="2:65" s="1" customFormat="1" ht="25.5" customHeight="1">
      <c r="B166" s="130"/>
      <c r="C166" s="199" t="s">
        <v>553</v>
      </c>
      <c r="D166" s="199" t="s">
        <v>238</v>
      </c>
      <c r="E166" s="200" t="s">
        <v>2531</v>
      </c>
      <c r="F166" s="295" t="s">
        <v>2532</v>
      </c>
      <c r="G166" s="295"/>
      <c r="H166" s="295"/>
      <c r="I166" s="295"/>
      <c r="J166" s="201" t="s">
        <v>255</v>
      </c>
      <c r="K166" s="202">
        <v>9</v>
      </c>
      <c r="L166" s="296">
        <v>0</v>
      </c>
      <c r="M166" s="296"/>
      <c r="N166" s="297">
        <f t="shared" si="15"/>
        <v>0</v>
      </c>
      <c r="O166" s="282"/>
      <c r="P166" s="282"/>
      <c r="Q166" s="282"/>
      <c r="R166" s="133"/>
      <c r="T166" s="154" t="s">
        <v>5</v>
      </c>
      <c r="U166" s="46" t="s">
        <v>45</v>
      </c>
      <c r="V166" s="38"/>
      <c r="W166" s="173">
        <f t="shared" si="16"/>
        <v>0</v>
      </c>
      <c r="X166" s="173">
        <v>0</v>
      </c>
      <c r="Y166" s="173">
        <f t="shared" si="17"/>
        <v>0</v>
      </c>
      <c r="Z166" s="173">
        <v>0</v>
      </c>
      <c r="AA166" s="174">
        <f t="shared" si="18"/>
        <v>0</v>
      </c>
      <c r="AR166" s="20" t="s">
        <v>1396</v>
      </c>
      <c r="AT166" s="20" t="s">
        <v>238</v>
      </c>
      <c r="AU166" s="20" t="s">
        <v>118</v>
      </c>
      <c r="AY166" s="20" t="s">
        <v>161</v>
      </c>
      <c r="BE166" s="107">
        <f t="shared" si="19"/>
        <v>0</v>
      </c>
      <c r="BF166" s="107">
        <f t="shared" si="20"/>
        <v>0</v>
      </c>
      <c r="BG166" s="107">
        <f t="shared" si="21"/>
        <v>0</v>
      </c>
      <c r="BH166" s="107">
        <f t="shared" si="22"/>
        <v>0</v>
      </c>
      <c r="BI166" s="107">
        <f t="shared" si="23"/>
        <v>0</v>
      </c>
      <c r="BJ166" s="20" t="s">
        <v>85</v>
      </c>
      <c r="BK166" s="107">
        <f t="shared" si="24"/>
        <v>0</v>
      </c>
      <c r="BL166" s="20" t="s">
        <v>629</v>
      </c>
      <c r="BM166" s="20" t="s">
        <v>732</v>
      </c>
    </row>
    <row r="167" spans="2:65" s="1" customFormat="1" ht="25.5" customHeight="1">
      <c r="B167" s="130"/>
      <c r="C167" s="169" t="s">
        <v>557</v>
      </c>
      <c r="D167" s="169" t="s">
        <v>152</v>
      </c>
      <c r="E167" s="170" t="s">
        <v>2533</v>
      </c>
      <c r="F167" s="281" t="s">
        <v>2534</v>
      </c>
      <c r="G167" s="281"/>
      <c r="H167" s="281"/>
      <c r="I167" s="281"/>
      <c r="J167" s="171" t="s">
        <v>255</v>
      </c>
      <c r="K167" s="172">
        <v>9</v>
      </c>
      <c r="L167" s="270">
        <v>0</v>
      </c>
      <c r="M167" s="270"/>
      <c r="N167" s="282">
        <f t="shared" si="15"/>
        <v>0</v>
      </c>
      <c r="O167" s="282"/>
      <c r="P167" s="282"/>
      <c r="Q167" s="282"/>
      <c r="R167" s="133"/>
      <c r="T167" s="154" t="s">
        <v>5</v>
      </c>
      <c r="U167" s="46" t="s">
        <v>45</v>
      </c>
      <c r="V167" s="38"/>
      <c r="W167" s="173">
        <f t="shared" si="16"/>
        <v>0</v>
      </c>
      <c r="X167" s="173">
        <v>0</v>
      </c>
      <c r="Y167" s="173">
        <f t="shared" si="17"/>
        <v>0</v>
      </c>
      <c r="Z167" s="173">
        <v>0</v>
      </c>
      <c r="AA167" s="174">
        <f t="shared" si="18"/>
        <v>0</v>
      </c>
      <c r="AR167" s="20" t="s">
        <v>629</v>
      </c>
      <c r="AT167" s="20" t="s">
        <v>152</v>
      </c>
      <c r="AU167" s="20" t="s">
        <v>118</v>
      </c>
      <c r="AY167" s="20" t="s">
        <v>161</v>
      </c>
      <c r="BE167" s="107">
        <f t="shared" si="19"/>
        <v>0</v>
      </c>
      <c r="BF167" s="107">
        <f t="shared" si="20"/>
        <v>0</v>
      </c>
      <c r="BG167" s="107">
        <f t="shared" si="21"/>
        <v>0</v>
      </c>
      <c r="BH167" s="107">
        <f t="shared" si="22"/>
        <v>0</v>
      </c>
      <c r="BI167" s="107">
        <f t="shared" si="23"/>
        <v>0</v>
      </c>
      <c r="BJ167" s="20" t="s">
        <v>85</v>
      </c>
      <c r="BK167" s="107">
        <f t="shared" si="24"/>
        <v>0</v>
      </c>
      <c r="BL167" s="20" t="s">
        <v>629</v>
      </c>
      <c r="BM167" s="20" t="s">
        <v>740</v>
      </c>
    </row>
    <row r="168" spans="2:65" s="1" customFormat="1" ht="25.5" customHeight="1">
      <c r="B168" s="130"/>
      <c r="C168" s="199" t="s">
        <v>561</v>
      </c>
      <c r="D168" s="199" t="s">
        <v>238</v>
      </c>
      <c r="E168" s="200" t="s">
        <v>2535</v>
      </c>
      <c r="F168" s="295" t="s">
        <v>2536</v>
      </c>
      <c r="G168" s="295"/>
      <c r="H168" s="295"/>
      <c r="I168" s="295"/>
      <c r="J168" s="201" t="s">
        <v>255</v>
      </c>
      <c r="K168" s="202">
        <v>9</v>
      </c>
      <c r="L168" s="296">
        <v>0</v>
      </c>
      <c r="M168" s="296"/>
      <c r="N168" s="297">
        <f t="shared" si="15"/>
        <v>0</v>
      </c>
      <c r="O168" s="282"/>
      <c r="P168" s="282"/>
      <c r="Q168" s="282"/>
      <c r="R168" s="133"/>
      <c r="T168" s="154" t="s">
        <v>5</v>
      </c>
      <c r="U168" s="46" t="s">
        <v>45</v>
      </c>
      <c r="V168" s="38"/>
      <c r="W168" s="173">
        <f t="shared" si="16"/>
        <v>0</v>
      </c>
      <c r="X168" s="173">
        <v>0</v>
      </c>
      <c r="Y168" s="173">
        <f t="shared" si="17"/>
        <v>0</v>
      </c>
      <c r="Z168" s="173">
        <v>0</v>
      </c>
      <c r="AA168" s="174">
        <f t="shared" si="18"/>
        <v>0</v>
      </c>
      <c r="AR168" s="20" t="s">
        <v>1396</v>
      </c>
      <c r="AT168" s="20" t="s">
        <v>238</v>
      </c>
      <c r="AU168" s="20" t="s">
        <v>118</v>
      </c>
      <c r="AY168" s="20" t="s">
        <v>161</v>
      </c>
      <c r="BE168" s="107">
        <f t="shared" si="19"/>
        <v>0</v>
      </c>
      <c r="BF168" s="107">
        <f t="shared" si="20"/>
        <v>0</v>
      </c>
      <c r="BG168" s="107">
        <f t="shared" si="21"/>
        <v>0</v>
      </c>
      <c r="BH168" s="107">
        <f t="shared" si="22"/>
        <v>0</v>
      </c>
      <c r="BI168" s="107">
        <f t="shared" si="23"/>
        <v>0</v>
      </c>
      <c r="BJ168" s="20" t="s">
        <v>85</v>
      </c>
      <c r="BK168" s="107">
        <f t="shared" si="24"/>
        <v>0</v>
      </c>
      <c r="BL168" s="20" t="s">
        <v>629</v>
      </c>
      <c r="BM168" s="20" t="s">
        <v>748</v>
      </c>
    </row>
    <row r="169" spans="2:65" s="1" customFormat="1" ht="38.25" customHeight="1">
      <c r="B169" s="130"/>
      <c r="C169" s="169" t="s">
        <v>565</v>
      </c>
      <c r="D169" s="169" t="s">
        <v>152</v>
      </c>
      <c r="E169" s="170" t="s">
        <v>2537</v>
      </c>
      <c r="F169" s="281" t="s">
        <v>2538</v>
      </c>
      <c r="G169" s="281"/>
      <c r="H169" s="281"/>
      <c r="I169" s="281"/>
      <c r="J169" s="171" t="s">
        <v>244</v>
      </c>
      <c r="K169" s="172">
        <v>180</v>
      </c>
      <c r="L169" s="270">
        <v>0</v>
      </c>
      <c r="M169" s="270"/>
      <c r="N169" s="282">
        <f t="shared" si="15"/>
        <v>0</v>
      </c>
      <c r="O169" s="282"/>
      <c r="P169" s="282"/>
      <c r="Q169" s="282"/>
      <c r="R169" s="133"/>
      <c r="T169" s="154" t="s">
        <v>5</v>
      </c>
      <c r="U169" s="46" t="s">
        <v>45</v>
      </c>
      <c r="V169" s="38"/>
      <c r="W169" s="173">
        <f t="shared" si="16"/>
        <v>0</v>
      </c>
      <c r="X169" s="173">
        <v>0</v>
      </c>
      <c r="Y169" s="173">
        <f t="shared" si="17"/>
        <v>0</v>
      </c>
      <c r="Z169" s="173">
        <v>0</v>
      </c>
      <c r="AA169" s="174">
        <f t="shared" si="18"/>
        <v>0</v>
      </c>
      <c r="AR169" s="20" t="s">
        <v>629</v>
      </c>
      <c r="AT169" s="20" t="s">
        <v>152</v>
      </c>
      <c r="AU169" s="20" t="s">
        <v>118</v>
      </c>
      <c r="AY169" s="20" t="s">
        <v>161</v>
      </c>
      <c r="BE169" s="107">
        <f t="shared" si="19"/>
        <v>0</v>
      </c>
      <c r="BF169" s="107">
        <f t="shared" si="20"/>
        <v>0</v>
      </c>
      <c r="BG169" s="107">
        <f t="shared" si="21"/>
        <v>0</v>
      </c>
      <c r="BH169" s="107">
        <f t="shared" si="22"/>
        <v>0</v>
      </c>
      <c r="BI169" s="107">
        <f t="shared" si="23"/>
        <v>0</v>
      </c>
      <c r="BJ169" s="20" t="s">
        <v>85</v>
      </c>
      <c r="BK169" s="107">
        <f t="shared" si="24"/>
        <v>0</v>
      </c>
      <c r="BL169" s="20" t="s">
        <v>629</v>
      </c>
      <c r="BM169" s="20" t="s">
        <v>756</v>
      </c>
    </row>
    <row r="170" spans="2:65" s="1" customFormat="1" ht="16.5" customHeight="1">
      <c r="B170" s="130"/>
      <c r="C170" s="199" t="s">
        <v>569</v>
      </c>
      <c r="D170" s="199" t="s">
        <v>238</v>
      </c>
      <c r="E170" s="200" t="s">
        <v>2539</v>
      </c>
      <c r="F170" s="295" t="s">
        <v>2540</v>
      </c>
      <c r="G170" s="295"/>
      <c r="H170" s="295"/>
      <c r="I170" s="295"/>
      <c r="J170" s="201" t="s">
        <v>244</v>
      </c>
      <c r="K170" s="202">
        <v>190</v>
      </c>
      <c r="L170" s="296">
        <v>0</v>
      </c>
      <c r="M170" s="296"/>
      <c r="N170" s="297">
        <f t="shared" si="15"/>
        <v>0</v>
      </c>
      <c r="O170" s="282"/>
      <c r="P170" s="282"/>
      <c r="Q170" s="282"/>
      <c r="R170" s="133"/>
      <c r="T170" s="154" t="s">
        <v>5</v>
      </c>
      <c r="U170" s="46" t="s">
        <v>45</v>
      </c>
      <c r="V170" s="38"/>
      <c r="W170" s="173">
        <f t="shared" si="16"/>
        <v>0</v>
      </c>
      <c r="X170" s="173">
        <v>0</v>
      </c>
      <c r="Y170" s="173">
        <f t="shared" si="17"/>
        <v>0</v>
      </c>
      <c r="Z170" s="173">
        <v>0</v>
      </c>
      <c r="AA170" s="174">
        <f t="shared" si="18"/>
        <v>0</v>
      </c>
      <c r="AR170" s="20" t="s">
        <v>1396</v>
      </c>
      <c r="AT170" s="20" t="s">
        <v>238</v>
      </c>
      <c r="AU170" s="20" t="s">
        <v>118</v>
      </c>
      <c r="AY170" s="20" t="s">
        <v>161</v>
      </c>
      <c r="BE170" s="107">
        <f t="shared" si="19"/>
        <v>0</v>
      </c>
      <c r="BF170" s="107">
        <f t="shared" si="20"/>
        <v>0</v>
      </c>
      <c r="BG170" s="107">
        <f t="shared" si="21"/>
        <v>0</v>
      </c>
      <c r="BH170" s="107">
        <f t="shared" si="22"/>
        <v>0</v>
      </c>
      <c r="BI170" s="107">
        <f t="shared" si="23"/>
        <v>0</v>
      </c>
      <c r="BJ170" s="20" t="s">
        <v>85</v>
      </c>
      <c r="BK170" s="107">
        <f t="shared" si="24"/>
        <v>0</v>
      </c>
      <c r="BL170" s="20" t="s">
        <v>629</v>
      </c>
      <c r="BM170" s="20" t="s">
        <v>764</v>
      </c>
    </row>
    <row r="171" spans="2:65" s="1" customFormat="1" ht="38.25" customHeight="1">
      <c r="B171" s="130"/>
      <c r="C171" s="169" t="s">
        <v>573</v>
      </c>
      <c r="D171" s="169" t="s">
        <v>152</v>
      </c>
      <c r="E171" s="170" t="s">
        <v>2541</v>
      </c>
      <c r="F171" s="281" t="s">
        <v>2542</v>
      </c>
      <c r="G171" s="281"/>
      <c r="H171" s="281"/>
      <c r="I171" s="281"/>
      <c r="J171" s="171" t="s">
        <v>255</v>
      </c>
      <c r="K171" s="172">
        <v>80</v>
      </c>
      <c r="L171" s="270">
        <v>0</v>
      </c>
      <c r="M171" s="270"/>
      <c r="N171" s="282">
        <f t="shared" si="15"/>
        <v>0</v>
      </c>
      <c r="O171" s="282"/>
      <c r="P171" s="282"/>
      <c r="Q171" s="282"/>
      <c r="R171" s="133"/>
      <c r="T171" s="154" t="s">
        <v>5</v>
      </c>
      <c r="U171" s="46" t="s">
        <v>45</v>
      </c>
      <c r="V171" s="38"/>
      <c r="W171" s="173">
        <f t="shared" si="16"/>
        <v>0</v>
      </c>
      <c r="X171" s="173">
        <v>0</v>
      </c>
      <c r="Y171" s="173">
        <f t="shared" si="17"/>
        <v>0</v>
      </c>
      <c r="Z171" s="173">
        <v>0</v>
      </c>
      <c r="AA171" s="174">
        <f t="shared" si="18"/>
        <v>0</v>
      </c>
      <c r="AR171" s="20" t="s">
        <v>629</v>
      </c>
      <c r="AT171" s="20" t="s">
        <v>152</v>
      </c>
      <c r="AU171" s="20" t="s">
        <v>118</v>
      </c>
      <c r="AY171" s="20" t="s">
        <v>161</v>
      </c>
      <c r="BE171" s="107">
        <f t="shared" si="19"/>
        <v>0</v>
      </c>
      <c r="BF171" s="107">
        <f t="shared" si="20"/>
        <v>0</v>
      </c>
      <c r="BG171" s="107">
        <f t="shared" si="21"/>
        <v>0</v>
      </c>
      <c r="BH171" s="107">
        <f t="shared" si="22"/>
        <v>0</v>
      </c>
      <c r="BI171" s="107">
        <f t="shared" si="23"/>
        <v>0</v>
      </c>
      <c r="BJ171" s="20" t="s">
        <v>85</v>
      </c>
      <c r="BK171" s="107">
        <f t="shared" si="24"/>
        <v>0</v>
      </c>
      <c r="BL171" s="20" t="s">
        <v>629</v>
      </c>
      <c r="BM171" s="20" t="s">
        <v>772</v>
      </c>
    </row>
    <row r="172" spans="2:65" s="1" customFormat="1" ht="25.5" customHeight="1">
      <c r="B172" s="130"/>
      <c r="C172" s="199" t="s">
        <v>577</v>
      </c>
      <c r="D172" s="199" t="s">
        <v>238</v>
      </c>
      <c r="E172" s="200" t="s">
        <v>2543</v>
      </c>
      <c r="F172" s="295" t="s">
        <v>2544</v>
      </c>
      <c r="G172" s="295"/>
      <c r="H172" s="295"/>
      <c r="I172" s="295"/>
      <c r="J172" s="201" t="s">
        <v>255</v>
      </c>
      <c r="K172" s="202">
        <v>80</v>
      </c>
      <c r="L172" s="296">
        <v>0</v>
      </c>
      <c r="M172" s="296"/>
      <c r="N172" s="297">
        <f t="shared" si="15"/>
        <v>0</v>
      </c>
      <c r="O172" s="282"/>
      <c r="P172" s="282"/>
      <c r="Q172" s="282"/>
      <c r="R172" s="133"/>
      <c r="T172" s="154" t="s">
        <v>5</v>
      </c>
      <c r="U172" s="46" t="s">
        <v>45</v>
      </c>
      <c r="V172" s="38"/>
      <c r="W172" s="173">
        <f t="shared" si="16"/>
        <v>0</v>
      </c>
      <c r="X172" s="173">
        <v>0</v>
      </c>
      <c r="Y172" s="173">
        <f t="shared" si="17"/>
        <v>0</v>
      </c>
      <c r="Z172" s="173">
        <v>0</v>
      </c>
      <c r="AA172" s="174">
        <f t="shared" si="18"/>
        <v>0</v>
      </c>
      <c r="AR172" s="20" t="s">
        <v>1396</v>
      </c>
      <c r="AT172" s="20" t="s">
        <v>238</v>
      </c>
      <c r="AU172" s="20" t="s">
        <v>118</v>
      </c>
      <c r="AY172" s="20" t="s">
        <v>161</v>
      </c>
      <c r="BE172" s="107">
        <f t="shared" si="19"/>
        <v>0</v>
      </c>
      <c r="BF172" s="107">
        <f t="shared" si="20"/>
        <v>0</v>
      </c>
      <c r="BG172" s="107">
        <f t="shared" si="21"/>
        <v>0</v>
      </c>
      <c r="BH172" s="107">
        <f t="shared" si="22"/>
        <v>0</v>
      </c>
      <c r="BI172" s="107">
        <f t="shared" si="23"/>
        <v>0</v>
      </c>
      <c r="BJ172" s="20" t="s">
        <v>85</v>
      </c>
      <c r="BK172" s="107">
        <f t="shared" si="24"/>
        <v>0</v>
      </c>
      <c r="BL172" s="20" t="s">
        <v>629</v>
      </c>
      <c r="BM172" s="20" t="s">
        <v>780</v>
      </c>
    </row>
    <row r="173" spans="2:65" s="1" customFormat="1" ht="38.25" customHeight="1">
      <c r="B173" s="130"/>
      <c r="C173" s="169" t="s">
        <v>581</v>
      </c>
      <c r="D173" s="169" t="s">
        <v>152</v>
      </c>
      <c r="E173" s="170" t="s">
        <v>2545</v>
      </c>
      <c r="F173" s="281" t="s">
        <v>2546</v>
      </c>
      <c r="G173" s="281"/>
      <c r="H173" s="281"/>
      <c r="I173" s="281"/>
      <c r="J173" s="171" t="s">
        <v>244</v>
      </c>
      <c r="K173" s="172">
        <v>210</v>
      </c>
      <c r="L173" s="270">
        <v>0</v>
      </c>
      <c r="M173" s="270"/>
      <c r="N173" s="282">
        <f t="shared" si="15"/>
        <v>0</v>
      </c>
      <c r="O173" s="282"/>
      <c r="P173" s="282"/>
      <c r="Q173" s="282"/>
      <c r="R173" s="133"/>
      <c r="T173" s="154" t="s">
        <v>5</v>
      </c>
      <c r="U173" s="46" t="s">
        <v>45</v>
      </c>
      <c r="V173" s="38"/>
      <c r="W173" s="173">
        <f t="shared" si="16"/>
        <v>0</v>
      </c>
      <c r="X173" s="173">
        <v>0</v>
      </c>
      <c r="Y173" s="173">
        <f t="shared" si="17"/>
        <v>0</v>
      </c>
      <c r="Z173" s="173">
        <v>0</v>
      </c>
      <c r="AA173" s="174">
        <f t="shared" si="18"/>
        <v>0</v>
      </c>
      <c r="AR173" s="20" t="s">
        <v>629</v>
      </c>
      <c r="AT173" s="20" t="s">
        <v>152</v>
      </c>
      <c r="AU173" s="20" t="s">
        <v>118</v>
      </c>
      <c r="AY173" s="20" t="s">
        <v>161</v>
      </c>
      <c r="BE173" s="107">
        <f t="shared" si="19"/>
        <v>0</v>
      </c>
      <c r="BF173" s="107">
        <f t="shared" si="20"/>
        <v>0</v>
      </c>
      <c r="BG173" s="107">
        <f t="shared" si="21"/>
        <v>0</v>
      </c>
      <c r="BH173" s="107">
        <f t="shared" si="22"/>
        <v>0</v>
      </c>
      <c r="BI173" s="107">
        <f t="shared" si="23"/>
        <v>0</v>
      </c>
      <c r="BJ173" s="20" t="s">
        <v>85</v>
      </c>
      <c r="BK173" s="107">
        <f t="shared" si="24"/>
        <v>0</v>
      </c>
      <c r="BL173" s="20" t="s">
        <v>629</v>
      </c>
      <c r="BM173" s="20" t="s">
        <v>788</v>
      </c>
    </row>
    <row r="174" spans="2:65" s="1" customFormat="1" ht="16.5" customHeight="1">
      <c r="B174" s="130"/>
      <c r="C174" s="199" t="s">
        <v>585</v>
      </c>
      <c r="D174" s="199" t="s">
        <v>238</v>
      </c>
      <c r="E174" s="200" t="s">
        <v>2547</v>
      </c>
      <c r="F174" s="295" t="s">
        <v>2548</v>
      </c>
      <c r="G174" s="295"/>
      <c r="H174" s="295"/>
      <c r="I174" s="295"/>
      <c r="J174" s="201" t="s">
        <v>244</v>
      </c>
      <c r="K174" s="202">
        <v>230</v>
      </c>
      <c r="L174" s="296">
        <v>0</v>
      </c>
      <c r="M174" s="296"/>
      <c r="N174" s="297">
        <f t="shared" si="15"/>
        <v>0</v>
      </c>
      <c r="O174" s="282"/>
      <c r="P174" s="282"/>
      <c r="Q174" s="282"/>
      <c r="R174" s="133"/>
      <c r="T174" s="154" t="s">
        <v>5</v>
      </c>
      <c r="U174" s="46" t="s">
        <v>45</v>
      </c>
      <c r="V174" s="38"/>
      <c r="W174" s="173">
        <f t="shared" si="16"/>
        <v>0</v>
      </c>
      <c r="X174" s="173">
        <v>0</v>
      </c>
      <c r="Y174" s="173">
        <f t="shared" si="17"/>
        <v>0</v>
      </c>
      <c r="Z174" s="173">
        <v>0</v>
      </c>
      <c r="AA174" s="174">
        <f t="shared" si="18"/>
        <v>0</v>
      </c>
      <c r="AR174" s="20" t="s">
        <v>1396</v>
      </c>
      <c r="AT174" s="20" t="s">
        <v>238</v>
      </c>
      <c r="AU174" s="20" t="s">
        <v>118</v>
      </c>
      <c r="AY174" s="20" t="s">
        <v>161</v>
      </c>
      <c r="BE174" s="107">
        <f t="shared" si="19"/>
        <v>0</v>
      </c>
      <c r="BF174" s="107">
        <f t="shared" si="20"/>
        <v>0</v>
      </c>
      <c r="BG174" s="107">
        <f t="shared" si="21"/>
        <v>0</v>
      </c>
      <c r="BH174" s="107">
        <f t="shared" si="22"/>
        <v>0</v>
      </c>
      <c r="BI174" s="107">
        <f t="shared" si="23"/>
        <v>0</v>
      </c>
      <c r="BJ174" s="20" t="s">
        <v>85</v>
      </c>
      <c r="BK174" s="107">
        <f t="shared" si="24"/>
        <v>0</v>
      </c>
      <c r="BL174" s="20" t="s">
        <v>629</v>
      </c>
      <c r="BM174" s="20" t="s">
        <v>796</v>
      </c>
    </row>
    <row r="175" spans="2:65" s="1" customFormat="1" ht="38.25" customHeight="1">
      <c r="B175" s="130"/>
      <c r="C175" s="169" t="s">
        <v>589</v>
      </c>
      <c r="D175" s="169" t="s">
        <v>152</v>
      </c>
      <c r="E175" s="170" t="s">
        <v>2549</v>
      </c>
      <c r="F175" s="281" t="s">
        <v>2550</v>
      </c>
      <c r="G175" s="281"/>
      <c r="H175" s="281"/>
      <c r="I175" s="281"/>
      <c r="J175" s="171" t="s">
        <v>244</v>
      </c>
      <c r="K175" s="172">
        <v>200</v>
      </c>
      <c r="L175" s="270">
        <v>0</v>
      </c>
      <c r="M175" s="270"/>
      <c r="N175" s="282">
        <f t="shared" si="15"/>
        <v>0</v>
      </c>
      <c r="O175" s="282"/>
      <c r="P175" s="282"/>
      <c r="Q175" s="282"/>
      <c r="R175" s="133"/>
      <c r="T175" s="154" t="s">
        <v>5</v>
      </c>
      <c r="U175" s="46" t="s">
        <v>45</v>
      </c>
      <c r="V175" s="38"/>
      <c r="W175" s="173">
        <f t="shared" si="16"/>
        <v>0</v>
      </c>
      <c r="X175" s="173">
        <v>0</v>
      </c>
      <c r="Y175" s="173">
        <f t="shared" si="17"/>
        <v>0</v>
      </c>
      <c r="Z175" s="173">
        <v>0</v>
      </c>
      <c r="AA175" s="174">
        <f t="shared" si="18"/>
        <v>0</v>
      </c>
      <c r="AR175" s="20" t="s">
        <v>629</v>
      </c>
      <c r="AT175" s="20" t="s">
        <v>152</v>
      </c>
      <c r="AU175" s="20" t="s">
        <v>118</v>
      </c>
      <c r="AY175" s="20" t="s">
        <v>161</v>
      </c>
      <c r="BE175" s="107">
        <f t="shared" si="19"/>
        <v>0</v>
      </c>
      <c r="BF175" s="107">
        <f t="shared" si="20"/>
        <v>0</v>
      </c>
      <c r="BG175" s="107">
        <f t="shared" si="21"/>
        <v>0</v>
      </c>
      <c r="BH175" s="107">
        <f t="shared" si="22"/>
        <v>0</v>
      </c>
      <c r="BI175" s="107">
        <f t="shared" si="23"/>
        <v>0</v>
      </c>
      <c r="BJ175" s="20" t="s">
        <v>85</v>
      </c>
      <c r="BK175" s="107">
        <f t="shared" si="24"/>
        <v>0</v>
      </c>
      <c r="BL175" s="20" t="s">
        <v>629</v>
      </c>
      <c r="BM175" s="20" t="s">
        <v>804</v>
      </c>
    </row>
    <row r="176" spans="2:65" s="1" customFormat="1" ht="16.5" customHeight="1">
      <c r="B176" s="130"/>
      <c r="C176" s="199" t="s">
        <v>593</v>
      </c>
      <c r="D176" s="199" t="s">
        <v>238</v>
      </c>
      <c r="E176" s="200" t="s">
        <v>2551</v>
      </c>
      <c r="F176" s="295" t="s">
        <v>2552</v>
      </c>
      <c r="G176" s="295"/>
      <c r="H176" s="295"/>
      <c r="I176" s="295"/>
      <c r="J176" s="201" t="s">
        <v>244</v>
      </c>
      <c r="K176" s="202">
        <v>220</v>
      </c>
      <c r="L176" s="296">
        <v>0</v>
      </c>
      <c r="M176" s="296"/>
      <c r="N176" s="297">
        <f t="shared" si="15"/>
        <v>0</v>
      </c>
      <c r="O176" s="282"/>
      <c r="P176" s="282"/>
      <c r="Q176" s="282"/>
      <c r="R176" s="133"/>
      <c r="T176" s="154" t="s">
        <v>5</v>
      </c>
      <c r="U176" s="46" t="s">
        <v>45</v>
      </c>
      <c r="V176" s="38"/>
      <c r="W176" s="173">
        <f t="shared" si="16"/>
        <v>0</v>
      </c>
      <c r="X176" s="173">
        <v>0</v>
      </c>
      <c r="Y176" s="173">
        <f t="shared" si="17"/>
        <v>0</v>
      </c>
      <c r="Z176" s="173">
        <v>0</v>
      </c>
      <c r="AA176" s="174">
        <f t="shared" si="18"/>
        <v>0</v>
      </c>
      <c r="AR176" s="20" t="s">
        <v>1396</v>
      </c>
      <c r="AT176" s="20" t="s">
        <v>238</v>
      </c>
      <c r="AU176" s="20" t="s">
        <v>118</v>
      </c>
      <c r="AY176" s="20" t="s">
        <v>161</v>
      </c>
      <c r="BE176" s="107">
        <f t="shared" si="19"/>
        <v>0</v>
      </c>
      <c r="BF176" s="107">
        <f t="shared" si="20"/>
        <v>0</v>
      </c>
      <c r="BG176" s="107">
        <f t="shared" si="21"/>
        <v>0</v>
      </c>
      <c r="BH176" s="107">
        <f t="shared" si="22"/>
        <v>0</v>
      </c>
      <c r="BI176" s="107">
        <f t="shared" si="23"/>
        <v>0</v>
      </c>
      <c r="BJ176" s="20" t="s">
        <v>85</v>
      </c>
      <c r="BK176" s="107">
        <f t="shared" si="24"/>
        <v>0</v>
      </c>
      <c r="BL176" s="20" t="s">
        <v>629</v>
      </c>
      <c r="BM176" s="20" t="s">
        <v>812</v>
      </c>
    </row>
    <row r="177" spans="2:65" s="1" customFormat="1" ht="38.25" customHeight="1">
      <c r="B177" s="130"/>
      <c r="C177" s="169" t="s">
        <v>597</v>
      </c>
      <c r="D177" s="169" t="s">
        <v>152</v>
      </c>
      <c r="E177" s="170" t="s">
        <v>2553</v>
      </c>
      <c r="F177" s="281" t="s">
        <v>2554</v>
      </c>
      <c r="G177" s="281"/>
      <c r="H177" s="281"/>
      <c r="I177" s="281"/>
      <c r="J177" s="171" t="s">
        <v>244</v>
      </c>
      <c r="K177" s="172">
        <v>190</v>
      </c>
      <c r="L177" s="270">
        <v>0</v>
      </c>
      <c r="M177" s="270"/>
      <c r="N177" s="282">
        <f t="shared" si="15"/>
        <v>0</v>
      </c>
      <c r="O177" s="282"/>
      <c r="P177" s="282"/>
      <c r="Q177" s="282"/>
      <c r="R177" s="133"/>
      <c r="T177" s="154" t="s">
        <v>5</v>
      </c>
      <c r="U177" s="46" t="s">
        <v>45</v>
      </c>
      <c r="V177" s="38"/>
      <c r="W177" s="173">
        <f t="shared" si="16"/>
        <v>0</v>
      </c>
      <c r="X177" s="173">
        <v>0</v>
      </c>
      <c r="Y177" s="173">
        <f t="shared" si="17"/>
        <v>0</v>
      </c>
      <c r="Z177" s="173">
        <v>0</v>
      </c>
      <c r="AA177" s="174">
        <f t="shared" si="18"/>
        <v>0</v>
      </c>
      <c r="AR177" s="20" t="s">
        <v>629</v>
      </c>
      <c r="AT177" s="20" t="s">
        <v>152</v>
      </c>
      <c r="AU177" s="20" t="s">
        <v>118</v>
      </c>
      <c r="AY177" s="20" t="s">
        <v>161</v>
      </c>
      <c r="BE177" s="107">
        <f t="shared" si="19"/>
        <v>0</v>
      </c>
      <c r="BF177" s="107">
        <f t="shared" si="20"/>
        <v>0</v>
      </c>
      <c r="BG177" s="107">
        <f t="shared" si="21"/>
        <v>0</v>
      </c>
      <c r="BH177" s="107">
        <f t="shared" si="22"/>
        <v>0</v>
      </c>
      <c r="BI177" s="107">
        <f t="shared" si="23"/>
        <v>0</v>
      </c>
      <c r="BJ177" s="20" t="s">
        <v>85</v>
      </c>
      <c r="BK177" s="107">
        <f t="shared" si="24"/>
        <v>0</v>
      </c>
      <c r="BL177" s="20" t="s">
        <v>629</v>
      </c>
      <c r="BM177" s="20" t="s">
        <v>820</v>
      </c>
    </row>
    <row r="178" spans="2:65" s="1" customFormat="1" ht="16.5" customHeight="1">
      <c r="B178" s="130"/>
      <c r="C178" s="199" t="s">
        <v>601</v>
      </c>
      <c r="D178" s="199" t="s">
        <v>238</v>
      </c>
      <c r="E178" s="200" t="s">
        <v>2555</v>
      </c>
      <c r="F178" s="295" t="s">
        <v>2556</v>
      </c>
      <c r="G178" s="295"/>
      <c r="H178" s="295"/>
      <c r="I178" s="295"/>
      <c r="J178" s="201" t="s">
        <v>244</v>
      </c>
      <c r="K178" s="202">
        <v>210</v>
      </c>
      <c r="L178" s="296">
        <v>0</v>
      </c>
      <c r="M178" s="296"/>
      <c r="N178" s="297">
        <f t="shared" si="15"/>
        <v>0</v>
      </c>
      <c r="O178" s="282"/>
      <c r="P178" s="282"/>
      <c r="Q178" s="282"/>
      <c r="R178" s="133"/>
      <c r="T178" s="154" t="s">
        <v>5</v>
      </c>
      <c r="U178" s="46" t="s">
        <v>45</v>
      </c>
      <c r="V178" s="38"/>
      <c r="W178" s="173">
        <f t="shared" si="16"/>
        <v>0</v>
      </c>
      <c r="X178" s="173">
        <v>0</v>
      </c>
      <c r="Y178" s="173">
        <f t="shared" si="17"/>
        <v>0</v>
      </c>
      <c r="Z178" s="173">
        <v>0</v>
      </c>
      <c r="AA178" s="174">
        <f t="shared" si="18"/>
        <v>0</v>
      </c>
      <c r="AR178" s="20" t="s">
        <v>1396</v>
      </c>
      <c r="AT178" s="20" t="s">
        <v>238</v>
      </c>
      <c r="AU178" s="20" t="s">
        <v>118</v>
      </c>
      <c r="AY178" s="20" t="s">
        <v>161</v>
      </c>
      <c r="BE178" s="107">
        <f t="shared" si="19"/>
        <v>0</v>
      </c>
      <c r="BF178" s="107">
        <f t="shared" si="20"/>
        <v>0</v>
      </c>
      <c r="BG178" s="107">
        <f t="shared" si="21"/>
        <v>0</v>
      </c>
      <c r="BH178" s="107">
        <f t="shared" si="22"/>
        <v>0</v>
      </c>
      <c r="BI178" s="107">
        <f t="shared" si="23"/>
        <v>0</v>
      </c>
      <c r="BJ178" s="20" t="s">
        <v>85</v>
      </c>
      <c r="BK178" s="107">
        <f t="shared" si="24"/>
        <v>0</v>
      </c>
      <c r="BL178" s="20" t="s">
        <v>629</v>
      </c>
      <c r="BM178" s="20" t="s">
        <v>828</v>
      </c>
    </row>
    <row r="179" spans="2:65" s="1" customFormat="1" ht="38.25" customHeight="1">
      <c r="B179" s="130"/>
      <c r="C179" s="169" t="s">
        <v>605</v>
      </c>
      <c r="D179" s="169" t="s">
        <v>152</v>
      </c>
      <c r="E179" s="170" t="s">
        <v>2557</v>
      </c>
      <c r="F179" s="281" t="s">
        <v>2558</v>
      </c>
      <c r="G179" s="281"/>
      <c r="H179" s="281"/>
      <c r="I179" s="281"/>
      <c r="J179" s="171" t="s">
        <v>244</v>
      </c>
      <c r="K179" s="172">
        <v>30</v>
      </c>
      <c r="L179" s="270">
        <v>0</v>
      </c>
      <c r="M179" s="270"/>
      <c r="N179" s="282">
        <f t="shared" si="15"/>
        <v>0</v>
      </c>
      <c r="O179" s="282"/>
      <c r="P179" s="282"/>
      <c r="Q179" s="282"/>
      <c r="R179" s="133"/>
      <c r="T179" s="154" t="s">
        <v>5</v>
      </c>
      <c r="U179" s="46" t="s">
        <v>45</v>
      </c>
      <c r="V179" s="38"/>
      <c r="W179" s="173">
        <f t="shared" si="16"/>
        <v>0</v>
      </c>
      <c r="X179" s="173">
        <v>0</v>
      </c>
      <c r="Y179" s="173">
        <f t="shared" si="17"/>
        <v>0</v>
      </c>
      <c r="Z179" s="173">
        <v>0</v>
      </c>
      <c r="AA179" s="174">
        <f t="shared" si="18"/>
        <v>0</v>
      </c>
      <c r="AR179" s="20" t="s">
        <v>629</v>
      </c>
      <c r="AT179" s="20" t="s">
        <v>152</v>
      </c>
      <c r="AU179" s="20" t="s">
        <v>118</v>
      </c>
      <c r="AY179" s="20" t="s">
        <v>161</v>
      </c>
      <c r="BE179" s="107">
        <f t="shared" si="19"/>
        <v>0</v>
      </c>
      <c r="BF179" s="107">
        <f t="shared" si="20"/>
        <v>0</v>
      </c>
      <c r="BG179" s="107">
        <f t="shared" si="21"/>
        <v>0</v>
      </c>
      <c r="BH179" s="107">
        <f t="shared" si="22"/>
        <v>0</v>
      </c>
      <c r="BI179" s="107">
        <f t="shared" si="23"/>
        <v>0</v>
      </c>
      <c r="BJ179" s="20" t="s">
        <v>85</v>
      </c>
      <c r="BK179" s="107">
        <f t="shared" si="24"/>
        <v>0</v>
      </c>
      <c r="BL179" s="20" t="s">
        <v>629</v>
      </c>
      <c r="BM179" s="20" t="s">
        <v>836</v>
      </c>
    </row>
    <row r="180" spans="2:65" s="1" customFormat="1" ht="16.5" customHeight="1">
      <c r="B180" s="130"/>
      <c r="C180" s="199" t="s">
        <v>609</v>
      </c>
      <c r="D180" s="199" t="s">
        <v>238</v>
      </c>
      <c r="E180" s="200" t="s">
        <v>2559</v>
      </c>
      <c r="F180" s="295" t="s">
        <v>2560</v>
      </c>
      <c r="G180" s="295"/>
      <c r="H180" s="295"/>
      <c r="I180" s="295"/>
      <c r="J180" s="201" t="s">
        <v>244</v>
      </c>
      <c r="K180" s="202">
        <v>30</v>
      </c>
      <c r="L180" s="296">
        <v>0</v>
      </c>
      <c r="M180" s="296"/>
      <c r="N180" s="297">
        <f t="shared" si="15"/>
        <v>0</v>
      </c>
      <c r="O180" s="282"/>
      <c r="P180" s="282"/>
      <c r="Q180" s="282"/>
      <c r="R180" s="133"/>
      <c r="T180" s="154" t="s">
        <v>5</v>
      </c>
      <c r="U180" s="46" t="s">
        <v>45</v>
      </c>
      <c r="V180" s="38"/>
      <c r="W180" s="173">
        <f t="shared" si="16"/>
        <v>0</v>
      </c>
      <c r="X180" s="173">
        <v>0</v>
      </c>
      <c r="Y180" s="173">
        <f t="shared" si="17"/>
        <v>0</v>
      </c>
      <c r="Z180" s="173">
        <v>0</v>
      </c>
      <c r="AA180" s="174">
        <f t="shared" si="18"/>
        <v>0</v>
      </c>
      <c r="AR180" s="20" t="s">
        <v>1396</v>
      </c>
      <c r="AT180" s="20" t="s">
        <v>238</v>
      </c>
      <c r="AU180" s="20" t="s">
        <v>118</v>
      </c>
      <c r="AY180" s="20" t="s">
        <v>161</v>
      </c>
      <c r="BE180" s="107">
        <f t="shared" si="19"/>
        <v>0</v>
      </c>
      <c r="BF180" s="107">
        <f t="shared" si="20"/>
        <v>0</v>
      </c>
      <c r="BG180" s="107">
        <f t="shared" si="21"/>
        <v>0</v>
      </c>
      <c r="BH180" s="107">
        <f t="shared" si="22"/>
        <v>0</v>
      </c>
      <c r="BI180" s="107">
        <f t="shared" si="23"/>
        <v>0</v>
      </c>
      <c r="BJ180" s="20" t="s">
        <v>85</v>
      </c>
      <c r="BK180" s="107">
        <f t="shared" si="24"/>
        <v>0</v>
      </c>
      <c r="BL180" s="20" t="s">
        <v>629</v>
      </c>
      <c r="BM180" s="20" t="s">
        <v>844</v>
      </c>
    </row>
    <row r="181" spans="2:65" s="1" customFormat="1" ht="38.25" customHeight="1">
      <c r="B181" s="130"/>
      <c r="C181" s="169" t="s">
        <v>613</v>
      </c>
      <c r="D181" s="169" t="s">
        <v>152</v>
      </c>
      <c r="E181" s="170" t="s">
        <v>2561</v>
      </c>
      <c r="F181" s="281" t="s">
        <v>2562</v>
      </c>
      <c r="G181" s="281"/>
      <c r="H181" s="281"/>
      <c r="I181" s="281"/>
      <c r="J181" s="171" t="s">
        <v>244</v>
      </c>
      <c r="K181" s="172">
        <v>160</v>
      </c>
      <c r="L181" s="270">
        <v>0</v>
      </c>
      <c r="M181" s="270"/>
      <c r="N181" s="282">
        <f t="shared" si="15"/>
        <v>0</v>
      </c>
      <c r="O181" s="282"/>
      <c r="P181" s="282"/>
      <c r="Q181" s="282"/>
      <c r="R181" s="133"/>
      <c r="T181" s="154" t="s">
        <v>5</v>
      </c>
      <c r="U181" s="46" t="s">
        <v>45</v>
      </c>
      <c r="V181" s="38"/>
      <c r="W181" s="173">
        <f t="shared" si="16"/>
        <v>0</v>
      </c>
      <c r="X181" s="173">
        <v>0</v>
      </c>
      <c r="Y181" s="173">
        <f t="shared" si="17"/>
        <v>0</v>
      </c>
      <c r="Z181" s="173">
        <v>0</v>
      </c>
      <c r="AA181" s="174">
        <f t="shared" si="18"/>
        <v>0</v>
      </c>
      <c r="AR181" s="20" t="s">
        <v>629</v>
      </c>
      <c r="AT181" s="20" t="s">
        <v>152</v>
      </c>
      <c r="AU181" s="20" t="s">
        <v>118</v>
      </c>
      <c r="AY181" s="20" t="s">
        <v>161</v>
      </c>
      <c r="BE181" s="107">
        <f t="shared" si="19"/>
        <v>0</v>
      </c>
      <c r="BF181" s="107">
        <f t="shared" si="20"/>
        <v>0</v>
      </c>
      <c r="BG181" s="107">
        <f t="shared" si="21"/>
        <v>0</v>
      </c>
      <c r="BH181" s="107">
        <f t="shared" si="22"/>
        <v>0</v>
      </c>
      <c r="BI181" s="107">
        <f t="shared" si="23"/>
        <v>0</v>
      </c>
      <c r="BJ181" s="20" t="s">
        <v>85</v>
      </c>
      <c r="BK181" s="107">
        <f t="shared" si="24"/>
        <v>0</v>
      </c>
      <c r="BL181" s="20" t="s">
        <v>629</v>
      </c>
      <c r="BM181" s="20" t="s">
        <v>852</v>
      </c>
    </row>
    <row r="182" spans="2:65" s="1" customFormat="1" ht="16.5" customHeight="1">
      <c r="B182" s="130"/>
      <c r="C182" s="199" t="s">
        <v>617</v>
      </c>
      <c r="D182" s="199" t="s">
        <v>238</v>
      </c>
      <c r="E182" s="200" t="s">
        <v>2563</v>
      </c>
      <c r="F182" s="295" t="s">
        <v>2564</v>
      </c>
      <c r="G182" s="295"/>
      <c r="H182" s="295"/>
      <c r="I182" s="295"/>
      <c r="J182" s="201" t="s">
        <v>244</v>
      </c>
      <c r="K182" s="202">
        <v>170</v>
      </c>
      <c r="L182" s="296">
        <v>0</v>
      </c>
      <c r="M182" s="296"/>
      <c r="N182" s="297">
        <f t="shared" si="15"/>
        <v>0</v>
      </c>
      <c r="O182" s="282"/>
      <c r="P182" s="282"/>
      <c r="Q182" s="282"/>
      <c r="R182" s="133"/>
      <c r="T182" s="154" t="s">
        <v>5</v>
      </c>
      <c r="U182" s="46" t="s">
        <v>45</v>
      </c>
      <c r="V182" s="38"/>
      <c r="W182" s="173">
        <f t="shared" si="16"/>
        <v>0</v>
      </c>
      <c r="X182" s="173">
        <v>0</v>
      </c>
      <c r="Y182" s="173">
        <f t="shared" si="17"/>
        <v>0</v>
      </c>
      <c r="Z182" s="173">
        <v>0</v>
      </c>
      <c r="AA182" s="174">
        <f t="shared" si="18"/>
        <v>0</v>
      </c>
      <c r="AR182" s="20" t="s">
        <v>1396</v>
      </c>
      <c r="AT182" s="20" t="s">
        <v>238</v>
      </c>
      <c r="AU182" s="20" t="s">
        <v>118</v>
      </c>
      <c r="AY182" s="20" t="s">
        <v>161</v>
      </c>
      <c r="BE182" s="107">
        <f t="shared" si="19"/>
        <v>0</v>
      </c>
      <c r="BF182" s="107">
        <f t="shared" si="20"/>
        <v>0</v>
      </c>
      <c r="BG182" s="107">
        <f t="shared" si="21"/>
        <v>0</v>
      </c>
      <c r="BH182" s="107">
        <f t="shared" si="22"/>
        <v>0</v>
      </c>
      <c r="BI182" s="107">
        <f t="shared" si="23"/>
        <v>0</v>
      </c>
      <c r="BJ182" s="20" t="s">
        <v>85</v>
      </c>
      <c r="BK182" s="107">
        <f t="shared" si="24"/>
        <v>0</v>
      </c>
      <c r="BL182" s="20" t="s">
        <v>629</v>
      </c>
      <c r="BM182" s="20" t="s">
        <v>860</v>
      </c>
    </row>
    <row r="183" spans="2:65" s="1" customFormat="1" ht="38.25" customHeight="1">
      <c r="B183" s="130"/>
      <c r="C183" s="169" t="s">
        <v>621</v>
      </c>
      <c r="D183" s="169" t="s">
        <v>152</v>
      </c>
      <c r="E183" s="170" t="s">
        <v>2565</v>
      </c>
      <c r="F183" s="281" t="s">
        <v>2566</v>
      </c>
      <c r="G183" s="281"/>
      <c r="H183" s="281"/>
      <c r="I183" s="281"/>
      <c r="J183" s="171" t="s">
        <v>244</v>
      </c>
      <c r="K183" s="172">
        <v>20</v>
      </c>
      <c r="L183" s="270">
        <v>0</v>
      </c>
      <c r="M183" s="270"/>
      <c r="N183" s="282">
        <f t="shared" si="15"/>
        <v>0</v>
      </c>
      <c r="O183" s="282"/>
      <c r="P183" s="282"/>
      <c r="Q183" s="282"/>
      <c r="R183" s="133"/>
      <c r="T183" s="154" t="s">
        <v>5</v>
      </c>
      <c r="U183" s="46" t="s">
        <v>45</v>
      </c>
      <c r="V183" s="38"/>
      <c r="W183" s="173">
        <f t="shared" si="16"/>
        <v>0</v>
      </c>
      <c r="X183" s="173">
        <v>0</v>
      </c>
      <c r="Y183" s="173">
        <f t="shared" si="17"/>
        <v>0</v>
      </c>
      <c r="Z183" s="173">
        <v>0</v>
      </c>
      <c r="AA183" s="174">
        <f t="shared" si="18"/>
        <v>0</v>
      </c>
      <c r="AR183" s="20" t="s">
        <v>629</v>
      </c>
      <c r="AT183" s="20" t="s">
        <v>152</v>
      </c>
      <c r="AU183" s="20" t="s">
        <v>118</v>
      </c>
      <c r="AY183" s="20" t="s">
        <v>161</v>
      </c>
      <c r="BE183" s="107">
        <f t="shared" si="19"/>
        <v>0</v>
      </c>
      <c r="BF183" s="107">
        <f t="shared" si="20"/>
        <v>0</v>
      </c>
      <c r="BG183" s="107">
        <f t="shared" si="21"/>
        <v>0</v>
      </c>
      <c r="BH183" s="107">
        <f t="shared" si="22"/>
        <v>0</v>
      </c>
      <c r="BI183" s="107">
        <f t="shared" si="23"/>
        <v>0</v>
      </c>
      <c r="BJ183" s="20" t="s">
        <v>85</v>
      </c>
      <c r="BK183" s="107">
        <f t="shared" si="24"/>
        <v>0</v>
      </c>
      <c r="BL183" s="20" t="s">
        <v>629</v>
      </c>
      <c r="BM183" s="20" t="s">
        <v>868</v>
      </c>
    </row>
    <row r="184" spans="2:65" s="1" customFormat="1" ht="16.5" customHeight="1">
      <c r="B184" s="130"/>
      <c r="C184" s="199" t="s">
        <v>625</v>
      </c>
      <c r="D184" s="199" t="s">
        <v>238</v>
      </c>
      <c r="E184" s="200" t="s">
        <v>2567</v>
      </c>
      <c r="F184" s="295" t="s">
        <v>2568</v>
      </c>
      <c r="G184" s="295"/>
      <c r="H184" s="295"/>
      <c r="I184" s="295"/>
      <c r="J184" s="201" t="s">
        <v>244</v>
      </c>
      <c r="K184" s="202">
        <v>25</v>
      </c>
      <c r="L184" s="296">
        <v>0</v>
      </c>
      <c r="M184" s="296"/>
      <c r="N184" s="297">
        <f t="shared" si="15"/>
        <v>0</v>
      </c>
      <c r="O184" s="282"/>
      <c r="P184" s="282"/>
      <c r="Q184" s="282"/>
      <c r="R184" s="133"/>
      <c r="T184" s="154" t="s">
        <v>5</v>
      </c>
      <c r="U184" s="46" t="s">
        <v>45</v>
      </c>
      <c r="V184" s="38"/>
      <c r="W184" s="173">
        <f t="shared" si="16"/>
        <v>0</v>
      </c>
      <c r="X184" s="173">
        <v>0</v>
      </c>
      <c r="Y184" s="173">
        <f t="shared" si="17"/>
        <v>0</v>
      </c>
      <c r="Z184" s="173">
        <v>0</v>
      </c>
      <c r="AA184" s="174">
        <f t="shared" si="18"/>
        <v>0</v>
      </c>
      <c r="AR184" s="20" t="s">
        <v>1396</v>
      </c>
      <c r="AT184" s="20" t="s">
        <v>238</v>
      </c>
      <c r="AU184" s="20" t="s">
        <v>118</v>
      </c>
      <c r="AY184" s="20" t="s">
        <v>161</v>
      </c>
      <c r="BE184" s="107">
        <f t="shared" si="19"/>
        <v>0</v>
      </c>
      <c r="BF184" s="107">
        <f t="shared" si="20"/>
        <v>0</v>
      </c>
      <c r="BG184" s="107">
        <f t="shared" si="21"/>
        <v>0</v>
      </c>
      <c r="BH184" s="107">
        <f t="shared" si="22"/>
        <v>0</v>
      </c>
      <c r="BI184" s="107">
        <f t="shared" si="23"/>
        <v>0</v>
      </c>
      <c r="BJ184" s="20" t="s">
        <v>85</v>
      </c>
      <c r="BK184" s="107">
        <f t="shared" si="24"/>
        <v>0</v>
      </c>
      <c r="BL184" s="20" t="s">
        <v>629</v>
      </c>
      <c r="BM184" s="20" t="s">
        <v>876</v>
      </c>
    </row>
    <row r="185" spans="2:65" s="1" customFormat="1" ht="38.25" customHeight="1">
      <c r="B185" s="130"/>
      <c r="C185" s="169" t="s">
        <v>629</v>
      </c>
      <c r="D185" s="169" t="s">
        <v>152</v>
      </c>
      <c r="E185" s="170" t="s">
        <v>2569</v>
      </c>
      <c r="F185" s="281" t="s">
        <v>2570</v>
      </c>
      <c r="G185" s="281"/>
      <c r="H185" s="281"/>
      <c r="I185" s="281"/>
      <c r="J185" s="171" t="s">
        <v>255</v>
      </c>
      <c r="K185" s="172">
        <v>1</v>
      </c>
      <c r="L185" s="270">
        <v>0</v>
      </c>
      <c r="M185" s="270"/>
      <c r="N185" s="282">
        <f t="shared" si="15"/>
        <v>0</v>
      </c>
      <c r="O185" s="282"/>
      <c r="P185" s="282"/>
      <c r="Q185" s="282"/>
      <c r="R185" s="133"/>
      <c r="T185" s="154" t="s">
        <v>5</v>
      </c>
      <c r="U185" s="46" t="s">
        <v>45</v>
      </c>
      <c r="V185" s="38"/>
      <c r="W185" s="173">
        <f t="shared" si="16"/>
        <v>0</v>
      </c>
      <c r="X185" s="173">
        <v>0</v>
      </c>
      <c r="Y185" s="173">
        <f t="shared" si="17"/>
        <v>0</v>
      </c>
      <c r="Z185" s="173">
        <v>0</v>
      </c>
      <c r="AA185" s="174">
        <f t="shared" si="18"/>
        <v>0</v>
      </c>
      <c r="AR185" s="20" t="s">
        <v>629</v>
      </c>
      <c r="AT185" s="20" t="s">
        <v>152</v>
      </c>
      <c r="AU185" s="20" t="s">
        <v>118</v>
      </c>
      <c r="AY185" s="20" t="s">
        <v>161</v>
      </c>
      <c r="BE185" s="107">
        <f t="shared" si="19"/>
        <v>0</v>
      </c>
      <c r="BF185" s="107">
        <f t="shared" si="20"/>
        <v>0</v>
      </c>
      <c r="BG185" s="107">
        <f t="shared" si="21"/>
        <v>0</v>
      </c>
      <c r="BH185" s="107">
        <f t="shared" si="22"/>
        <v>0</v>
      </c>
      <c r="BI185" s="107">
        <f t="shared" si="23"/>
        <v>0</v>
      </c>
      <c r="BJ185" s="20" t="s">
        <v>85</v>
      </c>
      <c r="BK185" s="107">
        <f t="shared" si="24"/>
        <v>0</v>
      </c>
      <c r="BL185" s="20" t="s">
        <v>629</v>
      </c>
      <c r="BM185" s="20" t="s">
        <v>884</v>
      </c>
    </row>
    <row r="186" spans="2:65" s="1" customFormat="1" ht="25.5" customHeight="1">
      <c r="B186" s="130"/>
      <c r="C186" s="169" t="s">
        <v>633</v>
      </c>
      <c r="D186" s="169" t="s">
        <v>152</v>
      </c>
      <c r="E186" s="170" t="s">
        <v>452</v>
      </c>
      <c r="F186" s="281" t="s">
        <v>2571</v>
      </c>
      <c r="G186" s="281"/>
      <c r="H186" s="281"/>
      <c r="I186" s="281"/>
      <c r="J186" s="171" t="s">
        <v>2572</v>
      </c>
      <c r="K186" s="172">
        <v>30</v>
      </c>
      <c r="L186" s="270">
        <v>0</v>
      </c>
      <c r="M186" s="270"/>
      <c r="N186" s="282">
        <f t="shared" ref="N186:N191" si="25">ROUND(L186*K186,2)</f>
        <v>0</v>
      </c>
      <c r="O186" s="282"/>
      <c r="P186" s="282"/>
      <c r="Q186" s="282"/>
      <c r="R186" s="133"/>
      <c r="T186" s="154" t="s">
        <v>5</v>
      </c>
      <c r="U186" s="46" t="s">
        <v>45</v>
      </c>
      <c r="V186" s="38"/>
      <c r="W186" s="173">
        <f t="shared" ref="W186:W217" si="26">V186*K186</f>
        <v>0</v>
      </c>
      <c r="X186" s="173">
        <v>0</v>
      </c>
      <c r="Y186" s="173">
        <f t="shared" ref="Y186:Y217" si="27">X186*K186</f>
        <v>0</v>
      </c>
      <c r="Z186" s="173">
        <v>0</v>
      </c>
      <c r="AA186" s="174">
        <f t="shared" ref="AA186:AA217" si="28">Z186*K186</f>
        <v>0</v>
      </c>
      <c r="AR186" s="20" t="s">
        <v>629</v>
      </c>
      <c r="AT186" s="20" t="s">
        <v>152</v>
      </c>
      <c r="AU186" s="20" t="s">
        <v>118</v>
      </c>
      <c r="AY186" s="20" t="s">
        <v>161</v>
      </c>
      <c r="BE186" s="107">
        <f t="shared" ref="BE186:BE191" si="29">IF(U186="základní",N186,0)</f>
        <v>0</v>
      </c>
      <c r="BF186" s="107">
        <f t="shared" ref="BF186:BF191" si="30">IF(U186="snížená",N186,0)</f>
        <v>0</v>
      </c>
      <c r="BG186" s="107">
        <f t="shared" ref="BG186:BG191" si="31">IF(U186="zákl. přenesená",N186,0)</f>
        <v>0</v>
      </c>
      <c r="BH186" s="107">
        <f t="shared" ref="BH186:BH191" si="32">IF(U186="sníž. přenesená",N186,0)</f>
        <v>0</v>
      </c>
      <c r="BI186" s="107">
        <f t="shared" ref="BI186:BI191" si="33">IF(U186="nulová",N186,0)</f>
        <v>0</v>
      </c>
      <c r="BJ186" s="20" t="s">
        <v>85</v>
      </c>
      <c r="BK186" s="107">
        <f t="shared" ref="BK186:BK191" si="34">ROUND(L186*K186,2)</f>
        <v>0</v>
      </c>
      <c r="BL186" s="20" t="s">
        <v>629</v>
      </c>
      <c r="BM186" s="20" t="s">
        <v>892</v>
      </c>
    </row>
    <row r="187" spans="2:65" s="1" customFormat="1" ht="25.5" customHeight="1">
      <c r="B187" s="130"/>
      <c r="C187" s="169" t="s">
        <v>637</v>
      </c>
      <c r="D187" s="169" t="s">
        <v>152</v>
      </c>
      <c r="E187" s="170" t="s">
        <v>456</v>
      </c>
      <c r="F187" s="281" t="s">
        <v>2573</v>
      </c>
      <c r="G187" s="281"/>
      <c r="H187" s="281"/>
      <c r="I187" s="281"/>
      <c r="J187" s="171" t="s">
        <v>2574</v>
      </c>
      <c r="K187" s="172">
        <v>1</v>
      </c>
      <c r="L187" s="270">
        <v>0</v>
      </c>
      <c r="M187" s="270"/>
      <c r="N187" s="282">
        <f t="shared" si="25"/>
        <v>0</v>
      </c>
      <c r="O187" s="282"/>
      <c r="P187" s="282"/>
      <c r="Q187" s="282"/>
      <c r="R187" s="133"/>
      <c r="T187" s="154" t="s">
        <v>5</v>
      </c>
      <c r="U187" s="46" t="s">
        <v>45</v>
      </c>
      <c r="V187" s="38"/>
      <c r="W187" s="173">
        <f t="shared" si="26"/>
        <v>0</v>
      </c>
      <c r="X187" s="173">
        <v>0</v>
      </c>
      <c r="Y187" s="173">
        <f t="shared" si="27"/>
        <v>0</v>
      </c>
      <c r="Z187" s="173">
        <v>0</v>
      </c>
      <c r="AA187" s="174">
        <f t="shared" si="28"/>
        <v>0</v>
      </c>
      <c r="AR187" s="20" t="s">
        <v>629</v>
      </c>
      <c r="AT187" s="20" t="s">
        <v>152</v>
      </c>
      <c r="AU187" s="20" t="s">
        <v>118</v>
      </c>
      <c r="AY187" s="20" t="s">
        <v>161</v>
      </c>
      <c r="BE187" s="107">
        <f t="shared" si="29"/>
        <v>0</v>
      </c>
      <c r="BF187" s="107">
        <f t="shared" si="30"/>
        <v>0</v>
      </c>
      <c r="BG187" s="107">
        <f t="shared" si="31"/>
        <v>0</v>
      </c>
      <c r="BH187" s="107">
        <f t="shared" si="32"/>
        <v>0</v>
      </c>
      <c r="BI187" s="107">
        <f t="shared" si="33"/>
        <v>0</v>
      </c>
      <c r="BJ187" s="20" t="s">
        <v>85</v>
      </c>
      <c r="BK187" s="107">
        <f t="shared" si="34"/>
        <v>0</v>
      </c>
      <c r="BL187" s="20" t="s">
        <v>629</v>
      </c>
      <c r="BM187" s="20" t="s">
        <v>900</v>
      </c>
    </row>
    <row r="188" spans="2:65" s="1" customFormat="1" ht="16.5" customHeight="1">
      <c r="B188" s="130"/>
      <c r="C188" s="169" t="s">
        <v>641</v>
      </c>
      <c r="D188" s="169" t="s">
        <v>152</v>
      </c>
      <c r="E188" s="170" t="s">
        <v>889</v>
      </c>
      <c r="F188" s="281" t="s">
        <v>2575</v>
      </c>
      <c r="G188" s="281"/>
      <c r="H188" s="281"/>
      <c r="I188" s="281"/>
      <c r="J188" s="171" t="s">
        <v>244</v>
      </c>
      <c r="K188" s="172">
        <v>130</v>
      </c>
      <c r="L188" s="270">
        <v>0</v>
      </c>
      <c r="M188" s="270"/>
      <c r="N188" s="282">
        <f t="shared" si="25"/>
        <v>0</v>
      </c>
      <c r="O188" s="282"/>
      <c r="P188" s="282"/>
      <c r="Q188" s="282"/>
      <c r="R188" s="133"/>
      <c r="T188" s="154" t="s">
        <v>5</v>
      </c>
      <c r="U188" s="46" t="s">
        <v>45</v>
      </c>
      <c r="V188" s="38"/>
      <c r="W188" s="173">
        <f t="shared" si="26"/>
        <v>0</v>
      </c>
      <c r="X188" s="173">
        <v>0</v>
      </c>
      <c r="Y188" s="173">
        <f t="shared" si="27"/>
        <v>0</v>
      </c>
      <c r="Z188" s="173">
        <v>0</v>
      </c>
      <c r="AA188" s="174">
        <f t="shared" si="28"/>
        <v>0</v>
      </c>
      <c r="AR188" s="20" t="s">
        <v>629</v>
      </c>
      <c r="AT188" s="20" t="s">
        <v>152</v>
      </c>
      <c r="AU188" s="20" t="s">
        <v>118</v>
      </c>
      <c r="AY188" s="20" t="s">
        <v>161</v>
      </c>
      <c r="BE188" s="107">
        <f t="shared" si="29"/>
        <v>0</v>
      </c>
      <c r="BF188" s="107">
        <f t="shared" si="30"/>
        <v>0</v>
      </c>
      <c r="BG188" s="107">
        <f t="shared" si="31"/>
        <v>0</v>
      </c>
      <c r="BH188" s="107">
        <f t="shared" si="32"/>
        <v>0</v>
      </c>
      <c r="BI188" s="107">
        <f t="shared" si="33"/>
        <v>0</v>
      </c>
      <c r="BJ188" s="20" t="s">
        <v>85</v>
      </c>
      <c r="BK188" s="107">
        <f t="shared" si="34"/>
        <v>0</v>
      </c>
      <c r="BL188" s="20" t="s">
        <v>629</v>
      </c>
      <c r="BM188" s="20" t="s">
        <v>908</v>
      </c>
    </row>
    <row r="189" spans="2:65" s="1" customFormat="1" ht="25.5" customHeight="1">
      <c r="B189" s="130"/>
      <c r="C189" s="169" t="s">
        <v>645</v>
      </c>
      <c r="D189" s="169" t="s">
        <v>152</v>
      </c>
      <c r="E189" s="170" t="s">
        <v>1161</v>
      </c>
      <c r="F189" s="281" t="s">
        <v>2576</v>
      </c>
      <c r="G189" s="281"/>
      <c r="H189" s="281"/>
      <c r="I189" s="281"/>
      <c r="J189" s="171" t="s">
        <v>2572</v>
      </c>
      <c r="K189" s="172">
        <v>3</v>
      </c>
      <c r="L189" s="270">
        <v>0</v>
      </c>
      <c r="M189" s="270"/>
      <c r="N189" s="282">
        <f t="shared" si="25"/>
        <v>0</v>
      </c>
      <c r="O189" s="282"/>
      <c r="P189" s="282"/>
      <c r="Q189" s="282"/>
      <c r="R189" s="133"/>
      <c r="T189" s="154" t="s">
        <v>5</v>
      </c>
      <c r="U189" s="46" t="s">
        <v>45</v>
      </c>
      <c r="V189" s="38"/>
      <c r="W189" s="173">
        <f t="shared" si="26"/>
        <v>0</v>
      </c>
      <c r="X189" s="173">
        <v>0</v>
      </c>
      <c r="Y189" s="173">
        <f t="shared" si="27"/>
        <v>0</v>
      </c>
      <c r="Z189" s="173">
        <v>0</v>
      </c>
      <c r="AA189" s="174">
        <f t="shared" si="28"/>
        <v>0</v>
      </c>
      <c r="AR189" s="20" t="s">
        <v>629</v>
      </c>
      <c r="AT189" s="20" t="s">
        <v>152</v>
      </c>
      <c r="AU189" s="20" t="s">
        <v>118</v>
      </c>
      <c r="AY189" s="20" t="s">
        <v>161</v>
      </c>
      <c r="BE189" s="107">
        <f t="shared" si="29"/>
        <v>0</v>
      </c>
      <c r="BF189" s="107">
        <f t="shared" si="30"/>
        <v>0</v>
      </c>
      <c r="BG189" s="107">
        <f t="shared" si="31"/>
        <v>0</v>
      </c>
      <c r="BH189" s="107">
        <f t="shared" si="32"/>
        <v>0</v>
      </c>
      <c r="BI189" s="107">
        <f t="shared" si="33"/>
        <v>0</v>
      </c>
      <c r="BJ189" s="20" t="s">
        <v>85</v>
      </c>
      <c r="BK189" s="107">
        <f t="shared" si="34"/>
        <v>0</v>
      </c>
      <c r="BL189" s="20" t="s">
        <v>629</v>
      </c>
      <c r="BM189" s="20" t="s">
        <v>916</v>
      </c>
    </row>
    <row r="190" spans="2:65" s="1" customFormat="1" ht="38.25" customHeight="1">
      <c r="B190" s="130"/>
      <c r="C190" s="169" t="s">
        <v>649</v>
      </c>
      <c r="D190" s="169" t="s">
        <v>152</v>
      </c>
      <c r="E190" s="170" t="s">
        <v>1205</v>
      </c>
      <c r="F190" s="281" t="s">
        <v>2577</v>
      </c>
      <c r="G190" s="281"/>
      <c r="H190" s="281"/>
      <c r="I190" s="281"/>
      <c r="J190" s="171" t="s">
        <v>2572</v>
      </c>
      <c r="K190" s="172">
        <v>50</v>
      </c>
      <c r="L190" s="270">
        <v>0</v>
      </c>
      <c r="M190" s="270"/>
      <c r="N190" s="282">
        <f t="shared" si="25"/>
        <v>0</v>
      </c>
      <c r="O190" s="282"/>
      <c r="P190" s="282"/>
      <c r="Q190" s="282"/>
      <c r="R190" s="133"/>
      <c r="T190" s="154" t="s">
        <v>5</v>
      </c>
      <c r="U190" s="46" t="s">
        <v>45</v>
      </c>
      <c r="V190" s="38"/>
      <c r="W190" s="173">
        <f t="shared" si="26"/>
        <v>0</v>
      </c>
      <c r="X190" s="173">
        <v>0</v>
      </c>
      <c r="Y190" s="173">
        <f t="shared" si="27"/>
        <v>0</v>
      </c>
      <c r="Z190" s="173">
        <v>0</v>
      </c>
      <c r="AA190" s="174">
        <f t="shared" si="28"/>
        <v>0</v>
      </c>
      <c r="AR190" s="20" t="s">
        <v>629</v>
      </c>
      <c r="AT190" s="20" t="s">
        <v>152</v>
      </c>
      <c r="AU190" s="20" t="s">
        <v>118</v>
      </c>
      <c r="AY190" s="20" t="s">
        <v>161</v>
      </c>
      <c r="BE190" s="107">
        <f t="shared" si="29"/>
        <v>0</v>
      </c>
      <c r="BF190" s="107">
        <f t="shared" si="30"/>
        <v>0</v>
      </c>
      <c r="BG190" s="107">
        <f t="shared" si="31"/>
        <v>0</v>
      </c>
      <c r="BH190" s="107">
        <f t="shared" si="32"/>
        <v>0</v>
      </c>
      <c r="BI190" s="107">
        <f t="shared" si="33"/>
        <v>0</v>
      </c>
      <c r="BJ190" s="20" t="s">
        <v>85</v>
      </c>
      <c r="BK190" s="107">
        <f t="shared" si="34"/>
        <v>0</v>
      </c>
      <c r="BL190" s="20" t="s">
        <v>629</v>
      </c>
      <c r="BM190" s="20" t="s">
        <v>924</v>
      </c>
    </row>
    <row r="191" spans="2:65" s="1" customFormat="1" ht="16.5" customHeight="1">
      <c r="B191" s="130"/>
      <c r="C191" s="199" t="s">
        <v>653</v>
      </c>
      <c r="D191" s="199" t="s">
        <v>238</v>
      </c>
      <c r="E191" s="200" t="s">
        <v>2578</v>
      </c>
      <c r="F191" s="295" t="s">
        <v>2579</v>
      </c>
      <c r="G191" s="295"/>
      <c r="H191" s="295"/>
      <c r="I191" s="295"/>
      <c r="J191" s="201" t="s">
        <v>379</v>
      </c>
      <c r="K191" s="203">
        <v>0</v>
      </c>
      <c r="L191" s="296">
        <v>0</v>
      </c>
      <c r="M191" s="296"/>
      <c r="N191" s="297">
        <f t="shared" si="25"/>
        <v>0</v>
      </c>
      <c r="O191" s="282"/>
      <c r="P191" s="282"/>
      <c r="Q191" s="282"/>
      <c r="R191" s="133"/>
      <c r="T191" s="154" t="s">
        <v>5</v>
      </c>
      <c r="U191" s="46" t="s">
        <v>45</v>
      </c>
      <c r="V191" s="38"/>
      <c r="W191" s="173">
        <f t="shared" si="26"/>
        <v>0</v>
      </c>
      <c r="X191" s="173">
        <v>0</v>
      </c>
      <c r="Y191" s="173">
        <f t="shared" si="27"/>
        <v>0</v>
      </c>
      <c r="Z191" s="173">
        <v>0</v>
      </c>
      <c r="AA191" s="174">
        <f t="shared" si="28"/>
        <v>0</v>
      </c>
      <c r="AR191" s="20" t="s">
        <v>1396</v>
      </c>
      <c r="AT191" s="20" t="s">
        <v>238</v>
      </c>
      <c r="AU191" s="20" t="s">
        <v>118</v>
      </c>
      <c r="AY191" s="20" t="s">
        <v>161</v>
      </c>
      <c r="BE191" s="107">
        <f t="shared" si="29"/>
        <v>0</v>
      </c>
      <c r="BF191" s="107">
        <f t="shared" si="30"/>
        <v>0</v>
      </c>
      <c r="BG191" s="107">
        <f t="shared" si="31"/>
        <v>0</v>
      </c>
      <c r="BH191" s="107">
        <f t="shared" si="32"/>
        <v>0</v>
      </c>
      <c r="BI191" s="107">
        <f t="shared" si="33"/>
        <v>0</v>
      </c>
      <c r="BJ191" s="20" t="s">
        <v>85</v>
      </c>
      <c r="BK191" s="107">
        <f t="shared" si="34"/>
        <v>0</v>
      </c>
      <c r="BL191" s="20" t="s">
        <v>629</v>
      </c>
      <c r="BM191" s="20" t="s">
        <v>932</v>
      </c>
    </row>
    <row r="192" spans="2:65" s="9" customFormat="1" ht="29.85" customHeight="1">
      <c r="B192" s="159"/>
      <c r="C192" s="160"/>
      <c r="D192" s="168" t="s">
        <v>2445</v>
      </c>
      <c r="E192" s="168"/>
      <c r="F192" s="168"/>
      <c r="G192" s="168"/>
      <c r="H192" s="168"/>
      <c r="I192" s="168"/>
      <c r="J192" s="168"/>
      <c r="K192" s="168"/>
      <c r="L192" s="168"/>
      <c r="M192" s="168"/>
      <c r="N192" s="300">
        <f>BK192</f>
        <v>0</v>
      </c>
      <c r="O192" s="301"/>
      <c r="P192" s="301"/>
      <c r="Q192" s="301"/>
      <c r="R192" s="161"/>
      <c r="T192" s="162"/>
      <c r="U192" s="160"/>
      <c r="V192" s="160"/>
      <c r="W192" s="163">
        <f>SUM(W193:W215)</f>
        <v>0</v>
      </c>
      <c r="X192" s="160"/>
      <c r="Y192" s="163">
        <f>SUM(Y193:Y215)</f>
        <v>0</v>
      </c>
      <c r="Z192" s="160"/>
      <c r="AA192" s="164">
        <f>SUM(AA193:AA215)</f>
        <v>0</v>
      </c>
      <c r="AR192" s="165" t="s">
        <v>178</v>
      </c>
      <c r="AT192" s="166" t="s">
        <v>79</v>
      </c>
      <c r="AU192" s="166" t="s">
        <v>85</v>
      </c>
      <c r="AY192" s="165" t="s">
        <v>161</v>
      </c>
      <c r="BK192" s="167">
        <f>SUM(BK193:BK215)</f>
        <v>0</v>
      </c>
    </row>
    <row r="193" spans="2:65" s="1" customFormat="1" ht="25.5" customHeight="1">
      <c r="B193" s="130"/>
      <c r="C193" s="169" t="s">
        <v>657</v>
      </c>
      <c r="D193" s="169" t="s">
        <v>152</v>
      </c>
      <c r="E193" s="170" t="s">
        <v>2580</v>
      </c>
      <c r="F193" s="281" t="s">
        <v>2581</v>
      </c>
      <c r="G193" s="281"/>
      <c r="H193" s="281"/>
      <c r="I193" s="281"/>
      <c r="J193" s="171" t="s">
        <v>429</v>
      </c>
      <c r="K193" s="172">
        <v>0.12</v>
      </c>
      <c r="L193" s="270">
        <v>0</v>
      </c>
      <c r="M193" s="270"/>
      <c r="N193" s="282">
        <f t="shared" ref="N193:N215" si="35">ROUND(L193*K193,2)</f>
        <v>0</v>
      </c>
      <c r="O193" s="282"/>
      <c r="P193" s="282"/>
      <c r="Q193" s="282"/>
      <c r="R193" s="133"/>
      <c r="T193" s="154" t="s">
        <v>5</v>
      </c>
      <c r="U193" s="46" t="s">
        <v>45</v>
      </c>
      <c r="V193" s="38"/>
      <c r="W193" s="173">
        <f t="shared" ref="W193:W215" si="36">V193*K193</f>
        <v>0</v>
      </c>
      <c r="X193" s="173">
        <v>0</v>
      </c>
      <c r="Y193" s="173">
        <f t="shared" ref="Y193:Y215" si="37">X193*K193</f>
        <v>0</v>
      </c>
      <c r="Z193" s="173">
        <v>0</v>
      </c>
      <c r="AA193" s="174">
        <f t="shared" ref="AA193:AA215" si="38">Z193*K193</f>
        <v>0</v>
      </c>
      <c r="AR193" s="20" t="s">
        <v>629</v>
      </c>
      <c r="AT193" s="20" t="s">
        <v>152</v>
      </c>
      <c r="AU193" s="20" t="s">
        <v>118</v>
      </c>
      <c r="AY193" s="20" t="s">
        <v>161</v>
      </c>
      <c r="BE193" s="107">
        <f t="shared" ref="BE193:BE215" si="39">IF(U193="základní",N193,0)</f>
        <v>0</v>
      </c>
      <c r="BF193" s="107">
        <f t="shared" ref="BF193:BF215" si="40">IF(U193="snížená",N193,0)</f>
        <v>0</v>
      </c>
      <c r="BG193" s="107">
        <f t="shared" ref="BG193:BG215" si="41">IF(U193="zákl. přenesená",N193,0)</f>
        <v>0</v>
      </c>
      <c r="BH193" s="107">
        <f t="shared" ref="BH193:BH215" si="42">IF(U193="sníž. přenesená",N193,0)</f>
        <v>0</v>
      </c>
      <c r="BI193" s="107">
        <f t="shared" ref="BI193:BI215" si="43">IF(U193="nulová",N193,0)</f>
        <v>0</v>
      </c>
      <c r="BJ193" s="20" t="s">
        <v>85</v>
      </c>
      <c r="BK193" s="107">
        <f t="shared" ref="BK193:BK215" si="44">ROUND(L193*K193,2)</f>
        <v>0</v>
      </c>
      <c r="BL193" s="20" t="s">
        <v>629</v>
      </c>
      <c r="BM193" s="20" t="s">
        <v>940</v>
      </c>
    </row>
    <row r="194" spans="2:65" s="1" customFormat="1" ht="51" customHeight="1">
      <c r="B194" s="130"/>
      <c r="C194" s="169" t="s">
        <v>661</v>
      </c>
      <c r="D194" s="169" t="s">
        <v>152</v>
      </c>
      <c r="E194" s="170" t="s">
        <v>2582</v>
      </c>
      <c r="F194" s="281" t="s">
        <v>2583</v>
      </c>
      <c r="G194" s="281"/>
      <c r="H194" s="281"/>
      <c r="I194" s="281"/>
      <c r="J194" s="171" t="s">
        <v>255</v>
      </c>
      <c r="K194" s="172">
        <v>9</v>
      </c>
      <c r="L194" s="270">
        <v>0</v>
      </c>
      <c r="M194" s="270"/>
      <c r="N194" s="282">
        <f t="shared" si="35"/>
        <v>0</v>
      </c>
      <c r="O194" s="282"/>
      <c r="P194" s="282"/>
      <c r="Q194" s="282"/>
      <c r="R194" s="133"/>
      <c r="T194" s="154" t="s">
        <v>5</v>
      </c>
      <c r="U194" s="46" t="s">
        <v>45</v>
      </c>
      <c r="V194" s="38"/>
      <c r="W194" s="173">
        <f t="shared" si="36"/>
        <v>0</v>
      </c>
      <c r="X194" s="173">
        <v>0</v>
      </c>
      <c r="Y194" s="173">
        <f t="shared" si="37"/>
        <v>0</v>
      </c>
      <c r="Z194" s="173">
        <v>0</v>
      </c>
      <c r="AA194" s="174">
        <f t="shared" si="38"/>
        <v>0</v>
      </c>
      <c r="AR194" s="20" t="s">
        <v>629</v>
      </c>
      <c r="AT194" s="20" t="s">
        <v>152</v>
      </c>
      <c r="AU194" s="20" t="s">
        <v>118</v>
      </c>
      <c r="AY194" s="20" t="s">
        <v>161</v>
      </c>
      <c r="BE194" s="107">
        <f t="shared" si="39"/>
        <v>0</v>
      </c>
      <c r="BF194" s="107">
        <f t="shared" si="40"/>
        <v>0</v>
      </c>
      <c r="BG194" s="107">
        <f t="shared" si="41"/>
        <v>0</v>
      </c>
      <c r="BH194" s="107">
        <f t="shared" si="42"/>
        <v>0</v>
      </c>
      <c r="BI194" s="107">
        <f t="shared" si="43"/>
        <v>0</v>
      </c>
      <c r="BJ194" s="20" t="s">
        <v>85</v>
      </c>
      <c r="BK194" s="107">
        <f t="shared" si="44"/>
        <v>0</v>
      </c>
      <c r="BL194" s="20" t="s">
        <v>629</v>
      </c>
      <c r="BM194" s="20" t="s">
        <v>948</v>
      </c>
    </row>
    <row r="195" spans="2:65" s="1" customFormat="1" ht="25.5" customHeight="1">
      <c r="B195" s="130"/>
      <c r="C195" s="169" t="s">
        <v>665</v>
      </c>
      <c r="D195" s="169" t="s">
        <v>152</v>
      </c>
      <c r="E195" s="170" t="s">
        <v>2584</v>
      </c>
      <c r="F195" s="281" t="s">
        <v>2585</v>
      </c>
      <c r="G195" s="281"/>
      <c r="H195" s="281"/>
      <c r="I195" s="281"/>
      <c r="J195" s="171" t="s">
        <v>171</v>
      </c>
      <c r="K195" s="172">
        <v>5</v>
      </c>
      <c r="L195" s="270">
        <v>0</v>
      </c>
      <c r="M195" s="270"/>
      <c r="N195" s="282">
        <f t="shared" si="35"/>
        <v>0</v>
      </c>
      <c r="O195" s="282"/>
      <c r="P195" s="282"/>
      <c r="Q195" s="282"/>
      <c r="R195" s="133"/>
      <c r="T195" s="154" t="s">
        <v>5</v>
      </c>
      <c r="U195" s="46" t="s">
        <v>45</v>
      </c>
      <c r="V195" s="38"/>
      <c r="W195" s="173">
        <f t="shared" si="36"/>
        <v>0</v>
      </c>
      <c r="X195" s="173">
        <v>0</v>
      </c>
      <c r="Y195" s="173">
        <f t="shared" si="37"/>
        <v>0</v>
      </c>
      <c r="Z195" s="173">
        <v>0</v>
      </c>
      <c r="AA195" s="174">
        <f t="shared" si="38"/>
        <v>0</v>
      </c>
      <c r="AR195" s="20" t="s">
        <v>629</v>
      </c>
      <c r="AT195" s="20" t="s">
        <v>152</v>
      </c>
      <c r="AU195" s="20" t="s">
        <v>118</v>
      </c>
      <c r="AY195" s="20" t="s">
        <v>161</v>
      </c>
      <c r="BE195" s="107">
        <f t="shared" si="39"/>
        <v>0</v>
      </c>
      <c r="BF195" s="107">
        <f t="shared" si="40"/>
        <v>0</v>
      </c>
      <c r="BG195" s="107">
        <f t="shared" si="41"/>
        <v>0</v>
      </c>
      <c r="BH195" s="107">
        <f t="shared" si="42"/>
        <v>0</v>
      </c>
      <c r="BI195" s="107">
        <f t="shared" si="43"/>
        <v>0</v>
      </c>
      <c r="BJ195" s="20" t="s">
        <v>85</v>
      </c>
      <c r="BK195" s="107">
        <f t="shared" si="44"/>
        <v>0</v>
      </c>
      <c r="BL195" s="20" t="s">
        <v>629</v>
      </c>
      <c r="BM195" s="20" t="s">
        <v>956</v>
      </c>
    </row>
    <row r="196" spans="2:65" s="1" customFormat="1" ht="25.5" customHeight="1">
      <c r="B196" s="130"/>
      <c r="C196" s="199" t="s">
        <v>669</v>
      </c>
      <c r="D196" s="199" t="s">
        <v>238</v>
      </c>
      <c r="E196" s="200" t="s">
        <v>2586</v>
      </c>
      <c r="F196" s="295" t="s">
        <v>2587</v>
      </c>
      <c r="G196" s="295"/>
      <c r="H196" s="295"/>
      <c r="I196" s="295"/>
      <c r="J196" s="201" t="s">
        <v>171</v>
      </c>
      <c r="K196" s="202">
        <v>5</v>
      </c>
      <c r="L196" s="296">
        <v>0</v>
      </c>
      <c r="M196" s="296"/>
      <c r="N196" s="297">
        <f t="shared" si="35"/>
        <v>0</v>
      </c>
      <c r="O196" s="282"/>
      <c r="P196" s="282"/>
      <c r="Q196" s="282"/>
      <c r="R196" s="133"/>
      <c r="T196" s="154" t="s">
        <v>5</v>
      </c>
      <c r="U196" s="46" t="s">
        <v>45</v>
      </c>
      <c r="V196" s="38"/>
      <c r="W196" s="173">
        <f t="shared" si="36"/>
        <v>0</v>
      </c>
      <c r="X196" s="173">
        <v>0</v>
      </c>
      <c r="Y196" s="173">
        <f t="shared" si="37"/>
        <v>0</v>
      </c>
      <c r="Z196" s="173">
        <v>0</v>
      </c>
      <c r="AA196" s="174">
        <f t="shared" si="38"/>
        <v>0</v>
      </c>
      <c r="AR196" s="20" t="s">
        <v>1396</v>
      </c>
      <c r="AT196" s="20" t="s">
        <v>238</v>
      </c>
      <c r="AU196" s="20" t="s">
        <v>118</v>
      </c>
      <c r="AY196" s="20" t="s">
        <v>161</v>
      </c>
      <c r="BE196" s="107">
        <f t="shared" si="39"/>
        <v>0</v>
      </c>
      <c r="BF196" s="107">
        <f t="shared" si="40"/>
        <v>0</v>
      </c>
      <c r="BG196" s="107">
        <f t="shared" si="41"/>
        <v>0</v>
      </c>
      <c r="BH196" s="107">
        <f t="shared" si="42"/>
        <v>0</v>
      </c>
      <c r="BI196" s="107">
        <f t="shared" si="43"/>
        <v>0</v>
      </c>
      <c r="BJ196" s="20" t="s">
        <v>85</v>
      </c>
      <c r="BK196" s="107">
        <f t="shared" si="44"/>
        <v>0</v>
      </c>
      <c r="BL196" s="20" t="s">
        <v>629</v>
      </c>
      <c r="BM196" s="20" t="s">
        <v>964</v>
      </c>
    </row>
    <row r="197" spans="2:65" s="1" customFormat="1" ht="16.5" customHeight="1">
      <c r="B197" s="130"/>
      <c r="C197" s="199" t="s">
        <v>673</v>
      </c>
      <c r="D197" s="199" t="s">
        <v>238</v>
      </c>
      <c r="E197" s="200" t="s">
        <v>2588</v>
      </c>
      <c r="F197" s="295" t="s">
        <v>2589</v>
      </c>
      <c r="G197" s="295"/>
      <c r="H197" s="295"/>
      <c r="I197" s="295"/>
      <c r="J197" s="201" t="s">
        <v>2462</v>
      </c>
      <c r="K197" s="202">
        <v>9</v>
      </c>
      <c r="L197" s="296">
        <v>0</v>
      </c>
      <c r="M197" s="296"/>
      <c r="N197" s="297">
        <f t="shared" si="35"/>
        <v>0</v>
      </c>
      <c r="O197" s="282"/>
      <c r="P197" s="282"/>
      <c r="Q197" s="282"/>
      <c r="R197" s="133"/>
      <c r="T197" s="154" t="s">
        <v>5</v>
      </c>
      <c r="U197" s="46" t="s">
        <v>45</v>
      </c>
      <c r="V197" s="38"/>
      <c r="W197" s="173">
        <f t="shared" si="36"/>
        <v>0</v>
      </c>
      <c r="X197" s="173">
        <v>0</v>
      </c>
      <c r="Y197" s="173">
        <f t="shared" si="37"/>
        <v>0</v>
      </c>
      <c r="Z197" s="173">
        <v>0</v>
      </c>
      <c r="AA197" s="174">
        <f t="shared" si="38"/>
        <v>0</v>
      </c>
      <c r="AR197" s="20" t="s">
        <v>1396</v>
      </c>
      <c r="AT197" s="20" t="s">
        <v>238</v>
      </c>
      <c r="AU197" s="20" t="s">
        <v>118</v>
      </c>
      <c r="AY197" s="20" t="s">
        <v>161</v>
      </c>
      <c r="BE197" s="107">
        <f t="shared" si="39"/>
        <v>0</v>
      </c>
      <c r="BF197" s="107">
        <f t="shared" si="40"/>
        <v>0</v>
      </c>
      <c r="BG197" s="107">
        <f t="shared" si="41"/>
        <v>0</v>
      </c>
      <c r="BH197" s="107">
        <f t="shared" si="42"/>
        <v>0</v>
      </c>
      <c r="BI197" s="107">
        <f t="shared" si="43"/>
        <v>0</v>
      </c>
      <c r="BJ197" s="20" t="s">
        <v>85</v>
      </c>
      <c r="BK197" s="107">
        <f t="shared" si="44"/>
        <v>0</v>
      </c>
      <c r="BL197" s="20" t="s">
        <v>629</v>
      </c>
      <c r="BM197" s="20" t="s">
        <v>972</v>
      </c>
    </row>
    <row r="198" spans="2:65" s="1" customFormat="1" ht="38.25" customHeight="1">
      <c r="B198" s="130"/>
      <c r="C198" s="169" t="s">
        <v>677</v>
      </c>
      <c r="D198" s="169" t="s">
        <v>152</v>
      </c>
      <c r="E198" s="170" t="s">
        <v>2590</v>
      </c>
      <c r="F198" s="281" t="s">
        <v>2591</v>
      </c>
      <c r="G198" s="281"/>
      <c r="H198" s="281"/>
      <c r="I198" s="281"/>
      <c r="J198" s="171" t="s">
        <v>171</v>
      </c>
      <c r="K198" s="172">
        <v>3</v>
      </c>
      <c r="L198" s="270">
        <v>0</v>
      </c>
      <c r="M198" s="270"/>
      <c r="N198" s="282">
        <f t="shared" si="35"/>
        <v>0</v>
      </c>
      <c r="O198" s="282"/>
      <c r="P198" s="282"/>
      <c r="Q198" s="282"/>
      <c r="R198" s="133"/>
      <c r="T198" s="154" t="s">
        <v>5</v>
      </c>
      <c r="U198" s="46" t="s">
        <v>45</v>
      </c>
      <c r="V198" s="38"/>
      <c r="W198" s="173">
        <f t="shared" si="36"/>
        <v>0</v>
      </c>
      <c r="X198" s="173">
        <v>0</v>
      </c>
      <c r="Y198" s="173">
        <f t="shared" si="37"/>
        <v>0</v>
      </c>
      <c r="Z198" s="173">
        <v>0</v>
      </c>
      <c r="AA198" s="174">
        <f t="shared" si="38"/>
        <v>0</v>
      </c>
      <c r="AR198" s="20" t="s">
        <v>629</v>
      </c>
      <c r="AT198" s="20" t="s">
        <v>152</v>
      </c>
      <c r="AU198" s="20" t="s">
        <v>118</v>
      </c>
      <c r="AY198" s="20" t="s">
        <v>161</v>
      </c>
      <c r="BE198" s="107">
        <f t="shared" si="39"/>
        <v>0</v>
      </c>
      <c r="BF198" s="107">
        <f t="shared" si="40"/>
        <v>0</v>
      </c>
      <c r="BG198" s="107">
        <f t="shared" si="41"/>
        <v>0</v>
      </c>
      <c r="BH198" s="107">
        <f t="shared" si="42"/>
        <v>0</v>
      </c>
      <c r="BI198" s="107">
        <f t="shared" si="43"/>
        <v>0</v>
      </c>
      <c r="BJ198" s="20" t="s">
        <v>85</v>
      </c>
      <c r="BK198" s="107">
        <f t="shared" si="44"/>
        <v>0</v>
      </c>
      <c r="BL198" s="20" t="s">
        <v>629</v>
      </c>
      <c r="BM198" s="20" t="s">
        <v>980</v>
      </c>
    </row>
    <row r="199" spans="2:65" s="1" customFormat="1" ht="25.5" customHeight="1">
      <c r="B199" s="130"/>
      <c r="C199" s="169" t="s">
        <v>681</v>
      </c>
      <c r="D199" s="169" t="s">
        <v>152</v>
      </c>
      <c r="E199" s="170" t="s">
        <v>2592</v>
      </c>
      <c r="F199" s="281" t="s">
        <v>2593</v>
      </c>
      <c r="G199" s="281"/>
      <c r="H199" s="281"/>
      <c r="I199" s="281"/>
      <c r="J199" s="171" t="s">
        <v>171</v>
      </c>
      <c r="K199" s="172">
        <v>1</v>
      </c>
      <c r="L199" s="270">
        <v>0</v>
      </c>
      <c r="M199" s="270"/>
      <c r="N199" s="282">
        <f t="shared" si="35"/>
        <v>0</v>
      </c>
      <c r="O199" s="282"/>
      <c r="P199" s="282"/>
      <c r="Q199" s="282"/>
      <c r="R199" s="133"/>
      <c r="T199" s="154" t="s">
        <v>5</v>
      </c>
      <c r="U199" s="46" t="s">
        <v>45</v>
      </c>
      <c r="V199" s="38"/>
      <c r="W199" s="173">
        <f t="shared" si="36"/>
        <v>0</v>
      </c>
      <c r="X199" s="173">
        <v>0</v>
      </c>
      <c r="Y199" s="173">
        <f t="shared" si="37"/>
        <v>0</v>
      </c>
      <c r="Z199" s="173">
        <v>0</v>
      </c>
      <c r="AA199" s="174">
        <f t="shared" si="38"/>
        <v>0</v>
      </c>
      <c r="AR199" s="20" t="s">
        <v>629</v>
      </c>
      <c r="AT199" s="20" t="s">
        <v>152</v>
      </c>
      <c r="AU199" s="20" t="s">
        <v>118</v>
      </c>
      <c r="AY199" s="20" t="s">
        <v>161</v>
      </c>
      <c r="BE199" s="107">
        <f t="shared" si="39"/>
        <v>0</v>
      </c>
      <c r="BF199" s="107">
        <f t="shared" si="40"/>
        <v>0</v>
      </c>
      <c r="BG199" s="107">
        <f t="shared" si="41"/>
        <v>0</v>
      </c>
      <c r="BH199" s="107">
        <f t="shared" si="42"/>
        <v>0</v>
      </c>
      <c r="BI199" s="107">
        <f t="shared" si="43"/>
        <v>0</v>
      </c>
      <c r="BJ199" s="20" t="s">
        <v>85</v>
      </c>
      <c r="BK199" s="107">
        <f t="shared" si="44"/>
        <v>0</v>
      </c>
      <c r="BL199" s="20" t="s">
        <v>629</v>
      </c>
      <c r="BM199" s="20" t="s">
        <v>988</v>
      </c>
    </row>
    <row r="200" spans="2:65" s="1" customFormat="1" ht="38.25" customHeight="1">
      <c r="B200" s="130"/>
      <c r="C200" s="169" t="s">
        <v>685</v>
      </c>
      <c r="D200" s="169" t="s">
        <v>152</v>
      </c>
      <c r="E200" s="170" t="s">
        <v>2594</v>
      </c>
      <c r="F200" s="281" t="s">
        <v>2595</v>
      </c>
      <c r="G200" s="281"/>
      <c r="H200" s="281"/>
      <c r="I200" s="281"/>
      <c r="J200" s="171" t="s">
        <v>244</v>
      </c>
      <c r="K200" s="172">
        <v>160</v>
      </c>
      <c r="L200" s="270">
        <v>0</v>
      </c>
      <c r="M200" s="270"/>
      <c r="N200" s="282">
        <f t="shared" si="35"/>
        <v>0</v>
      </c>
      <c r="O200" s="282"/>
      <c r="P200" s="282"/>
      <c r="Q200" s="282"/>
      <c r="R200" s="133"/>
      <c r="T200" s="154" t="s">
        <v>5</v>
      </c>
      <c r="U200" s="46" t="s">
        <v>45</v>
      </c>
      <c r="V200" s="38"/>
      <c r="W200" s="173">
        <f t="shared" si="36"/>
        <v>0</v>
      </c>
      <c r="X200" s="173">
        <v>0</v>
      </c>
      <c r="Y200" s="173">
        <f t="shared" si="37"/>
        <v>0</v>
      </c>
      <c r="Z200" s="173">
        <v>0</v>
      </c>
      <c r="AA200" s="174">
        <f t="shared" si="38"/>
        <v>0</v>
      </c>
      <c r="AR200" s="20" t="s">
        <v>629</v>
      </c>
      <c r="AT200" s="20" t="s">
        <v>152</v>
      </c>
      <c r="AU200" s="20" t="s">
        <v>118</v>
      </c>
      <c r="AY200" s="20" t="s">
        <v>161</v>
      </c>
      <c r="BE200" s="107">
        <f t="shared" si="39"/>
        <v>0</v>
      </c>
      <c r="BF200" s="107">
        <f t="shared" si="40"/>
        <v>0</v>
      </c>
      <c r="BG200" s="107">
        <f t="shared" si="41"/>
        <v>0</v>
      </c>
      <c r="BH200" s="107">
        <f t="shared" si="42"/>
        <v>0</v>
      </c>
      <c r="BI200" s="107">
        <f t="shared" si="43"/>
        <v>0</v>
      </c>
      <c r="BJ200" s="20" t="s">
        <v>85</v>
      </c>
      <c r="BK200" s="107">
        <f t="shared" si="44"/>
        <v>0</v>
      </c>
      <c r="BL200" s="20" t="s">
        <v>629</v>
      </c>
      <c r="BM200" s="20" t="s">
        <v>996</v>
      </c>
    </row>
    <row r="201" spans="2:65" s="1" customFormat="1" ht="38.25" customHeight="1">
      <c r="B201" s="130"/>
      <c r="C201" s="169" t="s">
        <v>246</v>
      </c>
      <c r="D201" s="169" t="s">
        <v>152</v>
      </c>
      <c r="E201" s="170" t="s">
        <v>2596</v>
      </c>
      <c r="F201" s="281" t="s">
        <v>2597</v>
      </c>
      <c r="G201" s="281"/>
      <c r="H201" s="281"/>
      <c r="I201" s="281"/>
      <c r="J201" s="171" t="s">
        <v>244</v>
      </c>
      <c r="K201" s="172">
        <v>5</v>
      </c>
      <c r="L201" s="270">
        <v>0</v>
      </c>
      <c r="M201" s="270"/>
      <c r="N201" s="282">
        <f t="shared" si="35"/>
        <v>0</v>
      </c>
      <c r="O201" s="282"/>
      <c r="P201" s="282"/>
      <c r="Q201" s="282"/>
      <c r="R201" s="133"/>
      <c r="T201" s="154" t="s">
        <v>5</v>
      </c>
      <c r="U201" s="46" t="s">
        <v>45</v>
      </c>
      <c r="V201" s="38"/>
      <c r="W201" s="173">
        <f t="shared" si="36"/>
        <v>0</v>
      </c>
      <c r="X201" s="173">
        <v>0</v>
      </c>
      <c r="Y201" s="173">
        <f t="shared" si="37"/>
        <v>0</v>
      </c>
      <c r="Z201" s="173">
        <v>0</v>
      </c>
      <c r="AA201" s="174">
        <f t="shared" si="38"/>
        <v>0</v>
      </c>
      <c r="AR201" s="20" t="s">
        <v>629</v>
      </c>
      <c r="AT201" s="20" t="s">
        <v>152</v>
      </c>
      <c r="AU201" s="20" t="s">
        <v>118</v>
      </c>
      <c r="AY201" s="20" t="s">
        <v>161</v>
      </c>
      <c r="BE201" s="107">
        <f t="shared" si="39"/>
        <v>0</v>
      </c>
      <c r="BF201" s="107">
        <f t="shared" si="40"/>
        <v>0</v>
      </c>
      <c r="BG201" s="107">
        <f t="shared" si="41"/>
        <v>0</v>
      </c>
      <c r="BH201" s="107">
        <f t="shared" si="42"/>
        <v>0</v>
      </c>
      <c r="BI201" s="107">
        <f t="shared" si="43"/>
        <v>0</v>
      </c>
      <c r="BJ201" s="20" t="s">
        <v>85</v>
      </c>
      <c r="BK201" s="107">
        <f t="shared" si="44"/>
        <v>0</v>
      </c>
      <c r="BL201" s="20" t="s">
        <v>629</v>
      </c>
      <c r="BM201" s="20" t="s">
        <v>1004</v>
      </c>
    </row>
    <row r="202" spans="2:65" s="1" customFormat="1" ht="25.5" customHeight="1">
      <c r="B202" s="130"/>
      <c r="C202" s="169" t="s">
        <v>692</v>
      </c>
      <c r="D202" s="169" t="s">
        <v>152</v>
      </c>
      <c r="E202" s="170" t="s">
        <v>2598</v>
      </c>
      <c r="F202" s="281" t="s">
        <v>2599</v>
      </c>
      <c r="G202" s="281"/>
      <c r="H202" s="281"/>
      <c r="I202" s="281"/>
      <c r="J202" s="171" t="s">
        <v>244</v>
      </c>
      <c r="K202" s="172">
        <v>240</v>
      </c>
      <c r="L202" s="270">
        <v>0</v>
      </c>
      <c r="M202" s="270"/>
      <c r="N202" s="282">
        <f t="shared" si="35"/>
        <v>0</v>
      </c>
      <c r="O202" s="282"/>
      <c r="P202" s="282"/>
      <c r="Q202" s="282"/>
      <c r="R202" s="133"/>
      <c r="T202" s="154" t="s">
        <v>5</v>
      </c>
      <c r="U202" s="46" t="s">
        <v>45</v>
      </c>
      <c r="V202" s="38"/>
      <c r="W202" s="173">
        <f t="shared" si="36"/>
        <v>0</v>
      </c>
      <c r="X202" s="173">
        <v>0</v>
      </c>
      <c r="Y202" s="173">
        <f t="shared" si="37"/>
        <v>0</v>
      </c>
      <c r="Z202" s="173">
        <v>0</v>
      </c>
      <c r="AA202" s="174">
        <f t="shared" si="38"/>
        <v>0</v>
      </c>
      <c r="AR202" s="20" t="s">
        <v>629</v>
      </c>
      <c r="AT202" s="20" t="s">
        <v>152</v>
      </c>
      <c r="AU202" s="20" t="s">
        <v>118</v>
      </c>
      <c r="AY202" s="20" t="s">
        <v>161</v>
      </c>
      <c r="BE202" s="107">
        <f t="shared" si="39"/>
        <v>0</v>
      </c>
      <c r="BF202" s="107">
        <f t="shared" si="40"/>
        <v>0</v>
      </c>
      <c r="BG202" s="107">
        <f t="shared" si="41"/>
        <v>0</v>
      </c>
      <c r="BH202" s="107">
        <f t="shared" si="42"/>
        <v>0</v>
      </c>
      <c r="BI202" s="107">
        <f t="shared" si="43"/>
        <v>0</v>
      </c>
      <c r="BJ202" s="20" t="s">
        <v>85</v>
      </c>
      <c r="BK202" s="107">
        <f t="shared" si="44"/>
        <v>0</v>
      </c>
      <c r="BL202" s="20" t="s">
        <v>629</v>
      </c>
      <c r="BM202" s="20" t="s">
        <v>1012</v>
      </c>
    </row>
    <row r="203" spans="2:65" s="1" customFormat="1" ht="38.25" customHeight="1">
      <c r="B203" s="130"/>
      <c r="C203" s="169" t="s">
        <v>696</v>
      </c>
      <c r="D203" s="169" t="s">
        <v>152</v>
      </c>
      <c r="E203" s="170" t="s">
        <v>2600</v>
      </c>
      <c r="F203" s="281" t="s">
        <v>2601</v>
      </c>
      <c r="G203" s="281"/>
      <c r="H203" s="281"/>
      <c r="I203" s="281"/>
      <c r="J203" s="171" t="s">
        <v>244</v>
      </c>
      <c r="K203" s="172">
        <v>105</v>
      </c>
      <c r="L203" s="270">
        <v>0</v>
      </c>
      <c r="M203" s="270"/>
      <c r="N203" s="282">
        <f t="shared" si="35"/>
        <v>0</v>
      </c>
      <c r="O203" s="282"/>
      <c r="P203" s="282"/>
      <c r="Q203" s="282"/>
      <c r="R203" s="133"/>
      <c r="T203" s="154" t="s">
        <v>5</v>
      </c>
      <c r="U203" s="46" t="s">
        <v>45</v>
      </c>
      <c r="V203" s="38"/>
      <c r="W203" s="173">
        <f t="shared" si="36"/>
        <v>0</v>
      </c>
      <c r="X203" s="173">
        <v>0</v>
      </c>
      <c r="Y203" s="173">
        <f t="shared" si="37"/>
        <v>0</v>
      </c>
      <c r="Z203" s="173">
        <v>0</v>
      </c>
      <c r="AA203" s="174">
        <f t="shared" si="38"/>
        <v>0</v>
      </c>
      <c r="AR203" s="20" t="s">
        <v>629</v>
      </c>
      <c r="AT203" s="20" t="s">
        <v>152</v>
      </c>
      <c r="AU203" s="20" t="s">
        <v>118</v>
      </c>
      <c r="AY203" s="20" t="s">
        <v>161</v>
      </c>
      <c r="BE203" s="107">
        <f t="shared" si="39"/>
        <v>0</v>
      </c>
      <c r="BF203" s="107">
        <f t="shared" si="40"/>
        <v>0</v>
      </c>
      <c r="BG203" s="107">
        <f t="shared" si="41"/>
        <v>0</v>
      </c>
      <c r="BH203" s="107">
        <f t="shared" si="42"/>
        <v>0</v>
      </c>
      <c r="BI203" s="107">
        <f t="shared" si="43"/>
        <v>0</v>
      </c>
      <c r="BJ203" s="20" t="s">
        <v>85</v>
      </c>
      <c r="BK203" s="107">
        <f t="shared" si="44"/>
        <v>0</v>
      </c>
      <c r="BL203" s="20" t="s">
        <v>629</v>
      </c>
      <c r="BM203" s="20" t="s">
        <v>1020</v>
      </c>
    </row>
    <row r="204" spans="2:65" s="1" customFormat="1" ht="16.5" customHeight="1">
      <c r="B204" s="130"/>
      <c r="C204" s="199" t="s">
        <v>700</v>
      </c>
      <c r="D204" s="199" t="s">
        <v>238</v>
      </c>
      <c r="E204" s="200" t="s">
        <v>2602</v>
      </c>
      <c r="F204" s="295" t="s">
        <v>2603</v>
      </c>
      <c r="G204" s="295"/>
      <c r="H204" s="295"/>
      <c r="I204" s="295"/>
      <c r="J204" s="201" t="s">
        <v>171</v>
      </c>
      <c r="K204" s="202">
        <v>10</v>
      </c>
      <c r="L204" s="296">
        <v>0</v>
      </c>
      <c r="M204" s="296"/>
      <c r="N204" s="297">
        <f t="shared" si="35"/>
        <v>0</v>
      </c>
      <c r="O204" s="282"/>
      <c r="P204" s="282"/>
      <c r="Q204" s="282"/>
      <c r="R204" s="133"/>
      <c r="T204" s="154" t="s">
        <v>5</v>
      </c>
      <c r="U204" s="46" t="s">
        <v>45</v>
      </c>
      <c r="V204" s="38"/>
      <c r="W204" s="173">
        <f t="shared" si="36"/>
        <v>0</v>
      </c>
      <c r="X204" s="173">
        <v>0</v>
      </c>
      <c r="Y204" s="173">
        <f t="shared" si="37"/>
        <v>0</v>
      </c>
      <c r="Z204" s="173">
        <v>0</v>
      </c>
      <c r="AA204" s="174">
        <f t="shared" si="38"/>
        <v>0</v>
      </c>
      <c r="AR204" s="20" t="s">
        <v>1396</v>
      </c>
      <c r="AT204" s="20" t="s">
        <v>238</v>
      </c>
      <c r="AU204" s="20" t="s">
        <v>118</v>
      </c>
      <c r="AY204" s="20" t="s">
        <v>161</v>
      </c>
      <c r="BE204" s="107">
        <f t="shared" si="39"/>
        <v>0</v>
      </c>
      <c r="BF204" s="107">
        <f t="shared" si="40"/>
        <v>0</v>
      </c>
      <c r="BG204" s="107">
        <f t="shared" si="41"/>
        <v>0</v>
      </c>
      <c r="BH204" s="107">
        <f t="shared" si="42"/>
        <v>0</v>
      </c>
      <c r="BI204" s="107">
        <f t="shared" si="43"/>
        <v>0</v>
      </c>
      <c r="BJ204" s="20" t="s">
        <v>85</v>
      </c>
      <c r="BK204" s="107">
        <f t="shared" si="44"/>
        <v>0</v>
      </c>
      <c r="BL204" s="20" t="s">
        <v>629</v>
      </c>
      <c r="BM204" s="20" t="s">
        <v>1028</v>
      </c>
    </row>
    <row r="205" spans="2:65" s="1" customFormat="1" ht="25.5" customHeight="1">
      <c r="B205" s="130"/>
      <c r="C205" s="169" t="s">
        <v>704</v>
      </c>
      <c r="D205" s="169" t="s">
        <v>152</v>
      </c>
      <c r="E205" s="170" t="s">
        <v>2604</v>
      </c>
      <c r="F205" s="281" t="s">
        <v>2605</v>
      </c>
      <c r="G205" s="281"/>
      <c r="H205" s="281"/>
      <c r="I205" s="281"/>
      <c r="J205" s="171" t="s">
        <v>255</v>
      </c>
      <c r="K205" s="172">
        <v>6</v>
      </c>
      <c r="L205" s="270">
        <v>0</v>
      </c>
      <c r="M205" s="270"/>
      <c r="N205" s="282">
        <f t="shared" si="35"/>
        <v>0</v>
      </c>
      <c r="O205" s="282"/>
      <c r="P205" s="282"/>
      <c r="Q205" s="282"/>
      <c r="R205" s="133"/>
      <c r="T205" s="154" t="s">
        <v>5</v>
      </c>
      <c r="U205" s="46" t="s">
        <v>45</v>
      </c>
      <c r="V205" s="38"/>
      <c r="W205" s="173">
        <f t="shared" si="36"/>
        <v>0</v>
      </c>
      <c r="X205" s="173">
        <v>0</v>
      </c>
      <c r="Y205" s="173">
        <f t="shared" si="37"/>
        <v>0</v>
      </c>
      <c r="Z205" s="173">
        <v>0</v>
      </c>
      <c r="AA205" s="174">
        <f t="shared" si="38"/>
        <v>0</v>
      </c>
      <c r="AR205" s="20" t="s">
        <v>629</v>
      </c>
      <c r="AT205" s="20" t="s">
        <v>152</v>
      </c>
      <c r="AU205" s="20" t="s">
        <v>118</v>
      </c>
      <c r="AY205" s="20" t="s">
        <v>161</v>
      </c>
      <c r="BE205" s="107">
        <f t="shared" si="39"/>
        <v>0</v>
      </c>
      <c r="BF205" s="107">
        <f t="shared" si="40"/>
        <v>0</v>
      </c>
      <c r="BG205" s="107">
        <f t="shared" si="41"/>
        <v>0</v>
      </c>
      <c r="BH205" s="107">
        <f t="shared" si="42"/>
        <v>0</v>
      </c>
      <c r="BI205" s="107">
        <f t="shared" si="43"/>
        <v>0</v>
      </c>
      <c r="BJ205" s="20" t="s">
        <v>85</v>
      </c>
      <c r="BK205" s="107">
        <f t="shared" si="44"/>
        <v>0</v>
      </c>
      <c r="BL205" s="20" t="s">
        <v>629</v>
      </c>
      <c r="BM205" s="20" t="s">
        <v>1036</v>
      </c>
    </row>
    <row r="206" spans="2:65" s="1" customFormat="1" ht="25.5" customHeight="1">
      <c r="B206" s="130"/>
      <c r="C206" s="169" t="s">
        <v>708</v>
      </c>
      <c r="D206" s="169" t="s">
        <v>152</v>
      </c>
      <c r="E206" s="170" t="s">
        <v>2606</v>
      </c>
      <c r="F206" s="281" t="s">
        <v>2607</v>
      </c>
      <c r="G206" s="281"/>
      <c r="H206" s="281"/>
      <c r="I206" s="281"/>
      <c r="J206" s="171" t="s">
        <v>255</v>
      </c>
      <c r="K206" s="172">
        <v>4</v>
      </c>
      <c r="L206" s="270">
        <v>0</v>
      </c>
      <c r="M206" s="270"/>
      <c r="N206" s="282">
        <f t="shared" si="35"/>
        <v>0</v>
      </c>
      <c r="O206" s="282"/>
      <c r="P206" s="282"/>
      <c r="Q206" s="282"/>
      <c r="R206" s="133"/>
      <c r="T206" s="154" t="s">
        <v>5</v>
      </c>
      <c r="U206" s="46" t="s">
        <v>45</v>
      </c>
      <c r="V206" s="38"/>
      <c r="W206" s="173">
        <f t="shared" si="36"/>
        <v>0</v>
      </c>
      <c r="X206" s="173">
        <v>0</v>
      </c>
      <c r="Y206" s="173">
        <f t="shared" si="37"/>
        <v>0</v>
      </c>
      <c r="Z206" s="173">
        <v>0</v>
      </c>
      <c r="AA206" s="174">
        <f t="shared" si="38"/>
        <v>0</v>
      </c>
      <c r="AR206" s="20" t="s">
        <v>629</v>
      </c>
      <c r="AT206" s="20" t="s">
        <v>152</v>
      </c>
      <c r="AU206" s="20" t="s">
        <v>118</v>
      </c>
      <c r="AY206" s="20" t="s">
        <v>161</v>
      </c>
      <c r="BE206" s="107">
        <f t="shared" si="39"/>
        <v>0</v>
      </c>
      <c r="BF206" s="107">
        <f t="shared" si="40"/>
        <v>0</v>
      </c>
      <c r="BG206" s="107">
        <f t="shared" si="41"/>
        <v>0</v>
      </c>
      <c r="BH206" s="107">
        <f t="shared" si="42"/>
        <v>0</v>
      </c>
      <c r="BI206" s="107">
        <f t="shared" si="43"/>
        <v>0</v>
      </c>
      <c r="BJ206" s="20" t="s">
        <v>85</v>
      </c>
      <c r="BK206" s="107">
        <f t="shared" si="44"/>
        <v>0</v>
      </c>
      <c r="BL206" s="20" t="s">
        <v>629</v>
      </c>
      <c r="BM206" s="20" t="s">
        <v>1044</v>
      </c>
    </row>
    <row r="207" spans="2:65" s="1" customFormat="1" ht="25.5" customHeight="1">
      <c r="B207" s="130"/>
      <c r="C207" s="169" t="s">
        <v>712</v>
      </c>
      <c r="D207" s="169" t="s">
        <v>152</v>
      </c>
      <c r="E207" s="170" t="s">
        <v>2608</v>
      </c>
      <c r="F207" s="281" t="s">
        <v>2609</v>
      </c>
      <c r="G207" s="281"/>
      <c r="H207" s="281"/>
      <c r="I207" s="281"/>
      <c r="J207" s="171" t="s">
        <v>244</v>
      </c>
      <c r="K207" s="172">
        <v>105</v>
      </c>
      <c r="L207" s="270">
        <v>0</v>
      </c>
      <c r="M207" s="270"/>
      <c r="N207" s="282">
        <f t="shared" si="35"/>
        <v>0</v>
      </c>
      <c r="O207" s="282"/>
      <c r="P207" s="282"/>
      <c r="Q207" s="282"/>
      <c r="R207" s="133"/>
      <c r="T207" s="154" t="s">
        <v>5</v>
      </c>
      <c r="U207" s="46" t="s">
        <v>45</v>
      </c>
      <c r="V207" s="38"/>
      <c r="W207" s="173">
        <f t="shared" si="36"/>
        <v>0</v>
      </c>
      <c r="X207" s="173">
        <v>0</v>
      </c>
      <c r="Y207" s="173">
        <f t="shared" si="37"/>
        <v>0</v>
      </c>
      <c r="Z207" s="173">
        <v>0</v>
      </c>
      <c r="AA207" s="174">
        <f t="shared" si="38"/>
        <v>0</v>
      </c>
      <c r="AR207" s="20" t="s">
        <v>629</v>
      </c>
      <c r="AT207" s="20" t="s">
        <v>152</v>
      </c>
      <c r="AU207" s="20" t="s">
        <v>118</v>
      </c>
      <c r="AY207" s="20" t="s">
        <v>161</v>
      </c>
      <c r="BE207" s="107">
        <f t="shared" si="39"/>
        <v>0</v>
      </c>
      <c r="BF207" s="107">
        <f t="shared" si="40"/>
        <v>0</v>
      </c>
      <c r="BG207" s="107">
        <f t="shared" si="41"/>
        <v>0</v>
      </c>
      <c r="BH207" s="107">
        <f t="shared" si="42"/>
        <v>0</v>
      </c>
      <c r="BI207" s="107">
        <f t="shared" si="43"/>
        <v>0</v>
      </c>
      <c r="BJ207" s="20" t="s">
        <v>85</v>
      </c>
      <c r="BK207" s="107">
        <f t="shared" si="44"/>
        <v>0</v>
      </c>
      <c r="BL207" s="20" t="s">
        <v>629</v>
      </c>
      <c r="BM207" s="20" t="s">
        <v>1052</v>
      </c>
    </row>
    <row r="208" spans="2:65" s="1" customFormat="1" ht="25.5" customHeight="1">
      <c r="B208" s="130"/>
      <c r="C208" s="169" t="s">
        <v>716</v>
      </c>
      <c r="D208" s="169" t="s">
        <v>152</v>
      </c>
      <c r="E208" s="170" t="s">
        <v>2610</v>
      </c>
      <c r="F208" s="281" t="s">
        <v>2611</v>
      </c>
      <c r="G208" s="281"/>
      <c r="H208" s="281"/>
      <c r="I208" s="281"/>
      <c r="J208" s="171" t="s">
        <v>244</v>
      </c>
      <c r="K208" s="172">
        <v>130</v>
      </c>
      <c r="L208" s="270">
        <v>0</v>
      </c>
      <c r="M208" s="270"/>
      <c r="N208" s="282">
        <f t="shared" si="35"/>
        <v>0</v>
      </c>
      <c r="O208" s="282"/>
      <c r="P208" s="282"/>
      <c r="Q208" s="282"/>
      <c r="R208" s="133"/>
      <c r="T208" s="154" t="s">
        <v>5</v>
      </c>
      <c r="U208" s="46" t="s">
        <v>45</v>
      </c>
      <c r="V208" s="38"/>
      <c r="W208" s="173">
        <f t="shared" si="36"/>
        <v>0</v>
      </c>
      <c r="X208" s="173">
        <v>0</v>
      </c>
      <c r="Y208" s="173">
        <f t="shared" si="37"/>
        <v>0</v>
      </c>
      <c r="Z208" s="173">
        <v>0</v>
      </c>
      <c r="AA208" s="174">
        <f t="shared" si="38"/>
        <v>0</v>
      </c>
      <c r="AR208" s="20" t="s">
        <v>629</v>
      </c>
      <c r="AT208" s="20" t="s">
        <v>152</v>
      </c>
      <c r="AU208" s="20" t="s">
        <v>118</v>
      </c>
      <c r="AY208" s="20" t="s">
        <v>161</v>
      </c>
      <c r="BE208" s="107">
        <f t="shared" si="39"/>
        <v>0</v>
      </c>
      <c r="BF208" s="107">
        <f t="shared" si="40"/>
        <v>0</v>
      </c>
      <c r="BG208" s="107">
        <f t="shared" si="41"/>
        <v>0</v>
      </c>
      <c r="BH208" s="107">
        <f t="shared" si="42"/>
        <v>0</v>
      </c>
      <c r="BI208" s="107">
        <f t="shared" si="43"/>
        <v>0</v>
      </c>
      <c r="BJ208" s="20" t="s">
        <v>85</v>
      </c>
      <c r="BK208" s="107">
        <f t="shared" si="44"/>
        <v>0</v>
      </c>
      <c r="BL208" s="20" t="s">
        <v>629</v>
      </c>
      <c r="BM208" s="20" t="s">
        <v>1060</v>
      </c>
    </row>
    <row r="209" spans="2:65" s="1" customFormat="1" ht="16.5" customHeight="1">
      <c r="B209" s="130"/>
      <c r="C209" s="199" t="s">
        <v>720</v>
      </c>
      <c r="D209" s="199" t="s">
        <v>238</v>
      </c>
      <c r="E209" s="200" t="s">
        <v>2612</v>
      </c>
      <c r="F209" s="295" t="s">
        <v>2613</v>
      </c>
      <c r="G209" s="295"/>
      <c r="H209" s="295"/>
      <c r="I209" s="295"/>
      <c r="J209" s="201" t="s">
        <v>244</v>
      </c>
      <c r="K209" s="202">
        <v>130</v>
      </c>
      <c r="L209" s="296">
        <v>0</v>
      </c>
      <c r="M209" s="296"/>
      <c r="N209" s="297">
        <f t="shared" si="35"/>
        <v>0</v>
      </c>
      <c r="O209" s="282"/>
      <c r="P209" s="282"/>
      <c r="Q209" s="282"/>
      <c r="R209" s="133"/>
      <c r="T209" s="154" t="s">
        <v>5</v>
      </c>
      <c r="U209" s="46" t="s">
        <v>45</v>
      </c>
      <c r="V209" s="38"/>
      <c r="W209" s="173">
        <f t="shared" si="36"/>
        <v>0</v>
      </c>
      <c r="X209" s="173">
        <v>0</v>
      </c>
      <c r="Y209" s="173">
        <f t="shared" si="37"/>
        <v>0</v>
      </c>
      <c r="Z209" s="173">
        <v>0</v>
      </c>
      <c r="AA209" s="174">
        <f t="shared" si="38"/>
        <v>0</v>
      </c>
      <c r="AR209" s="20" t="s">
        <v>1396</v>
      </c>
      <c r="AT209" s="20" t="s">
        <v>238</v>
      </c>
      <c r="AU209" s="20" t="s">
        <v>118</v>
      </c>
      <c r="AY209" s="20" t="s">
        <v>161</v>
      </c>
      <c r="BE209" s="107">
        <f t="shared" si="39"/>
        <v>0</v>
      </c>
      <c r="BF209" s="107">
        <f t="shared" si="40"/>
        <v>0</v>
      </c>
      <c r="BG209" s="107">
        <f t="shared" si="41"/>
        <v>0</v>
      </c>
      <c r="BH209" s="107">
        <f t="shared" si="42"/>
        <v>0</v>
      </c>
      <c r="BI209" s="107">
        <f t="shared" si="43"/>
        <v>0</v>
      </c>
      <c r="BJ209" s="20" t="s">
        <v>85</v>
      </c>
      <c r="BK209" s="107">
        <f t="shared" si="44"/>
        <v>0</v>
      </c>
      <c r="BL209" s="20" t="s">
        <v>629</v>
      </c>
      <c r="BM209" s="20" t="s">
        <v>1068</v>
      </c>
    </row>
    <row r="210" spans="2:65" s="1" customFormat="1" ht="38.25" customHeight="1">
      <c r="B210" s="130"/>
      <c r="C210" s="169" t="s">
        <v>724</v>
      </c>
      <c r="D210" s="169" t="s">
        <v>152</v>
      </c>
      <c r="E210" s="170" t="s">
        <v>2614</v>
      </c>
      <c r="F210" s="281" t="s">
        <v>2615</v>
      </c>
      <c r="G210" s="281"/>
      <c r="H210" s="281"/>
      <c r="I210" s="281"/>
      <c r="J210" s="171" t="s">
        <v>244</v>
      </c>
      <c r="K210" s="172">
        <v>1630</v>
      </c>
      <c r="L210" s="270">
        <v>0</v>
      </c>
      <c r="M210" s="270"/>
      <c r="N210" s="282">
        <f t="shared" si="35"/>
        <v>0</v>
      </c>
      <c r="O210" s="282"/>
      <c r="P210" s="282"/>
      <c r="Q210" s="282"/>
      <c r="R210" s="133"/>
      <c r="T210" s="154" t="s">
        <v>5</v>
      </c>
      <c r="U210" s="46" t="s">
        <v>45</v>
      </c>
      <c r="V210" s="38"/>
      <c r="W210" s="173">
        <f t="shared" si="36"/>
        <v>0</v>
      </c>
      <c r="X210" s="173">
        <v>0</v>
      </c>
      <c r="Y210" s="173">
        <f t="shared" si="37"/>
        <v>0</v>
      </c>
      <c r="Z210" s="173">
        <v>0</v>
      </c>
      <c r="AA210" s="174">
        <f t="shared" si="38"/>
        <v>0</v>
      </c>
      <c r="AR210" s="20" t="s">
        <v>629</v>
      </c>
      <c r="AT210" s="20" t="s">
        <v>152</v>
      </c>
      <c r="AU210" s="20" t="s">
        <v>118</v>
      </c>
      <c r="AY210" s="20" t="s">
        <v>161</v>
      </c>
      <c r="BE210" s="107">
        <f t="shared" si="39"/>
        <v>0</v>
      </c>
      <c r="BF210" s="107">
        <f t="shared" si="40"/>
        <v>0</v>
      </c>
      <c r="BG210" s="107">
        <f t="shared" si="41"/>
        <v>0</v>
      </c>
      <c r="BH210" s="107">
        <f t="shared" si="42"/>
        <v>0</v>
      </c>
      <c r="BI210" s="107">
        <f t="shared" si="43"/>
        <v>0</v>
      </c>
      <c r="BJ210" s="20" t="s">
        <v>85</v>
      </c>
      <c r="BK210" s="107">
        <f t="shared" si="44"/>
        <v>0</v>
      </c>
      <c r="BL210" s="20" t="s">
        <v>629</v>
      </c>
      <c r="BM210" s="20" t="s">
        <v>1076</v>
      </c>
    </row>
    <row r="211" spans="2:65" s="1" customFormat="1" ht="25.5" customHeight="1">
      <c r="B211" s="130"/>
      <c r="C211" s="199" t="s">
        <v>728</v>
      </c>
      <c r="D211" s="199" t="s">
        <v>238</v>
      </c>
      <c r="E211" s="200" t="s">
        <v>2616</v>
      </c>
      <c r="F211" s="295" t="s">
        <v>2617</v>
      </c>
      <c r="G211" s="295"/>
      <c r="H211" s="295"/>
      <c r="I211" s="295"/>
      <c r="J211" s="201" t="s">
        <v>244</v>
      </c>
      <c r="K211" s="202">
        <v>290</v>
      </c>
      <c r="L211" s="296">
        <v>0</v>
      </c>
      <c r="M211" s="296"/>
      <c r="N211" s="297">
        <f t="shared" si="35"/>
        <v>0</v>
      </c>
      <c r="O211" s="282"/>
      <c r="P211" s="282"/>
      <c r="Q211" s="282"/>
      <c r="R211" s="133"/>
      <c r="T211" s="154" t="s">
        <v>5</v>
      </c>
      <c r="U211" s="46" t="s">
        <v>45</v>
      </c>
      <c r="V211" s="38"/>
      <c r="W211" s="173">
        <f t="shared" si="36"/>
        <v>0</v>
      </c>
      <c r="X211" s="173">
        <v>0</v>
      </c>
      <c r="Y211" s="173">
        <f t="shared" si="37"/>
        <v>0</v>
      </c>
      <c r="Z211" s="173">
        <v>0</v>
      </c>
      <c r="AA211" s="174">
        <f t="shared" si="38"/>
        <v>0</v>
      </c>
      <c r="AR211" s="20" t="s">
        <v>1396</v>
      </c>
      <c r="AT211" s="20" t="s">
        <v>238</v>
      </c>
      <c r="AU211" s="20" t="s">
        <v>118</v>
      </c>
      <c r="AY211" s="20" t="s">
        <v>161</v>
      </c>
      <c r="BE211" s="107">
        <f t="shared" si="39"/>
        <v>0</v>
      </c>
      <c r="BF211" s="107">
        <f t="shared" si="40"/>
        <v>0</v>
      </c>
      <c r="BG211" s="107">
        <f t="shared" si="41"/>
        <v>0</v>
      </c>
      <c r="BH211" s="107">
        <f t="shared" si="42"/>
        <v>0</v>
      </c>
      <c r="BI211" s="107">
        <f t="shared" si="43"/>
        <v>0</v>
      </c>
      <c r="BJ211" s="20" t="s">
        <v>85</v>
      </c>
      <c r="BK211" s="107">
        <f t="shared" si="44"/>
        <v>0</v>
      </c>
      <c r="BL211" s="20" t="s">
        <v>629</v>
      </c>
      <c r="BM211" s="20" t="s">
        <v>1084</v>
      </c>
    </row>
    <row r="212" spans="2:65" s="1" customFormat="1" ht="25.5" customHeight="1">
      <c r="B212" s="130"/>
      <c r="C212" s="199" t="s">
        <v>732</v>
      </c>
      <c r="D212" s="199" t="s">
        <v>238</v>
      </c>
      <c r="E212" s="200" t="s">
        <v>2618</v>
      </c>
      <c r="F212" s="295" t="s">
        <v>2619</v>
      </c>
      <c r="G212" s="295"/>
      <c r="H212" s="295"/>
      <c r="I212" s="295"/>
      <c r="J212" s="201" t="s">
        <v>244</v>
      </c>
      <c r="K212" s="202">
        <v>150</v>
      </c>
      <c r="L212" s="296">
        <v>0</v>
      </c>
      <c r="M212" s="296"/>
      <c r="N212" s="297">
        <f t="shared" si="35"/>
        <v>0</v>
      </c>
      <c r="O212" s="282"/>
      <c r="P212" s="282"/>
      <c r="Q212" s="282"/>
      <c r="R212" s="133"/>
      <c r="T212" s="154" t="s">
        <v>5</v>
      </c>
      <c r="U212" s="46" t="s">
        <v>45</v>
      </c>
      <c r="V212" s="38"/>
      <c r="W212" s="173">
        <f t="shared" si="36"/>
        <v>0</v>
      </c>
      <c r="X212" s="173">
        <v>0</v>
      </c>
      <c r="Y212" s="173">
        <f t="shared" si="37"/>
        <v>0</v>
      </c>
      <c r="Z212" s="173">
        <v>0</v>
      </c>
      <c r="AA212" s="174">
        <f t="shared" si="38"/>
        <v>0</v>
      </c>
      <c r="AR212" s="20" t="s">
        <v>1396</v>
      </c>
      <c r="AT212" s="20" t="s">
        <v>238</v>
      </c>
      <c r="AU212" s="20" t="s">
        <v>118</v>
      </c>
      <c r="AY212" s="20" t="s">
        <v>161</v>
      </c>
      <c r="BE212" s="107">
        <f t="shared" si="39"/>
        <v>0</v>
      </c>
      <c r="BF212" s="107">
        <f t="shared" si="40"/>
        <v>0</v>
      </c>
      <c r="BG212" s="107">
        <f t="shared" si="41"/>
        <v>0</v>
      </c>
      <c r="BH212" s="107">
        <f t="shared" si="42"/>
        <v>0</v>
      </c>
      <c r="BI212" s="107">
        <f t="shared" si="43"/>
        <v>0</v>
      </c>
      <c r="BJ212" s="20" t="s">
        <v>85</v>
      </c>
      <c r="BK212" s="107">
        <f t="shared" si="44"/>
        <v>0</v>
      </c>
      <c r="BL212" s="20" t="s">
        <v>629</v>
      </c>
      <c r="BM212" s="20" t="s">
        <v>1092</v>
      </c>
    </row>
    <row r="213" spans="2:65" s="1" customFormat="1" ht="25.5" customHeight="1">
      <c r="B213" s="130"/>
      <c r="C213" s="199" t="s">
        <v>736</v>
      </c>
      <c r="D213" s="199" t="s">
        <v>238</v>
      </c>
      <c r="E213" s="200" t="s">
        <v>2620</v>
      </c>
      <c r="F213" s="295" t="s">
        <v>2621</v>
      </c>
      <c r="G213" s="295"/>
      <c r="H213" s="295"/>
      <c r="I213" s="295"/>
      <c r="J213" s="201" t="s">
        <v>244</v>
      </c>
      <c r="K213" s="202">
        <v>20</v>
      </c>
      <c r="L213" s="296">
        <v>0</v>
      </c>
      <c r="M213" s="296"/>
      <c r="N213" s="297">
        <f t="shared" si="35"/>
        <v>0</v>
      </c>
      <c r="O213" s="282"/>
      <c r="P213" s="282"/>
      <c r="Q213" s="282"/>
      <c r="R213" s="133"/>
      <c r="T213" s="154" t="s">
        <v>5</v>
      </c>
      <c r="U213" s="46" t="s">
        <v>45</v>
      </c>
      <c r="V213" s="38"/>
      <c r="W213" s="173">
        <f t="shared" si="36"/>
        <v>0</v>
      </c>
      <c r="X213" s="173">
        <v>0</v>
      </c>
      <c r="Y213" s="173">
        <f t="shared" si="37"/>
        <v>0</v>
      </c>
      <c r="Z213" s="173">
        <v>0</v>
      </c>
      <c r="AA213" s="174">
        <f t="shared" si="38"/>
        <v>0</v>
      </c>
      <c r="AR213" s="20" t="s">
        <v>1396</v>
      </c>
      <c r="AT213" s="20" t="s">
        <v>238</v>
      </c>
      <c r="AU213" s="20" t="s">
        <v>118</v>
      </c>
      <c r="AY213" s="20" t="s">
        <v>161</v>
      </c>
      <c r="BE213" s="107">
        <f t="shared" si="39"/>
        <v>0</v>
      </c>
      <c r="BF213" s="107">
        <f t="shared" si="40"/>
        <v>0</v>
      </c>
      <c r="BG213" s="107">
        <f t="shared" si="41"/>
        <v>0</v>
      </c>
      <c r="BH213" s="107">
        <f t="shared" si="42"/>
        <v>0</v>
      </c>
      <c r="BI213" s="107">
        <f t="shared" si="43"/>
        <v>0</v>
      </c>
      <c r="BJ213" s="20" t="s">
        <v>85</v>
      </c>
      <c r="BK213" s="107">
        <f t="shared" si="44"/>
        <v>0</v>
      </c>
      <c r="BL213" s="20" t="s">
        <v>629</v>
      </c>
      <c r="BM213" s="20" t="s">
        <v>1100</v>
      </c>
    </row>
    <row r="214" spans="2:65" s="1" customFormat="1" ht="25.5" customHeight="1">
      <c r="B214" s="130"/>
      <c r="C214" s="169" t="s">
        <v>748</v>
      </c>
      <c r="D214" s="169" t="s">
        <v>152</v>
      </c>
      <c r="E214" s="170" t="s">
        <v>2622</v>
      </c>
      <c r="F214" s="281" t="s">
        <v>2623</v>
      </c>
      <c r="G214" s="281"/>
      <c r="H214" s="281"/>
      <c r="I214" s="281"/>
      <c r="J214" s="171" t="s">
        <v>244</v>
      </c>
      <c r="K214" s="172">
        <v>5</v>
      </c>
      <c r="L214" s="270">
        <v>0</v>
      </c>
      <c r="M214" s="270"/>
      <c r="N214" s="282">
        <f t="shared" si="35"/>
        <v>0</v>
      </c>
      <c r="O214" s="282"/>
      <c r="P214" s="282"/>
      <c r="Q214" s="282"/>
      <c r="R214" s="133"/>
      <c r="T214" s="154" t="s">
        <v>5</v>
      </c>
      <c r="U214" s="46" t="s">
        <v>45</v>
      </c>
      <c r="V214" s="38"/>
      <c r="W214" s="173">
        <f t="shared" si="36"/>
        <v>0</v>
      </c>
      <c r="X214" s="173">
        <v>0</v>
      </c>
      <c r="Y214" s="173">
        <f t="shared" si="37"/>
        <v>0</v>
      </c>
      <c r="Z214" s="173">
        <v>0</v>
      </c>
      <c r="AA214" s="174">
        <f t="shared" si="38"/>
        <v>0</v>
      </c>
      <c r="AR214" s="20" t="s">
        <v>629</v>
      </c>
      <c r="AT214" s="20" t="s">
        <v>152</v>
      </c>
      <c r="AU214" s="20" t="s">
        <v>118</v>
      </c>
      <c r="AY214" s="20" t="s">
        <v>161</v>
      </c>
      <c r="BE214" s="107">
        <f t="shared" si="39"/>
        <v>0</v>
      </c>
      <c r="BF214" s="107">
        <f t="shared" si="40"/>
        <v>0</v>
      </c>
      <c r="BG214" s="107">
        <f t="shared" si="41"/>
        <v>0</v>
      </c>
      <c r="BH214" s="107">
        <f t="shared" si="42"/>
        <v>0</v>
      </c>
      <c r="BI214" s="107">
        <f t="shared" si="43"/>
        <v>0</v>
      </c>
      <c r="BJ214" s="20" t="s">
        <v>85</v>
      </c>
      <c r="BK214" s="107">
        <f t="shared" si="44"/>
        <v>0</v>
      </c>
      <c r="BL214" s="20" t="s">
        <v>629</v>
      </c>
      <c r="BM214" s="20" t="s">
        <v>1124</v>
      </c>
    </row>
    <row r="215" spans="2:65" s="1" customFormat="1" ht="25.5" customHeight="1">
      <c r="B215" s="130"/>
      <c r="C215" s="169" t="s">
        <v>752</v>
      </c>
      <c r="D215" s="169" t="s">
        <v>152</v>
      </c>
      <c r="E215" s="170" t="s">
        <v>2624</v>
      </c>
      <c r="F215" s="281" t="s">
        <v>2625</v>
      </c>
      <c r="G215" s="281"/>
      <c r="H215" s="281"/>
      <c r="I215" s="281"/>
      <c r="J215" s="171" t="s">
        <v>244</v>
      </c>
      <c r="K215" s="172">
        <v>160</v>
      </c>
      <c r="L215" s="270">
        <v>0</v>
      </c>
      <c r="M215" s="270"/>
      <c r="N215" s="282">
        <f t="shared" si="35"/>
        <v>0</v>
      </c>
      <c r="O215" s="282"/>
      <c r="P215" s="282"/>
      <c r="Q215" s="282"/>
      <c r="R215" s="133"/>
      <c r="T215" s="154" t="s">
        <v>5</v>
      </c>
      <c r="U215" s="46" t="s">
        <v>45</v>
      </c>
      <c r="V215" s="38"/>
      <c r="W215" s="173">
        <f t="shared" si="36"/>
        <v>0</v>
      </c>
      <c r="X215" s="173">
        <v>0</v>
      </c>
      <c r="Y215" s="173">
        <f t="shared" si="37"/>
        <v>0</v>
      </c>
      <c r="Z215" s="173">
        <v>0</v>
      </c>
      <c r="AA215" s="174">
        <f t="shared" si="38"/>
        <v>0</v>
      </c>
      <c r="AR215" s="20" t="s">
        <v>629</v>
      </c>
      <c r="AT215" s="20" t="s">
        <v>152</v>
      </c>
      <c r="AU215" s="20" t="s">
        <v>118</v>
      </c>
      <c r="AY215" s="20" t="s">
        <v>161</v>
      </c>
      <c r="BE215" s="107">
        <f t="shared" si="39"/>
        <v>0</v>
      </c>
      <c r="BF215" s="107">
        <f t="shared" si="40"/>
        <v>0</v>
      </c>
      <c r="BG215" s="107">
        <f t="shared" si="41"/>
        <v>0</v>
      </c>
      <c r="BH215" s="107">
        <f t="shared" si="42"/>
        <v>0</v>
      </c>
      <c r="BI215" s="107">
        <f t="shared" si="43"/>
        <v>0</v>
      </c>
      <c r="BJ215" s="20" t="s">
        <v>85</v>
      </c>
      <c r="BK215" s="107">
        <f t="shared" si="44"/>
        <v>0</v>
      </c>
      <c r="BL215" s="20" t="s">
        <v>629</v>
      </c>
      <c r="BM215" s="20" t="s">
        <v>1132</v>
      </c>
    </row>
    <row r="216" spans="2:65" s="1" customFormat="1" ht="49.9" customHeight="1">
      <c r="B216" s="37"/>
      <c r="C216" s="38"/>
      <c r="D216" s="148" t="s">
        <v>150</v>
      </c>
      <c r="E216" s="38"/>
      <c r="F216" s="38"/>
      <c r="G216" s="38"/>
      <c r="H216" s="38"/>
      <c r="I216" s="38"/>
      <c r="J216" s="38"/>
      <c r="K216" s="38"/>
      <c r="L216" s="38"/>
      <c r="M216" s="38"/>
      <c r="N216" s="302">
        <f t="shared" ref="N216:N221" si="45">BK216</f>
        <v>0</v>
      </c>
      <c r="O216" s="303"/>
      <c r="P216" s="303"/>
      <c r="Q216" s="303"/>
      <c r="R216" s="39"/>
      <c r="T216" s="149"/>
      <c r="U216" s="38"/>
      <c r="V216" s="38"/>
      <c r="W216" s="38"/>
      <c r="X216" s="38"/>
      <c r="Y216" s="38"/>
      <c r="Z216" s="38"/>
      <c r="AA216" s="76"/>
      <c r="AT216" s="20" t="s">
        <v>79</v>
      </c>
      <c r="AU216" s="20" t="s">
        <v>80</v>
      </c>
      <c r="AY216" s="20" t="s">
        <v>151</v>
      </c>
      <c r="BK216" s="107">
        <f>SUM(BK217:BK221)</f>
        <v>0</v>
      </c>
    </row>
    <row r="217" spans="2:65" s="1" customFormat="1" ht="22.35" customHeight="1">
      <c r="B217" s="37"/>
      <c r="C217" s="150" t="s">
        <v>5</v>
      </c>
      <c r="D217" s="150" t="s">
        <v>152</v>
      </c>
      <c r="E217" s="151" t="s">
        <v>5</v>
      </c>
      <c r="F217" s="269" t="s">
        <v>5</v>
      </c>
      <c r="G217" s="269"/>
      <c r="H217" s="269"/>
      <c r="I217" s="269"/>
      <c r="J217" s="152" t="s">
        <v>5</v>
      </c>
      <c r="K217" s="153"/>
      <c r="L217" s="270"/>
      <c r="M217" s="271"/>
      <c r="N217" s="271">
        <f t="shared" si="45"/>
        <v>0</v>
      </c>
      <c r="O217" s="271"/>
      <c r="P217" s="271"/>
      <c r="Q217" s="271"/>
      <c r="R217" s="39"/>
      <c r="T217" s="154" t="s">
        <v>5</v>
      </c>
      <c r="U217" s="155" t="s">
        <v>45</v>
      </c>
      <c r="V217" s="38"/>
      <c r="W217" s="38"/>
      <c r="X217" s="38"/>
      <c r="Y217" s="38"/>
      <c r="Z217" s="38"/>
      <c r="AA217" s="76"/>
      <c r="AT217" s="20" t="s">
        <v>151</v>
      </c>
      <c r="AU217" s="20" t="s">
        <v>85</v>
      </c>
      <c r="AY217" s="20" t="s">
        <v>151</v>
      </c>
      <c r="BE217" s="107">
        <f>IF(U217="základní",N217,0)</f>
        <v>0</v>
      </c>
      <c r="BF217" s="107">
        <f>IF(U217="snížená",N217,0)</f>
        <v>0</v>
      </c>
      <c r="BG217" s="107">
        <f>IF(U217="zákl. přenesená",N217,0)</f>
        <v>0</v>
      </c>
      <c r="BH217" s="107">
        <f>IF(U217="sníž. přenesená",N217,0)</f>
        <v>0</v>
      </c>
      <c r="BI217" s="107">
        <f>IF(U217="nulová",N217,0)</f>
        <v>0</v>
      </c>
      <c r="BJ217" s="20" t="s">
        <v>85</v>
      </c>
      <c r="BK217" s="107">
        <f>L217*K217</f>
        <v>0</v>
      </c>
    </row>
    <row r="218" spans="2:65" s="1" customFormat="1" ht="22.35" customHeight="1">
      <c r="B218" s="37"/>
      <c r="C218" s="150" t="s">
        <v>5</v>
      </c>
      <c r="D218" s="150" t="s">
        <v>152</v>
      </c>
      <c r="E218" s="151" t="s">
        <v>5</v>
      </c>
      <c r="F218" s="269" t="s">
        <v>5</v>
      </c>
      <c r="G218" s="269"/>
      <c r="H218" s="269"/>
      <c r="I218" s="269"/>
      <c r="J218" s="152" t="s">
        <v>5</v>
      </c>
      <c r="K218" s="153"/>
      <c r="L218" s="270"/>
      <c r="M218" s="271"/>
      <c r="N218" s="271">
        <f t="shared" si="45"/>
        <v>0</v>
      </c>
      <c r="O218" s="271"/>
      <c r="P218" s="271"/>
      <c r="Q218" s="271"/>
      <c r="R218" s="39"/>
      <c r="T218" s="154" t="s">
        <v>5</v>
      </c>
      <c r="U218" s="155" t="s">
        <v>45</v>
      </c>
      <c r="V218" s="38"/>
      <c r="W218" s="38"/>
      <c r="X218" s="38"/>
      <c r="Y218" s="38"/>
      <c r="Z218" s="38"/>
      <c r="AA218" s="76"/>
      <c r="AT218" s="20" t="s">
        <v>151</v>
      </c>
      <c r="AU218" s="20" t="s">
        <v>85</v>
      </c>
      <c r="AY218" s="20" t="s">
        <v>151</v>
      </c>
      <c r="BE218" s="107">
        <f>IF(U218="základní",N218,0)</f>
        <v>0</v>
      </c>
      <c r="BF218" s="107">
        <f>IF(U218="snížená",N218,0)</f>
        <v>0</v>
      </c>
      <c r="BG218" s="107">
        <f>IF(U218="zákl. přenesená",N218,0)</f>
        <v>0</v>
      </c>
      <c r="BH218" s="107">
        <f>IF(U218="sníž. přenesená",N218,0)</f>
        <v>0</v>
      </c>
      <c r="BI218" s="107">
        <f>IF(U218="nulová",N218,0)</f>
        <v>0</v>
      </c>
      <c r="BJ218" s="20" t="s">
        <v>85</v>
      </c>
      <c r="BK218" s="107">
        <f>L218*K218</f>
        <v>0</v>
      </c>
    </row>
    <row r="219" spans="2:65" s="1" customFormat="1" ht="22.35" customHeight="1">
      <c r="B219" s="37"/>
      <c r="C219" s="150" t="s">
        <v>5</v>
      </c>
      <c r="D219" s="150" t="s">
        <v>152</v>
      </c>
      <c r="E219" s="151" t="s">
        <v>5</v>
      </c>
      <c r="F219" s="269" t="s">
        <v>5</v>
      </c>
      <c r="G219" s="269"/>
      <c r="H219" s="269"/>
      <c r="I219" s="269"/>
      <c r="J219" s="152" t="s">
        <v>5</v>
      </c>
      <c r="K219" s="153"/>
      <c r="L219" s="270"/>
      <c r="M219" s="271"/>
      <c r="N219" s="271">
        <f t="shared" si="45"/>
        <v>0</v>
      </c>
      <c r="O219" s="271"/>
      <c r="P219" s="271"/>
      <c r="Q219" s="271"/>
      <c r="R219" s="39"/>
      <c r="T219" s="154" t="s">
        <v>5</v>
      </c>
      <c r="U219" s="155" t="s">
        <v>45</v>
      </c>
      <c r="V219" s="38"/>
      <c r="W219" s="38"/>
      <c r="X219" s="38"/>
      <c r="Y219" s="38"/>
      <c r="Z219" s="38"/>
      <c r="AA219" s="76"/>
      <c r="AT219" s="20" t="s">
        <v>151</v>
      </c>
      <c r="AU219" s="20" t="s">
        <v>85</v>
      </c>
      <c r="AY219" s="20" t="s">
        <v>151</v>
      </c>
      <c r="BE219" s="107">
        <f>IF(U219="základní",N219,0)</f>
        <v>0</v>
      </c>
      <c r="BF219" s="107">
        <f>IF(U219="snížená",N219,0)</f>
        <v>0</v>
      </c>
      <c r="BG219" s="107">
        <f>IF(U219="zákl. přenesená",N219,0)</f>
        <v>0</v>
      </c>
      <c r="BH219" s="107">
        <f>IF(U219="sníž. přenesená",N219,0)</f>
        <v>0</v>
      </c>
      <c r="BI219" s="107">
        <f>IF(U219="nulová",N219,0)</f>
        <v>0</v>
      </c>
      <c r="BJ219" s="20" t="s">
        <v>85</v>
      </c>
      <c r="BK219" s="107">
        <f>L219*K219</f>
        <v>0</v>
      </c>
    </row>
    <row r="220" spans="2:65" s="1" customFormat="1" ht="22.35" customHeight="1">
      <c r="B220" s="37"/>
      <c r="C220" s="150" t="s">
        <v>5</v>
      </c>
      <c r="D220" s="150" t="s">
        <v>152</v>
      </c>
      <c r="E220" s="151" t="s">
        <v>5</v>
      </c>
      <c r="F220" s="269" t="s">
        <v>5</v>
      </c>
      <c r="G220" s="269"/>
      <c r="H220" s="269"/>
      <c r="I220" s="269"/>
      <c r="J220" s="152" t="s">
        <v>5</v>
      </c>
      <c r="K220" s="153"/>
      <c r="L220" s="270"/>
      <c r="M220" s="271"/>
      <c r="N220" s="271">
        <f t="shared" si="45"/>
        <v>0</v>
      </c>
      <c r="O220" s="271"/>
      <c r="P220" s="271"/>
      <c r="Q220" s="271"/>
      <c r="R220" s="39"/>
      <c r="T220" s="154" t="s">
        <v>5</v>
      </c>
      <c r="U220" s="155" t="s">
        <v>45</v>
      </c>
      <c r="V220" s="38"/>
      <c r="W220" s="38"/>
      <c r="X220" s="38"/>
      <c r="Y220" s="38"/>
      <c r="Z220" s="38"/>
      <c r="AA220" s="76"/>
      <c r="AT220" s="20" t="s">
        <v>151</v>
      </c>
      <c r="AU220" s="20" t="s">
        <v>85</v>
      </c>
      <c r="AY220" s="20" t="s">
        <v>151</v>
      </c>
      <c r="BE220" s="107">
        <f>IF(U220="základní",N220,0)</f>
        <v>0</v>
      </c>
      <c r="BF220" s="107">
        <f>IF(U220="snížená",N220,0)</f>
        <v>0</v>
      </c>
      <c r="BG220" s="107">
        <f>IF(U220="zákl. přenesená",N220,0)</f>
        <v>0</v>
      </c>
      <c r="BH220" s="107">
        <f>IF(U220="sníž. přenesená",N220,0)</f>
        <v>0</v>
      </c>
      <c r="BI220" s="107">
        <f>IF(U220="nulová",N220,0)</f>
        <v>0</v>
      </c>
      <c r="BJ220" s="20" t="s">
        <v>85</v>
      </c>
      <c r="BK220" s="107">
        <f>L220*K220</f>
        <v>0</v>
      </c>
    </row>
    <row r="221" spans="2:65" s="1" customFormat="1" ht="22.35" customHeight="1">
      <c r="B221" s="37"/>
      <c r="C221" s="150" t="s">
        <v>5</v>
      </c>
      <c r="D221" s="150" t="s">
        <v>152</v>
      </c>
      <c r="E221" s="151" t="s">
        <v>5</v>
      </c>
      <c r="F221" s="269" t="s">
        <v>5</v>
      </c>
      <c r="G221" s="269"/>
      <c r="H221" s="269"/>
      <c r="I221" s="269"/>
      <c r="J221" s="152" t="s">
        <v>5</v>
      </c>
      <c r="K221" s="153"/>
      <c r="L221" s="270"/>
      <c r="M221" s="271"/>
      <c r="N221" s="271">
        <f t="shared" si="45"/>
        <v>0</v>
      </c>
      <c r="O221" s="271"/>
      <c r="P221" s="271"/>
      <c r="Q221" s="271"/>
      <c r="R221" s="39"/>
      <c r="T221" s="154" t="s">
        <v>5</v>
      </c>
      <c r="U221" s="155" t="s">
        <v>45</v>
      </c>
      <c r="V221" s="58"/>
      <c r="W221" s="58"/>
      <c r="X221" s="58"/>
      <c r="Y221" s="58"/>
      <c r="Z221" s="58"/>
      <c r="AA221" s="60"/>
      <c r="AT221" s="20" t="s">
        <v>151</v>
      </c>
      <c r="AU221" s="20" t="s">
        <v>85</v>
      </c>
      <c r="AY221" s="20" t="s">
        <v>151</v>
      </c>
      <c r="BE221" s="107">
        <f>IF(U221="základní",N221,0)</f>
        <v>0</v>
      </c>
      <c r="BF221" s="107">
        <f>IF(U221="snížená",N221,0)</f>
        <v>0</v>
      </c>
      <c r="BG221" s="107">
        <f>IF(U221="zákl. přenesená",N221,0)</f>
        <v>0</v>
      </c>
      <c r="BH221" s="107">
        <f>IF(U221="sníž. přenesená",N221,0)</f>
        <v>0</v>
      </c>
      <c r="BI221" s="107">
        <f>IF(U221="nulová",N221,0)</f>
        <v>0</v>
      </c>
      <c r="BJ221" s="20" t="s">
        <v>85</v>
      </c>
      <c r="BK221" s="107">
        <f>L221*K221</f>
        <v>0</v>
      </c>
    </row>
    <row r="222" spans="2:65" s="1" customFormat="1" ht="6.95" customHeight="1">
      <c r="B222" s="61"/>
      <c r="C222" s="62"/>
      <c r="D222" s="62"/>
      <c r="E222" s="62"/>
      <c r="F222" s="62"/>
      <c r="G222" s="62"/>
      <c r="H222" s="62"/>
      <c r="I222" s="62"/>
      <c r="J222" s="62"/>
      <c r="K222" s="62"/>
      <c r="L222" s="62"/>
      <c r="M222" s="62"/>
      <c r="N222" s="62"/>
      <c r="O222" s="62"/>
      <c r="P222" s="62"/>
      <c r="Q222" s="62"/>
      <c r="R222" s="63"/>
    </row>
  </sheetData>
  <mergeCells count="365">
    <mergeCell ref="S2:AC2"/>
    <mergeCell ref="F221:I221"/>
    <mergeCell ref="L221:M221"/>
    <mergeCell ref="N221:Q221"/>
    <mergeCell ref="N119:Q119"/>
    <mergeCell ref="N120:Q120"/>
    <mergeCell ref="N121:Q121"/>
    <mergeCell ref="N192:Q192"/>
    <mergeCell ref="N216:Q216"/>
    <mergeCell ref="H1:K1"/>
    <mergeCell ref="F218:I218"/>
    <mergeCell ref="L218:M218"/>
    <mergeCell ref="N218:Q218"/>
    <mergeCell ref="F219:I219"/>
    <mergeCell ref="L219:M219"/>
    <mergeCell ref="N219:Q219"/>
    <mergeCell ref="F220:I220"/>
    <mergeCell ref="L220:M220"/>
    <mergeCell ref="N220:Q220"/>
    <mergeCell ref="F214:I214"/>
    <mergeCell ref="L214:M214"/>
    <mergeCell ref="N214:Q214"/>
    <mergeCell ref="F215:I215"/>
    <mergeCell ref="L215:M215"/>
    <mergeCell ref="N215:Q215"/>
    <mergeCell ref="F217:I217"/>
    <mergeCell ref="L217:M217"/>
    <mergeCell ref="N217:Q217"/>
    <mergeCell ref="F211:I211"/>
    <mergeCell ref="L211:M211"/>
    <mergeCell ref="N211:Q211"/>
    <mergeCell ref="F212:I212"/>
    <mergeCell ref="L212:M212"/>
    <mergeCell ref="N212:Q212"/>
    <mergeCell ref="F213:I213"/>
    <mergeCell ref="L213:M213"/>
    <mergeCell ref="N213:Q213"/>
    <mergeCell ref="F208:I208"/>
    <mergeCell ref="L208:M208"/>
    <mergeCell ref="N208:Q208"/>
    <mergeCell ref="F209:I209"/>
    <mergeCell ref="L209:M209"/>
    <mergeCell ref="N209:Q209"/>
    <mergeCell ref="F210:I210"/>
    <mergeCell ref="L210:M210"/>
    <mergeCell ref="N210:Q210"/>
    <mergeCell ref="F205:I205"/>
    <mergeCell ref="L205:M205"/>
    <mergeCell ref="N205:Q205"/>
    <mergeCell ref="F206:I206"/>
    <mergeCell ref="L206:M206"/>
    <mergeCell ref="N206:Q206"/>
    <mergeCell ref="F207:I207"/>
    <mergeCell ref="L207:M207"/>
    <mergeCell ref="N207:Q207"/>
    <mergeCell ref="F202:I202"/>
    <mergeCell ref="L202:M202"/>
    <mergeCell ref="N202:Q202"/>
    <mergeCell ref="F203:I203"/>
    <mergeCell ref="L203:M203"/>
    <mergeCell ref="N203:Q203"/>
    <mergeCell ref="F204:I204"/>
    <mergeCell ref="L204:M204"/>
    <mergeCell ref="N204:Q204"/>
    <mergeCell ref="F199:I199"/>
    <mergeCell ref="L199:M199"/>
    <mergeCell ref="N199:Q199"/>
    <mergeCell ref="F200:I200"/>
    <mergeCell ref="L200:M200"/>
    <mergeCell ref="N200:Q200"/>
    <mergeCell ref="F201:I201"/>
    <mergeCell ref="L201:M201"/>
    <mergeCell ref="N201:Q201"/>
    <mergeCell ref="F196:I196"/>
    <mergeCell ref="L196:M196"/>
    <mergeCell ref="N196:Q196"/>
    <mergeCell ref="F197:I197"/>
    <mergeCell ref="L197:M197"/>
    <mergeCell ref="N197:Q197"/>
    <mergeCell ref="F198:I198"/>
    <mergeCell ref="L198:M198"/>
    <mergeCell ref="N198:Q198"/>
    <mergeCell ref="F193:I193"/>
    <mergeCell ref="L193:M193"/>
    <mergeCell ref="N193:Q193"/>
    <mergeCell ref="F194:I194"/>
    <mergeCell ref="L194:M194"/>
    <mergeCell ref="N194:Q194"/>
    <mergeCell ref="F195:I195"/>
    <mergeCell ref="L195:M195"/>
    <mergeCell ref="N195:Q195"/>
    <mergeCell ref="F189:I189"/>
    <mergeCell ref="L189:M189"/>
    <mergeCell ref="N189:Q189"/>
    <mergeCell ref="F190:I190"/>
    <mergeCell ref="L190:M190"/>
    <mergeCell ref="N190:Q190"/>
    <mergeCell ref="F191:I191"/>
    <mergeCell ref="L191:M191"/>
    <mergeCell ref="N191:Q191"/>
    <mergeCell ref="F186:I186"/>
    <mergeCell ref="L186:M186"/>
    <mergeCell ref="N186:Q186"/>
    <mergeCell ref="F187:I187"/>
    <mergeCell ref="L187:M187"/>
    <mergeCell ref="N187:Q187"/>
    <mergeCell ref="F188:I188"/>
    <mergeCell ref="L188:M188"/>
    <mergeCell ref="N188:Q188"/>
    <mergeCell ref="F183:I183"/>
    <mergeCell ref="L183:M183"/>
    <mergeCell ref="N183:Q183"/>
    <mergeCell ref="F184:I184"/>
    <mergeCell ref="L184:M184"/>
    <mergeCell ref="N184:Q184"/>
    <mergeCell ref="F185:I185"/>
    <mergeCell ref="L185:M185"/>
    <mergeCell ref="N185:Q185"/>
    <mergeCell ref="F180:I180"/>
    <mergeCell ref="L180:M180"/>
    <mergeCell ref="N180:Q180"/>
    <mergeCell ref="F181:I181"/>
    <mergeCell ref="L181:M181"/>
    <mergeCell ref="N181:Q181"/>
    <mergeCell ref="F182:I182"/>
    <mergeCell ref="L182:M182"/>
    <mergeCell ref="N182:Q182"/>
    <mergeCell ref="F177:I177"/>
    <mergeCell ref="L177:M177"/>
    <mergeCell ref="N177:Q177"/>
    <mergeCell ref="F178:I178"/>
    <mergeCell ref="L178:M178"/>
    <mergeCell ref="N178:Q178"/>
    <mergeCell ref="F179:I179"/>
    <mergeCell ref="L179:M179"/>
    <mergeCell ref="N179:Q179"/>
    <mergeCell ref="F174:I174"/>
    <mergeCell ref="L174:M174"/>
    <mergeCell ref="N174:Q174"/>
    <mergeCell ref="F175:I175"/>
    <mergeCell ref="L175:M175"/>
    <mergeCell ref="N175:Q175"/>
    <mergeCell ref="F176:I176"/>
    <mergeCell ref="L176:M176"/>
    <mergeCell ref="N176:Q176"/>
    <mergeCell ref="F171:I171"/>
    <mergeCell ref="L171:M171"/>
    <mergeCell ref="N171:Q171"/>
    <mergeCell ref="F172:I172"/>
    <mergeCell ref="L172:M172"/>
    <mergeCell ref="N172:Q172"/>
    <mergeCell ref="F173:I173"/>
    <mergeCell ref="L173:M173"/>
    <mergeCell ref="N173:Q173"/>
    <mergeCell ref="F168:I168"/>
    <mergeCell ref="L168:M168"/>
    <mergeCell ref="N168:Q168"/>
    <mergeCell ref="F169:I169"/>
    <mergeCell ref="L169:M169"/>
    <mergeCell ref="N169:Q169"/>
    <mergeCell ref="F170:I170"/>
    <mergeCell ref="L170:M170"/>
    <mergeCell ref="N170:Q170"/>
    <mergeCell ref="F165:I165"/>
    <mergeCell ref="L165:M165"/>
    <mergeCell ref="N165:Q165"/>
    <mergeCell ref="F166:I166"/>
    <mergeCell ref="L166:M166"/>
    <mergeCell ref="N166:Q166"/>
    <mergeCell ref="F167:I167"/>
    <mergeCell ref="L167:M167"/>
    <mergeCell ref="N167:Q167"/>
    <mergeCell ref="F162:I162"/>
    <mergeCell ref="L162:M162"/>
    <mergeCell ref="N162:Q162"/>
    <mergeCell ref="F163:I163"/>
    <mergeCell ref="L163:M163"/>
    <mergeCell ref="N163:Q163"/>
    <mergeCell ref="F164:I164"/>
    <mergeCell ref="L164:M164"/>
    <mergeCell ref="N164:Q164"/>
    <mergeCell ref="F159:I159"/>
    <mergeCell ref="L159:M159"/>
    <mergeCell ref="N159:Q159"/>
    <mergeCell ref="F160:I160"/>
    <mergeCell ref="L160:M160"/>
    <mergeCell ref="N160:Q160"/>
    <mergeCell ref="F161:I161"/>
    <mergeCell ref="L161:M161"/>
    <mergeCell ref="N161:Q161"/>
    <mergeCell ref="F156:I156"/>
    <mergeCell ref="L156:M156"/>
    <mergeCell ref="N156:Q156"/>
    <mergeCell ref="F157:I157"/>
    <mergeCell ref="L157:M157"/>
    <mergeCell ref="N157:Q157"/>
    <mergeCell ref="F158:I158"/>
    <mergeCell ref="L158:M158"/>
    <mergeCell ref="N158:Q158"/>
    <mergeCell ref="F153:I153"/>
    <mergeCell ref="L153:M153"/>
    <mergeCell ref="N153:Q153"/>
    <mergeCell ref="F154:I154"/>
    <mergeCell ref="L154:M154"/>
    <mergeCell ref="N154:Q154"/>
    <mergeCell ref="F155:I155"/>
    <mergeCell ref="L155:M155"/>
    <mergeCell ref="N155:Q155"/>
    <mergeCell ref="F150:I150"/>
    <mergeCell ref="L150:M150"/>
    <mergeCell ref="N150:Q150"/>
    <mergeCell ref="F151:I151"/>
    <mergeCell ref="L151:M151"/>
    <mergeCell ref="N151:Q151"/>
    <mergeCell ref="F152:I152"/>
    <mergeCell ref="L152:M152"/>
    <mergeCell ref="N152:Q152"/>
    <mergeCell ref="F147:I147"/>
    <mergeCell ref="L147:M147"/>
    <mergeCell ref="N147:Q147"/>
    <mergeCell ref="F148:I148"/>
    <mergeCell ref="L148:M148"/>
    <mergeCell ref="N148:Q148"/>
    <mergeCell ref="F149:I149"/>
    <mergeCell ref="L149:M149"/>
    <mergeCell ref="N149:Q149"/>
    <mergeCell ref="F144:I144"/>
    <mergeCell ref="L144:M144"/>
    <mergeCell ref="N144:Q144"/>
    <mergeCell ref="F145:I145"/>
    <mergeCell ref="L145:M145"/>
    <mergeCell ref="N145:Q145"/>
    <mergeCell ref="F146:I146"/>
    <mergeCell ref="L146:M146"/>
    <mergeCell ref="N146:Q146"/>
    <mergeCell ref="F141:I141"/>
    <mergeCell ref="L141:M141"/>
    <mergeCell ref="N141:Q141"/>
    <mergeCell ref="F142:I142"/>
    <mergeCell ref="L142:M142"/>
    <mergeCell ref="N142:Q142"/>
    <mergeCell ref="F143:I143"/>
    <mergeCell ref="L143:M143"/>
    <mergeCell ref="N143:Q143"/>
    <mergeCell ref="F138:I138"/>
    <mergeCell ref="L138:M138"/>
    <mergeCell ref="N138:Q138"/>
    <mergeCell ref="F139:I139"/>
    <mergeCell ref="L139:M139"/>
    <mergeCell ref="N139:Q139"/>
    <mergeCell ref="F140:I140"/>
    <mergeCell ref="L140:M140"/>
    <mergeCell ref="N140:Q140"/>
    <mergeCell ref="F135:I135"/>
    <mergeCell ref="L135:M135"/>
    <mergeCell ref="N135:Q135"/>
    <mergeCell ref="F136:I136"/>
    <mergeCell ref="L136:M136"/>
    <mergeCell ref="N136:Q136"/>
    <mergeCell ref="F137:I137"/>
    <mergeCell ref="L137:M137"/>
    <mergeCell ref="N137:Q137"/>
    <mergeCell ref="F132:I132"/>
    <mergeCell ref="L132:M132"/>
    <mergeCell ref="N132:Q132"/>
    <mergeCell ref="F133:I133"/>
    <mergeCell ref="L133:M133"/>
    <mergeCell ref="N133:Q133"/>
    <mergeCell ref="F134:I134"/>
    <mergeCell ref="L134:M134"/>
    <mergeCell ref="N134:Q134"/>
    <mergeCell ref="F129:I129"/>
    <mergeCell ref="L129:M129"/>
    <mergeCell ref="N129:Q129"/>
    <mergeCell ref="F130:I130"/>
    <mergeCell ref="L130:M130"/>
    <mergeCell ref="N130:Q130"/>
    <mergeCell ref="F131:I131"/>
    <mergeCell ref="L131:M131"/>
    <mergeCell ref="N131:Q131"/>
    <mergeCell ref="F126:I126"/>
    <mergeCell ref="L126:M126"/>
    <mergeCell ref="N126:Q126"/>
    <mergeCell ref="F127:I127"/>
    <mergeCell ref="L127:M127"/>
    <mergeCell ref="N127:Q127"/>
    <mergeCell ref="F128:I128"/>
    <mergeCell ref="L128:M128"/>
    <mergeCell ref="N128:Q128"/>
    <mergeCell ref="F123:I123"/>
    <mergeCell ref="L123:M123"/>
    <mergeCell ref="N123:Q123"/>
    <mergeCell ref="F124:I124"/>
    <mergeCell ref="L124:M124"/>
    <mergeCell ref="N124:Q124"/>
    <mergeCell ref="F125:I125"/>
    <mergeCell ref="L125:M125"/>
    <mergeCell ref="N125:Q125"/>
    <mergeCell ref="F110:P110"/>
    <mergeCell ref="F111:P111"/>
    <mergeCell ref="M113:P113"/>
    <mergeCell ref="M115:Q115"/>
    <mergeCell ref="M116:Q116"/>
    <mergeCell ref="F118:I118"/>
    <mergeCell ref="L118:M118"/>
    <mergeCell ref="N118:Q118"/>
    <mergeCell ref="F122:I122"/>
    <mergeCell ref="L122:M122"/>
    <mergeCell ref="N122:Q122"/>
    <mergeCell ref="D97:H97"/>
    <mergeCell ref="N97:Q97"/>
    <mergeCell ref="D98:H98"/>
    <mergeCell ref="N98:Q98"/>
    <mergeCell ref="D99:H99"/>
    <mergeCell ref="N99:Q99"/>
    <mergeCell ref="N100:Q100"/>
    <mergeCell ref="L102:Q102"/>
    <mergeCell ref="C108:Q108"/>
    <mergeCell ref="N89:Q89"/>
    <mergeCell ref="N90:Q90"/>
    <mergeCell ref="N91:Q91"/>
    <mergeCell ref="N92:Q92"/>
    <mergeCell ref="N94:Q94"/>
    <mergeCell ref="D95:H95"/>
    <mergeCell ref="N95:Q95"/>
    <mergeCell ref="D96:H96"/>
    <mergeCell ref="N96:Q96"/>
    <mergeCell ref="C76:Q76"/>
    <mergeCell ref="F78:P78"/>
    <mergeCell ref="F79:P79"/>
    <mergeCell ref="M81:P81"/>
    <mergeCell ref="M83:Q83"/>
    <mergeCell ref="M84:Q84"/>
    <mergeCell ref="C86:G86"/>
    <mergeCell ref="N86:Q86"/>
    <mergeCell ref="N88:Q88"/>
    <mergeCell ref="H33:J33"/>
    <mergeCell ref="M33:P33"/>
    <mergeCell ref="H34:J34"/>
    <mergeCell ref="M34:P34"/>
    <mergeCell ref="H35:J35"/>
    <mergeCell ref="M35:P35"/>
    <mergeCell ref="H36:J36"/>
    <mergeCell ref="M36:P36"/>
    <mergeCell ref="L38:P38"/>
    <mergeCell ref="O17:P17"/>
    <mergeCell ref="O18:P18"/>
    <mergeCell ref="O20:P20"/>
    <mergeCell ref="O21:P21"/>
    <mergeCell ref="E24:L24"/>
    <mergeCell ref="M27:P27"/>
    <mergeCell ref="M28:P28"/>
    <mergeCell ref="M30:P30"/>
    <mergeCell ref="H32:J32"/>
    <mergeCell ref="M32:P32"/>
    <mergeCell ref="C2:Q2"/>
    <mergeCell ref="C4:Q4"/>
    <mergeCell ref="F6:P6"/>
    <mergeCell ref="F7:P7"/>
    <mergeCell ref="O9:P9"/>
    <mergeCell ref="O11:P11"/>
    <mergeCell ref="O12:P12"/>
    <mergeCell ref="O14:P14"/>
    <mergeCell ref="E15:L15"/>
    <mergeCell ref="O15:P15"/>
  </mergeCells>
  <dataValidations count="2">
    <dataValidation type="list" allowBlank="1" showInputMessage="1" showErrorMessage="1" error="Povoleny jsou hodnoty K, M." sqref="D217:D222">
      <formula1>"K, M"</formula1>
    </dataValidation>
    <dataValidation type="list" allowBlank="1" showInputMessage="1" showErrorMessage="1" error="Povoleny jsou hodnoty základní, snížená, zákl. přenesená, sníž. přenesená, nulová." sqref="U217:U222">
      <formula1>"základní, snížená, zákl. přenesená, sníž. přenesená, nulová"</formula1>
    </dataValidation>
  </dataValidations>
  <hyperlinks>
    <hyperlink ref="F1:G1" location="C2" display="1) Krycí list rozpočtu"/>
    <hyperlink ref="H1:K1" location="C86" display="2) Rekapitulace rozpočtu"/>
    <hyperlink ref="L1" location="C118" display="3) Rozpočet"/>
    <hyperlink ref="S1:T1" location="'Rekapitulace stavby'!C2" display="Rekapitulace stavby"/>
  </hyperlinks>
  <pageMargins left="0.58333330000000005" right="0.58333330000000005" top="0.5" bottom="0.46666669999999999" header="0" footer="0"/>
  <pageSetup paperSize="9" fitToHeight="100" blackAndWhite="1"/>
  <headerFooter>
    <oddFooter>&amp;CStrana &amp;P z &amp;N</oddFooter>
  </headerFooter>
  <drawing r:id="rId1"/>
</worksheet>
</file>

<file path=xl/worksheets/sheet6.xml><?xml version="1.0" encoding="utf-8"?>
<worksheet xmlns="http://schemas.openxmlformats.org/spreadsheetml/2006/main" xmlns:r="http://schemas.openxmlformats.org/officeDocument/2006/relationships">
  <sheetPr>
    <pageSetUpPr fitToPage="1"/>
  </sheetPr>
  <dimension ref="A1:BN154"/>
  <sheetViews>
    <sheetView showGridLines="0" workbookViewId="0">
      <pane ySplit="1" topLeftCell="A2" activePane="bottomLeft" state="frozen"/>
      <selection pane="bottomLeft"/>
    </sheetView>
  </sheetViews>
  <sheetFormatPr defaultRowHeight="15"/>
  <cols>
    <col min="1" max="1" width="8.33203125" customWidth="1"/>
    <col min="2" max="2" width="1.6640625" customWidth="1"/>
    <col min="3" max="3" width="4.1640625" customWidth="1"/>
    <col min="4" max="4" width="4.33203125" customWidth="1"/>
    <col min="5" max="5" width="17.1640625" customWidth="1"/>
    <col min="6" max="7" width="11.1640625" customWidth="1"/>
    <col min="8" max="8" width="12.5" customWidth="1"/>
    <col min="9" max="9" width="7" customWidth="1"/>
    <col min="10" max="10" width="5.1640625" customWidth="1"/>
    <col min="11" max="11" width="11.5" customWidth="1"/>
    <col min="12" max="12" width="12" customWidth="1"/>
    <col min="13" max="14" width="6" customWidth="1"/>
    <col min="15" max="15" width="2" customWidth="1"/>
    <col min="16" max="16" width="12.5" customWidth="1"/>
    <col min="17" max="17" width="4.1640625" customWidth="1"/>
    <col min="18" max="18" width="1.6640625" customWidth="1"/>
    <col min="19" max="19" width="8.1640625" customWidth="1"/>
    <col min="20" max="20" width="29.6640625" hidden="1" customWidth="1"/>
    <col min="21" max="21" width="16.33203125" hidden="1" customWidth="1"/>
    <col min="22" max="22" width="12.33203125" hidden="1" customWidth="1"/>
    <col min="23" max="23" width="16.33203125" hidden="1" customWidth="1"/>
    <col min="24" max="24" width="12.1640625" hidden="1" customWidth="1"/>
    <col min="25" max="25" width="15" hidden="1" customWidth="1"/>
    <col min="26" max="26" width="11" hidden="1" customWidth="1"/>
    <col min="27" max="27" width="15" hidden="1" customWidth="1"/>
    <col min="28" max="28" width="16.33203125" hidden="1" customWidth="1"/>
    <col min="29" max="29" width="11" customWidth="1"/>
    <col min="30" max="30" width="15" customWidth="1"/>
    <col min="31" max="31" width="16.33203125" customWidth="1"/>
    <col min="44" max="65" width="9.33203125" hidden="1"/>
  </cols>
  <sheetData>
    <row r="1" spans="1:66" ht="21.75" customHeight="1">
      <c r="A1" s="116"/>
      <c r="B1" s="14"/>
      <c r="C1" s="14"/>
      <c r="D1" s="15" t="s">
        <v>1</v>
      </c>
      <c r="E1" s="14"/>
      <c r="F1" s="16" t="s">
        <v>113</v>
      </c>
      <c r="G1" s="16"/>
      <c r="H1" s="276" t="s">
        <v>114</v>
      </c>
      <c r="I1" s="276"/>
      <c r="J1" s="276"/>
      <c r="K1" s="276"/>
      <c r="L1" s="16" t="s">
        <v>115</v>
      </c>
      <c r="M1" s="14"/>
      <c r="N1" s="14"/>
      <c r="O1" s="15" t="s">
        <v>116</v>
      </c>
      <c r="P1" s="14"/>
      <c r="Q1" s="14"/>
      <c r="R1" s="14"/>
      <c r="S1" s="16" t="s">
        <v>117</v>
      </c>
      <c r="T1" s="16"/>
      <c r="U1" s="116"/>
      <c r="V1" s="116"/>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row>
    <row r="2" spans="1:66" ht="36.950000000000003" customHeight="1">
      <c r="C2" s="204" t="s">
        <v>7</v>
      </c>
      <c r="D2" s="205"/>
      <c r="E2" s="205"/>
      <c r="F2" s="205"/>
      <c r="G2" s="205"/>
      <c r="H2" s="205"/>
      <c r="I2" s="205"/>
      <c r="J2" s="205"/>
      <c r="K2" s="205"/>
      <c r="L2" s="205"/>
      <c r="M2" s="205"/>
      <c r="N2" s="205"/>
      <c r="O2" s="205"/>
      <c r="P2" s="205"/>
      <c r="Q2" s="205"/>
      <c r="S2" s="247" t="s">
        <v>8</v>
      </c>
      <c r="T2" s="248"/>
      <c r="U2" s="248"/>
      <c r="V2" s="248"/>
      <c r="W2" s="248"/>
      <c r="X2" s="248"/>
      <c r="Y2" s="248"/>
      <c r="Z2" s="248"/>
      <c r="AA2" s="248"/>
      <c r="AB2" s="248"/>
      <c r="AC2" s="248"/>
      <c r="AT2" s="20" t="s">
        <v>100</v>
      </c>
    </row>
    <row r="3" spans="1:66" ht="6.95" customHeight="1">
      <c r="B3" s="21"/>
      <c r="C3" s="22"/>
      <c r="D3" s="22"/>
      <c r="E3" s="22"/>
      <c r="F3" s="22"/>
      <c r="G3" s="22"/>
      <c r="H3" s="22"/>
      <c r="I3" s="22"/>
      <c r="J3" s="22"/>
      <c r="K3" s="22"/>
      <c r="L3" s="22"/>
      <c r="M3" s="22"/>
      <c r="N3" s="22"/>
      <c r="O3" s="22"/>
      <c r="P3" s="22"/>
      <c r="Q3" s="22"/>
      <c r="R3" s="23"/>
      <c r="AT3" s="20" t="s">
        <v>118</v>
      </c>
    </row>
    <row r="4" spans="1:66" ht="36.950000000000003" customHeight="1">
      <c r="B4" s="24"/>
      <c r="C4" s="206" t="s">
        <v>119</v>
      </c>
      <c r="D4" s="207"/>
      <c r="E4" s="207"/>
      <c r="F4" s="207"/>
      <c r="G4" s="207"/>
      <c r="H4" s="207"/>
      <c r="I4" s="207"/>
      <c r="J4" s="207"/>
      <c r="K4" s="207"/>
      <c r="L4" s="207"/>
      <c r="M4" s="207"/>
      <c r="N4" s="207"/>
      <c r="O4" s="207"/>
      <c r="P4" s="207"/>
      <c r="Q4" s="207"/>
      <c r="R4" s="25"/>
      <c r="T4" s="26" t="s">
        <v>13</v>
      </c>
      <c r="AT4" s="20" t="s">
        <v>6</v>
      </c>
    </row>
    <row r="5" spans="1:66" ht="6.95" customHeight="1">
      <c r="B5" s="24"/>
      <c r="C5" s="28"/>
      <c r="D5" s="28"/>
      <c r="E5" s="28"/>
      <c r="F5" s="28"/>
      <c r="G5" s="28"/>
      <c r="H5" s="28"/>
      <c r="I5" s="28"/>
      <c r="J5" s="28"/>
      <c r="K5" s="28"/>
      <c r="L5" s="28"/>
      <c r="M5" s="28"/>
      <c r="N5" s="28"/>
      <c r="O5" s="28"/>
      <c r="P5" s="28"/>
      <c r="Q5" s="28"/>
      <c r="R5" s="25"/>
    </row>
    <row r="6" spans="1:66" ht="25.35" customHeight="1">
      <c r="B6" s="24"/>
      <c r="C6" s="28"/>
      <c r="D6" s="32" t="s">
        <v>19</v>
      </c>
      <c r="E6" s="28"/>
      <c r="F6" s="277" t="str">
        <f>'Rekapitulace stavby'!K6</f>
        <v>BOULDEROVÁ LEZECKÁ STĚNA, VÝSTAVIŠTĚ PRAHA – PRAHA 7_DVZ</v>
      </c>
      <c r="G6" s="278"/>
      <c r="H6" s="278"/>
      <c r="I6" s="278"/>
      <c r="J6" s="278"/>
      <c r="K6" s="278"/>
      <c r="L6" s="278"/>
      <c r="M6" s="278"/>
      <c r="N6" s="278"/>
      <c r="O6" s="278"/>
      <c r="P6" s="278"/>
      <c r="Q6" s="28"/>
      <c r="R6" s="25"/>
    </row>
    <row r="7" spans="1:66" s="1" customFormat="1" ht="32.85" customHeight="1">
      <c r="B7" s="37"/>
      <c r="C7" s="38"/>
      <c r="D7" s="31" t="s">
        <v>153</v>
      </c>
      <c r="E7" s="38"/>
      <c r="F7" s="212" t="s">
        <v>2626</v>
      </c>
      <c r="G7" s="249"/>
      <c r="H7" s="249"/>
      <c r="I7" s="249"/>
      <c r="J7" s="249"/>
      <c r="K7" s="249"/>
      <c r="L7" s="249"/>
      <c r="M7" s="249"/>
      <c r="N7" s="249"/>
      <c r="O7" s="249"/>
      <c r="P7" s="249"/>
      <c r="Q7" s="38"/>
      <c r="R7" s="39"/>
    </row>
    <row r="8" spans="1:66" s="1" customFormat="1" ht="14.45" customHeight="1">
      <c r="B8" s="37"/>
      <c r="C8" s="38"/>
      <c r="D8" s="32" t="s">
        <v>21</v>
      </c>
      <c r="E8" s="38"/>
      <c r="F8" s="30" t="s">
        <v>5</v>
      </c>
      <c r="G8" s="38"/>
      <c r="H8" s="38"/>
      <c r="I8" s="38"/>
      <c r="J8" s="38"/>
      <c r="K8" s="38"/>
      <c r="L8" s="38"/>
      <c r="M8" s="32" t="s">
        <v>22</v>
      </c>
      <c r="N8" s="38"/>
      <c r="O8" s="30" t="s">
        <v>5</v>
      </c>
      <c r="P8" s="38"/>
      <c r="Q8" s="38"/>
      <c r="R8" s="39"/>
    </row>
    <row r="9" spans="1:66" s="1" customFormat="1" ht="14.45" customHeight="1">
      <c r="B9" s="37"/>
      <c r="C9" s="38"/>
      <c r="D9" s="32" t="s">
        <v>23</v>
      </c>
      <c r="E9" s="38"/>
      <c r="F9" s="30" t="s">
        <v>24</v>
      </c>
      <c r="G9" s="38"/>
      <c r="H9" s="38"/>
      <c r="I9" s="38"/>
      <c r="J9" s="38"/>
      <c r="K9" s="38"/>
      <c r="L9" s="38"/>
      <c r="M9" s="32" t="s">
        <v>25</v>
      </c>
      <c r="N9" s="38"/>
      <c r="O9" s="250" t="str">
        <f>'Rekapitulace stavby'!AN8</f>
        <v>13. 3. 2018</v>
      </c>
      <c r="P9" s="251"/>
      <c r="Q9" s="38"/>
      <c r="R9" s="39"/>
    </row>
    <row r="10" spans="1:66" s="1" customFormat="1" ht="10.9" customHeight="1">
      <c r="B10" s="37"/>
      <c r="C10" s="38"/>
      <c r="D10" s="38"/>
      <c r="E10" s="38"/>
      <c r="F10" s="38"/>
      <c r="G10" s="38"/>
      <c r="H10" s="38"/>
      <c r="I10" s="38"/>
      <c r="J10" s="38"/>
      <c r="K10" s="38"/>
      <c r="L10" s="38"/>
      <c r="M10" s="38"/>
      <c r="N10" s="38"/>
      <c r="O10" s="38"/>
      <c r="P10" s="38"/>
      <c r="Q10" s="38"/>
      <c r="R10" s="39"/>
    </row>
    <row r="11" spans="1:66" s="1" customFormat="1" ht="14.45" customHeight="1">
      <c r="B11" s="37"/>
      <c r="C11" s="38"/>
      <c r="D11" s="32" t="s">
        <v>27</v>
      </c>
      <c r="E11" s="38"/>
      <c r="F11" s="38"/>
      <c r="G11" s="38"/>
      <c r="H11" s="38"/>
      <c r="I11" s="38"/>
      <c r="J11" s="38"/>
      <c r="K11" s="38"/>
      <c r="L11" s="38"/>
      <c r="M11" s="32" t="s">
        <v>28</v>
      </c>
      <c r="N11" s="38"/>
      <c r="O11" s="210" t="s">
        <v>29</v>
      </c>
      <c r="P11" s="210"/>
      <c r="Q11" s="38"/>
      <c r="R11" s="39"/>
    </row>
    <row r="12" spans="1:66" s="1" customFormat="1" ht="18" customHeight="1">
      <c r="B12" s="37"/>
      <c r="C12" s="38"/>
      <c r="D12" s="38"/>
      <c r="E12" s="30" t="s">
        <v>30</v>
      </c>
      <c r="F12" s="38"/>
      <c r="G12" s="38"/>
      <c r="H12" s="38"/>
      <c r="I12" s="38"/>
      <c r="J12" s="38"/>
      <c r="K12" s="38"/>
      <c r="L12" s="38"/>
      <c r="M12" s="32" t="s">
        <v>31</v>
      </c>
      <c r="N12" s="38"/>
      <c r="O12" s="210" t="s">
        <v>5</v>
      </c>
      <c r="P12" s="210"/>
      <c r="Q12" s="38"/>
      <c r="R12" s="39"/>
    </row>
    <row r="13" spans="1:66" s="1" customFormat="1" ht="6.95" customHeight="1">
      <c r="B13" s="37"/>
      <c r="C13" s="38"/>
      <c r="D13" s="38"/>
      <c r="E13" s="38"/>
      <c r="F13" s="38"/>
      <c r="G13" s="38"/>
      <c r="H13" s="38"/>
      <c r="I13" s="38"/>
      <c r="J13" s="38"/>
      <c r="K13" s="38"/>
      <c r="L13" s="38"/>
      <c r="M13" s="38"/>
      <c r="N13" s="38"/>
      <c r="O13" s="38"/>
      <c r="P13" s="38"/>
      <c r="Q13" s="38"/>
      <c r="R13" s="39"/>
    </row>
    <row r="14" spans="1:66" s="1" customFormat="1" ht="14.45" customHeight="1">
      <c r="B14" s="37"/>
      <c r="C14" s="38"/>
      <c r="D14" s="32" t="s">
        <v>32</v>
      </c>
      <c r="E14" s="38"/>
      <c r="F14" s="38"/>
      <c r="G14" s="38"/>
      <c r="H14" s="38"/>
      <c r="I14" s="38"/>
      <c r="J14" s="38"/>
      <c r="K14" s="38"/>
      <c r="L14" s="38"/>
      <c r="M14" s="32" t="s">
        <v>28</v>
      </c>
      <c r="N14" s="38"/>
      <c r="O14" s="252" t="str">
        <f>IF('Rekapitulace stavby'!AN13="","",'Rekapitulace stavby'!AN13)</f>
        <v>Vyplň údaj</v>
      </c>
      <c r="P14" s="210"/>
      <c r="Q14" s="38"/>
      <c r="R14" s="39"/>
    </row>
    <row r="15" spans="1:66" s="1" customFormat="1" ht="18" customHeight="1">
      <c r="B15" s="37"/>
      <c r="C15" s="38"/>
      <c r="D15" s="38"/>
      <c r="E15" s="252" t="str">
        <f>IF('Rekapitulace stavby'!E14="","",'Rekapitulace stavby'!E14)</f>
        <v>Vyplň údaj</v>
      </c>
      <c r="F15" s="253"/>
      <c r="G15" s="253"/>
      <c r="H15" s="253"/>
      <c r="I15" s="253"/>
      <c r="J15" s="253"/>
      <c r="K15" s="253"/>
      <c r="L15" s="253"/>
      <c r="M15" s="32" t="s">
        <v>31</v>
      </c>
      <c r="N15" s="38"/>
      <c r="O15" s="252" t="str">
        <f>IF('Rekapitulace stavby'!AN14="","",'Rekapitulace stavby'!AN14)</f>
        <v>Vyplň údaj</v>
      </c>
      <c r="P15" s="210"/>
      <c r="Q15" s="38"/>
      <c r="R15" s="39"/>
    </row>
    <row r="16" spans="1:66" s="1" customFormat="1" ht="6.95" customHeight="1">
      <c r="B16" s="37"/>
      <c r="C16" s="38"/>
      <c r="D16" s="38"/>
      <c r="E16" s="38"/>
      <c r="F16" s="38"/>
      <c r="G16" s="38"/>
      <c r="H16" s="38"/>
      <c r="I16" s="38"/>
      <c r="J16" s="38"/>
      <c r="K16" s="38"/>
      <c r="L16" s="38"/>
      <c r="M16" s="38"/>
      <c r="N16" s="38"/>
      <c r="O16" s="38"/>
      <c r="P16" s="38"/>
      <c r="Q16" s="38"/>
      <c r="R16" s="39"/>
    </row>
    <row r="17" spans="2:18" s="1" customFormat="1" ht="14.45" customHeight="1">
      <c r="B17" s="37"/>
      <c r="C17" s="38"/>
      <c r="D17" s="32" t="s">
        <v>34</v>
      </c>
      <c r="E17" s="38"/>
      <c r="F17" s="38"/>
      <c r="G17" s="38"/>
      <c r="H17" s="38"/>
      <c r="I17" s="38"/>
      <c r="J17" s="38"/>
      <c r="K17" s="38"/>
      <c r="L17" s="38"/>
      <c r="M17" s="32" t="s">
        <v>28</v>
      </c>
      <c r="N17" s="38"/>
      <c r="O17" s="210" t="s">
        <v>5</v>
      </c>
      <c r="P17" s="210"/>
      <c r="Q17" s="38"/>
      <c r="R17" s="39"/>
    </row>
    <row r="18" spans="2:18" s="1" customFormat="1" ht="18" customHeight="1">
      <c r="B18" s="37"/>
      <c r="C18" s="38"/>
      <c r="D18" s="38"/>
      <c r="E18" s="30" t="s">
        <v>35</v>
      </c>
      <c r="F18" s="38"/>
      <c r="G18" s="38"/>
      <c r="H18" s="38"/>
      <c r="I18" s="38"/>
      <c r="J18" s="38"/>
      <c r="K18" s="38"/>
      <c r="L18" s="38"/>
      <c r="M18" s="32" t="s">
        <v>31</v>
      </c>
      <c r="N18" s="38"/>
      <c r="O18" s="210" t="s">
        <v>5</v>
      </c>
      <c r="P18" s="210"/>
      <c r="Q18" s="38"/>
      <c r="R18" s="39"/>
    </row>
    <row r="19" spans="2:18" s="1" customFormat="1" ht="6.95" customHeight="1">
      <c r="B19" s="37"/>
      <c r="C19" s="38"/>
      <c r="D19" s="38"/>
      <c r="E19" s="38"/>
      <c r="F19" s="38"/>
      <c r="G19" s="38"/>
      <c r="H19" s="38"/>
      <c r="I19" s="38"/>
      <c r="J19" s="38"/>
      <c r="K19" s="38"/>
      <c r="L19" s="38"/>
      <c r="M19" s="38"/>
      <c r="N19" s="38"/>
      <c r="O19" s="38"/>
      <c r="P19" s="38"/>
      <c r="Q19" s="38"/>
      <c r="R19" s="39"/>
    </row>
    <row r="20" spans="2:18" s="1" customFormat="1" ht="14.45" customHeight="1">
      <c r="B20" s="37"/>
      <c r="C20" s="38"/>
      <c r="D20" s="32" t="s">
        <v>37</v>
      </c>
      <c r="E20" s="38"/>
      <c r="F20" s="38"/>
      <c r="G20" s="38"/>
      <c r="H20" s="38"/>
      <c r="I20" s="38"/>
      <c r="J20" s="38"/>
      <c r="K20" s="38"/>
      <c r="L20" s="38"/>
      <c r="M20" s="32" t="s">
        <v>28</v>
      </c>
      <c r="N20" s="38"/>
      <c r="O20" s="210" t="s">
        <v>38</v>
      </c>
      <c r="P20" s="210"/>
      <c r="Q20" s="38"/>
      <c r="R20" s="39"/>
    </row>
    <row r="21" spans="2:18" s="1" customFormat="1" ht="18" customHeight="1">
      <c r="B21" s="37"/>
      <c r="C21" s="38"/>
      <c r="D21" s="38"/>
      <c r="E21" s="30" t="s">
        <v>39</v>
      </c>
      <c r="F21" s="38"/>
      <c r="G21" s="38"/>
      <c r="H21" s="38"/>
      <c r="I21" s="38"/>
      <c r="J21" s="38"/>
      <c r="K21" s="38"/>
      <c r="L21" s="38"/>
      <c r="M21" s="32" t="s">
        <v>31</v>
      </c>
      <c r="N21" s="38"/>
      <c r="O21" s="210" t="s">
        <v>5</v>
      </c>
      <c r="P21" s="210"/>
      <c r="Q21" s="38"/>
      <c r="R21" s="39"/>
    </row>
    <row r="22" spans="2:18" s="1" customFormat="1" ht="6.95" customHeight="1">
      <c r="B22" s="37"/>
      <c r="C22" s="38"/>
      <c r="D22" s="38"/>
      <c r="E22" s="38"/>
      <c r="F22" s="38"/>
      <c r="G22" s="38"/>
      <c r="H22" s="38"/>
      <c r="I22" s="38"/>
      <c r="J22" s="38"/>
      <c r="K22" s="38"/>
      <c r="L22" s="38"/>
      <c r="M22" s="38"/>
      <c r="N22" s="38"/>
      <c r="O22" s="38"/>
      <c r="P22" s="38"/>
      <c r="Q22" s="38"/>
      <c r="R22" s="39"/>
    </row>
    <row r="23" spans="2:18" s="1" customFormat="1" ht="14.45" customHeight="1">
      <c r="B23" s="37"/>
      <c r="C23" s="38"/>
      <c r="D23" s="32" t="s">
        <v>40</v>
      </c>
      <c r="E23" s="38"/>
      <c r="F23" s="38"/>
      <c r="G23" s="38"/>
      <c r="H23" s="38"/>
      <c r="I23" s="38"/>
      <c r="J23" s="38"/>
      <c r="K23" s="38"/>
      <c r="L23" s="38"/>
      <c r="M23" s="38"/>
      <c r="N23" s="38"/>
      <c r="O23" s="38"/>
      <c r="P23" s="38"/>
      <c r="Q23" s="38"/>
      <c r="R23" s="39"/>
    </row>
    <row r="24" spans="2:18" s="1" customFormat="1" ht="16.5" customHeight="1">
      <c r="B24" s="37"/>
      <c r="C24" s="38"/>
      <c r="D24" s="38"/>
      <c r="E24" s="215" t="s">
        <v>5</v>
      </c>
      <c r="F24" s="215"/>
      <c r="G24" s="215"/>
      <c r="H24" s="215"/>
      <c r="I24" s="215"/>
      <c r="J24" s="215"/>
      <c r="K24" s="215"/>
      <c r="L24" s="215"/>
      <c r="M24" s="38"/>
      <c r="N24" s="38"/>
      <c r="O24" s="38"/>
      <c r="P24" s="38"/>
      <c r="Q24" s="38"/>
      <c r="R24" s="39"/>
    </row>
    <row r="25" spans="2:18" s="1" customFormat="1" ht="6.95" customHeight="1">
      <c r="B25" s="37"/>
      <c r="C25" s="38"/>
      <c r="D25" s="38"/>
      <c r="E25" s="38"/>
      <c r="F25" s="38"/>
      <c r="G25" s="38"/>
      <c r="H25" s="38"/>
      <c r="I25" s="38"/>
      <c r="J25" s="38"/>
      <c r="K25" s="38"/>
      <c r="L25" s="38"/>
      <c r="M25" s="38"/>
      <c r="N25" s="38"/>
      <c r="O25" s="38"/>
      <c r="P25" s="38"/>
      <c r="Q25" s="38"/>
      <c r="R25" s="39"/>
    </row>
    <row r="26" spans="2:18" s="1" customFormat="1" ht="6.95" customHeight="1">
      <c r="B26" s="37"/>
      <c r="C26" s="38"/>
      <c r="D26" s="53"/>
      <c r="E26" s="53"/>
      <c r="F26" s="53"/>
      <c r="G26" s="53"/>
      <c r="H26" s="53"/>
      <c r="I26" s="53"/>
      <c r="J26" s="53"/>
      <c r="K26" s="53"/>
      <c r="L26" s="53"/>
      <c r="M26" s="53"/>
      <c r="N26" s="53"/>
      <c r="O26" s="53"/>
      <c r="P26" s="53"/>
      <c r="Q26" s="38"/>
      <c r="R26" s="39"/>
    </row>
    <row r="27" spans="2:18" s="1" customFormat="1" ht="14.45" customHeight="1">
      <c r="B27" s="37"/>
      <c r="C27" s="38"/>
      <c r="D27" s="117" t="s">
        <v>120</v>
      </c>
      <c r="E27" s="38"/>
      <c r="F27" s="38"/>
      <c r="G27" s="38"/>
      <c r="H27" s="38"/>
      <c r="I27" s="38"/>
      <c r="J27" s="38"/>
      <c r="K27" s="38"/>
      <c r="L27" s="38"/>
      <c r="M27" s="216">
        <f>N88</f>
        <v>0</v>
      </c>
      <c r="N27" s="216"/>
      <c r="O27" s="216"/>
      <c r="P27" s="216"/>
      <c r="Q27" s="38"/>
      <c r="R27" s="39"/>
    </row>
    <row r="28" spans="2:18" s="1" customFormat="1" ht="14.45" customHeight="1">
      <c r="B28" s="37"/>
      <c r="C28" s="38"/>
      <c r="D28" s="36" t="s">
        <v>107</v>
      </c>
      <c r="E28" s="38"/>
      <c r="F28" s="38"/>
      <c r="G28" s="38"/>
      <c r="H28" s="38"/>
      <c r="I28" s="38"/>
      <c r="J28" s="38"/>
      <c r="K28" s="38"/>
      <c r="L28" s="38"/>
      <c r="M28" s="216">
        <f>N95</f>
        <v>0</v>
      </c>
      <c r="N28" s="216"/>
      <c r="O28" s="216"/>
      <c r="P28" s="216"/>
      <c r="Q28" s="38"/>
      <c r="R28" s="39"/>
    </row>
    <row r="29" spans="2:18" s="1" customFormat="1" ht="6.95" customHeight="1">
      <c r="B29" s="37"/>
      <c r="C29" s="38"/>
      <c r="D29" s="38"/>
      <c r="E29" s="38"/>
      <c r="F29" s="38"/>
      <c r="G29" s="38"/>
      <c r="H29" s="38"/>
      <c r="I29" s="38"/>
      <c r="J29" s="38"/>
      <c r="K29" s="38"/>
      <c r="L29" s="38"/>
      <c r="M29" s="38"/>
      <c r="N29" s="38"/>
      <c r="O29" s="38"/>
      <c r="P29" s="38"/>
      <c r="Q29" s="38"/>
      <c r="R29" s="39"/>
    </row>
    <row r="30" spans="2:18" s="1" customFormat="1" ht="25.35" customHeight="1">
      <c r="B30" s="37"/>
      <c r="C30" s="38"/>
      <c r="D30" s="118" t="s">
        <v>43</v>
      </c>
      <c r="E30" s="38"/>
      <c r="F30" s="38"/>
      <c r="G30" s="38"/>
      <c r="H30" s="38"/>
      <c r="I30" s="38"/>
      <c r="J30" s="38"/>
      <c r="K30" s="38"/>
      <c r="L30" s="38"/>
      <c r="M30" s="254">
        <f>ROUND(M27+M28,2)</f>
        <v>0</v>
      </c>
      <c r="N30" s="249"/>
      <c r="O30" s="249"/>
      <c r="P30" s="249"/>
      <c r="Q30" s="38"/>
      <c r="R30" s="39"/>
    </row>
    <row r="31" spans="2:18" s="1" customFormat="1" ht="6.95" customHeight="1">
      <c r="B31" s="37"/>
      <c r="C31" s="38"/>
      <c r="D31" s="53"/>
      <c r="E31" s="53"/>
      <c r="F31" s="53"/>
      <c r="G31" s="53"/>
      <c r="H31" s="53"/>
      <c r="I31" s="53"/>
      <c r="J31" s="53"/>
      <c r="K31" s="53"/>
      <c r="L31" s="53"/>
      <c r="M31" s="53"/>
      <c r="N31" s="53"/>
      <c r="O31" s="53"/>
      <c r="P31" s="53"/>
      <c r="Q31" s="38"/>
      <c r="R31" s="39"/>
    </row>
    <row r="32" spans="2:18" s="1" customFormat="1" ht="14.45" customHeight="1">
      <c r="B32" s="37"/>
      <c r="C32" s="38"/>
      <c r="D32" s="44" t="s">
        <v>44</v>
      </c>
      <c r="E32" s="44" t="s">
        <v>45</v>
      </c>
      <c r="F32" s="45">
        <v>0.21</v>
      </c>
      <c r="G32" s="119" t="s">
        <v>46</v>
      </c>
      <c r="H32" s="255">
        <f>ROUND((((SUM(BE95:BE102)+SUM(BE120:BE147))+SUM(BE149:BE153))),2)</f>
        <v>0</v>
      </c>
      <c r="I32" s="249"/>
      <c r="J32" s="249"/>
      <c r="K32" s="38"/>
      <c r="L32" s="38"/>
      <c r="M32" s="255">
        <f>ROUND(((ROUND((SUM(BE95:BE102)+SUM(BE120:BE147)), 2)*F32)+SUM(BE149:BE153)*F32),2)</f>
        <v>0</v>
      </c>
      <c r="N32" s="249"/>
      <c r="O32" s="249"/>
      <c r="P32" s="249"/>
      <c r="Q32" s="38"/>
      <c r="R32" s="39"/>
    </row>
    <row r="33" spans="2:18" s="1" customFormat="1" ht="14.45" customHeight="1">
      <c r="B33" s="37"/>
      <c r="C33" s="38"/>
      <c r="D33" s="38"/>
      <c r="E33" s="44" t="s">
        <v>47</v>
      </c>
      <c r="F33" s="45">
        <v>0.15</v>
      </c>
      <c r="G33" s="119" t="s">
        <v>46</v>
      </c>
      <c r="H33" s="255">
        <f>ROUND((((SUM(BF95:BF102)+SUM(BF120:BF147))+SUM(BF149:BF153))),2)</f>
        <v>0</v>
      </c>
      <c r="I33" s="249"/>
      <c r="J33" s="249"/>
      <c r="K33" s="38"/>
      <c r="L33" s="38"/>
      <c r="M33" s="255">
        <f>ROUND(((ROUND((SUM(BF95:BF102)+SUM(BF120:BF147)), 2)*F33)+SUM(BF149:BF153)*F33),2)</f>
        <v>0</v>
      </c>
      <c r="N33" s="249"/>
      <c r="O33" s="249"/>
      <c r="P33" s="249"/>
      <c r="Q33" s="38"/>
      <c r="R33" s="39"/>
    </row>
    <row r="34" spans="2:18" s="1" customFormat="1" ht="14.45" hidden="1" customHeight="1">
      <c r="B34" s="37"/>
      <c r="C34" s="38"/>
      <c r="D34" s="38"/>
      <c r="E34" s="44" t="s">
        <v>48</v>
      </c>
      <c r="F34" s="45">
        <v>0.21</v>
      </c>
      <c r="G34" s="119" t="s">
        <v>46</v>
      </c>
      <c r="H34" s="255">
        <f>ROUND((((SUM(BG95:BG102)+SUM(BG120:BG147))+SUM(BG149:BG153))),2)</f>
        <v>0</v>
      </c>
      <c r="I34" s="249"/>
      <c r="J34" s="249"/>
      <c r="K34" s="38"/>
      <c r="L34" s="38"/>
      <c r="M34" s="255">
        <v>0</v>
      </c>
      <c r="N34" s="249"/>
      <c r="O34" s="249"/>
      <c r="P34" s="249"/>
      <c r="Q34" s="38"/>
      <c r="R34" s="39"/>
    </row>
    <row r="35" spans="2:18" s="1" customFormat="1" ht="14.45" hidden="1" customHeight="1">
      <c r="B35" s="37"/>
      <c r="C35" s="38"/>
      <c r="D35" s="38"/>
      <c r="E35" s="44" t="s">
        <v>49</v>
      </c>
      <c r="F35" s="45">
        <v>0.15</v>
      </c>
      <c r="G35" s="119" t="s">
        <v>46</v>
      </c>
      <c r="H35" s="255">
        <f>ROUND((((SUM(BH95:BH102)+SUM(BH120:BH147))+SUM(BH149:BH153))),2)</f>
        <v>0</v>
      </c>
      <c r="I35" s="249"/>
      <c r="J35" s="249"/>
      <c r="K35" s="38"/>
      <c r="L35" s="38"/>
      <c r="M35" s="255">
        <v>0</v>
      </c>
      <c r="N35" s="249"/>
      <c r="O35" s="249"/>
      <c r="P35" s="249"/>
      <c r="Q35" s="38"/>
      <c r="R35" s="39"/>
    </row>
    <row r="36" spans="2:18" s="1" customFormat="1" ht="14.45" hidden="1" customHeight="1">
      <c r="B36" s="37"/>
      <c r="C36" s="38"/>
      <c r="D36" s="38"/>
      <c r="E36" s="44" t="s">
        <v>50</v>
      </c>
      <c r="F36" s="45">
        <v>0</v>
      </c>
      <c r="G36" s="119" t="s">
        <v>46</v>
      </c>
      <c r="H36" s="255">
        <f>ROUND((((SUM(BI95:BI102)+SUM(BI120:BI147))+SUM(BI149:BI153))),2)</f>
        <v>0</v>
      </c>
      <c r="I36" s="249"/>
      <c r="J36" s="249"/>
      <c r="K36" s="38"/>
      <c r="L36" s="38"/>
      <c r="M36" s="255">
        <v>0</v>
      </c>
      <c r="N36" s="249"/>
      <c r="O36" s="249"/>
      <c r="P36" s="249"/>
      <c r="Q36" s="38"/>
      <c r="R36" s="39"/>
    </row>
    <row r="37" spans="2:18" s="1" customFormat="1" ht="6.95" customHeight="1">
      <c r="B37" s="37"/>
      <c r="C37" s="38"/>
      <c r="D37" s="38"/>
      <c r="E37" s="38"/>
      <c r="F37" s="38"/>
      <c r="G37" s="38"/>
      <c r="H37" s="38"/>
      <c r="I37" s="38"/>
      <c r="J37" s="38"/>
      <c r="K37" s="38"/>
      <c r="L37" s="38"/>
      <c r="M37" s="38"/>
      <c r="N37" s="38"/>
      <c r="O37" s="38"/>
      <c r="P37" s="38"/>
      <c r="Q37" s="38"/>
      <c r="R37" s="39"/>
    </row>
    <row r="38" spans="2:18" s="1" customFormat="1" ht="25.35" customHeight="1">
      <c r="B38" s="37"/>
      <c r="C38" s="115"/>
      <c r="D38" s="120" t="s">
        <v>51</v>
      </c>
      <c r="E38" s="77"/>
      <c r="F38" s="77"/>
      <c r="G38" s="121" t="s">
        <v>52</v>
      </c>
      <c r="H38" s="122" t="s">
        <v>53</v>
      </c>
      <c r="I38" s="77"/>
      <c r="J38" s="77"/>
      <c r="K38" s="77"/>
      <c r="L38" s="256">
        <f>SUM(M30:M36)</f>
        <v>0</v>
      </c>
      <c r="M38" s="256"/>
      <c r="N38" s="256"/>
      <c r="O38" s="256"/>
      <c r="P38" s="257"/>
      <c r="Q38" s="115"/>
      <c r="R38" s="39"/>
    </row>
    <row r="39" spans="2:18" s="1" customFormat="1" ht="14.45" customHeight="1">
      <c r="B39" s="37"/>
      <c r="C39" s="38"/>
      <c r="D39" s="38"/>
      <c r="E39" s="38"/>
      <c r="F39" s="38"/>
      <c r="G39" s="38"/>
      <c r="H39" s="38"/>
      <c r="I39" s="38"/>
      <c r="J39" s="38"/>
      <c r="K39" s="38"/>
      <c r="L39" s="38"/>
      <c r="M39" s="38"/>
      <c r="N39" s="38"/>
      <c r="O39" s="38"/>
      <c r="P39" s="38"/>
      <c r="Q39" s="38"/>
      <c r="R39" s="39"/>
    </row>
    <row r="40" spans="2:18" s="1" customFormat="1" ht="14.45" customHeight="1">
      <c r="B40" s="37"/>
      <c r="C40" s="38"/>
      <c r="D40" s="38"/>
      <c r="E40" s="38"/>
      <c r="F40" s="38"/>
      <c r="G40" s="38"/>
      <c r="H40" s="38"/>
      <c r="I40" s="38"/>
      <c r="J40" s="38"/>
      <c r="K40" s="38"/>
      <c r="L40" s="38"/>
      <c r="M40" s="38"/>
      <c r="N40" s="38"/>
      <c r="O40" s="38"/>
      <c r="P40" s="38"/>
      <c r="Q40" s="38"/>
      <c r="R40" s="39"/>
    </row>
    <row r="41" spans="2:18" ht="13.5">
      <c r="B41" s="24"/>
      <c r="C41" s="28"/>
      <c r="D41" s="28"/>
      <c r="E41" s="28"/>
      <c r="F41" s="28"/>
      <c r="G41" s="28"/>
      <c r="H41" s="28"/>
      <c r="I41" s="28"/>
      <c r="J41" s="28"/>
      <c r="K41" s="28"/>
      <c r="L41" s="28"/>
      <c r="M41" s="28"/>
      <c r="N41" s="28"/>
      <c r="O41" s="28"/>
      <c r="P41" s="28"/>
      <c r="Q41" s="28"/>
      <c r="R41" s="25"/>
    </row>
    <row r="42" spans="2:18" ht="13.5">
      <c r="B42" s="24"/>
      <c r="C42" s="28"/>
      <c r="D42" s="28"/>
      <c r="E42" s="28"/>
      <c r="F42" s="28"/>
      <c r="G42" s="28"/>
      <c r="H42" s="28"/>
      <c r="I42" s="28"/>
      <c r="J42" s="28"/>
      <c r="K42" s="28"/>
      <c r="L42" s="28"/>
      <c r="M42" s="28"/>
      <c r="N42" s="28"/>
      <c r="O42" s="28"/>
      <c r="P42" s="28"/>
      <c r="Q42" s="28"/>
      <c r="R42" s="25"/>
    </row>
    <row r="43" spans="2:18" ht="13.5">
      <c r="B43" s="24"/>
      <c r="C43" s="28"/>
      <c r="D43" s="28"/>
      <c r="E43" s="28"/>
      <c r="F43" s="28"/>
      <c r="G43" s="28"/>
      <c r="H43" s="28"/>
      <c r="I43" s="28"/>
      <c r="J43" s="28"/>
      <c r="K43" s="28"/>
      <c r="L43" s="28"/>
      <c r="M43" s="28"/>
      <c r="N43" s="28"/>
      <c r="O43" s="28"/>
      <c r="P43" s="28"/>
      <c r="Q43" s="28"/>
      <c r="R43" s="25"/>
    </row>
    <row r="44" spans="2:18" ht="13.5">
      <c r="B44" s="24"/>
      <c r="C44" s="28"/>
      <c r="D44" s="28"/>
      <c r="E44" s="28"/>
      <c r="F44" s="28"/>
      <c r="G44" s="28"/>
      <c r="H44" s="28"/>
      <c r="I44" s="28"/>
      <c r="J44" s="28"/>
      <c r="K44" s="28"/>
      <c r="L44" s="28"/>
      <c r="M44" s="28"/>
      <c r="N44" s="28"/>
      <c r="O44" s="28"/>
      <c r="P44" s="28"/>
      <c r="Q44" s="28"/>
      <c r="R44" s="25"/>
    </row>
    <row r="45" spans="2:18" ht="13.5">
      <c r="B45" s="24"/>
      <c r="C45" s="28"/>
      <c r="D45" s="28"/>
      <c r="E45" s="28"/>
      <c r="F45" s="28"/>
      <c r="G45" s="28"/>
      <c r="H45" s="28"/>
      <c r="I45" s="28"/>
      <c r="J45" s="28"/>
      <c r="K45" s="28"/>
      <c r="L45" s="28"/>
      <c r="M45" s="28"/>
      <c r="N45" s="28"/>
      <c r="O45" s="28"/>
      <c r="P45" s="28"/>
      <c r="Q45" s="28"/>
      <c r="R45" s="25"/>
    </row>
    <row r="46" spans="2:18" ht="13.5">
      <c r="B46" s="24"/>
      <c r="C46" s="28"/>
      <c r="D46" s="28"/>
      <c r="E46" s="28"/>
      <c r="F46" s="28"/>
      <c r="G46" s="28"/>
      <c r="H46" s="28"/>
      <c r="I46" s="28"/>
      <c r="J46" s="28"/>
      <c r="K46" s="28"/>
      <c r="L46" s="28"/>
      <c r="M46" s="28"/>
      <c r="N46" s="28"/>
      <c r="O46" s="28"/>
      <c r="P46" s="28"/>
      <c r="Q46" s="28"/>
      <c r="R46" s="25"/>
    </row>
    <row r="47" spans="2:18" ht="13.5">
      <c r="B47" s="24"/>
      <c r="C47" s="28"/>
      <c r="D47" s="28"/>
      <c r="E47" s="28"/>
      <c r="F47" s="28"/>
      <c r="G47" s="28"/>
      <c r="H47" s="28"/>
      <c r="I47" s="28"/>
      <c r="J47" s="28"/>
      <c r="K47" s="28"/>
      <c r="L47" s="28"/>
      <c r="M47" s="28"/>
      <c r="N47" s="28"/>
      <c r="O47" s="28"/>
      <c r="P47" s="28"/>
      <c r="Q47" s="28"/>
      <c r="R47" s="25"/>
    </row>
    <row r="48" spans="2:18" ht="13.5">
      <c r="B48" s="24"/>
      <c r="C48" s="28"/>
      <c r="D48" s="28"/>
      <c r="E48" s="28"/>
      <c r="F48" s="28"/>
      <c r="G48" s="28"/>
      <c r="H48" s="28"/>
      <c r="I48" s="28"/>
      <c r="J48" s="28"/>
      <c r="K48" s="28"/>
      <c r="L48" s="28"/>
      <c r="M48" s="28"/>
      <c r="N48" s="28"/>
      <c r="O48" s="28"/>
      <c r="P48" s="28"/>
      <c r="Q48" s="28"/>
      <c r="R48" s="25"/>
    </row>
    <row r="49" spans="2:18" ht="13.5">
      <c r="B49" s="24"/>
      <c r="C49" s="28"/>
      <c r="D49" s="28"/>
      <c r="E49" s="28"/>
      <c r="F49" s="28"/>
      <c r="G49" s="28"/>
      <c r="H49" s="28"/>
      <c r="I49" s="28"/>
      <c r="J49" s="28"/>
      <c r="K49" s="28"/>
      <c r="L49" s="28"/>
      <c r="M49" s="28"/>
      <c r="N49" s="28"/>
      <c r="O49" s="28"/>
      <c r="P49" s="28"/>
      <c r="Q49" s="28"/>
      <c r="R49" s="25"/>
    </row>
    <row r="50" spans="2:18" s="1" customFormat="1">
      <c r="B50" s="37"/>
      <c r="C50" s="38"/>
      <c r="D50" s="52" t="s">
        <v>54</v>
      </c>
      <c r="E50" s="53"/>
      <c r="F50" s="53"/>
      <c r="G50" s="53"/>
      <c r="H50" s="54"/>
      <c r="I50" s="38"/>
      <c r="J50" s="52" t="s">
        <v>55</v>
      </c>
      <c r="K50" s="53"/>
      <c r="L50" s="53"/>
      <c r="M50" s="53"/>
      <c r="N50" s="53"/>
      <c r="O50" s="53"/>
      <c r="P50" s="54"/>
      <c r="Q50" s="38"/>
      <c r="R50" s="39"/>
    </row>
    <row r="51" spans="2:18" ht="13.5">
      <c r="B51" s="24"/>
      <c r="C51" s="28"/>
      <c r="D51" s="55"/>
      <c r="E51" s="28"/>
      <c r="F51" s="28"/>
      <c r="G51" s="28"/>
      <c r="H51" s="56"/>
      <c r="I51" s="28"/>
      <c r="J51" s="55"/>
      <c r="K51" s="28"/>
      <c r="L51" s="28"/>
      <c r="M51" s="28"/>
      <c r="N51" s="28"/>
      <c r="O51" s="28"/>
      <c r="P51" s="56"/>
      <c r="Q51" s="28"/>
      <c r="R51" s="25"/>
    </row>
    <row r="52" spans="2:18" ht="13.5">
      <c r="B52" s="24"/>
      <c r="C52" s="28"/>
      <c r="D52" s="55"/>
      <c r="E52" s="28"/>
      <c r="F52" s="28"/>
      <c r="G52" s="28"/>
      <c r="H52" s="56"/>
      <c r="I52" s="28"/>
      <c r="J52" s="55"/>
      <c r="K52" s="28"/>
      <c r="L52" s="28"/>
      <c r="M52" s="28"/>
      <c r="N52" s="28"/>
      <c r="O52" s="28"/>
      <c r="P52" s="56"/>
      <c r="Q52" s="28"/>
      <c r="R52" s="25"/>
    </row>
    <row r="53" spans="2:18" ht="13.5">
      <c r="B53" s="24"/>
      <c r="C53" s="28"/>
      <c r="D53" s="55"/>
      <c r="E53" s="28"/>
      <c r="F53" s="28"/>
      <c r="G53" s="28"/>
      <c r="H53" s="56"/>
      <c r="I53" s="28"/>
      <c r="J53" s="55"/>
      <c r="K53" s="28"/>
      <c r="L53" s="28"/>
      <c r="M53" s="28"/>
      <c r="N53" s="28"/>
      <c r="O53" s="28"/>
      <c r="P53" s="56"/>
      <c r="Q53" s="28"/>
      <c r="R53" s="25"/>
    </row>
    <row r="54" spans="2:18" ht="13.5">
      <c r="B54" s="24"/>
      <c r="C54" s="28"/>
      <c r="D54" s="55"/>
      <c r="E54" s="28"/>
      <c r="F54" s="28"/>
      <c r="G54" s="28"/>
      <c r="H54" s="56"/>
      <c r="I54" s="28"/>
      <c r="J54" s="55"/>
      <c r="K54" s="28"/>
      <c r="L54" s="28"/>
      <c r="M54" s="28"/>
      <c r="N54" s="28"/>
      <c r="O54" s="28"/>
      <c r="P54" s="56"/>
      <c r="Q54" s="28"/>
      <c r="R54" s="25"/>
    </row>
    <row r="55" spans="2:18" ht="13.5">
      <c r="B55" s="24"/>
      <c r="C55" s="28"/>
      <c r="D55" s="55"/>
      <c r="E55" s="28"/>
      <c r="F55" s="28"/>
      <c r="G55" s="28"/>
      <c r="H55" s="56"/>
      <c r="I55" s="28"/>
      <c r="J55" s="55"/>
      <c r="K55" s="28"/>
      <c r="L55" s="28"/>
      <c r="M55" s="28"/>
      <c r="N55" s="28"/>
      <c r="O55" s="28"/>
      <c r="P55" s="56"/>
      <c r="Q55" s="28"/>
      <c r="R55" s="25"/>
    </row>
    <row r="56" spans="2:18" ht="13.5">
      <c r="B56" s="24"/>
      <c r="C56" s="28"/>
      <c r="D56" s="55"/>
      <c r="E56" s="28"/>
      <c r="F56" s="28"/>
      <c r="G56" s="28"/>
      <c r="H56" s="56"/>
      <c r="I56" s="28"/>
      <c r="J56" s="55"/>
      <c r="K56" s="28"/>
      <c r="L56" s="28"/>
      <c r="M56" s="28"/>
      <c r="N56" s="28"/>
      <c r="O56" s="28"/>
      <c r="P56" s="56"/>
      <c r="Q56" s="28"/>
      <c r="R56" s="25"/>
    </row>
    <row r="57" spans="2:18" ht="13.5">
      <c r="B57" s="24"/>
      <c r="C57" s="28"/>
      <c r="D57" s="55"/>
      <c r="E57" s="28"/>
      <c r="F57" s="28"/>
      <c r="G57" s="28"/>
      <c r="H57" s="56"/>
      <c r="I57" s="28"/>
      <c r="J57" s="55"/>
      <c r="K57" s="28"/>
      <c r="L57" s="28"/>
      <c r="M57" s="28"/>
      <c r="N57" s="28"/>
      <c r="O57" s="28"/>
      <c r="P57" s="56"/>
      <c r="Q57" s="28"/>
      <c r="R57" s="25"/>
    </row>
    <row r="58" spans="2:18" ht="13.5">
      <c r="B58" s="24"/>
      <c r="C58" s="28"/>
      <c r="D58" s="55"/>
      <c r="E58" s="28"/>
      <c r="F58" s="28"/>
      <c r="G58" s="28"/>
      <c r="H58" s="56"/>
      <c r="I58" s="28"/>
      <c r="J58" s="55"/>
      <c r="K58" s="28"/>
      <c r="L58" s="28"/>
      <c r="M58" s="28"/>
      <c r="N58" s="28"/>
      <c r="O58" s="28"/>
      <c r="P58" s="56"/>
      <c r="Q58" s="28"/>
      <c r="R58" s="25"/>
    </row>
    <row r="59" spans="2:18" s="1" customFormat="1">
      <c r="B59" s="37"/>
      <c r="C59" s="38"/>
      <c r="D59" s="57" t="s">
        <v>56</v>
      </c>
      <c r="E59" s="58"/>
      <c r="F59" s="58"/>
      <c r="G59" s="59" t="s">
        <v>57</v>
      </c>
      <c r="H59" s="60"/>
      <c r="I59" s="38"/>
      <c r="J59" s="57" t="s">
        <v>56</v>
      </c>
      <c r="K59" s="58"/>
      <c r="L59" s="58"/>
      <c r="M59" s="58"/>
      <c r="N59" s="59" t="s">
        <v>57</v>
      </c>
      <c r="O59" s="58"/>
      <c r="P59" s="60"/>
      <c r="Q59" s="38"/>
      <c r="R59" s="39"/>
    </row>
    <row r="60" spans="2:18" ht="13.5">
      <c r="B60" s="24"/>
      <c r="C60" s="28"/>
      <c r="D60" s="28"/>
      <c r="E60" s="28"/>
      <c r="F60" s="28"/>
      <c r="G60" s="28"/>
      <c r="H60" s="28"/>
      <c r="I60" s="28"/>
      <c r="J60" s="28"/>
      <c r="K60" s="28"/>
      <c r="L60" s="28"/>
      <c r="M60" s="28"/>
      <c r="N60" s="28"/>
      <c r="O60" s="28"/>
      <c r="P60" s="28"/>
      <c r="Q60" s="28"/>
      <c r="R60" s="25"/>
    </row>
    <row r="61" spans="2:18" s="1" customFormat="1">
      <c r="B61" s="37"/>
      <c r="C61" s="38"/>
      <c r="D61" s="52" t="s">
        <v>58</v>
      </c>
      <c r="E61" s="53"/>
      <c r="F61" s="53"/>
      <c r="G61" s="53"/>
      <c r="H61" s="54"/>
      <c r="I61" s="38"/>
      <c r="J61" s="52" t="s">
        <v>59</v>
      </c>
      <c r="K61" s="53"/>
      <c r="L61" s="53"/>
      <c r="M61" s="53"/>
      <c r="N61" s="53"/>
      <c r="O61" s="53"/>
      <c r="P61" s="54"/>
      <c r="Q61" s="38"/>
      <c r="R61" s="39"/>
    </row>
    <row r="62" spans="2:18" ht="13.5">
      <c r="B62" s="24"/>
      <c r="C62" s="28"/>
      <c r="D62" s="55"/>
      <c r="E62" s="28"/>
      <c r="F62" s="28"/>
      <c r="G62" s="28"/>
      <c r="H62" s="56"/>
      <c r="I62" s="28"/>
      <c r="J62" s="55"/>
      <c r="K62" s="28"/>
      <c r="L62" s="28"/>
      <c r="M62" s="28"/>
      <c r="N62" s="28"/>
      <c r="O62" s="28"/>
      <c r="P62" s="56"/>
      <c r="Q62" s="28"/>
      <c r="R62" s="25"/>
    </row>
    <row r="63" spans="2:18" ht="13.5">
      <c r="B63" s="24"/>
      <c r="C63" s="28"/>
      <c r="D63" s="55"/>
      <c r="E63" s="28"/>
      <c r="F63" s="28"/>
      <c r="G63" s="28"/>
      <c r="H63" s="56"/>
      <c r="I63" s="28"/>
      <c r="J63" s="55"/>
      <c r="K63" s="28"/>
      <c r="L63" s="28"/>
      <c r="M63" s="28"/>
      <c r="N63" s="28"/>
      <c r="O63" s="28"/>
      <c r="P63" s="56"/>
      <c r="Q63" s="28"/>
      <c r="R63" s="25"/>
    </row>
    <row r="64" spans="2:18" ht="13.5">
      <c r="B64" s="24"/>
      <c r="C64" s="28"/>
      <c r="D64" s="55"/>
      <c r="E64" s="28"/>
      <c r="F64" s="28"/>
      <c r="G64" s="28"/>
      <c r="H64" s="56"/>
      <c r="I64" s="28"/>
      <c r="J64" s="55"/>
      <c r="K64" s="28"/>
      <c r="L64" s="28"/>
      <c r="M64" s="28"/>
      <c r="N64" s="28"/>
      <c r="O64" s="28"/>
      <c r="P64" s="56"/>
      <c r="Q64" s="28"/>
      <c r="R64" s="25"/>
    </row>
    <row r="65" spans="2:18" ht="13.5">
      <c r="B65" s="24"/>
      <c r="C65" s="28"/>
      <c r="D65" s="55"/>
      <c r="E65" s="28"/>
      <c r="F65" s="28"/>
      <c r="G65" s="28"/>
      <c r="H65" s="56"/>
      <c r="I65" s="28"/>
      <c r="J65" s="55"/>
      <c r="K65" s="28"/>
      <c r="L65" s="28"/>
      <c r="M65" s="28"/>
      <c r="N65" s="28"/>
      <c r="O65" s="28"/>
      <c r="P65" s="56"/>
      <c r="Q65" s="28"/>
      <c r="R65" s="25"/>
    </row>
    <row r="66" spans="2:18" ht="13.5">
      <c r="B66" s="24"/>
      <c r="C66" s="28"/>
      <c r="D66" s="55"/>
      <c r="E66" s="28"/>
      <c r="F66" s="28"/>
      <c r="G66" s="28"/>
      <c r="H66" s="56"/>
      <c r="I66" s="28"/>
      <c r="J66" s="55"/>
      <c r="K66" s="28"/>
      <c r="L66" s="28"/>
      <c r="M66" s="28"/>
      <c r="N66" s="28"/>
      <c r="O66" s="28"/>
      <c r="P66" s="56"/>
      <c r="Q66" s="28"/>
      <c r="R66" s="25"/>
    </row>
    <row r="67" spans="2:18" ht="13.5">
      <c r="B67" s="24"/>
      <c r="C67" s="28"/>
      <c r="D67" s="55"/>
      <c r="E67" s="28"/>
      <c r="F67" s="28"/>
      <c r="G67" s="28"/>
      <c r="H67" s="56"/>
      <c r="I67" s="28"/>
      <c r="J67" s="55"/>
      <c r="K67" s="28"/>
      <c r="L67" s="28"/>
      <c r="M67" s="28"/>
      <c r="N67" s="28"/>
      <c r="O67" s="28"/>
      <c r="P67" s="56"/>
      <c r="Q67" s="28"/>
      <c r="R67" s="25"/>
    </row>
    <row r="68" spans="2:18" ht="13.5">
      <c r="B68" s="24"/>
      <c r="C68" s="28"/>
      <c r="D68" s="55"/>
      <c r="E68" s="28"/>
      <c r="F68" s="28"/>
      <c r="G68" s="28"/>
      <c r="H68" s="56"/>
      <c r="I68" s="28"/>
      <c r="J68" s="55"/>
      <c r="K68" s="28"/>
      <c r="L68" s="28"/>
      <c r="M68" s="28"/>
      <c r="N68" s="28"/>
      <c r="O68" s="28"/>
      <c r="P68" s="56"/>
      <c r="Q68" s="28"/>
      <c r="R68" s="25"/>
    </row>
    <row r="69" spans="2:18" ht="13.5">
      <c r="B69" s="24"/>
      <c r="C69" s="28"/>
      <c r="D69" s="55"/>
      <c r="E69" s="28"/>
      <c r="F69" s="28"/>
      <c r="G69" s="28"/>
      <c r="H69" s="56"/>
      <c r="I69" s="28"/>
      <c r="J69" s="55"/>
      <c r="K69" s="28"/>
      <c r="L69" s="28"/>
      <c r="M69" s="28"/>
      <c r="N69" s="28"/>
      <c r="O69" s="28"/>
      <c r="P69" s="56"/>
      <c r="Q69" s="28"/>
      <c r="R69" s="25"/>
    </row>
    <row r="70" spans="2:18" s="1" customFormat="1">
      <c r="B70" s="37"/>
      <c r="C70" s="38"/>
      <c r="D70" s="57" t="s">
        <v>56</v>
      </c>
      <c r="E70" s="58"/>
      <c r="F70" s="58"/>
      <c r="G70" s="59" t="s">
        <v>57</v>
      </c>
      <c r="H70" s="60"/>
      <c r="I70" s="38"/>
      <c r="J70" s="57" t="s">
        <v>56</v>
      </c>
      <c r="K70" s="58"/>
      <c r="L70" s="58"/>
      <c r="M70" s="58"/>
      <c r="N70" s="59" t="s">
        <v>57</v>
      </c>
      <c r="O70" s="58"/>
      <c r="P70" s="60"/>
      <c r="Q70" s="38"/>
      <c r="R70" s="39"/>
    </row>
    <row r="71" spans="2:18" s="1" customFormat="1" ht="14.45" customHeight="1">
      <c r="B71" s="61"/>
      <c r="C71" s="62"/>
      <c r="D71" s="62"/>
      <c r="E71" s="62"/>
      <c r="F71" s="62"/>
      <c r="G71" s="62"/>
      <c r="H71" s="62"/>
      <c r="I71" s="62"/>
      <c r="J71" s="62"/>
      <c r="K71" s="62"/>
      <c r="L71" s="62"/>
      <c r="M71" s="62"/>
      <c r="N71" s="62"/>
      <c r="O71" s="62"/>
      <c r="P71" s="62"/>
      <c r="Q71" s="62"/>
      <c r="R71" s="63"/>
    </row>
    <row r="75" spans="2:18" s="1" customFormat="1" ht="6.95" customHeight="1">
      <c r="B75" s="64"/>
      <c r="C75" s="65"/>
      <c r="D75" s="65"/>
      <c r="E75" s="65"/>
      <c r="F75" s="65"/>
      <c r="G75" s="65"/>
      <c r="H75" s="65"/>
      <c r="I75" s="65"/>
      <c r="J75" s="65"/>
      <c r="K75" s="65"/>
      <c r="L75" s="65"/>
      <c r="M75" s="65"/>
      <c r="N75" s="65"/>
      <c r="O75" s="65"/>
      <c r="P75" s="65"/>
      <c r="Q75" s="65"/>
      <c r="R75" s="66"/>
    </row>
    <row r="76" spans="2:18" s="1" customFormat="1" ht="36.950000000000003" customHeight="1">
      <c r="B76" s="37"/>
      <c r="C76" s="206" t="s">
        <v>121</v>
      </c>
      <c r="D76" s="207"/>
      <c r="E76" s="207"/>
      <c r="F76" s="207"/>
      <c r="G76" s="207"/>
      <c r="H76" s="207"/>
      <c r="I76" s="207"/>
      <c r="J76" s="207"/>
      <c r="K76" s="207"/>
      <c r="L76" s="207"/>
      <c r="M76" s="207"/>
      <c r="N76" s="207"/>
      <c r="O76" s="207"/>
      <c r="P76" s="207"/>
      <c r="Q76" s="207"/>
      <c r="R76" s="39"/>
    </row>
    <row r="77" spans="2:18" s="1" customFormat="1" ht="6.95" customHeight="1">
      <c r="B77" s="37"/>
      <c r="C77" s="38"/>
      <c r="D77" s="38"/>
      <c r="E77" s="38"/>
      <c r="F77" s="38"/>
      <c r="G77" s="38"/>
      <c r="H77" s="38"/>
      <c r="I77" s="38"/>
      <c r="J77" s="38"/>
      <c r="K77" s="38"/>
      <c r="L77" s="38"/>
      <c r="M77" s="38"/>
      <c r="N77" s="38"/>
      <c r="O77" s="38"/>
      <c r="P77" s="38"/>
      <c r="Q77" s="38"/>
      <c r="R77" s="39"/>
    </row>
    <row r="78" spans="2:18" s="1" customFormat="1" ht="30" customHeight="1">
      <c r="B78" s="37"/>
      <c r="C78" s="32" t="s">
        <v>19</v>
      </c>
      <c r="D78" s="38"/>
      <c r="E78" s="38"/>
      <c r="F78" s="277" t="str">
        <f>F6</f>
        <v>BOULDEROVÁ LEZECKÁ STĚNA, VÝSTAVIŠTĚ PRAHA – PRAHA 7_DVZ</v>
      </c>
      <c r="G78" s="278"/>
      <c r="H78" s="278"/>
      <c r="I78" s="278"/>
      <c r="J78" s="278"/>
      <c r="K78" s="278"/>
      <c r="L78" s="278"/>
      <c r="M78" s="278"/>
      <c r="N78" s="278"/>
      <c r="O78" s="278"/>
      <c r="P78" s="278"/>
      <c r="Q78" s="38"/>
      <c r="R78" s="39"/>
    </row>
    <row r="79" spans="2:18" s="1" customFormat="1" ht="36.950000000000003" customHeight="1">
      <c r="B79" s="37"/>
      <c r="C79" s="71" t="s">
        <v>153</v>
      </c>
      <c r="D79" s="38"/>
      <c r="E79" s="38"/>
      <c r="F79" s="226" t="str">
        <f>F7</f>
        <v>SO 01.5 - Oplocení</v>
      </c>
      <c r="G79" s="249"/>
      <c r="H79" s="249"/>
      <c r="I79" s="249"/>
      <c r="J79" s="249"/>
      <c r="K79" s="249"/>
      <c r="L79" s="249"/>
      <c r="M79" s="249"/>
      <c r="N79" s="249"/>
      <c r="O79" s="249"/>
      <c r="P79" s="249"/>
      <c r="Q79" s="38"/>
      <c r="R79" s="39"/>
    </row>
    <row r="80" spans="2:18" s="1" customFormat="1" ht="6.95" customHeight="1">
      <c r="B80" s="37"/>
      <c r="C80" s="38"/>
      <c r="D80" s="38"/>
      <c r="E80" s="38"/>
      <c r="F80" s="38"/>
      <c r="G80" s="38"/>
      <c r="H80" s="38"/>
      <c r="I80" s="38"/>
      <c r="J80" s="38"/>
      <c r="K80" s="38"/>
      <c r="L80" s="38"/>
      <c r="M80" s="38"/>
      <c r="N80" s="38"/>
      <c r="O80" s="38"/>
      <c r="P80" s="38"/>
      <c r="Q80" s="38"/>
      <c r="R80" s="39"/>
    </row>
    <row r="81" spans="2:65" s="1" customFormat="1" ht="18" customHeight="1">
      <c r="B81" s="37"/>
      <c r="C81" s="32" t="s">
        <v>23</v>
      </c>
      <c r="D81" s="38"/>
      <c r="E81" s="38"/>
      <c r="F81" s="30" t="str">
        <f>F9</f>
        <v>Výstaviště Praha 7</v>
      </c>
      <c r="G81" s="38"/>
      <c r="H81" s="38"/>
      <c r="I81" s="38"/>
      <c r="J81" s="38"/>
      <c r="K81" s="32" t="s">
        <v>25</v>
      </c>
      <c r="L81" s="38"/>
      <c r="M81" s="251" t="str">
        <f>IF(O9="","",O9)</f>
        <v>13. 3. 2018</v>
      </c>
      <c r="N81" s="251"/>
      <c r="O81" s="251"/>
      <c r="P81" s="251"/>
      <c r="Q81" s="38"/>
      <c r="R81" s="39"/>
    </row>
    <row r="82" spans="2:65" s="1" customFormat="1" ht="6.95" customHeight="1">
      <c r="B82" s="37"/>
      <c r="C82" s="38"/>
      <c r="D82" s="38"/>
      <c r="E82" s="38"/>
      <c r="F82" s="38"/>
      <c r="G82" s="38"/>
      <c r="H82" s="38"/>
      <c r="I82" s="38"/>
      <c r="J82" s="38"/>
      <c r="K82" s="38"/>
      <c r="L82" s="38"/>
      <c r="M82" s="38"/>
      <c r="N82" s="38"/>
      <c r="O82" s="38"/>
      <c r="P82" s="38"/>
      <c r="Q82" s="38"/>
      <c r="R82" s="39"/>
    </row>
    <row r="83" spans="2:65" s="1" customFormat="1">
      <c r="B83" s="37"/>
      <c r="C83" s="32" t="s">
        <v>27</v>
      </c>
      <c r="D83" s="38"/>
      <c r="E83" s="38"/>
      <c r="F83" s="30" t="str">
        <f>E12</f>
        <v>Výstaviště Praha, a.s.</v>
      </c>
      <c r="G83" s="38"/>
      <c r="H83" s="38"/>
      <c r="I83" s="38"/>
      <c r="J83" s="38"/>
      <c r="K83" s="32" t="s">
        <v>34</v>
      </c>
      <c r="L83" s="38"/>
      <c r="M83" s="210" t="str">
        <f>E18</f>
        <v>Výstaviště Praha, a.s. Oddělení investic a rozvoje</v>
      </c>
      <c r="N83" s="210"/>
      <c r="O83" s="210"/>
      <c r="P83" s="210"/>
      <c r="Q83" s="210"/>
      <c r="R83" s="39"/>
    </row>
    <row r="84" spans="2:65" s="1" customFormat="1" ht="14.45" customHeight="1">
      <c r="B84" s="37"/>
      <c r="C84" s="32" t="s">
        <v>32</v>
      </c>
      <c r="D84" s="38"/>
      <c r="E84" s="38"/>
      <c r="F84" s="30" t="str">
        <f>IF(E15="","",E15)</f>
        <v>Vyplň údaj</v>
      </c>
      <c r="G84" s="38"/>
      <c r="H84" s="38"/>
      <c r="I84" s="38"/>
      <c r="J84" s="38"/>
      <c r="K84" s="32" t="s">
        <v>37</v>
      </c>
      <c r="L84" s="38"/>
      <c r="M84" s="210" t="str">
        <f>E21</f>
        <v>Tereza Husáková</v>
      </c>
      <c r="N84" s="210"/>
      <c r="O84" s="210"/>
      <c r="P84" s="210"/>
      <c r="Q84" s="210"/>
      <c r="R84" s="39"/>
    </row>
    <row r="85" spans="2:65" s="1" customFormat="1" ht="10.35" customHeight="1">
      <c r="B85" s="37"/>
      <c r="C85" s="38"/>
      <c r="D85" s="38"/>
      <c r="E85" s="38"/>
      <c r="F85" s="38"/>
      <c r="G85" s="38"/>
      <c r="H85" s="38"/>
      <c r="I85" s="38"/>
      <c r="J85" s="38"/>
      <c r="K85" s="38"/>
      <c r="L85" s="38"/>
      <c r="M85" s="38"/>
      <c r="N85" s="38"/>
      <c r="O85" s="38"/>
      <c r="P85" s="38"/>
      <c r="Q85" s="38"/>
      <c r="R85" s="39"/>
    </row>
    <row r="86" spans="2:65" s="1" customFormat="1" ht="29.25" customHeight="1">
      <c r="B86" s="37"/>
      <c r="C86" s="258" t="s">
        <v>122</v>
      </c>
      <c r="D86" s="259"/>
      <c r="E86" s="259"/>
      <c r="F86" s="259"/>
      <c r="G86" s="259"/>
      <c r="H86" s="115"/>
      <c r="I86" s="115"/>
      <c r="J86" s="115"/>
      <c r="K86" s="115"/>
      <c r="L86" s="115"/>
      <c r="M86" s="115"/>
      <c r="N86" s="258" t="s">
        <v>123</v>
      </c>
      <c r="O86" s="259"/>
      <c r="P86" s="259"/>
      <c r="Q86" s="259"/>
      <c r="R86" s="39"/>
    </row>
    <row r="87" spans="2:65" s="1" customFormat="1" ht="10.35" customHeight="1">
      <c r="B87" s="37"/>
      <c r="C87" s="38"/>
      <c r="D87" s="38"/>
      <c r="E87" s="38"/>
      <c r="F87" s="38"/>
      <c r="G87" s="38"/>
      <c r="H87" s="38"/>
      <c r="I87" s="38"/>
      <c r="J87" s="38"/>
      <c r="K87" s="38"/>
      <c r="L87" s="38"/>
      <c r="M87" s="38"/>
      <c r="N87" s="38"/>
      <c r="O87" s="38"/>
      <c r="P87" s="38"/>
      <c r="Q87" s="38"/>
      <c r="R87" s="39"/>
    </row>
    <row r="88" spans="2:65" s="1" customFormat="1" ht="29.25" customHeight="1">
      <c r="B88" s="37"/>
      <c r="C88" s="123" t="s">
        <v>124</v>
      </c>
      <c r="D88" s="38"/>
      <c r="E88" s="38"/>
      <c r="F88" s="38"/>
      <c r="G88" s="38"/>
      <c r="H88" s="38"/>
      <c r="I88" s="38"/>
      <c r="J88" s="38"/>
      <c r="K88" s="38"/>
      <c r="L88" s="38"/>
      <c r="M88" s="38"/>
      <c r="N88" s="245">
        <f>N120</f>
        <v>0</v>
      </c>
      <c r="O88" s="260"/>
      <c r="P88" s="260"/>
      <c r="Q88" s="260"/>
      <c r="R88" s="39"/>
      <c r="AU88" s="20" t="s">
        <v>125</v>
      </c>
    </row>
    <row r="89" spans="2:65" s="6" customFormat="1" ht="24.95" customHeight="1">
      <c r="B89" s="124"/>
      <c r="C89" s="125"/>
      <c r="D89" s="126" t="s">
        <v>155</v>
      </c>
      <c r="E89" s="125"/>
      <c r="F89" s="125"/>
      <c r="G89" s="125"/>
      <c r="H89" s="125"/>
      <c r="I89" s="125"/>
      <c r="J89" s="125"/>
      <c r="K89" s="125"/>
      <c r="L89" s="125"/>
      <c r="M89" s="125"/>
      <c r="N89" s="279">
        <f>N121</f>
        <v>0</v>
      </c>
      <c r="O89" s="262"/>
      <c r="P89" s="262"/>
      <c r="Q89" s="262"/>
      <c r="R89" s="127"/>
    </row>
    <row r="90" spans="2:65" s="8" customFormat="1" ht="19.899999999999999" customHeight="1">
      <c r="B90" s="156"/>
      <c r="C90" s="157"/>
      <c r="D90" s="103" t="s">
        <v>156</v>
      </c>
      <c r="E90" s="157"/>
      <c r="F90" s="157"/>
      <c r="G90" s="157"/>
      <c r="H90" s="157"/>
      <c r="I90" s="157"/>
      <c r="J90" s="157"/>
      <c r="K90" s="157"/>
      <c r="L90" s="157"/>
      <c r="M90" s="157"/>
      <c r="N90" s="241">
        <f>N122</f>
        <v>0</v>
      </c>
      <c r="O90" s="280"/>
      <c r="P90" s="280"/>
      <c r="Q90" s="280"/>
      <c r="R90" s="158"/>
    </row>
    <row r="91" spans="2:65" s="8" customFormat="1" ht="19.899999999999999" customHeight="1">
      <c r="B91" s="156"/>
      <c r="C91" s="157"/>
      <c r="D91" s="103" t="s">
        <v>2627</v>
      </c>
      <c r="E91" s="157"/>
      <c r="F91" s="157"/>
      <c r="G91" s="157"/>
      <c r="H91" s="157"/>
      <c r="I91" s="157"/>
      <c r="J91" s="157"/>
      <c r="K91" s="157"/>
      <c r="L91" s="157"/>
      <c r="M91" s="157"/>
      <c r="N91" s="241">
        <f>N133</f>
        <v>0</v>
      </c>
      <c r="O91" s="280"/>
      <c r="P91" s="280"/>
      <c r="Q91" s="280"/>
      <c r="R91" s="158"/>
    </row>
    <row r="92" spans="2:65" s="8" customFormat="1" ht="19.899999999999999" customHeight="1">
      <c r="B92" s="156"/>
      <c r="C92" s="157"/>
      <c r="D92" s="103" t="s">
        <v>160</v>
      </c>
      <c r="E92" s="157"/>
      <c r="F92" s="157"/>
      <c r="G92" s="157"/>
      <c r="H92" s="157"/>
      <c r="I92" s="157"/>
      <c r="J92" s="157"/>
      <c r="K92" s="157"/>
      <c r="L92" s="157"/>
      <c r="M92" s="157"/>
      <c r="N92" s="241">
        <f>N146</f>
        <v>0</v>
      </c>
      <c r="O92" s="280"/>
      <c r="P92" s="280"/>
      <c r="Q92" s="280"/>
      <c r="R92" s="158"/>
    </row>
    <row r="93" spans="2:65" s="6" customFormat="1" ht="21.75" customHeight="1">
      <c r="B93" s="124"/>
      <c r="C93" s="125"/>
      <c r="D93" s="126" t="s">
        <v>126</v>
      </c>
      <c r="E93" s="125"/>
      <c r="F93" s="125"/>
      <c r="G93" s="125"/>
      <c r="H93" s="125"/>
      <c r="I93" s="125"/>
      <c r="J93" s="125"/>
      <c r="K93" s="125"/>
      <c r="L93" s="125"/>
      <c r="M93" s="125"/>
      <c r="N93" s="261">
        <f>N148</f>
        <v>0</v>
      </c>
      <c r="O93" s="262"/>
      <c r="P93" s="262"/>
      <c r="Q93" s="262"/>
      <c r="R93" s="127"/>
    </row>
    <row r="94" spans="2:65" s="1" customFormat="1" ht="21.75" customHeight="1">
      <c r="B94" s="37"/>
      <c r="C94" s="38"/>
      <c r="D94" s="38"/>
      <c r="E94" s="38"/>
      <c r="F94" s="38"/>
      <c r="G94" s="38"/>
      <c r="H94" s="38"/>
      <c r="I94" s="38"/>
      <c r="J94" s="38"/>
      <c r="K94" s="38"/>
      <c r="L94" s="38"/>
      <c r="M94" s="38"/>
      <c r="N94" s="38"/>
      <c r="O94" s="38"/>
      <c r="P94" s="38"/>
      <c r="Q94" s="38"/>
      <c r="R94" s="39"/>
    </row>
    <row r="95" spans="2:65" s="1" customFormat="1" ht="29.25" customHeight="1">
      <c r="B95" s="37"/>
      <c r="C95" s="123" t="s">
        <v>127</v>
      </c>
      <c r="D95" s="38"/>
      <c r="E95" s="38"/>
      <c r="F95" s="38"/>
      <c r="G95" s="38"/>
      <c r="H95" s="38"/>
      <c r="I95" s="38"/>
      <c r="J95" s="38"/>
      <c r="K95" s="38"/>
      <c r="L95" s="38"/>
      <c r="M95" s="38"/>
      <c r="N95" s="260">
        <f>ROUND(N96+N97+N98+N99+N100+N101,2)</f>
        <v>0</v>
      </c>
      <c r="O95" s="263"/>
      <c r="P95" s="263"/>
      <c r="Q95" s="263"/>
      <c r="R95" s="39"/>
      <c r="T95" s="128"/>
      <c r="U95" s="129" t="s">
        <v>44</v>
      </c>
    </row>
    <row r="96" spans="2:65" s="1" customFormat="1" ht="18" customHeight="1">
      <c r="B96" s="130"/>
      <c r="C96" s="131"/>
      <c r="D96" s="242" t="s">
        <v>128</v>
      </c>
      <c r="E96" s="264"/>
      <c r="F96" s="264"/>
      <c r="G96" s="264"/>
      <c r="H96" s="264"/>
      <c r="I96" s="131"/>
      <c r="J96" s="131"/>
      <c r="K96" s="131"/>
      <c r="L96" s="131"/>
      <c r="M96" s="131"/>
      <c r="N96" s="240">
        <f>ROUND(N88*T96,2)</f>
        <v>0</v>
      </c>
      <c r="O96" s="265"/>
      <c r="P96" s="265"/>
      <c r="Q96" s="265"/>
      <c r="R96" s="133"/>
      <c r="S96" s="131"/>
      <c r="T96" s="134"/>
      <c r="U96" s="135" t="s">
        <v>45</v>
      </c>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36"/>
      <c r="AY96" s="137" t="s">
        <v>129</v>
      </c>
      <c r="AZ96" s="136"/>
      <c r="BA96" s="136"/>
      <c r="BB96" s="136"/>
      <c r="BC96" s="136"/>
      <c r="BD96" s="136"/>
      <c r="BE96" s="138">
        <f t="shared" ref="BE96:BE101" si="0">IF(U96="základní",N96,0)</f>
        <v>0</v>
      </c>
      <c r="BF96" s="138">
        <f t="shared" ref="BF96:BF101" si="1">IF(U96="snížená",N96,0)</f>
        <v>0</v>
      </c>
      <c r="BG96" s="138">
        <f t="shared" ref="BG96:BG101" si="2">IF(U96="zákl. přenesená",N96,0)</f>
        <v>0</v>
      </c>
      <c r="BH96" s="138">
        <f t="shared" ref="BH96:BH101" si="3">IF(U96="sníž. přenesená",N96,0)</f>
        <v>0</v>
      </c>
      <c r="BI96" s="138">
        <f t="shared" ref="BI96:BI101" si="4">IF(U96="nulová",N96,0)</f>
        <v>0</v>
      </c>
      <c r="BJ96" s="137" t="s">
        <v>85</v>
      </c>
      <c r="BK96" s="136"/>
      <c r="BL96" s="136"/>
      <c r="BM96" s="136"/>
    </row>
    <row r="97" spans="2:65" s="1" customFormat="1" ht="18" customHeight="1">
      <c r="B97" s="130"/>
      <c r="C97" s="131"/>
      <c r="D97" s="242" t="s">
        <v>130</v>
      </c>
      <c r="E97" s="264"/>
      <c r="F97" s="264"/>
      <c r="G97" s="264"/>
      <c r="H97" s="264"/>
      <c r="I97" s="131"/>
      <c r="J97" s="131"/>
      <c r="K97" s="131"/>
      <c r="L97" s="131"/>
      <c r="M97" s="131"/>
      <c r="N97" s="240">
        <f>ROUND(N88*T97,2)</f>
        <v>0</v>
      </c>
      <c r="O97" s="265"/>
      <c r="P97" s="265"/>
      <c r="Q97" s="265"/>
      <c r="R97" s="133"/>
      <c r="S97" s="131"/>
      <c r="T97" s="134"/>
      <c r="U97" s="135" t="s">
        <v>45</v>
      </c>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36"/>
      <c r="AY97" s="137" t="s">
        <v>129</v>
      </c>
      <c r="AZ97" s="136"/>
      <c r="BA97" s="136"/>
      <c r="BB97" s="136"/>
      <c r="BC97" s="136"/>
      <c r="BD97" s="136"/>
      <c r="BE97" s="138">
        <f t="shared" si="0"/>
        <v>0</v>
      </c>
      <c r="BF97" s="138">
        <f t="shared" si="1"/>
        <v>0</v>
      </c>
      <c r="BG97" s="138">
        <f t="shared" si="2"/>
        <v>0</v>
      </c>
      <c r="BH97" s="138">
        <f t="shared" si="3"/>
        <v>0</v>
      </c>
      <c r="BI97" s="138">
        <f t="shared" si="4"/>
        <v>0</v>
      </c>
      <c r="BJ97" s="137" t="s">
        <v>85</v>
      </c>
      <c r="BK97" s="136"/>
      <c r="BL97" s="136"/>
      <c r="BM97" s="136"/>
    </row>
    <row r="98" spans="2:65" s="1" customFormat="1" ht="18" customHeight="1">
      <c r="B98" s="130"/>
      <c r="C98" s="131"/>
      <c r="D98" s="242" t="s">
        <v>131</v>
      </c>
      <c r="E98" s="264"/>
      <c r="F98" s="264"/>
      <c r="G98" s="264"/>
      <c r="H98" s="264"/>
      <c r="I98" s="131"/>
      <c r="J98" s="131"/>
      <c r="K98" s="131"/>
      <c r="L98" s="131"/>
      <c r="M98" s="131"/>
      <c r="N98" s="240">
        <f>ROUND(N88*T98,2)</f>
        <v>0</v>
      </c>
      <c r="O98" s="265"/>
      <c r="P98" s="265"/>
      <c r="Q98" s="265"/>
      <c r="R98" s="133"/>
      <c r="S98" s="131"/>
      <c r="T98" s="134"/>
      <c r="U98" s="135" t="s">
        <v>45</v>
      </c>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7" t="s">
        <v>129</v>
      </c>
      <c r="AZ98" s="136"/>
      <c r="BA98" s="136"/>
      <c r="BB98" s="136"/>
      <c r="BC98" s="136"/>
      <c r="BD98" s="136"/>
      <c r="BE98" s="138">
        <f t="shared" si="0"/>
        <v>0</v>
      </c>
      <c r="BF98" s="138">
        <f t="shared" si="1"/>
        <v>0</v>
      </c>
      <c r="BG98" s="138">
        <f t="shared" si="2"/>
        <v>0</v>
      </c>
      <c r="BH98" s="138">
        <f t="shared" si="3"/>
        <v>0</v>
      </c>
      <c r="BI98" s="138">
        <f t="shared" si="4"/>
        <v>0</v>
      </c>
      <c r="BJ98" s="137" t="s">
        <v>85</v>
      </c>
      <c r="BK98" s="136"/>
      <c r="BL98" s="136"/>
      <c r="BM98" s="136"/>
    </row>
    <row r="99" spans="2:65" s="1" customFormat="1" ht="18" customHeight="1">
      <c r="B99" s="130"/>
      <c r="C99" s="131"/>
      <c r="D99" s="242" t="s">
        <v>132</v>
      </c>
      <c r="E99" s="264"/>
      <c r="F99" s="264"/>
      <c r="G99" s="264"/>
      <c r="H99" s="264"/>
      <c r="I99" s="131"/>
      <c r="J99" s="131"/>
      <c r="K99" s="131"/>
      <c r="L99" s="131"/>
      <c r="M99" s="131"/>
      <c r="N99" s="240">
        <f>ROUND(N88*T99,2)</f>
        <v>0</v>
      </c>
      <c r="O99" s="265"/>
      <c r="P99" s="265"/>
      <c r="Q99" s="265"/>
      <c r="R99" s="133"/>
      <c r="S99" s="131"/>
      <c r="T99" s="134"/>
      <c r="U99" s="135" t="s">
        <v>45</v>
      </c>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7" t="s">
        <v>129</v>
      </c>
      <c r="AZ99" s="136"/>
      <c r="BA99" s="136"/>
      <c r="BB99" s="136"/>
      <c r="BC99" s="136"/>
      <c r="BD99" s="136"/>
      <c r="BE99" s="138">
        <f t="shared" si="0"/>
        <v>0</v>
      </c>
      <c r="BF99" s="138">
        <f t="shared" si="1"/>
        <v>0</v>
      </c>
      <c r="BG99" s="138">
        <f t="shared" si="2"/>
        <v>0</v>
      </c>
      <c r="BH99" s="138">
        <f t="shared" si="3"/>
        <v>0</v>
      </c>
      <c r="BI99" s="138">
        <f t="shared" si="4"/>
        <v>0</v>
      </c>
      <c r="BJ99" s="137" t="s">
        <v>85</v>
      </c>
      <c r="BK99" s="136"/>
      <c r="BL99" s="136"/>
      <c r="BM99" s="136"/>
    </row>
    <row r="100" spans="2:65" s="1" customFormat="1" ht="18" customHeight="1">
      <c r="B100" s="130"/>
      <c r="C100" s="131"/>
      <c r="D100" s="242" t="s">
        <v>133</v>
      </c>
      <c r="E100" s="264"/>
      <c r="F100" s="264"/>
      <c r="G100" s="264"/>
      <c r="H100" s="264"/>
      <c r="I100" s="131"/>
      <c r="J100" s="131"/>
      <c r="K100" s="131"/>
      <c r="L100" s="131"/>
      <c r="M100" s="131"/>
      <c r="N100" s="240">
        <f>ROUND(N88*T100,2)</f>
        <v>0</v>
      </c>
      <c r="O100" s="265"/>
      <c r="P100" s="265"/>
      <c r="Q100" s="265"/>
      <c r="R100" s="133"/>
      <c r="S100" s="131"/>
      <c r="T100" s="134"/>
      <c r="U100" s="135" t="s">
        <v>45</v>
      </c>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c r="AV100" s="136"/>
      <c r="AW100" s="136"/>
      <c r="AX100" s="136"/>
      <c r="AY100" s="137" t="s">
        <v>129</v>
      </c>
      <c r="AZ100" s="136"/>
      <c r="BA100" s="136"/>
      <c r="BB100" s="136"/>
      <c r="BC100" s="136"/>
      <c r="BD100" s="136"/>
      <c r="BE100" s="138">
        <f t="shared" si="0"/>
        <v>0</v>
      </c>
      <c r="BF100" s="138">
        <f t="shared" si="1"/>
        <v>0</v>
      </c>
      <c r="BG100" s="138">
        <f t="shared" si="2"/>
        <v>0</v>
      </c>
      <c r="BH100" s="138">
        <f t="shared" si="3"/>
        <v>0</v>
      </c>
      <c r="BI100" s="138">
        <f t="shared" si="4"/>
        <v>0</v>
      </c>
      <c r="BJ100" s="137" t="s">
        <v>85</v>
      </c>
      <c r="BK100" s="136"/>
      <c r="BL100" s="136"/>
      <c r="BM100" s="136"/>
    </row>
    <row r="101" spans="2:65" s="1" customFormat="1" ht="18" customHeight="1">
      <c r="B101" s="130"/>
      <c r="C101" s="131"/>
      <c r="D101" s="132" t="s">
        <v>134</v>
      </c>
      <c r="E101" s="131"/>
      <c r="F101" s="131"/>
      <c r="G101" s="131"/>
      <c r="H101" s="131"/>
      <c r="I101" s="131"/>
      <c r="J101" s="131"/>
      <c r="K101" s="131"/>
      <c r="L101" s="131"/>
      <c r="M101" s="131"/>
      <c r="N101" s="240">
        <f>ROUND(N88*T101,2)</f>
        <v>0</v>
      </c>
      <c r="O101" s="265"/>
      <c r="P101" s="265"/>
      <c r="Q101" s="265"/>
      <c r="R101" s="133"/>
      <c r="S101" s="131"/>
      <c r="T101" s="139"/>
      <c r="U101" s="140" t="s">
        <v>45</v>
      </c>
      <c r="V101" s="136"/>
      <c r="W101" s="136"/>
      <c r="X101" s="136"/>
      <c r="Y101" s="136"/>
      <c r="Z101" s="136"/>
      <c r="AA101" s="136"/>
      <c r="AB101" s="136"/>
      <c r="AC101" s="136"/>
      <c r="AD101" s="136"/>
      <c r="AE101" s="136"/>
      <c r="AF101" s="136"/>
      <c r="AG101" s="136"/>
      <c r="AH101" s="136"/>
      <c r="AI101" s="136"/>
      <c r="AJ101" s="136"/>
      <c r="AK101" s="136"/>
      <c r="AL101" s="136"/>
      <c r="AM101" s="136"/>
      <c r="AN101" s="136"/>
      <c r="AO101" s="136"/>
      <c r="AP101" s="136"/>
      <c r="AQ101" s="136"/>
      <c r="AR101" s="136"/>
      <c r="AS101" s="136"/>
      <c r="AT101" s="136"/>
      <c r="AU101" s="136"/>
      <c r="AV101" s="136"/>
      <c r="AW101" s="136"/>
      <c r="AX101" s="136"/>
      <c r="AY101" s="137" t="s">
        <v>135</v>
      </c>
      <c r="AZ101" s="136"/>
      <c r="BA101" s="136"/>
      <c r="BB101" s="136"/>
      <c r="BC101" s="136"/>
      <c r="BD101" s="136"/>
      <c r="BE101" s="138">
        <f t="shared" si="0"/>
        <v>0</v>
      </c>
      <c r="BF101" s="138">
        <f t="shared" si="1"/>
        <v>0</v>
      </c>
      <c r="BG101" s="138">
        <f t="shared" si="2"/>
        <v>0</v>
      </c>
      <c r="BH101" s="138">
        <f t="shared" si="3"/>
        <v>0</v>
      </c>
      <c r="BI101" s="138">
        <f t="shared" si="4"/>
        <v>0</v>
      </c>
      <c r="BJ101" s="137" t="s">
        <v>85</v>
      </c>
      <c r="BK101" s="136"/>
      <c r="BL101" s="136"/>
      <c r="BM101" s="136"/>
    </row>
    <row r="102" spans="2:65" s="1" customFormat="1" ht="13.5">
      <c r="B102" s="37"/>
      <c r="C102" s="38"/>
      <c r="D102" s="38"/>
      <c r="E102" s="38"/>
      <c r="F102" s="38"/>
      <c r="G102" s="38"/>
      <c r="H102" s="38"/>
      <c r="I102" s="38"/>
      <c r="J102" s="38"/>
      <c r="K102" s="38"/>
      <c r="L102" s="38"/>
      <c r="M102" s="38"/>
      <c r="N102" s="38"/>
      <c r="O102" s="38"/>
      <c r="P102" s="38"/>
      <c r="Q102" s="38"/>
      <c r="R102" s="39"/>
    </row>
    <row r="103" spans="2:65" s="1" customFormat="1" ht="29.25" customHeight="1">
      <c r="B103" s="37"/>
      <c r="C103" s="114" t="s">
        <v>112</v>
      </c>
      <c r="D103" s="115"/>
      <c r="E103" s="115"/>
      <c r="F103" s="115"/>
      <c r="G103" s="115"/>
      <c r="H103" s="115"/>
      <c r="I103" s="115"/>
      <c r="J103" s="115"/>
      <c r="K103" s="115"/>
      <c r="L103" s="246">
        <f>ROUND(SUM(N88+N95),2)</f>
        <v>0</v>
      </c>
      <c r="M103" s="246"/>
      <c r="N103" s="246"/>
      <c r="O103" s="246"/>
      <c r="P103" s="246"/>
      <c r="Q103" s="246"/>
      <c r="R103" s="39"/>
    </row>
    <row r="104" spans="2:65" s="1" customFormat="1" ht="6.95" customHeight="1">
      <c r="B104" s="61"/>
      <c r="C104" s="62"/>
      <c r="D104" s="62"/>
      <c r="E104" s="62"/>
      <c r="F104" s="62"/>
      <c r="G104" s="62"/>
      <c r="H104" s="62"/>
      <c r="I104" s="62"/>
      <c r="J104" s="62"/>
      <c r="K104" s="62"/>
      <c r="L104" s="62"/>
      <c r="M104" s="62"/>
      <c r="N104" s="62"/>
      <c r="O104" s="62"/>
      <c r="P104" s="62"/>
      <c r="Q104" s="62"/>
      <c r="R104" s="63"/>
    </row>
    <row r="108" spans="2:65" s="1" customFormat="1" ht="6.95" customHeight="1">
      <c r="B108" s="64"/>
      <c r="C108" s="65"/>
      <c r="D108" s="65"/>
      <c r="E108" s="65"/>
      <c r="F108" s="65"/>
      <c r="G108" s="65"/>
      <c r="H108" s="65"/>
      <c r="I108" s="65"/>
      <c r="J108" s="65"/>
      <c r="K108" s="65"/>
      <c r="L108" s="65"/>
      <c r="M108" s="65"/>
      <c r="N108" s="65"/>
      <c r="O108" s="65"/>
      <c r="P108" s="65"/>
      <c r="Q108" s="65"/>
      <c r="R108" s="66"/>
    </row>
    <row r="109" spans="2:65" s="1" customFormat="1" ht="36.950000000000003" customHeight="1">
      <c r="B109" s="37"/>
      <c r="C109" s="206" t="s">
        <v>136</v>
      </c>
      <c r="D109" s="249"/>
      <c r="E109" s="249"/>
      <c r="F109" s="249"/>
      <c r="G109" s="249"/>
      <c r="H109" s="249"/>
      <c r="I109" s="249"/>
      <c r="J109" s="249"/>
      <c r="K109" s="249"/>
      <c r="L109" s="249"/>
      <c r="M109" s="249"/>
      <c r="N109" s="249"/>
      <c r="O109" s="249"/>
      <c r="P109" s="249"/>
      <c r="Q109" s="249"/>
      <c r="R109" s="39"/>
    </row>
    <row r="110" spans="2:65" s="1" customFormat="1" ht="6.95" customHeight="1">
      <c r="B110" s="37"/>
      <c r="C110" s="38"/>
      <c r="D110" s="38"/>
      <c r="E110" s="38"/>
      <c r="F110" s="38"/>
      <c r="G110" s="38"/>
      <c r="H110" s="38"/>
      <c r="I110" s="38"/>
      <c r="J110" s="38"/>
      <c r="K110" s="38"/>
      <c r="L110" s="38"/>
      <c r="M110" s="38"/>
      <c r="N110" s="38"/>
      <c r="O110" s="38"/>
      <c r="P110" s="38"/>
      <c r="Q110" s="38"/>
      <c r="R110" s="39"/>
    </row>
    <row r="111" spans="2:65" s="1" customFormat="1" ht="30" customHeight="1">
      <c r="B111" s="37"/>
      <c r="C111" s="32" t="s">
        <v>19</v>
      </c>
      <c r="D111" s="38"/>
      <c r="E111" s="38"/>
      <c r="F111" s="277" t="str">
        <f>F6</f>
        <v>BOULDEROVÁ LEZECKÁ STĚNA, VÝSTAVIŠTĚ PRAHA – PRAHA 7_DVZ</v>
      </c>
      <c r="G111" s="278"/>
      <c r="H111" s="278"/>
      <c r="I111" s="278"/>
      <c r="J111" s="278"/>
      <c r="K111" s="278"/>
      <c r="L111" s="278"/>
      <c r="M111" s="278"/>
      <c r="N111" s="278"/>
      <c r="O111" s="278"/>
      <c r="P111" s="278"/>
      <c r="Q111" s="38"/>
      <c r="R111" s="39"/>
    </row>
    <row r="112" spans="2:65" s="1" customFormat="1" ht="36.950000000000003" customHeight="1">
      <c r="B112" s="37"/>
      <c r="C112" s="71" t="s">
        <v>153</v>
      </c>
      <c r="D112" s="38"/>
      <c r="E112" s="38"/>
      <c r="F112" s="226" t="str">
        <f>F7</f>
        <v>SO 01.5 - Oplocení</v>
      </c>
      <c r="G112" s="249"/>
      <c r="H112" s="249"/>
      <c r="I112" s="249"/>
      <c r="J112" s="249"/>
      <c r="K112" s="249"/>
      <c r="L112" s="249"/>
      <c r="M112" s="249"/>
      <c r="N112" s="249"/>
      <c r="O112" s="249"/>
      <c r="P112" s="249"/>
      <c r="Q112" s="38"/>
      <c r="R112" s="39"/>
    </row>
    <row r="113" spans="2:65" s="1" customFormat="1" ht="6.95" customHeight="1">
      <c r="B113" s="37"/>
      <c r="C113" s="38"/>
      <c r="D113" s="38"/>
      <c r="E113" s="38"/>
      <c r="F113" s="38"/>
      <c r="G113" s="38"/>
      <c r="H113" s="38"/>
      <c r="I113" s="38"/>
      <c r="J113" s="38"/>
      <c r="K113" s="38"/>
      <c r="L113" s="38"/>
      <c r="M113" s="38"/>
      <c r="N113" s="38"/>
      <c r="O113" s="38"/>
      <c r="P113" s="38"/>
      <c r="Q113" s="38"/>
      <c r="R113" s="39"/>
    </row>
    <row r="114" spans="2:65" s="1" customFormat="1" ht="18" customHeight="1">
      <c r="B114" s="37"/>
      <c r="C114" s="32" t="s">
        <v>23</v>
      </c>
      <c r="D114" s="38"/>
      <c r="E114" s="38"/>
      <c r="F114" s="30" t="str">
        <f>F9</f>
        <v>Výstaviště Praha 7</v>
      </c>
      <c r="G114" s="38"/>
      <c r="H114" s="38"/>
      <c r="I114" s="38"/>
      <c r="J114" s="38"/>
      <c r="K114" s="32" t="s">
        <v>25</v>
      </c>
      <c r="L114" s="38"/>
      <c r="M114" s="251" t="str">
        <f>IF(O9="","",O9)</f>
        <v>13. 3. 2018</v>
      </c>
      <c r="N114" s="251"/>
      <c r="O114" s="251"/>
      <c r="P114" s="251"/>
      <c r="Q114" s="38"/>
      <c r="R114" s="39"/>
    </row>
    <row r="115" spans="2:65" s="1" customFormat="1" ht="6.95" customHeight="1">
      <c r="B115" s="37"/>
      <c r="C115" s="38"/>
      <c r="D115" s="38"/>
      <c r="E115" s="38"/>
      <c r="F115" s="38"/>
      <c r="G115" s="38"/>
      <c r="H115" s="38"/>
      <c r="I115" s="38"/>
      <c r="J115" s="38"/>
      <c r="K115" s="38"/>
      <c r="L115" s="38"/>
      <c r="M115" s="38"/>
      <c r="N115" s="38"/>
      <c r="O115" s="38"/>
      <c r="P115" s="38"/>
      <c r="Q115" s="38"/>
      <c r="R115" s="39"/>
    </row>
    <row r="116" spans="2:65" s="1" customFormat="1">
      <c r="B116" s="37"/>
      <c r="C116" s="32" t="s">
        <v>27</v>
      </c>
      <c r="D116" s="38"/>
      <c r="E116" s="38"/>
      <c r="F116" s="30" t="str">
        <f>E12</f>
        <v>Výstaviště Praha, a.s.</v>
      </c>
      <c r="G116" s="38"/>
      <c r="H116" s="38"/>
      <c r="I116" s="38"/>
      <c r="J116" s="38"/>
      <c r="K116" s="32" t="s">
        <v>34</v>
      </c>
      <c r="L116" s="38"/>
      <c r="M116" s="210" t="str">
        <f>E18</f>
        <v>Výstaviště Praha, a.s. Oddělení investic a rozvoje</v>
      </c>
      <c r="N116" s="210"/>
      <c r="O116" s="210"/>
      <c r="P116" s="210"/>
      <c r="Q116" s="210"/>
      <c r="R116" s="39"/>
    </row>
    <row r="117" spans="2:65" s="1" customFormat="1" ht="14.45" customHeight="1">
      <c r="B117" s="37"/>
      <c r="C117" s="32" t="s">
        <v>32</v>
      </c>
      <c r="D117" s="38"/>
      <c r="E117" s="38"/>
      <c r="F117" s="30" t="str">
        <f>IF(E15="","",E15)</f>
        <v>Vyplň údaj</v>
      </c>
      <c r="G117" s="38"/>
      <c r="H117" s="38"/>
      <c r="I117" s="38"/>
      <c r="J117" s="38"/>
      <c r="K117" s="32" t="s">
        <v>37</v>
      </c>
      <c r="L117" s="38"/>
      <c r="M117" s="210" t="str">
        <f>E21</f>
        <v>Tereza Husáková</v>
      </c>
      <c r="N117" s="210"/>
      <c r="O117" s="210"/>
      <c r="P117" s="210"/>
      <c r="Q117" s="210"/>
      <c r="R117" s="39"/>
    </row>
    <row r="118" spans="2:65" s="1" customFormat="1" ht="10.35" customHeight="1">
      <c r="B118" s="37"/>
      <c r="C118" s="38"/>
      <c r="D118" s="38"/>
      <c r="E118" s="38"/>
      <c r="F118" s="38"/>
      <c r="G118" s="38"/>
      <c r="H118" s="38"/>
      <c r="I118" s="38"/>
      <c r="J118" s="38"/>
      <c r="K118" s="38"/>
      <c r="L118" s="38"/>
      <c r="M118" s="38"/>
      <c r="N118" s="38"/>
      <c r="O118" s="38"/>
      <c r="P118" s="38"/>
      <c r="Q118" s="38"/>
      <c r="R118" s="39"/>
    </row>
    <row r="119" spans="2:65" s="7" customFormat="1" ht="29.25" customHeight="1">
      <c r="B119" s="141"/>
      <c r="C119" s="142" t="s">
        <v>137</v>
      </c>
      <c r="D119" s="143" t="s">
        <v>138</v>
      </c>
      <c r="E119" s="143" t="s">
        <v>62</v>
      </c>
      <c r="F119" s="266" t="s">
        <v>139</v>
      </c>
      <c r="G119" s="266"/>
      <c r="H119" s="266"/>
      <c r="I119" s="266"/>
      <c r="J119" s="143" t="s">
        <v>140</v>
      </c>
      <c r="K119" s="143" t="s">
        <v>141</v>
      </c>
      <c r="L119" s="267" t="s">
        <v>142</v>
      </c>
      <c r="M119" s="267"/>
      <c r="N119" s="266" t="s">
        <v>123</v>
      </c>
      <c r="O119" s="266"/>
      <c r="P119" s="266"/>
      <c r="Q119" s="268"/>
      <c r="R119" s="144"/>
      <c r="T119" s="78" t="s">
        <v>143</v>
      </c>
      <c r="U119" s="79" t="s">
        <v>44</v>
      </c>
      <c r="V119" s="79" t="s">
        <v>144</v>
      </c>
      <c r="W119" s="79" t="s">
        <v>145</v>
      </c>
      <c r="X119" s="79" t="s">
        <v>146</v>
      </c>
      <c r="Y119" s="79" t="s">
        <v>147</v>
      </c>
      <c r="Z119" s="79" t="s">
        <v>148</v>
      </c>
      <c r="AA119" s="80" t="s">
        <v>149</v>
      </c>
    </row>
    <row r="120" spans="2:65" s="1" customFormat="1" ht="29.25" customHeight="1">
      <c r="B120" s="37"/>
      <c r="C120" s="82" t="s">
        <v>120</v>
      </c>
      <c r="D120" s="38"/>
      <c r="E120" s="38"/>
      <c r="F120" s="38"/>
      <c r="G120" s="38"/>
      <c r="H120" s="38"/>
      <c r="I120" s="38"/>
      <c r="J120" s="38"/>
      <c r="K120" s="38"/>
      <c r="L120" s="38"/>
      <c r="M120" s="38"/>
      <c r="N120" s="272">
        <f>BK120</f>
        <v>0</v>
      </c>
      <c r="O120" s="273"/>
      <c r="P120" s="273"/>
      <c r="Q120" s="273"/>
      <c r="R120" s="39"/>
      <c r="T120" s="81"/>
      <c r="U120" s="53"/>
      <c r="V120" s="53"/>
      <c r="W120" s="145">
        <f>W121+W148</f>
        <v>0</v>
      </c>
      <c r="X120" s="53"/>
      <c r="Y120" s="145">
        <f>Y121+Y148</f>
        <v>13.136900000000001</v>
      </c>
      <c r="Z120" s="53"/>
      <c r="AA120" s="146">
        <f>AA121+AA148</f>
        <v>0</v>
      </c>
      <c r="AT120" s="20" t="s">
        <v>79</v>
      </c>
      <c r="AU120" s="20" t="s">
        <v>125</v>
      </c>
      <c r="BK120" s="147">
        <f>BK121+BK148</f>
        <v>0</v>
      </c>
    </row>
    <row r="121" spans="2:65" s="9" customFormat="1" ht="37.35" customHeight="1">
      <c r="B121" s="159"/>
      <c r="C121" s="160"/>
      <c r="D121" s="148" t="s">
        <v>155</v>
      </c>
      <c r="E121" s="148"/>
      <c r="F121" s="148"/>
      <c r="G121" s="148"/>
      <c r="H121" s="148"/>
      <c r="I121" s="148"/>
      <c r="J121" s="148"/>
      <c r="K121" s="148"/>
      <c r="L121" s="148"/>
      <c r="M121" s="148"/>
      <c r="N121" s="261">
        <f>BK121</f>
        <v>0</v>
      </c>
      <c r="O121" s="279"/>
      <c r="P121" s="279"/>
      <c r="Q121" s="279"/>
      <c r="R121" s="161"/>
      <c r="T121" s="162"/>
      <c r="U121" s="160"/>
      <c r="V121" s="160"/>
      <c r="W121" s="163">
        <f>W122+W133+W146</f>
        <v>0</v>
      </c>
      <c r="X121" s="160"/>
      <c r="Y121" s="163">
        <f>Y122+Y133+Y146</f>
        <v>13.136900000000001</v>
      </c>
      <c r="Z121" s="160"/>
      <c r="AA121" s="164">
        <f>AA122+AA133+AA146</f>
        <v>0</v>
      </c>
      <c r="AR121" s="165" t="s">
        <v>85</v>
      </c>
      <c r="AT121" s="166" t="s">
        <v>79</v>
      </c>
      <c r="AU121" s="166" t="s">
        <v>80</v>
      </c>
      <c r="AY121" s="165" t="s">
        <v>161</v>
      </c>
      <c r="BK121" s="167">
        <f>BK122+BK133+BK146</f>
        <v>0</v>
      </c>
    </row>
    <row r="122" spans="2:65" s="9" customFormat="1" ht="19.899999999999999" customHeight="1">
      <c r="B122" s="159"/>
      <c r="C122" s="160"/>
      <c r="D122" s="168" t="s">
        <v>156</v>
      </c>
      <c r="E122" s="168"/>
      <c r="F122" s="168"/>
      <c r="G122" s="168"/>
      <c r="H122" s="168"/>
      <c r="I122" s="168"/>
      <c r="J122" s="168"/>
      <c r="K122" s="168"/>
      <c r="L122" s="168"/>
      <c r="M122" s="168"/>
      <c r="N122" s="298">
        <f>BK122</f>
        <v>0</v>
      </c>
      <c r="O122" s="299"/>
      <c r="P122" s="299"/>
      <c r="Q122" s="299"/>
      <c r="R122" s="161"/>
      <c r="T122" s="162"/>
      <c r="U122" s="160"/>
      <c r="V122" s="160"/>
      <c r="W122" s="163">
        <f>SUM(W123:W132)</f>
        <v>0</v>
      </c>
      <c r="X122" s="160"/>
      <c r="Y122" s="163">
        <f>SUM(Y123:Y132)</f>
        <v>0</v>
      </c>
      <c r="Z122" s="160"/>
      <c r="AA122" s="164">
        <f>SUM(AA123:AA132)</f>
        <v>0</v>
      </c>
      <c r="AR122" s="165" t="s">
        <v>85</v>
      </c>
      <c r="AT122" s="166" t="s">
        <v>79</v>
      </c>
      <c r="AU122" s="166" t="s">
        <v>85</v>
      </c>
      <c r="AY122" s="165" t="s">
        <v>161</v>
      </c>
      <c r="BK122" s="167">
        <f>SUM(BK123:BK132)</f>
        <v>0</v>
      </c>
    </row>
    <row r="123" spans="2:65" s="1" customFormat="1" ht="25.5" customHeight="1">
      <c r="B123" s="130"/>
      <c r="C123" s="169" t="s">
        <v>85</v>
      </c>
      <c r="D123" s="169" t="s">
        <v>152</v>
      </c>
      <c r="E123" s="170" t="s">
        <v>282</v>
      </c>
      <c r="F123" s="281" t="s">
        <v>283</v>
      </c>
      <c r="G123" s="281"/>
      <c r="H123" s="281"/>
      <c r="I123" s="281"/>
      <c r="J123" s="171" t="s">
        <v>171</v>
      </c>
      <c r="K123" s="172">
        <v>1.81</v>
      </c>
      <c r="L123" s="270">
        <v>0</v>
      </c>
      <c r="M123" s="270"/>
      <c r="N123" s="282">
        <f>ROUND(L123*K123,2)</f>
        <v>0</v>
      </c>
      <c r="O123" s="282"/>
      <c r="P123" s="282"/>
      <c r="Q123" s="282"/>
      <c r="R123" s="133"/>
      <c r="T123" s="154" t="s">
        <v>5</v>
      </c>
      <c r="U123" s="46" t="s">
        <v>45</v>
      </c>
      <c r="V123" s="38"/>
      <c r="W123" s="173">
        <f>V123*K123</f>
        <v>0</v>
      </c>
      <c r="X123" s="173">
        <v>0</v>
      </c>
      <c r="Y123" s="173">
        <f>X123*K123</f>
        <v>0</v>
      </c>
      <c r="Z123" s="173">
        <v>0</v>
      </c>
      <c r="AA123" s="174">
        <f>Z123*K123</f>
        <v>0</v>
      </c>
      <c r="AR123" s="20" t="s">
        <v>165</v>
      </c>
      <c r="AT123" s="20" t="s">
        <v>152</v>
      </c>
      <c r="AU123" s="20" t="s">
        <v>118</v>
      </c>
      <c r="AY123" s="20" t="s">
        <v>161</v>
      </c>
      <c r="BE123" s="107">
        <f>IF(U123="základní",N123,0)</f>
        <v>0</v>
      </c>
      <c r="BF123" s="107">
        <f>IF(U123="snížená",N123,0)</f>
        <v>0</v>
      </c>
      <c r="BG123" s="107">
        <f>IF(U123="zákl. přenesená",N123,0)</f>
        <v>0</v>
      </c>
      <c r="BH123" s="107">
        <f>IF(U123="sníž. přenesená",N123,0)</f>
        <v>0</v>
      </c>
      <c r="BI123" s="107">
        <f>IF(U123="nulová",N123,0)</f>
        <v>0</v>
      </c>
      <c r="BJ123" s="20" t="s">
        <v>85</v>
      </c>
      <c r="BK123" s="107">
        <f>ROUND(L123*K123,2)</f>
        <v>0</v>
      </c>
      <c r="BL123" s="20" t="s">
        <v>165</v>
      </c>
      <c r="BM123" s="20" t="s">
        <v>2628</v>
      </c>
    </row>
    <row r="124" spans="2:65" s="10" customFormat="1" ht="25.5" customHeight="1">
      <c r="B124" s="175"/>
      <c r="C124" s="176"/>
      <c r="D124" s="176"/>
      <c r="E124" s="177" t="s">
        <v>5</v>
      </c>
      <c r="F124" s="283" t="s">
        <v>2629</v>
      </c>
      <c r="G124" s="284"/>
      <c r="H124" s="284"/>
      <c r="I124" s="284"/>
      <c r="J124" s="176"/>
      <c r="K124" s="178">
        <v>1.81</v>
      </c>
      <c r="L124" s="176"/>
      <c r="M124" s="176"/>
      <c r="N124" s="176"/>
      <c r="O124" s="176"/>
      <c r="P124" s="176"/>
      <c r="Q124" s="176"/>
      <c r="R124" s="179"/>
      <c r="T124" s="180"/>
      <c r="U124" s="176"/>
      <c r="V124" s="176"/>
      <c r="W124" s="176"/>
      <c r="X124" s="176"/>
      <c r="Y124" s="176"/>
      <c r="Z124" s="176"/>
      <c r="AA124" s="181"/>
      <c r="AT124" s="182" t="s">
        <v>168</v>
      </c>
      <c r="AU124" s="182" t="s">
        <v>118</v>
      </c>
      <c r="AV124" s="10" t="s">
        <v>118</v>
      </c>
      <c r="AW124" s="10" t="s">
        <v>36</v>
      </c>
      <c r="AX124" s="10" t="s">
        <v>80</v>
      </c>
      <c r="AY124" s="182" t="s">
        <v>161</v>
      </c>
    </row>
    <row r="125" spans="2:65" s="12" customFormat="1" ht="16.5" customHeight="1">
      <c r="B125" s="191"/>
      <c r="C125" s="192"/>
      <c r="D125" s="192"/>
      <c r="E125" s="193" t="s">
        <v>5</v>
      </c>
      <c r="F125" s="291" t="s">
        <v>177</v>
      </c>
      <c r="G125" s="292"/>
      <c r="H125" s="292"/>
      <c r="I125" s="292"/>
      <c r="J125" s="192"/>
      <c r="K125" s="194">
        <v>1.81</v>
      </c>
      <c r="L125" s="192"/>
      <c r="M125" s="192"/>
      <c r="N125" s="192"/>
      <c r="O125" s="192"/>
      <c r="P125" s="192"/>
      <c r="Q125" s="192"/>
      <c r="R125" s="195"/>
      <c r="T125" s="196"/>
      <c r="U125" s="192"/>
      <c r="V125" s="192"/>
      <c r="W125" s="192"/>
      <c r="X125" s="192"/>
      <c r="Y125" s="192"/>
      <c r="Z125" s="192"/>
      <c r="AA125" s="197"/>
      <c r="AT125" s="198" t="s">
        <v>168</v>
      </c>
      <c r="AU125" s="198" t="s">
        <v>118</v>
      </c>
      <c r="AV125" s="12" t="s">
        <v>165</v>
      </c>
      <c r="AW125" s="12" t="s">
        <v>36</v>
      </c>
      <c r="AX125" s="12" t="s">
        <v>85</v>
      </c>
      <c r="AY125" s="198" t="s">
        <v>161</v>
      </c>
    </row>
    <row r="126" spans="2:65" s="1" customFormat="1" ht="25.5" customHeight="1">
      <c r="B126" s="130"/>
      <c r="C126" s="169" t="s">
        <v>118</v>
      </c>
      <c r="D126" s="169" t="s">
        <v>152</v>
      </c>
      <c r="E126" s="170" t="s">
        <v>286</v>
      </c>
      <c r="F126" s="281" t="s">
        <v>287</v>
      </c>
      <c r="G126" s="281"/>
      <c r="H126" s="281"/>
      <c r="I126" s="281"/>
      <c r="J126" s="171" t="s">
        <v>171</v>
      </c>
      <c r="K126" s="172">
        <v>0.90500000000000003</v>
      </c>
      <c r="L126" s="270">
        <v>0</v>
      </c>
      <c r="M126" s="270"/>
      <c r="N126" s="282">
        <f>ROUND(L126*K126,2)</f>
        <v>0</v>
      </c>
      <c r="O126" s="282"/>
      <c r="P126" s="282"/>
      <c r="Q126" s="282"/>
      <c r="R126" s="133"/>
      <c r="T126" s="154" t="s">
        <v>5</v>
      </c>
      <c r="U126" s="46" t="s">
        <v>45</v>
      </c>
      <c r="V126" s="38"/>
      <c r="W126" s="173">
        <f>V126*K126</f>
        <v>0</v>
      </c>
      <c r="X126" s="173">
        <v>0</v>
      </c>
      <c r="Y126" s="173">
        <f>X126*K126</f>
        <v>0</v>
      </c>
      <c r="Z126" s="173">
        <v>0</v>
      </c>
      <c r="AA126" s="174">
        <f>Z126*K126</f>
        <v>0</v>
      </c>
      <c r="AR126" s="20" t="s">
        <v>165</v>
      </c>
      <c r="AT126" s="20" t="s">
        <v>152</v>
      </c>
      <c r="AU126" s="20" t="s">
        <v>118</v>
      </c>
      <c r="AY126" s="20" t="s">
        <v>161</v>
      </c>
      <c r="BE126" s="107">
        <f>IF(U126="základní",N126,0)</f>
        <v>0</v>
      </c>
      <c r="BF126" s="107">
        <f>IF(U126="snížená",N126,0)</f>
        <v>0</v>
      </c>
      <c r="BG126" s="107">
        <f>IF(U126="zákl. přenesená",N126,0)</f>
        <v>0</v>
      </c>
      <c r="BH126" s="107">
        <f>IF(U126="sníž. přenesená",N126,0)</f>
        <v>0</v>
      </c>
      <c r="BI126" s="107">
        <f>IF(U126="nulová",N126,0)</f>
        <v>0</v>
      </c>
      <c r="BJ126" s="20" t="s">
        <v>85</v>
      </c>
      <c r="BK126" s="107">
        <f>ROUND(L126*K126,2)</f>
        <v>0</v>
      </c>
      <c r="BL126" s="20" t="s">
        <v>165</v>
      </c>
      <c r="BM126" s="20" t="s">
        <v>2630</v>
      </c>
    </row>
    <row r="127" spans="2:65" s="1" customFormat="1" ht="38.25" customHeight="1">
      <c r="B127" s="130"/>
      <c r="C127" s="169" t="s">
        <v>178</v>
      </c>
      <c r="D127" s="169" t="s">
        <v>152</v>
      </c>
      <c r="E127" s="170" t="s">
        <v>191</v>
      </c>
      <c r="F127" s="281" t="s">
        <v>192</v>
      </c>
      <c r="G127" s="281"/>
      <c r="H127" s="281"/>
      <c r="I127" s="281"/>
      <c r="J127" s="171" t="s">
        <v>171</v>
      </c>
      <c r="K127" s="172">
        <v>1.81</v>
      </c>
      <c r="L127" s="270">
        <v>0</v>
      </c>
      <c r="M127" s="270"/>
      <c r="N127" s="282">
        <f>ROUND(L127*K127,2)</f>
        <v>0</v>
      </c>
      <c r="O127" s="282"/>
      <c r="P127" s="282"/>
      <c r="Q127" s="282"/>
      <c r="R127" s="133"/>
      <c r="T127" s="154" t="s">
        <v>5</v>
      </c>
      <c r="U127" s="46" t="s">
        <v>45</v>
      </c>
      <c r="V127" s="38"/>
      <c r="W127" s="173">
        <f>V127*K127</f>
        <v>0</v>
      </c>
      <c r="X127" s="173">
        <v>0</v>
      </c>
      <c r="Y127" s="173">
        <f>X127*K127</f>
        <v>0</v>
      </c>
      <c r="Z127" s="173">
        <v>0</v>
      </c>
      <c r="AA127" s="174">
        <f>Z127*K127</f>
        <v>0</v>
      </c>
      <c r="AR127" s="20" t="s">
        <v>165</v>
      </c>
      <c r="AT127" s="20" t="s">
        <v>152</v>
      </c>
      <c r="AU127" s="20" t="s">
        <v>118</v>
      </c>
      <c r="AY127" s="20" t="s">
        <v>161</v>
      </c>
      <c r="BE127" s="107">
        <f>IF(U127="základní",N127,0)</f>
        <v>0</v>
      </c>
      <c r="BF127" s="107">
        <f>IF(U127="snížená",N127,0)</f>
        <v>0</v>
      </c>
      <c r="BG127" s="107">
        <f>IF(U127="zákl. přenesená",N127,0)</f>
        <v>0</v>
      </c>
      <c r="BH127" s="107">
        <f>IF(U127="sníž. přenesená",N127,0)</f>
        <v>0</v>
      </c>
      <c r="BI127" s="107">
        <f>IF(U127="nulová",N127,0)</f>
        <v>0</v>
      </c>
      <c r="BJ127" s="20" t="s">
        <v>85</v>
      </c>
      <c r="BK127" s="107">
        <f>ROUND(L127*K127,2)</f>
        <v>0</v>
      </c>
      <c r="BL127" s="20" t="s">
        <v>165</v>
      </c>
      <c r="BM127" s="20" t="s">
        <v>2631</v>
      </c>
    </row>
    <row r="128" spans="2:65" s="11" customFormat="1" ht="25.5" customHeight="1">
      <c r="B128" s="183"/>
      <c r="C128" s="184"/>
      <c r="D128" s="184"/>
      <c r="E128" s="185" t="s">
        <v>5</v>
      </c>
      <c r="F128" s="285" t="s">
        <v>194</v>
      </c>
      <c r="G128" s="286"/>
      <c r="H128" s="286"/>
      <c r="I128" s="286"/>
      <c r="J128" s="184"/>
      <c r="K128" s="186" t="s">
        <v>5</v>
      </c>
      <c r="L128" s="184"/>
      <c r="M128" s="184"/>
      <c r="N128" s="184"/>
      <c r="O128" s="184"/>
      <c r="P128" s="184"/>
      <c r="Q128" s="184"/>
      <c r="R128" s="187"/>
      <c r="T128" s="188"/>
      <c r="U128" s="184"/>
      <c r="V128" s="184"/>
      <c r="W128" s="184"/>
      <c r="X128" s="184"/>
      <c r="Y128" s="184"/>
      <c r="Z128" s="184"/>
      <c r="AA128" s="189"/>
      <c r="AT128" s="190" t="s">
        <v>168</v>
      </c>
      <c r="AU128" s="190" t="s">
        <v>118</v>
      </c>
      <c r="AV128" s="11" t="s">
        <v>85</v>
      </c>
      <c r="AW128" s="11" t="s">
        <v>36</v>
      </c>
      <c r="AX128" s="11" t="s">
        <v>80</v>
      </c>
      <c r="AY128" s="190" t="s">
        <v>161</v>
      </c>
    </row>
    <row r="129" spans="2:65" s="10" customFormat="1" ht="16.5" customHeight="1">
      <c r="B129" s="175"/>
      <c r="C129" s="176"/>
      <c r="D129" s="176"/>
      <c r="E129" s="177" t="s">
        <v>5</v>
      </c>
      <c r="F129" s="289" t="s">
        <v>2632</v>
      </c>
      <c r="G129" s="290"/>
      <c r="H129" s="290"/>
      <c r="I129" s="290"/>
      <c r="J129" s="176"/>
      <c r="K129" s="178">
        <v>1.81</v>
      </c>
      <c r="L129" s="176"/>
      <c r="M129" s="176"/>
      <c r="N129" s="176"/>
      <c r="O129" s="176"/>
      <c r="P129" s="176"/>
      <c r="Q129" s="176"/>
      <c r="R129" s="179"/>
      <c r="T129" s="180"/>
      <c r="U129" s="176"/>
      <c r="V129" s="176"/>
      <c r="W129" s="176"/>
      <c r="X129" s="176"/>
      <c r="Y129" s="176"/>
      <c r="Z129" s="176"/>
      <c r="AA129" s="181"/>
      <c r="AT129" s="182" t="s">
        <v>168</v>
      </c>
      <c r="AU129" s="182" t="s">
        <v>118</v>
      </c>
      <c r="AV129" s="10" t="s">
        <v>118</v>
      </c>
      <c r="AW129" s="10" t="s">
        <v>36</v>
      </c>
      <c r="AX129" s="10" t="s">
        <v>85</v>
      </c>
      <c r="AY129" s="182" t="s">
        <v>161</v>
      </c>
    </row>
    <row r="130" spans="2:65" s="1" customFormat="1" ht="38.25" customHeight="1">
      <c r="B130" s="130"/>
      <c r="C130" s="169" t="s">
        <v>165</v>
      </c>
      <c r="D130" s="169" t="s">
        <v>152</v>
      </c>
      <c r="E130" s="170" t="s">
        <v>197</v>
      </c>
      <c r="F130" s="281" t="s">
        <v>198</v>
      </c>
      <c r="G130" s="281"/>
      <c r="H130" s="281"/>
      <c r="I130" s="281"/>
      <c r="J130" s="171" t="s">
        <v>171</v>
      </c>
      <c r="K130" s="172">
        <v>18.100000000000001</v>
      </c>
      <c r="L130" s="270">
        <v>0</v>
      </c>
      <c r="M130" s="270"/>
      <c r="N130" s="282">
        <f>ROUND(L130*K130,2)</f>
        <v>0</v>
      </c>
      <c r="O130" s="282"/>
      <c r="P130" s="282"/>
      <c r="Q130" s="282"/>
      <c r="R130" s="133"/>
      <c r="T130" s="154" t="s">
        <v>5</v>
      </c>
      <c r="U130" s="46" t="s">
        <v>45</v>
      </c>
      <c r="V130" s="38"/>
      <c r="W130" s="173">
        <f>V130*K130</f>
        <v>0</v>
      </c>
      <c r="X130" s="173">
        <v>0</v>
      </c>
      <c r="Y130" s="173">
        <f>X130*K130</f>
        <v>0</v>
      </c>
      <c r="Z130" s="173">
        <v>0</v>
      </c>
      <c r="AA130" s="174">
        <f>Z130*K130</f>
        <v>0</v>
      </c>
      <c r="AR130" s="20" t="s">
        <v>165</v>
      </c>
      <c r="AT130" s="20" t="s">
        <v>152</v>
      </c>
      <c r="AU130" s="20" t="s">
        <v>118</v>
      </c>
      <c r="AY130" s="20" t="s">
        <v>161</v>
      </c>
      <c r="BE130" s="107">
        <f>IF(U130="základní",N130,0)</f>
        <v>0</v>
      </c>
      <c r="BF130" s="107">
        <f>IF(U130="snížená",N130,0)</f>
        <v>0</v>
      </c>
      <c r="BG130" s="107">
        <f>IF(U130="zákl. přenesená",N130,0)</f>
        <v>0</v>
      </c>
      <c r="BH130" s="107">
        <f>IF(U130="sníž. přenesená",N130,0)</f>
        <v>0</v>
      </c>
      <c r="BI130" s="107">
        <f>IF(U130="nulová",N130,0)</f>
        <v>0</v>
      </c>
      <c r="BJ130" s="20" t="s">
        <v>85</v>
      </c>
      <c r="BK130" s="107">
        <f>ROUND(L130*K130,2)</f>
        <v>0</v>
      </c>
      <c r="BL130" s="20" t="s">
        <v>165</v>
      </c>
      <c r="BM130" s="20" t="s">
        <v>2633</v>
      </c>
    </row>
    <row r="131" spans="2:65" s="1" customFormat="1" ht="16.5" customHeight="1">
      <c r="B131" s="130"/>
      <c r="C131" s="169" t="s">
        <v>190</v>
      </c>
      <c r="D131" s="169" t="s">
        <v>152</v>
      </c>
      <c r="E131" s="170" t="s">
        <v>201</v>
      </c>
      <c r="F131" s="281" t="s">
        <v>202</v>
      </c>
      <c r="G131" s="281"/>
      <c r="H131" s="281"/>
      <c r="I131" s="281"/>
      <c r="J131" s="171" t="s">
        <v>171</v>
      </c>
      <c r="K131" s="172">
        <v>1.81</v>
      </c>
      <c r="L131" s="270">
        <v>0</v>
      </c>
      <c r="M131" s="270"/>
      <c r="N131" s="282">
        <f>ROUND(L131*K131,2)</f>
        <v>0</v>
      </c>
      <c r="O131" s="282"/>
      <c r="P131" s="282"/>
      <c r="Q131" s="282"/>
      <c r="R131" s="133"/>
      <c r="T131" s="154" t="s">
        <v>5</v>
      </c>
      <c r="U131" s="46" t="s">
        <v>45</v>
      </c>
      <c r="V131" s="38"/>
      <c r="W131" s="173">
        <f>V131*K131</f>
        <v>0</v>
      </c>
      <c r="X131" s="173">
        <v>0</v>
      </c>
      <c r="Y131" s="173">
        <f>X131*K131</f>
        <v>0</v>
      </c>
      <c r="Z131" s="173">
        <v>0</v>
      </c>
      <c r="AA131" s="174">
        <f>Z131*K131</f>
        <v>0</v>
      </c>
      <c r="AR131" s="20" t="s">
        <v>165</v>
      </c>
      <c r="AT131" s="20" t="s">
        <v>152</v>
      </c>
      <c r="AU131" s="20" t="s">
        <v>118</v>
      </c>
      <c r="AY131" s="20" t="s">
        <v>161</v>
      </c>
      <c r="BE131" s="107">
        <f>IF(U131="základní",N131,0)</f>
        <v>0</v>
      </c>
      <c r="BF131" s="107">
        <f>IF(U131="snížená",N131,0)</f>
        <v>0</v>
      </c>
      <c r="BG131" s="107">
        <f>IF(U131="zákl. přenesená",N131,0)</f>
        <v>0</v>
      </c>
      <c r="BH131" s="107">
        <f>IF(U131="sníž. přenesená",N131,0)</f>
        <v>0</v>
      </c>
      <c r="BI131" s="107">
        <f>IF(U131="nulová",N131,0)</f>
        <v>0</v>
      </c>
      <c r="BJ131" s="20" t="s">
        <v>85</v>
      </c>
      <c r="BK131" s="107">
        <f>ROUND(L131*K131,2)</f>
        <v>0</v>
      </c>
      <c r="BL131" s="20" t="s">
        <v>165</v>
      </c>
      <c r="BM131" s="20" t="s">
        <v>2634</v>
      </c>
    </row>
    <row r="132" spans="2:65" s="1" customFormat="1" ht="25.5" customHeight="1">
      <c r="B132" s="130"/>
      <c r="C132" s="169" t="s">
        <v>196</v>
      </c>
      <c r="D132" s="169" t="s">
        <v>152</v>
      </c>
      <c r="E132" s="170" t="s">
        <v>205</v>
      </c>
      <c r="F132" s="281" t="s">
        <v>206</v>
      </c>
      <c r="G132" s="281"/>
      <c r="H132" s="281"/>
      <c r="I132" s="281"/>
      <c r="J132" s="171" t="s">
        <v>207</v>
      </c>
      <c r="K132" s="172">
        <v>3.258</v>
      </c>
      <c r="L132" s="270">
        <v>0</v>
      </c>
      <c r="M132" s="270"/>
      <c r="N132" s="282">
        <f>ROUND(L132*K132,2)</f>
        <v>0</v>
      </c>
      <c r="O132" s="282"/>
      <c r="P132" s="282"/>
      <c r="Q132" s="282"/>
      <c r="R132" s="133"/>
      <c r="T132" s="154" t="s">
        <v>5</v>
      </c>
      <c r="U132" s="46" t="s">
        <v>45</v>
      </c>
      <c r="V132" s="38"/>
      <c r="W132" s="173">
        <f>V132*K132</f>
        <v>0</v>
      </c>
      <c r="X132" s="173">
        <v>0</v>
      </c>
      <c r="Y132" s="173">
        <f>X132*K132</f>
        <v>0</v>
      </c>
      <c r="Z132" s="173">
        <v>0</v>
      </c>
      <c r="AA132" s="174">
        <f>Z132*K132</f>
        <v>0</v>
      </c>
      <c r="AR132" s="20" t="s">
        <v>165</v>
      </c>
      <c r="AT132" s="20" t="s">
        <v>152</v>
      </c>
      <c r="AU132" s="20" t="s">
        <v>118</v>
      </c>
      <c r="AY132" s="20" t="s">
        <v>161</v>
      </c>
      <c r="BE132" s="107">
        <f>IF(U132="základní",N132,0)</f>
        <v>0</v>
      </c>
      <c r="BF132" s="107">
        <f>IF(U132="snížená",N132,0)</f>
        <v>0</v>
      </c>
      <c r="BG132" s="107">
        <f>IF(U132="zákl. přenesená",N132,0)</f>
        <v>0</v>
      </c>
      <c r="BH132" s="107">
        <f>IF(U132="sníž. přenesená",N132,0)</f>
        <v>0</v>
      </c>
      <c r="BI132" s="107">
        <f>IF(U132="nulová",N132,0)</f>
        <v>0</v>
      </c>
      <c r="BJ132" s="20" t="s">
        <v>85</v>
      </c>
      <c r="BK132" s="107">
        <f>ROUND(L132*K132,2)</f>
        <v>0</v>
      </c>
      <c r="BL132" s="20" t="s">
        <v>165</v>
      </c>
      <c r="BM132" s="20" t="s">
        <v>2635</v>
      </c>
    </row>
    <row r="133" spans="2:65" s="9" customFormat="1" ht="29.85" customHeight="1">
      <c r="B133" s="159"/>
      <c r="C133" s="160"/>
      <c r="D133" s="168" t="s">
        <v>2627</v>
      </c>
      <c r="E133" s="168"/>
      <c r="F133" s="168"/>
      <c r="G133" s="168"/>
      <c r="H133" s="168"/>
      <c r="I133" s="168"/>
      <c r="J133" s="168"/>
      <c r="K133" s="168"/>
      <c r="L133" s="168"/>
      <c r="M133" s="168"/>
      <c r="N133" s="300">
        <f>BK133</f>
        <v>0</v>
      </c>
      <c r="O133" s="301"/>
      <c r="P133" s="301"/>
      <c r="Q133" s="301"/>
      <c r="R133" s="161"/>
      <c r="T133" s="162"/>
      <c r="U133" s="160"/>
      <c r="V133" s="160"/>
      <c r="W133" s="163">
        <f>SUM(W134:W145)</f>
        <v>0</v>
      </c>
      <c r="X133" s="160"/>
      <c r="Y133" s="163">
        <f>SUM(Y134:Y145)</f>
        <v>13.136900000000001</v>
      </c>
      <c r="Z133" s="160"/>
      <c r="AA133" s="164">
        <f>SUM(AA134:AA145)</f>
        <v>0</v>
      </c>
      <c r="AR133" s="165" t="s">
        <v>85</v>
      </c>
      <c r="AT133" s="166" t="s">
        <v>79</v>
      </c>
      <c r="AU133" s="166" t="s">
        <v>85</v>
      </c>
      <c r="AY133" s="165" t="s">
        <v>161</v>
      </c>
      <c r="BK133" s="167">
        <f>SUM(BK134:BK145)</f>
        <v>0</v>
      </c>
    </row>
    <row r="134" spans="2:65" s="1" customFormat="1" ht="63.75" customHeight="1">
      <c r="B134" s="130"/>
      <c r="C134" s="169" t="s">
        <v>200</v>
      </c>
      <c r="D134" s="169" t="s">
        <v>152</v>
      </c>
      <c r="E134" s="170" t="s">
        <v>2636</v>
      </c>
      <c r="F134" s="281" t="s">
        <v>2637</v>
      </c>
      <c r="G134" s="281"/>
      <c r="H134" s="281"/>
      <c r="I134" s="281"/>
      <c r="J134" s="171" t="s">
        <v>255</v>
      </c>
      <c r="K134" s="172">
        <v>42</v>
      </c>
      <c r="L134" s="270">
        <v>0</v>
      </c>
      <c r="M134" s="270"/>
      <c r="N134" s="282">
        <f>ROUND(L134*K134,2)</f>
        <v>0</v>
      </c>
      <c r="O134" s="282"/>
      <c r="P134" s="282"/>
      <c r="Q134" s="282"/>
      <c r="R134" s="133"/>
      <c r="T134" s="154" t="s">
        <v>5</v>
      </c>
      <c r="U134" s="46" t="s">
        <v>45</v>
      </c>
      <c r="V134" s="38"/>
      <c r="W134" s="173">
        <f>V134*K134</f>
        <v>0</v>
      </c>
      <c r="X134" s="173">
        <v>0.17488999999999999</v>
      </c>
      <c r="Y134" s="173">
        <f>X134*K134</f>
        <v>7.3453799999999996</v>
      </c>
      <c r="Z134" s="173">
        <v>0</v>
      </c>
      <c r="AA134" s="174">
        <f>Z134*K134</f>
        <v>0</v>
      </c>
      <c r="AR134" s="20" t="s">
        <v>165</v>
      </c>
      <c r="AT134" s="20" t="s">
        <v>152</v>
      </c>
      <c r="AU134" s="20" t="s">
        <v>118</v>
      </c>
      <c r="AY134" s="20" t="s">
        <v>161</v>
      </c>
      <c r="BE134" s="107">
        <f>IF(U134="základní",N134,0)</f>
        <v>0</v>
      </c>
      <c r="BF134" s="107">
        <f>IF(U134="snížená",N134,0)</f>
        <v>0</v>
      </c>
      <c r="BG134" s="107">
        <f>IF(U134="zákl. přenesená",N134,0)</f>
        <v>0</v>
      </c>
      <c r="BH134" s="107">
        <f>IF(U134="sníž. přenesená",N134,0)</f>
        <v>0</v>
      </c>
      <c r="BI134" s="107">
        <f>IF(U134="nulová",N134,0)</f>
        <v>0</v>
      </c>
      <c r="BJ134" s="20" t="s">
        <v>85</v>
      </c>
      <c r="BK134" s="107">
        <f>ROUND(L134*K134,2)</f>
        <v>0</v>
      </c>
      <c r="BL134" s="20" t="s">
        <v>165</v>
      </c>
      <c r="BM134" s="20" t="s">
        <v>2638</v>
      </c>
    </row>
    <row r="135" spans="2:65" s="10" customFormat="1" ht="16.5" customHeight="1">
      <c r="B135" s="175"/>
      <c r="C135" s="176"/>
      <c r="D135" s="176"/>
      <c r="E135" s="177" t="s">
        <v>5</v>
      </c>
      <c r="F135" s="283" t="s">
        <v>2639</v>
      </c>
      <c r="G135" s="284"/>
      <c r="H135" s="284"/>
      <c r="I135" s="284"/>
      <c r="J135" s="176"/>
      <c r="K135" s="178">
        <v>42</v>
      </c>
      <c r="L135" s="176"/>
      <c r="M135" s="176"/>
      <c r="N135" s="176"/>
      <c r="O135" s="176"/>
      <c r="P135" s="176"/>
      <c r="Q135" s="176"/>
      <c r="R135" s="179"/>
      <c r="T135" s="180"/>
      <c r="U135" s="176"/>
      <c r="V135" s="176"/>
      <c r="W135" s="176"/>
      <c r="X135" s="176"/>
      <c r="Y135" s="176"/>
      <c r="Z135" s="176"/>
      <c r="AA135" s="181"/>
      <c r="AT135" s="182" t="s">
        <v>168</v>
      </c>
      <c r="AU135" s="182" t="s">
        <v>118</v>
      </c>
      <c r="AV135" s="10" t="s">
        <v>118</v>
      </c>
      <c r="AW135" s="10" t="s">
        <v>36</v>
      </c>
      <c r="AX135" s="10" t="s">
        <v>85</v>
      </c>
      <c r="AY135" s="182" t="s">
        <v>161</v>
      </c>
    </row>
    <row r="136" spans="2:65" s="1" customFormat="1" ht="25.5" customHeight="1">
      <c r="B136" s="130"/>
      <c r="C136" s="199" t="s">
        <v>204</v>
      </c>
      <c r="D136" s="199" t="s">
        <v>238</v>
      </c>
      <c r="E136" s="200" t="s">
        <v>2640</v>
      </c>
      <c r="F136" s="295" t="s">
        <v>2641</v>
      </c>
      <c r="G136" s="295"/>
      <c r="H136" s="295"/>
      <c r="I136" s="295"/>
      <c r="J136" s="201" t="s">
        <v>255</v>
      </c>
      <c r="K136" s="202">
        <v>42</v>
      </c>
      <c r="L136" s="296">
        <v>0</v>
      </c>
      <c r="M136" s="296"/>
      <c r="N136" s="297">
        <f>ROUND(L136*K136,2)</f>
        <v>0</v>
      </c>
      <c r="O136" s="282"/>
      <c r="P136" s="282"/>
      <c r="Q136" s="282"/>
      <c r="R136" s="133"/>
      <c r="T136" s="154" t="s">
        <v>5</v>
      </c>
      <c r="U136" s="46" t="s">
        <v>45</v>
      </c>
      <c r="V136" s="38"/>
      <c r="W136" s="173">
        <f>V136*K136</f>
        <v>0</v>
      </c>
      <c r="X136" s="173">
        <v>4.0000000000000001E-3</v>
      </c>
      <c r="Y136" s="173">
        <f>X136*K136</f>
        <v>0.16800000000000001</v>
      </c>
      <c r="Z136" s="173">
        <v>0</v>
      </c>
      <c r="AA136" s="174">
        <f>Z136*K136</f>
        <v>0</v>
      </c>
      <c r="AR136" s="20" t="s">
        <v>204</v>
      </c>
      <c r="AT136" s="20" t="s">
        <v>238</v>
      </c>
      <c r="AU136" s="20" t="s">
        <v>118</v>
      </c>
      <c r="AY136" s="20" t="s">
        <v>161</v>
      </c>
      <c r="BE136" s="107">
        <f>IF(U136="základní",N136,0)</f>
        <v>0</v>
      </c>
      <c r="BF136" s="107">
        <f>IF(U136="snížená",N136,0)</f>
        <v>0</v>
      </c>
      <c r="BG136" s="107">
        <f>IF(U136="zákl. přenesená",N136,0)</f>
        <v>0</v>
      </c>
      <c r="BH136" s="107">
        <f>IF(U136="sníž. přenesená",N136,0)</f>
        <v>0</v>
      </c>
      <c r="BI136" s="107">
        <f>IF(U136="nulová",N136,0)</f>
        <v>0</v>
      </c>
      <c r="BJ136" s="20" t="s">
        <v>85</v>
      </c>
      <c r="BK136" s="107">
        <f>ROUND(L136*K136,2)</f>
        <v>0</v>
      </c>
      <c r="BL136" s="20" t="s">
        <v>165</v>
      </c>
      <c r="BM136" s="20" t="s">
        <v>2642</v>
      </c>
    </row>
    <row r="137" spans="2:65" s="1" customFormat="1" ht="16.5" customHeight="1">
      <c r="B137" s="130"/>
      <c r="C137" s="169" t="s">
        <v>209</v>
      </c>
      <c r="D137" s="169" t="s">
        <v>152</v>
      </c>
      <c r="E137" s="170" t="s">
        <v>2643</v>
      </c>
      <c r="F137" s="281" t="s">
        <v>2644</v>
      </c>
      <c r="G137" s="281"/>
      <c r="H137" s="281"/>
      <c r="I137" s="281"/>
      <c r="J137" s="171" t="s">
        <v>255</v>
      </c>
      <c r="K137" s="172">
        <v>2</v>
      </c>
      <c r="L137" s="270">
        <v>0</v>
      </c>
      <c r="M137" s="270"/>
      <c r="N137" s="282">
        <f>ROUND(L137*K137,2)</f>
        <v>0</v>
      </c>
      <c r="O137" s="282"/>
      <c r="P137" s="282"/>
      <c r="Q137" s="282"/>
      <c r="R137" s="133"/>
      <c r="T137" s="154" t="s">
        <v>5</v>
      </c>
      <c r="U137" s="46" t="s">
        <v>45</v>
      </c>
      <c r="V137" s="38"/>
      <c r="W137" s="173">
        <f>V137*K137</f>
        <v>0</v>
      </c>
      <c r="X137" s="173">
        <v>0</v>
      </c>
      <c r="Y137" s="173">
        <f>X137*K137</f>
        <v>0</v>
      </c>
      <c r="Z137" s="173">
        <v>0</v>
      </c>
      <c r="AA137" s="174">
        <f>Z137*K137</f>
        <v>0</v>
      </c>
      <c r="AR137" s="20" t="s">
        <v>165</v>
      </c>
      <c r="AT137" s="20" t="s">
        <v>152</v>
      </c>
      <c r="AU137" s="20" t="s">
        <v>118</v>
      </c>
      <c r="AY137" s="20" t="s">
        <v>161</v>
      </c>
      <c r="BE137" s="107">
        <f>IF(U137="základní",N137,0)</f>
        <v>0</v>
      </c>
      <c r="BF137" s="107">
        <f>IF(U137="snížená",N137,0)</f>
        <v>0</v>
      </c>
      <c r="BG137" s="107">
        <f>IF(U137="zákl. přenesená",N137,0)</f>
        <v>0</v>
      </c>
      <c r="BH137" s="107">
        <f>IF(U137="sníž. přenesená",N137,0)</f>
        <v>0</v>
      </c>
      <c r="BI137" s="107">
        <f>IF(U137="nulová",N137,0)</f>
        <v>0</v>
      </c>
      <c r="BJ137" s="20" t="s">
        <v>85</v>
      </c>
      <c r="BK137" s="107">
        <f>ROUND(L137*K137,2)</f>
        <v>0</v>
      </c>
      <c r="BL137" s="20" t="s">
        <v>165</v>
      </c>
      <c r="BM137" s="20" t="s">
        <v>2645</v>
      </c>
    </row>
    <row r="138" spans="2:65" s="1" customFormat="1" ht="16.5" customHeight="1">
      <c r="B138" s="130"/>
      <c r="C138" s="199" t="s">
        <v>213</v>
      </c>
      <c r="D138" s="199" t="s">
        <v>238</v>
      </c>
      <c r="E138" s="200" t="s">
        <v>2646</v>
      </c>
      <c r="F138" s="295" t="s">
        <v>2647</v>
      </c>
      <c r="G138" s="295"/>
      <c r="H138" s="295"/>
      <c r="I138" s="295"/>
      <c r="J138" s="201" t="s">
        <v>255</v>
      </c>
      <c r="K138" s="202">
        <v>2</v>
      </c>
      <c r="L138" s="296">
        <v>0</v>
      </c>
      <c r="M138" s="296"/>
      <c r="N138" s="297">
        <f>ROUND(L138*K138,2)</f>
        <v>0</v>
      </c>
      <c r="O138" s="282"/>
      <c r="P138" s="282"/>
      <c r="Q138" s="282"/>
      <c r="R138" s="133"/>
      <c r="T138" s="154" t="s">
        <v>5</v>
      </c>
      <c r="U138" s="46" t="s">
        <v>45</v>
      </c>
      <c r="V138" s="38"/>
      <c r="W138" s="173">
        <f>V138*K138</f>
        <v>0</v>
      </c>
      <c r="X138" s="173">
        <v>0.154</v>
      </c>
      <c r="Y138" s="173">
        <f>X138*K138</f>
        <v>0.308</v>
      </c>
      <c r="Z138" s="173">
        <v>0</v>
      </c>
      <c r="AA138" s="174">
        <f>Z138*K138</f>
        <v>0</v>
      </c>
      <c r="AR138" s="20" t="s">
        <v>204</v>
      </c>
      <c r="AT138" s="20" t="s">
        <v>238</v>
      </c>
      <c r="AU138" s="20" t="s">
        <v>118</v>
      </c>
      <c r="AY138" s="20" t="s">
        <v>161</v>
      </c>
      <c r="BE138" s="107">
        <f>IF(U138="základní",N138,0)</f>
        <v>0</v>
      </c>
      <c r="BF138" s="107">
        <f>IF(U138="snížená",N138,0)</f>
        <v>0</v>
      </c>
      <c r="BG138" s="107">
        <f>IF(U138="zákl. přenesená",N138,0)</f>
        <v>0</v>
      </c>
      <c r="BH138" s="107">
        <f>IF(U138="sníž. přenesená",N138,0)</f>
        <v>0</v>
      </c>
      <c r="BI138" s="107">
        <f>IF(U138="nulová",N138,0)</f>
        <v>0</v>
      </c>
      <c r="BJ138" s="20" t="s">
        <v>85</v>
      </c>
      <c r="BK138" s="107">
        <f>ROUND(L138*K138,2)</f>
        <v>0</v>
      </c>
      <c r="BL138" s="20" t="s">
        <v>165</v>
      </c>
      <c r="BM138" s="20" t="s">
        <v>2648</v>
      </c>
    </row>
    <row r="139" spans="2:65" s="1" customFormat="1" ht="25.5" customHeight="1">
      <c r="B139" s="130"/>
      <c r="C139" s="169" t="s">
        <v>220</v>
      </c>
      <c r="D139" s="169" t="s">
        <v>152</v>
      </c>
      <c r="E139" s="170" t="s">
        <v>2649</v>
      </c>
      <c r="F139" s="281" t="s">
        <v>2650</v>
      </c>
      <c r="G139" s="281"/>
      <c r="H139" s="281"/>
      <c r="I139" s="281"/>
      <c r="J139" s="171" t="s">
        <v>255</v>
      </c>
      <c r="K139" s="172">
        <v>39</v>
      </c>
      <c r="L139" s="270">
        <v>0</v>
      </c>
      <c r="M139" s="270"/>
      <c r="N139" s="282">
        <f>ROUND(L139*K139,2)</f>
        <v>0</v>
      </c>
      <c r="O139" s="282"/>
      <c r="P139" s="282"/>
      <c r="Q139" s="282"/>
      <c r="R139" s="133"/>
      <c r="T139" s="154" t="s">
        <v>5</v>
      </c>
      <c r="U139" s="46" t="s">
        <v>45</v>
      </c>
      <c r="V139" s="38"/>
      <c r="W139" s="173">
        <f>V139*K139</f>
        <v>0</v>
      </c>
      <c r="X139" s="173">
        <v>4.0000000000000002E-4</v>
      </c>
      <c r="Y139" s="173">
        <f>X139*K139</f>
        <v>1.5600000000000001E-2</v>
      </c>
      <c r="Z139" s="173">
        <v>0</v>
      </c>
      <c r="AA139" s="174">
        <f>Z139*K139</f>
        <v>0</v>
      </c>
      <c r="AR139" s="20" t="s">
        <v>165</v>
      </c>
      <c r="AT139" s="20" t="s">
        <v>152</v>
      </c>
      <c r="AU139" s="20" t="s">
        <v>118</v>
      </c>
      <c r="AY139" s="20" t="s">
        <v>161</v>
      </c>
      <c r="BE139" s="107">
        <f>IF(U139="základní",N139,0)</f>
        <v>0</v>
      </c>
      <c r="BF139" s="107">
        <f>IF(U139="snížená",N139,0)</f>
        <v>0</v>
      </c>
      <c r="BG139" s="107">
        <f>IF(U139="zákl. přenesená",N139,0)</f>
        <v>0</v>
      </c>
      <c r="BH139" s="107">
        <f>IF(U139="sníž. přenesená",N139,0)</f>
        <v>0</v>
      </c>
      <c r="BI139" s="107">
        <f>IF(U139="nulová",N139,0)</f>
        <v>0</v>
      </c>
      <c r="BJ139" s="20" t="s">
        <v>85</v>
      </c>
      <c r="BK139" s="107">
        <f>ROUND(L139*K139,2)</f>
        <v>0</v>
      </c>
      <c r="BL139" s="20" t="s">
        <v>165</v>
      </c>
      <c r="BM139" s="20" t="s">
        <v>2651</v>
      </c>
    </row>
    <row r="140" spans="2:65" s="10" customFormat="1" ht="16.5" customHeight="1">
      <c r="B140" s="175"/>
      <c r="C140" s="176"/>
      <c r="D140" s="176"/>
      <c r="E140" s="177" t="s">
        <v>5</v>
      </c>
      <c r="F140" s="283" t="s">
        <v>2652</v>
      </c>
      <c r="G140" s="284"/>
      <c r="H140" s="284"/>
      <c r="I140" s="284"/>
      <c r="J140" s="176"/>
      <c r="K140" s="178">
        <v>39</v>
      </c>
      <c r="L140" s="176"/>
      <c r="M140" s="176"/>
      <c r="N140" s="176"/>
      <c r="O140" s="176"/>
      <c r="P140" s="176"/>
      <c r="Q140" s="176"/>
      <c r="R140" s="179"/>
      <c r="T140" s="180"/>
      <c r="U140" s="176"/>
      <c r="V140" s="176"/>
      <c r="W140" s="176"/>
      <c r="X140" s="176"/>
      <c r="Y140" s="176"/>
      <c r="Z140" s="176"/>
      <c r="AA140" s="181"/>
      <c r="AT140" s="182" t="s">
        <v>168</v>
      </c>
      <c r="AU140" s="182" t="s">
        <v>118</v>
      </c>
      <c r="AV140" s="10" t="s">
        <v>118</v>
      </c>
      <c r="AW140" s="10" t="s">
        <v>36</v>
      </c>
      <c r="AX140" s="10" t="s">
        <v>85</v>
      </c>
      <c r="AY140" s="182" t="s">
        <v>161</v>
      </c>
    </row>
    <row r="141" spans="2:65" s="1" customFormat="1" ht="16.5" customHeight="1">
      <c r="B141" s="130"/>
      <c r="C141" s="199" t="s">
        <v>226</v>
      </c>
      <c r="D141" s="199" t="s">
        <v>238</v>
      </c>
      <c r="E141" s="200" t="s">
        <v>2653</v>
      </c>
      <c r="F141" s="295" t="s">
        <v>2654</v>
      </c>
      <c r="G141" s="295"/>
      <c r="H141" s="295"/>
      <c r="I141" s="295"/>
      <c r="J141" s="201" t="s">
        <v>255</v>
      </c>
      <c r="K141" s="202">
        <v>39</v>
      </c>
      <c r="L141" s="296">
        <v>0</v>
      </c>
      <c r="M141" s="296"/>
      <c r="N141" s="297">
        <f>ROUND(L141*K141,2)</f>
        <v>0</v>
      </c>
      <c r="O141" s="282"/>
      <c r="P141" s="282"/>
      <c r="Q141" s="282"/>
      <c r="R141" s="133"/>
      <c r="T141" s="154" t="s">
        <v>5</v>
      </c>
      <c r="U141" s="46" t="s">
        <v>45</v>
      </c>
      <c r="V141" s="38"/>
      <c r="W141" s="173">
        <f>V141*K141</f>
        <v>0</v>
      </c>
      <c r="X141" s="173">
        <v>9.6000000000000002E-2</v>
      </c>
      <c r="Y141" s="173">
        <f>X141*K141</f>
        <v>3.7440000000000002</v>
      </c>
      <c r="Z141" s="173">
        <v>0</v>
      </c>
      <c r="AA141" s="174">
        <f>Z141*K141</f>
        <v>0</v>
      </c>
      <c r="AR141" s="20" t="s">
        <v>204</v>
      </c>
      <c r="AT141" s="20" t="s">
        <v>238</v>
      </c>
      <c r="AU141" s="20" t="s">
        <v>118</v>
      </c>
      <c r="AY141" s="20" t="s">
        <v>161</v>
      </c>
      <c r="BE141" s="107">
        <f>IF(U141="základní",N141,0)</f>
        <v>0</v>
      </c>
      <c r="BF141" s="107">
        <f>IF(U141="snížená",N141,0)</f>
        <v>0</v>
      </c>
      <c r="BG141" s="107">
        <f>IF(U141="zákl. přenesená",N141,0)</f>
        <v>0</v>
      </c>
      <c r="BH141" s="107">
        <f>IF(U141="sníž. přenesená",N141,0)</f>
        <v>0</v>
      </c>
      <c r="BI141" s="107">
        <f>IF(U141="nulová",N141,0)</f>
        <v>0</v>
      </c>
      <c r="BJ141" s="20" t="s">
        <v>85</v>
      </c>
      <c r="BK141" s="107">
        <f>ROUND(L141*K141,2)</f>
        <v>0</v>
      </c>
      <c r="BL141" s="20" t="s">
        <v>165</v>
      </c>
      <c r="BM141" s="20" t="s">
        <v>2655</v>
      </c>
    </row>
    <row r="142" spans="2:65" s="1" customFormat="1" ht="25.5" customHeight="1">
      <c r="B142" s="130"/>
      <c r="C142" s="169" t="s">
        <v>231</v>
      </c>
      <c r="D142" s="169" t="s">
        <v>152</v>
      </c>
      <c r="E142" s="170" t="s">
        <v>2656</v>
      </c>
      <c r="F142" s="281" t="s">
        <v>2657</v>
      </c>
      <c r="G142" s="281"/>
      <c r="H142" s="281"/>
      <c r="I142" s="281"/>
      <c r="J142" s="171" t="s">
        <v>244</v>
      </c>
      <c r="K142" s="172">
        <v>86.44</v>
      </c>
      <c r="L142" s="270">
        <v>0</v>
      </c>
      <c r="M142" s="270"/>
      <c r="N142" s="282">
        <f>ROUND(L142*K142,2)</f>
        <v>0</v>
      </c>
      <c r="O142" s="282"/>
      <c r="P142" s="282"/>
      <c r="Q142" s="282"/>
      <c r="R142" s="133"/>
      <c r="T142" s="154" t="s">
        <v>5</v>
      </c>
      <c r="U142" s="46" t="s">
        <v>45</v>
      </c>
      <c r="V142" s="38"/>
      <c r="W142" s="173">
        <f>V142*K142</f>
        <v>0</v>
      </c>
      <c r="X142" s="173">
        <v>0</v>
      </c>
      <c r="Y142" s="173">
        <f>X142*K142</f>
        <v>0</v>
      </c>
      <c r="Z142" s="173">
        <v>0</v>
      </c>
      <c r="AA142" s="174">
        <f>Z142*K142</f>
        <v>0</v>
      </c>
      <c r="AR142" s="20" t="s">
        <v>165</v>
      </c>
      <c r="AT142" s="20" t="s">
        <v>152</v>
      </c>
      <c r="AU142" s="20" t="s">
        <v>118</v>
      </c>
      <c r="AY142" s="20" t="s">
        <v>161</v>
      </c>
      <c r="BE142" s="107">
        <f>IF(U142="základní",N142,0)</f>
        <v>0</v>
      </c>
      <c r="BF142" s="107">
        <f>IF(U142="snížená",N142,0)</f>
        <v>0</v>
      </c>
      <c r="BG142" s="107">
        <f>IF(U142="zákl. přenesená",N142,0)</f>
        <v>0</v>
      </c>
      <c r="BH142" s="107">
        <f>IF(U142="sníž. přenesená",N142,0)</f>
        <v>0</v>
      </c>
      <c r="BI142" s="107">
        <f>IF(U142="nulová",N142,0)</f>
        <v>0</v>
      </c>
      <c r="BJ142" s="20" t="s">
        <v>85</v>
      </c>
      <c r="BK142" s="107">
        <f>ROUND(L142*K142,2)</f>
        <v>0</v>
      </c>
      <c r="BL142" s="20" t="s">
        <v>165</v>
      </c>
      <c r="BM142" s="20" t="s">
        <v>2658</v>
      </c>
    </row>
    <row r="143" spans="2:65" s="11" customFormat="1" ht="16.5" customHeight="1">
      <c r="B143" s="183"/>
      <c r="C143" s="184"/>
      <c r="D143" s="184"/>
      <c r="E143" s="185" t="s">
        <v>5</v>
      </c>
      <c r="F143" s="285" t="s">
        <v>2659</v>
      </c>
      <c r="G143" s="286"/>
      <c r="H143" s="286"/>
      <c r="I143" s="286"/>
      <c r="J143" s="184"/>
      <c r="K143" s="186" t="s">
        <v>5</v>
      </c>
      <c r="L143" s="184"/>
      <c r="M143" s="184"/>
      <c r="N143" s="184"/>
      <c r="O143" s="184"/>
      <c r="P143" s="184"/>
      <c r="Q143" s="184"/>
      <c r="R143" s="187"/>
      <c r="T143" s="188"/>
      <c r="U143" s="184"/>
      <c r="V143" s="184"/>
      <c r="W143" s="184"/>
      <c r="X143" s="184"/>
      <c r="Y143" s="184"/>
      <c r="Z143" s="184"/>
      <c r="AA143" s="189"/>
      <c r="AT143" s="190" t="s">
        <v>168</v>
      </c>
      <c r="AU143" s="190" t="s">
        <v>118</v>
      </c>
      <c r="AV143" s="11" t="s">
        <v>85</v>
      </c>
      <c r="AW143" s="11" t="s">
        <v>36</v>
      </c>
      <c r="AX143" s="11" t="s">
        <v>80</v>
      </c>
      <c r="AY143" s="190" t="s">
        <v>161</v>
      </c>
    </row>
    <row r="144" spans="2:65" s="10" customFormat="1" ht="16.5" customHeight="1">
      <c r="B144" s="175"/>
      <c r="C144" s="176"/>
      <c r="D144" s="176"/>
      <c r="E144" s="177" t="s">
        <v>5</v>
      </c>
      <c r="F144" s="289" t="s">
        <v>2660</v>
      </c>
      <c r="G144" s="290"/>
      <c r="H144" s="290"/>
      <c r="I144" s="290"/>
      <c r="J144" s="176"/>
      <c r="K144" s="178">
        <v>86.44</v>
      </c>
      <c r="L144" s="176"/>
      <c r="M144" s="176"/>
      <c r="N144" s="176"/>
      <c r="O144" s="176"/>
      <c r="P144" s="176"/>
      <c r="Q144" s="176"/>
      <c r="R144" s="179"/>
      <c r="T144" s="180"/>
      <c r="U144" s="176"/>
      <c r="V144" s="176"/>
      <c r="W144" s="176"/>
      <c r="X144" s="176"/>
      <c r="Y144" s="176"/>
      <c r="Z144" s="176"/>
      <c r="AA144" s="181"/>
      <c r="AT144" s="182" t="s">
        <v>168</v>
      </c>
      <c r="AU144" s="182" t="s">
        <v>118</v>
      </c>
      <c r="AV144" s="10" t="s">
        <v>118</v>
      </c>
      <c r="AW144" s="10" t="s">
        <v>36</v>
      </c>
      <c r="AX144" s="10" t="s">
        <v>85</v>
      </c>
      <c r="AY144" s="182" t="s">
        <v>161</v>
      </c>
    </row>
    <row r="145" spans="2:65" s="1" customFormat="1" ht="25.5" customHeight="1">
      <c r="B145" s="130"/>
      <c r="C145" s="199" t="s">
        <v>237</v>
      </c>
      <c r="D145" s="199" t="s">
        <v>238</v>
      </c>
      <c r="E145" s="200" t="s">
        <v>2661</v>
      </c>
      <c r="F145" s="295" t="s">
        <v>2662</v>
      </c>
      <c r="G145" s="295"/>
      <c r="H145" s="295"/>
      <c r="I145" s="295"/>
      <c r="J145" s="201" t="s">
        <v>244</v>
      </c>
      <c r="K145" s="202">
        <v>86.44</v>
      </c>
      <c r="L145" s="296">
        <v>0</v>
      </c>
      <c r="M145" s="296"/>
      <c r="N145" s="297">
        <f>ROUND(L145*K145,2)</f>
        <v>0</v>
      </c>
      <c r="O145" s="282"/>
      <c r="P145" s="282"/>
      <c r="Q145" s="282"/>
      <c r="R145" s="133"/>
      <c r="T145" s="154" t="s">
        <v>5</v>
      </c>
      <c r="U145" s="46" t="s">
        <v>45</v>
      </c>
      <c r="V145" s="38"/>
      <c r="W145" s="173">
        <f>V145*K145</f>
        <v>0</v>
      </c>
      <c r="X145" s="173">
        <v>1.7999999999999999E-2</v>
      </c>
      <c r="Y145" s="173">
        <f>X145*K145</f>
        <v>1.5559199999999997</v>
      </c>
      <c r="Z145" s="173">
        <v>0</v>
      </c>
      <c r="AA145" s="174">
        <f>Z145*K145</f>
        <v>0</v>
      </c>
      <c r="AR145" s="20" t="s">
        <v>204</v>
      </c>
      <c r="AT145" s="20" t="s">
        <v>238</v>
      </c>
      <c r="AU145" s="20" t="s">
        <v>118</v>
      </c>
      <c r="AY145" s="20" t="s">
        <v>161</v>
      </c>
      <c r="BE145" s="107">
        <f>IF(U145="základní",N145,0)</f>
        <v>0</v>
      </c>
      <c r="BF145" s="107">
        <f>IF(U145="snížená",N145,0)</f>
        <v>0</v>
      </c>
      <c r="BG145" s="107">
        <f>IF(U145="zákl. přenesená",N145,0)</f>
        <v>0</v>
      </c>
      <c r="BH145" s="107">
        <f>IF(U145="sníž. přenesená",N145,0)</f>
        <v>0</v>
      </c>
      <c r="BI145" s="107">
        <f>IF(U145="nulová",N145,0)</f>
        <v>0</v>
      </c>
      <c r="BJ145" s="20" t="s">
        <v>85</v>
      </c>
      <c r="BK145" s="107">
        <f>ROUND(L145*K145,2)</f>
        <v>0</v>
      </c>
      <c r="BL145" s="20" t="s">
        <v>165</v>
      </c>
      <c r="BM145" s="20" t="s">
        <v>2663</v>
      </c>
    </row>
    <row r="146" spans="2:65" s="9" customFormat="1" ht="29.85" customHeight="1">
      <c r="B146" s="159"/>
      <c r="C146" s="160"/>
      <c r="D146" s="168" t="s">
        <v>160</v>
      </c>
      <c r="E146" s="168"/>
      <c r="F146" s="168"/>
      <c r="G146" s="168"/>
      <c r="H146" s="168"/>
      <c r="I146" s="168"/>
      <c r="J146" s="168"/>
      <c r="K146" s="168"/>
      <c r="L146" s="168"/>
      <c r="M146" s="168"/>
      <c r="N146" s="300">
        <f>BK146</f>
        <v>0</v>
      </c>
      <c r="O146" s="301"/>
      <c r="P146" s="301"/>
      <c r="Q146" s="301"/>
      <c r="R146" s="161"/>
      <c r="T146" s="162"/>
      <c r="U146" s="160"/>
      <c r="V146" s="160"/>
      <c r="W146" s="163">
        <f>W147</f>
        <v>0</v>
      </c>
      <c r="X146" s="160"/>
      <c r="Y146" s="163">
        <f>Y147</f>
        <v>0</v>
      </c>
      <c r="Z146" s="160"/>
      <c r="AA146" s="164">
        <f>AA147</f>
        <v>0</v>
      </c>
      <c r="AR146" s="165" t="s">
        <v>85</v>
      </c>
      <c r="AT146" s="166" t="s">
        <v>79</v>
      </c>
      <c r="AU146" s="166" t="s">
        <v>85</v>
      </c>
      <c r="AY146" s="165" t="s">
        <v>161</v>
      </c>
      <c r="BK146" s="167">
        <f>BK147</f>
        <v>0</v>
      </c>
    </row>
    <row r="147" spans="2:65" s="1" customFormat="1" ht="25.5" customHeight="1">
      <c r="B147" s="130"/>
      <c r="C147" s="169" t="s">
        <v>11</v>
      </c>
      <c r="D147" s="169" t="s">
        <v>152</v>
      </c>
      <c r="E147" s="170" t="s">
        <v>2664</v>
      </c>
      <c r="F147" s="281" t="s">
        <v>2665</v>
      </c>
      <c r="G147" s="281"/>
      <c r="H147" s="281"/>
      <c r="I147" s="281"/>
      <c r="J147" s="171" t="s">
        <v>207</v>
      </c>
      <c r="K147" s="172">
        <v>13.137</v>
      </c>
      <c r="L147" s="270">
        <v>0</v>
      </c>
      <c r="M147" s="270"/>
      <c r="N147" s="282">
        <f>ROUND(L147*K147,2)</f>
        <v>0</v>
      </c>
      <c r="O147" s="282"/>
      <c r="P147" s="282"/>
      <c r="Q147" s="282"/>
      <c r="R147" s="133"/>
      <c r="T147" s="154" t="s">
        <v>5</v>
      </c>
      <c r="U147" s="46" t="s">
        <v>45</v>
      </c>
      <c r="V147" s="38"/>
      <c r="W147" s="173">
        <f>V147*K147</f>
        <v>0</v>
      </c>
      <c r="X147" s="173">
        <v>0</v>
      </c>
      <c r="Y147" s="173">
        <f>X147*K147</f>
        <v>0</v>
      </c>
      <c r="Z147" s="173">
        <v>0</v>
      </c>
      <c r="AA147" s="174">
        <f>Z147*K147</f>
        <v>0</v>
      </c>
      <c r="AR147" s="20" t="s">
        <v>165</v>
      </c>
      <c r="AT147" s="20" t="s">
        <v>152</v>
      </c>
      <c r="AU147" s="20" t="s">
        <v>118</v>
      </c>
      <c r="AY147" s="20" t="s">
        <v>161</v>
      </c>
      <c r="BE147" s="107">
        <f>IF(U147="základní",N147,0)</f>
        <v>0</v>
      </c>
      <c r="BF147" s="107">
        <f>IF(U147="snížená",N147,0)</f>
        <v>0</v>
      </c>
      <c r="BG147" s="107">
        <f>IF(U147="zákl. přenesená",N147,0)</f>
        <v>0</v>
      </c>
      <c r="BH147" s="107">
        <f>IF(U147="sníž. přenesená",N147,0)</f>
        <v>0</v>
      </c>
      <c r="BI147" s="107">
        <f>IF(U147="nulová",N147,0)</f>
        <v>0</v>
      </c>
      <c r="BJ147" s="20" t="s">
        <v>85</v>
      </c>
      <c r="BK147" s="107">
        <f>ROUND(L147*K147,2)</f>
        <v>0</v>
      </c>
      <c r="BL147" s="20" t="s">
        <v>165</v>
      </c>
      <c r="BM147" s="20" t="s">
        <v>2666</v>
      </c>
    </row>
    <row r="148" spans="2:65" s="1" customFormat="1" ht="49.9" customHeight="1">
      <c r="B148" s="37"/>
      <c r="C148" s="38"/>
      <c r="D148" s="148" t="s">
        <v>150</v>
      </c>
      <c r="E148" s="38"/>
      <c r="F148" s="38"/>
      <c r="G148" s="38"/>
      <c r="H148" s="38"/>
      <c r="I148" s="38"/>
      <c r="J148" s="38"/>
      <c r="K148" s="38"/>
      <c r="L148" s="38"/>
      <c r="M148" s="38"/>
      <c r="N148" s="302">
        <f t="shared" ref="N148:N153" si="5">BK148</f>
        <v>0</v>
      </c>
      <c r="O148" s="303"/>
      <c r="P148" s="303"/>
      <c r="Q148" s="303"/>
      <c r="R148" s="39"/>
      <c r="T148" s="149"/>
      <c r="U148" s="38"/>
      <c r="V148" s="38"/>
      <c r="W148" s="38"/>
      <c r="X148" s="38"/>
      <c r="Y148" s="38"/>
      <c r="Z148" s="38"/>
      <c r="AA148" s="76"/>
      <c r="AT148" s="20" t="s">
        <v>79</v>
      </c>
      <c r="AU148" s="20" t="s">
        <v>80</v>
      </c>
      <c r="AY148" s="20" t="s">
        <v>151</v>
      </c>
      <c r="BK148" s="107">
        <f>SUM(BK149:BK153)</f>
        <v>0</v>
      </c>
    </row>
    <row r="149" spans="2:65" s="1" customFormat="1" ht="22.35" customHeight="1">
      <c r="B149" s="37"/>
      <c r="C149" s="150" t="s">
        <v>5</v>
      </c>
      <c r="D149" s="150" t="s">
        <v>152</v>
      </c>
      <c r="E149" s="151" t="s">
        <v>5</v>
      </c>
      <c r="F149" s="269" t="s">
        <v>5</v>
      </c>
      <c r="G149" s="269"/>
      <c r="H149" s="269"/>
      <c r="I149" s="269"/>
      <c r="J149" s="152" t="s">
        <v>5</v>
      </c>
      <c r="K149" s="153"/>
      <c r="L149" s="270"/>
      <c r="M149" s="271"/>
      <c r="N149" s="271">
        <f t="shared" si="5"/>
        <v>0</v>
      </c>
      <c r="O149" s="271"/>
      <c r="P149" s="271"/>
      <c r="Q149" s="271"/>
      <c r="R149" s="39"/>
      <c r="T149" s="154" t="s">
        <v>5</v>
      </c>
      <c r="U149" s="155" t="s">
        <v>45</v>
      </c>
      <c r="V149" s="38"/>
      <c r="W149" s="38"/>
      <c r="X149" s="38"/>
      <c r="Y149" s="38"/>
      <c r="Z149" s="38"/>
      <c r="AA149" s="76"/>
      <c r="AT149" s="20" t="s">
        <v>151</v>
      </c>
      <c r="AU149" s="20" t="s">
        <v>85</v>
      </c>
      <c r="AY149" s="20" t="s">
        <v>151</v>
      </c>
      <c r="BE149" s="107">
        <f>IF(U149="základní",N149,0)</f>
        <v>0</v>
      </c>
      <c r="BF149" s="107">
        <f>IF(U149="snížená",N149,0)</f>
        <v>0</v>
      </c>
      <c r="BG149" s="107">
        <f>IF(U149="zákl. přenesená",N149,0)</f>
        <v>0</v>
      </c>
      <c r="BH149" s="107">
        <f>IF(U149="sníž. přenesená",N149,0)</f>
        <v>0</v>
      </c>
      <c r="BI149" s="107">
        <f>IF(U149="nulová",N149,0)</f>
        <v>0</v>
      </c>
      <c r="BJ149" s="20" t="s">
        <v>85</v>
      </c>
      <c r="BK149" s="107">
        <f>L149*K149</f>
        <v>0</v>
      </c>
    </row>
    <row r="150" spans="2:65" s="1" customFormat="1" ht="22.35" customHeight="1">
      <c r="B150" s="37"/>
      <c r="C150" s="150" t="s">
        <v>5</v>
      </c>
      <c r="D150" s="150" t="s">
        <v>152</v>
      </c>
      <c r="E150" s="151" t="s">
        <v>5</v>
      </c>
      <c r="F150" s="269" t="s">
        <v>5</v>
      </c>
      <c r="G150" s="269"/>
      <c r="H150" s="269"/>
      <c r="I150" s="269"/>
      <c r="J150" s="152" t="s">
        <v>5</v>
      </c>
      <c r="K150" s="153"/>
      <c r="L150" s="270"/>
      <c r="M150" s="271"/>
      <c r="N150" s="271">
        <f t="shared" si="5"/>
        <v>0</v>
      </c>
      <c r="O150" s="271"/>
      <c r="P150" s="271"/>
      <c r="Q150" s="271"/>
      <c r="R150" s="39"/>
      <c r="T150" s="154" t="s">
        <v>5</v>
      </c>
      <c r="U150" s="155" t="s">
        <v>45</v>
      </c>
      <c r="V150" s="38"/>
      <c r="W150" s="38"/>
      <c r="X150" s="38"/>
      <c r="Y150" s="38"/>
      <c r="Z150" s="38"/>
      <c r="AA150" s="76"/>
      <c r="AT150" s="20" t="s">
        <v>151</v>
      </c>
      <c r="AU150" s="20" t="s">
        <v>85</v>
      </c>
      <c r="AY150" s="20" t="s">
        <v>151</v>
      </c>
      <c r="BE150" s="107">
        <f>IF(U150="základní",N150,0)</f>
        <v>0</v>
      </c>
      <c r="BF150" s="107">
        <f>IF(U150="snížená",N150,0)</f>
        <v>0</v>
      </c>
      <c r="BG150" s="107">
        <f>IF(U150="zákl. přenesená",N150,0)</f>
        <v>0</v>
      </c>
      <c r="BH150" s="107">
        <f>IF(U150="sníž. přenesená",N150,0)</f>
        <v>0</v>
      </c>
      <c r="BI150" s="107">
        <f>IF(U150="nulová",N150,0)</f>
        <v>0</v>
      </c>
      <c r="BJ150" s="20" t="s">
        <v>85</v>
      </c>
      <c r="BK150" s="107">
        <f>L150*K150</f>
        <v>0</v>
      </c>
    </row>
    <row r="151" spans="2:65" s="1" customFormat="1" ht="22.35" customHeight="1">
      <c r="B151" s="37"/>
      <c r="C151" s="150" t="s">
        <v>5</v>
      </c>
      <c r="D151" s="150" t="s">
        <v>152</v>
      </c>
      <c r="E151" s="151" t="s">
        <v>5</v>
      </c>
      <c r="F151" s="269" t="s">
        <v>5</v>
      </c>
      <c r="G151" s="269"/>
      <c r="H151" s="269"/>
      <c r="I151" s="269"/>
      <c r="J151" s="152" t="s">
        <v>5</v>
      </c>
      <c r="K151" s="153"/>
      <c r="L151" s="270"/>
      <c r="M151" s="271"/>
      <c r="N151" s="271">
        <f t="shared" si="5"/>
        <v>0</v>
      </c>
      <c r="O151" s="271"/>
      <c r="P151" s="271"/>
      <c r="Q151" s="271"/>
      <c r="R151" s="39"/>
      <c r="T151" s="154" t="s">
        <v>5</v>
      </c>
      <c r="U151" s="155" t="s">
        <v>45</v>
      </c>
      <c r="V151" s="38"/>
      <c r="W151" s="38"/>
      <c r="X151" s="38"/>
      <c r="Y151" s="38"/>
      <c r="Z151" s="38"/>
      <c r="AA151" s="76"/>
      <c r="AT151" s="20" t="s">
        <v>151</v>
      </c>
      <c r="AU151" s="20" t="s">
        <v>85</v>
      </c>
      <c r="AY151" s="20" t="s">
        <v>151</v>
      </c>
      <c r="BE151" s="107">
        <f>IF(U151="základní",N151,0)</f>
        <v>0</v>
      </c>
      <c r="BF151" s="107">
        <f>IF(U151="snížená",N151,0)</f>
        <v>0</v>
      </c>
      <c r="BG151" s="107">
        <f>IF(U151="zákl. přenesená",N151,0)</f>
        <v>0</v>
      </c>
      <c r="BH151" s="107">
        <f>IF(U151="sníž. přenesená",N151,0)</f>
        <v>0</v>
      </c>
      <c r="BI151" s="107">
        <f>IF(U151="nulová",N151,0)</f>
        <v>0</v>
      </c>
      <c r="BJ151" s="20" t="s">
        <v>85</v>
      </c>
      <c r="BK151" s="107">
        <f>L151*K151</f>
        <v>0</v>
      </c>
    </row>
    <row r="152" spans="2:65" s="1" customFormat="1" ht="22.35" customHeight="1">
      <c r="B152" s="37"/>
      <c r="C152" s="150" t="s">
        <v>5</v>
      </c>
      <c r="D152" s="150" t="s">
        <v>152</v>
      </c>
      <c r="E152" s="151" t="s">
        <v>5</v>
      </c>
      <c r="F152" s="269" t="s">
        <v>5</v>
      </c>
      <c r="G152" s="269"/>
      <c r="H152" s="269"/>
      <c r="I152" s="269"/>
      <c r="J152" s="152" t="s">
        <v>5</v>
      </c>
      <c r="K152" s="153"/>
      <c r="L152" s="270"/>
      <c r="M152" s="271"/>
      <c r="N152" s="271">
        <f t="shared" si="5"/>
        <v>0</v>
      </c>
      <c r="O152" s="271"/>
      <c r="P152" s="271"/>
      <c r="Q152" s="271"/>
      <c r="R152" s="39"/>
      <c r="T152" s="154" t="s">
        <v>5</v>
      </c>
      <c r="U152" s="155" t="s">
        <v>45</v>
      </c>
      <c r="V152" s="38"/>
      <c r="W152" s="38"/>
      <c r="X152" s="38"/>
      <c r="Y152" s="38"/>
      <c r="Z152" s="38"/>
      <c r="AA152" s="76"/>
      <c r="AT152" s="20" t="s">
        <v>151</v>
      </c>
      <c r="AU152" s="20" t="s">
        <v>85</v>
      </c>
      <c r="AY152" s="20" t="s">
        <v>151</v>
      </c>
      <c r="BE152" s="107">
        <f>IF(U152="základní",N152,0)</f>
        <v>0</v>
      </c>
      <c r="BF152" s="107">
        <f>IF(U152="snížená",N152,0)</f>
        <v>0</v>
      </c>
      <c r="BG152" s="107">
        <f>IF(U152="zákl. přenesená",N152,0)</f>
        <v>0</v>
      </c>
      <c r="BH152" s="107">
        <f>IF(U152="sníž. přenesená",N152,0)</f>
        <v>0</v>
      </c>
      <c r="BI152" s="107">
        <f>IF(U152="nulová",N152,0)</f>
        <v>0</v>
      </c>
      <c r="BJ152" s="20" t="s">
        <v>85</v>
      </c>
      <c r="BK152" s="107">
        <f>L152*K152</f>
        <v>0</v>
      </c>
    </row>
    <row r="153" spans="2:65" s="1" customFormat="1" ht="22.35" customHeight="1">
      <c r="B153" s="37"/>
      <c r="C153" s="150" t="s">
        <v>5</v>
      </c>
      <c r="D153" s="150" t="s">
        <v>152</v>
      </c>
      <c r="E153" s="151" t="s">
        <v>5</v>
      </c>
      <c r="F153" s="269" t="s">
        <v>5</v>
      </c>
      <c r="G153" s="269"/>
      <c r="H153" s="269"/>
      <c r="I153" s="269"/>
      <c r="J153" s="152" t="s">
        <v>5</v>
      </c>
      <c r="K153" s="153"/>
      <c r="L153" s="270"/>
      <c r="M153" s="271"/>
      <c r="N153" s="271">
        <f t="shared" si="5"/>
        <v>0</v>
      </c>
      <c r="O153" s="271"/>
      <c r="P153" s="271"/>
      <c r="Q153" s="271"/>
      <c r="R153" s="39"/>
      <c r="T153" s="154" t="s">
        <v>5</v>
      </c>
      <c r="U153" s="155" t="s">
        <v>45</v>
      </c>
      <c r="V153" s="58"/>
      <c r="W153" s="58"/>
      <c r="X153" s="58"/>
      <c r="Y153" s="58"/>
      <c r="Z153" s="58"/>
      <c r="AA153" s="60"/>
      <c r="AT153" s="20" t="s">
        <v>151</v>
      </c>
      <c r="AU153" s="20" t="s">
        <v>85</v>
      </c>
      <c r="AY153" s="20" t="s">
        <v>151</v>
      </c>
      <c r="BE153" s="107">
        <f>IF(U153="základní",N153,0)</f>
        <v>0</v>
      </c>
      <c r="BF153" s="107">
        <f>IF(U153="snížená",N153,0)</f>
        <v>0</v>
      </c>
      <c r="BG153" s="107">
        <f>IF(U153="zákl. přenesená",N153,0)</f>
        <v>0</v>
      </c>
      <c r="BH153" s="107">
        <f>IF(U153="sníž. přenesená",N153,0)</f>
        <v>0</v>
      </c>
      <c r="BI153" s="107">
        <f>IF(U153="nulová",N153,0)</f>
        <v>0</v>
      </c>
      <c r="BJ153" s="20" t="s">
        <v>85</v>
      </c>
      <c r="BK153" s="107">
        <f>L153*K153</f>
        <v>0</v>
      </c>
    </row>
    <row r="154" spans="2:65" s="1" customFormat="1" ht="6.95" customHeight="1">
      <c r="B154" s="61"/>
      <c r="C154" s="62"/>
      <c r="D154" s="62"/>
      <c r="E154" s="62"/>
      <c r="F154" s="62"/>
      <c r="G154" s="62"/>
      <c r="H154" s="62"/>
      <c r="I154" s="62"/>
      <c r="J154" s="62"/>
      <c r="K154" s="62"/>
      <c r="L154" s="62"/>
      <c r="M154" s="62"/>
      <c r="N154" s="62"/>
      <c r="O154" s="62"/>
      <c r="P154" s="62"/>
      <c r="Q154" s="62"/>
      <c r="R154" s="63"/>
    </row>
  </sheetData>
  <mergeCells count="141">
    <mergeCell ref="H1:K1"/>
    <mergeCell ref="S2:AC2"/>
    <mergeCell ref="F152:I152"/>
    <mergeCell ref="L152:M152"/>
    <mergeCell ref="N152:Q152"/>
    <mergeCell ref="F153:I153"/>
    <mergeCell ref="L153:M153"/>
    <mergeCell ref="N153:Q153"/>
    <mergeCell ref="N120:Q120"/>
    <mergeCell ref="N121:Q121"/>
    <mergeCell ref="N122:Q122"/>
    <mergeCell ref="N133:Q133"/>
    <mergeCell ref="N146:Q146"/>
    <mergeCell ref="N148:Q148"/>
    <mergeCell ref="F149:I149"/>
    <mergeCell ref="L149:M149"/>
    <mergeCell ref="N149:Q149"/>
    <mergeCell ref="F150:I150"/>
    <mergeCell ref="L150:M150"/>
    <mergeCell ref="N150:Q150"/>
    <mergeCell ref="F151:I151"/>
    <mergeCell ref="L151:M151"/>
    <mergeCell ref="N151:Q151"/>
    <mergeCell ref="F142:I142"/>
    <mergeCell ref="L142:M142"/>
    <mergeCell ref="N142:Q142"/>
    <mergeCell ref="F143:I143"/>
    <mergeCell ref="F144:I144"/>
    <mergeCell ref="F145:I145"/>
    <mergeCell ref="L145:M145"/>
    <mergeCell ref="N145:Q145"/>
    <mergeCell ref="F147:I147"/>
    <mergeCell ref="L147:M147"/>
    <mergeCell ref="N147:Q147"/>
    <mergeCell ref="F138:I138"/>
    <mergeCell ref="L138:M138"/>
    <mergeCell ref="N138:Q138"/>
    <mergeCell ref="F139:I139"/>
    <mergeCell ref="L139:M139"/>
    <mergeCell ref="N139:Q139"/>
    <mergeCell ref="F140:I140"/>
    <mergeCell ref="F141:I141"/>
    <mergeCell ref="L141:M141"/>
    <mergeCell ref="N141:Q141"/>
    <mergeCell ref="F134:I134"/>
    <mergeCell ref="L134:M134"/>
    <mergeCell ref="N134:Q134"/>
    <mergeCell ref="F135:I135"/>
    <mergeCell ref="F136:I136"/>
    <mergeCell ref="L136:M136"/>
    <mergeCell ref="N136:Q136"/>
    <mergeCell ref="F137:I137"/>
    <mergeCell ref="L137:M137"/>
    <mergeCell ref="N137:Q137"/>
    <mergeCell ref="F129:I129"/>
    <mergeCell ref="F130:I130"/>
    <mergeCell ref="L130:M130"/>
    <mergeCell ref="N130:Q130"/>
    <mergeCell ref="F131:I131"/>
    <mergeCell ref="L131:M131"/>
    <mergeCell ref="N131:Q131"/>
    <mergeCell ref="F132:I132"/>
    <mergeCell ref="L132:M132"/>
    <mergeCell ref="N132:Q132"/>
    <mergeCell ref="F124:I124"/>
    <mergeCell ref="F125:I125"/>
    <mergeCell ref="F126:I126"/>
    <mergeCell ref="L126:M126"/>
    <mergeCell ref="N126:Q126"/>
    <mergeCell ref="F127:I127"/>
    <mergeCell ref="L127:M127"/>
    <mergeCell ref="N127:Q127"/>
    <mergeCell ref="F128:I128"/>
    <mergeCell ref="F111:P111"/>
    <mergeCell ref="F112:P112"/>
    <mergeCell ref="M114:P114"/>
    <mergeCell ref="M116:Q116"/>
    <mergeCell ref="M117:Q117"/>
    <mergeCell ref="F119:I119"/>
    <mergeCell ref="L119:M119"/>
    <mergeCell ref="N119:Q119"/>
    <mergeCell ref="F123:I123"/>
    <mergeCell ref="L123:M123"/>
    <mergeCell ref="N123:Q123"/>
    <mergeCell ref="D98:H98"/>
    <mergeCell ref="N98:Q98"/>
    <mergeCell ref="D99:H99"/>
    <mergeCell ref="N99:Q99"/>
    <mergeCell ref="D100:H100"/>
    <mergeCell ref="N100:Q100"/>
    <mergeCell ref="N101:Q101"/>
    <mergeCell ref="L103:Q103"/>
    <mergeCell ref="C109:Q109"/>
    <mergeCell ref="N89:Q89"/>
    <mergeCell ref="N90:Q90"/>
    <mergeCell ref="N91:Q91"/>
    <mergeCell ref="N92:Q92"/>
    <mergeCell ref="N93:Q93"/>
    <mergeCell ref="N95:Q95"/>
    <mergeCell ref="D96:H96"/>
    <mergeCell ref="N96:Q96"/>
    <mergeCell ref="D97:H97"/>
    <mergeCell ref="N97:Q97"/>
    <mergeCell ref="C76:Q76"/>
    <mergeCell ref="F78:P78"/>
    <mergeCell ref="F79:P79"/>
    <mergeCell ref="M81:P81"/>
    <mergeCell ref="M83:Q83"/>
    <mergeCell ref="M84:Q84"/>
    <mergeCell ref="C86:G86"/>
    <mergeCell ref="N86:Q86"/>
    <mergeCell ref="N88:Q88"/>
    <mergeCell ref="H33:J33"/>
    <mergeCell ref="M33:P33"/>
    <mergeCell ref="H34:J34"/>
    <mergeCell ref="M34:P34"/>
    <mergeCell ref="H35:J35"/>
    <mergeCell ref="M35:P35"/>
    <mergeCell ref="H36:J36"/>
    <mergeCell ref="M36:P36"/>
    <mergeCell ref="L38:P38"/>
    <mergeCell ref="O17:P17"/>
    <mergeCell ref="O18:P18"/>
    <mergeCell ref="O20:P20"/>
    <mergeCell ref="O21:P21"/>
    <mergeCell ref="E24:L24"/>
    <mergeCell ref="M27:P27"/>
    <mergeCell ref="M28:P28"/>
    <mergeCell ref="M30:P30"/>
    <mergeCell ref="H32:J32"/>
    <mergeCell ref="M32:P32"/>
    <mergeCell ref="C2:Q2"/>
    <mergeCell ref="C4:Q4"/>
    <mergeCell ref="F6:P6"/>
    <mergeCell ref="F7:P7"/>
    <mergeCell ref="O9:P9"/>
    <mergeCell ref="O11:P11"/>
    <mergeCell ref="O12:P12"/>
    <mergeCell ref="O14:P14"/>
    <mergeCell ref="E15:L15"/>
    <mergeCell ref="O15:P15"/>
  </mergeCells>
  <dataValidations count="2">
    <dataValidation type="list" allowBlank="1" showInputMessage="1" showErrorMessage="1" error="Povoleny jsou hodnoty K, M." sqref="D149:D154">
      <formula1>"K, M"</formula1>
    </dataValidation>
    <dataValidation type="list" allowBlank="1" showInputMessage="1" showErrorMessage="1" error="Povoleny jsou hodnoty základní, snížená, zákl. přenesená, sníž. přenesená, nulová." sqref="U149:U154">
      <formula1>"základní, snížená, zákl. přenesená, sníž. přenesená, nulová"</formula1>
    </dataValidation>
  </dataValidations>
  <hyperlinks>
    <hyperlink ref="F1:G1" location="C2" display="1) Krycí list rozpočtu"/>
    <hyperlink ref="H1:K1" location="C86" display="2) Rekapitulace rozpočtu"/>
    <hyperlink ref="L1" location="C119" display="3) Rozpočet"/>
    <hyperlink ref="S1:T1" location="'Rekapitulace stavby'!C2" display="Rekapitulace stavby"/>
  </hyperlinks>
  <pageMargins left="0.58333330000000005" right="0.58333330000000005" top="0.5" bottom="0.46666669999999999" header="0" footer="0"/>
  <pageSetup paperSize="9" fitToHeight="100" blackAndWhite="1"/>
  <headerFooter>
    <oddFooter>&amp;CStrana &amp;P z &amp;N</oddFooter>
  </headerFooter>
  <drawing r:id="rId1"/>
</worksheet>
</file>

<file path=xl/worksheets/sheet7.xml><?xml version="1.0" encoding="utf-8"?>
<worksheet xmlns="http://schemas.openxmlformats.org/spreadsheetml/2006/main" xmlns:r="http://schemas.openxmlformats.org/officeDocument/2006/relationships">
  <sheetPr>
    <pageSetUpPr fitToPage="1"/>
  </sheetPr>
  <dimension ref="A1:BN131"/>
  <sheetViews>
    <sheetView showGridLines="0" workbookViewId="0">
      <pane ySplit="1" topLeftCell="A2" activePane="bottomLeft" state="frozen"/>
      <selection pane="bottomLeft"/>
    </sheetView>
  </sheetViews>
  <sheetFormatPr defaultRowHeight="15"/>
  <cols>
    <col min="1" max="1" width="8.33203125" customWidth="1"/>
    <col min="2" max="2" width="1.6640625" customWidth="1"/>
    <col min="3" max="3" width="4.1640625" customWidth="1"/>
    <col min="4" max="4" width="4.33203125" customWidth="1"/>
    <col min="5" max="5" width="17.1640625" customWidth="1"/>
    <col min="6" max="7" width="11.1640625" customWidth="1"/>
    <col min="8" max="8" width="12.5" customWidth="1"/>
    <col min="9" max="9" width="7" customWidth="1"/>
    <col min="10" max="10" width="5.1640625" customWidth="1"/>
    <col min="11" max="11" width="11.5" customWidth="1"/>
    <col min="12" max="12" width="12" customWidth="1"/>
    <col min="13" max="14" width="6" customWidth="1"/>
    <col min="15" max="15" width="2" customWidth="1"/>
    <col min="16" max="16" width="12.5" customWidth="1"/>
    <col min="17" max="17" width="4.1640625" customWidth="1"/>
    <col min="18" max="18" width="1.6640625" customWidth="1"/>
    <col min="19" max="19" width="8.1640625" customWidth="1"/>
    <col min="20" max="20" width="29.6640625" hidden="1" customWidth="1"/>
    <col min="21" max="21" width="16.33203125" hidden="1" customWidth="1"/>
    <col min="22" max="22" width="12.33203125" hidden="1" customWidth="1"/>
    <col min="23" max="23" width="16.33203125" hidden="1" customWidth="1"/>
    <col min="24" max="24" width="12.1640625" hidden="1" customWidth="1"/>
    <col min="25" max="25" width="15" hidden="1" customWidth="1"/>
    <col min="26" max="26" width="11" hidden="1" customWidth="1"/>
    <col min="27" max="27" width="15" hidden="1" customWidth="1"/>
    <col min="28" max="28" width="16.33203125" hidden="1" customWidth="1"/>
    <col min="29" max="29" width="11" customWidth="1"/>
    <col min="30" max="30" width="15" customWidth="1"/>
    <col min="31" max="31" width="16.33203125" customWidth="1"/>
    <col min="44" max="65" width="9.33203125" hidden="1"/>
  </cols>
  <sheetData>
    <row r="1" spans="1:66" ht="21.75" customHeight="1">
      <c r="A1" s="116"/>
      <c r="B1" s="14"/>
      <c r="C1" s="14"/>
      <c r="D1" s="15" t="s">
        <v>1</v>
      </c>
      <c r="E1" s="14"/>
      <c r="F1" s="16" t="s">
        <v>113</v>
      </c>
      <c r="G1" s="16"/>
      <c r="H1" s="276" t="s">
        <v>114</v>
      </c>
      <c r="I1" s="276"/>
      <c r="J1" s="276"/>
      <c r="K1" s="276"/>
      <c r="L1" s="16" t="s">
        <v>115</v>
      </c>
      <c r="M1" s="14"/>
      <c r="N1" s="14"/>
      <c r="O1" s="15" t="s">
        <v>116</v>
      </c>
      <c r="P1" s="14"/>
      <c r="Q1" s="14"/>
      <c r="R1" s="14"/>
      <c r="S1" s="16" t="s">
        <v>117</v>
      </c>
      <c r="T1" s="16"/>
      <c r="U1" s="116"/>
      <c r="V1" s="116"/>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row>
    <row r="2" spans="1:66" ht="36.950000000000003" customHeight="1">
      <c r="C2" s="204" t="s">
        <v>7</v>
      </c>
      <c r="D2" s="205"/>
      <c r="E2" s="205"/>
      <c r="F2" s="205"/>
      <c r="G2" s="205"/>
      <c r="H2" s="205"/>
      <c r="I2" s="205"/>
      <c r="J2" s="205"/>
      <c r="K2" s="205"/>
      <c r="L2" s="205"/>
      <c r="M2" s="205"/>
      <c r="N2" s="205"/>
      <c r="O2" s="205"/>
      <c r="P2" s="205"/>
      <c r="Q2" s="205"/>
      <c r="S2" s="247" t="s">
        <v>8</v>
      </c>
      <c r="T2" s="248"/>
      <c r="U2" s="248"/>
      <c r="V2" s="248"/>
      <c r="W2" s="248"/>
      <c r="X2" s="248"/>
      <c r="Y2" s="248"/>
      <c r="Z2" s="248"/>
      <c r="AA2" s="248"/>
      <c r="AB2" s="248"/>
      <c r="AC2" s="248"/>
      <c r="AT2" s="20" t="s">
        <v>103</v>
      </c>
    </row>
    <row r="3" spans="1:66" ht="6.95" customHeight="1">
      <c r="B3" s="21"/>
      <c r="C3" s="22"/>
      <c r="D3" s="22"/>
      <c r="E3" s="22"/>
      <c r="F3" s="22"/>
      <c r="G3" s="22"/>
      <c r="H3" s="22"/>
      <c r="I3" s="22"/>
      <c r="J3" s="22"/>
      <c r="K3" s="22"/>
      <c r="L3" s="22"/>
      <c r="M3" s="22"/>
      <c r="N3" s="22"/>
      <c r="O3" s="22"/>
      <c r="P3" s="22"/>
      <c r="Q3" s="22"/>
      <c r="R3" s="23"/>
      <c r="AT3" s="20" t="s">
        <v>118</v>
      </c>
    </row>
    <row r="4" spans="1:66" ht="36.950000000000003" customHeight="1">
      <c r="B4" s="24"/>
      <c r="C4" s="206" t="s">
        <v>119</v>
      </c>
      <c r="D4" s="207"/>
      <c r="E4" s="207"/>
      <c r="F4" s="207"/>
      <c r="G4" s="207"/>
      <c r="H4" s="207"/>
      <c r="I4" s="207"/>
      <c r="J4" s="207"/>
      <c r="K4" s="207"/>
      <c r="L4" s="207"/>
      <c r="M4" s="207"/>
      <c r="N4" s="207"/>
      <c r="O4" s="207"/>
      <c r="P4" s="207"/>
      <c r="Q4" s="207"/>
      <c r="R4" s="25"/>
      <c r="T4" s="26" t="s">
        <v>13</v>
      </c>
      <c r="AT4" s="20" t="s">
        <v>6</v>
      </c>
    </row>
    <row r="5" spans="1:66" ht="6.95" customHeight="1">
      <c r="B5" s="24"/>
      <c r="C5" s="28"/>
      <c r="D5" s="28"/>
      <c r="E5" s="28"/>
      <c r="F5" s="28"/>
      <c r="G5" s="28"/>
      <c r="H5" s="28"/>
      <c r="I5" s="28"/>
      <c r="J5" s="28"/>
      <c r="K5" s="28"/>
      <c r="L5" s="28"/>
      <c r="M5" s="28"/>
      <c r="N5" s="28"/>
      <c r="O5" s="28"/>
      <c r="P5" s="28"/>
      <c r="Q5" s="28"/>
      <c r="R5" s="25"/>
    </row>
    <row r="6" spans="1:66" ht="25.35" customHeight="1">
      <c r="B6" s="24"/>
      <c r="C6" s="28"/>
      <c r="D6" s="32" t="s">
        <v>19</v>
      </c>
      <c r="E6" s="28"/>
      <c r="F6" s="277" t="str">
        <f>'Rekapitulace stavby'!K6</f>
        <v>BOULDEROVÁ LEZECKÁ STĚNA, VÝSTAVIŠTĚ PRAHA – PRAHA 7_DVZ</v>
      </c>
      <c r="G6" s="278"/>
      <c r="H6" s="278"/>
      <c r="I6" s="278"/>
      <c r="J6" s="278"/>
      <c r="K6" s="278"/>
      <c r="L6" s="278"/>
      <c r="M6" s="278"/>
      <c r="N6" s="278"/>
      <c r="O6" s="278"/>
      <c r="P6" s="278"/>
      <c r="Q6" s="28"/>
      <c r="R6" s="25"/>
    </row>
    <row r="7" spans="1:66" s="1" customFormat="1" ht="32.85" customHeight="1">
      <c r="B7" s="37"/>
      <c r="C7" s="38"/>
      <c r="D7" s="31" t="s">
        <v>153</v>
      </c>
      <c r="E7" s="38"/>
      <c r="F7" s="212" t="s">
        <v>2667</v>
      </c>
      <c r="G7" s="249"/>
      <c r="H7" s="249"/>
      <c r="I7" s="249"/>
      <c r="J7" s="249"/>
      <c r="K7" s="249"/>
      <c r="L7" s="249"/>
      <c r="M7" s="249"/>
      <c r="N7" s="249"/>
      <c r="O7" s="249"/>
      <c r="P7" s="249"/>
      <c r="Q7" s="38"/>
      <c r="R7" s="39"/>
    </row>
    <row r="8" spans="1:66" s="1" customFormat="1" ht="14.45" customHeight="1">
      <c r="B8" s="37"/>
      <c r="C8" s="38"/>
      <c r="D8" s="32" t="s">
        <v>21</v>
      </c>
      <c r="E8" s="38"/>
      <c r="F8" s="30" t="s">
        <v>5</v>
      </c>
      <c r="G8" s="38"/>
      <c r="H8" s="38"/>
      <c r="I8" s="38"/>
      <c r="J8" s="38"/>
      <c r="K8" s="38"/>
      <c r="L8" s="38"/>
      <c r="M8" s="32" t="s">
        <v>22</v>
      </c>
      <c r="N8" s="38"/>
      <c r="O8" s="30" t="s">
        <v>5</v>
      </c>
      <c r="P8" s="38"/>
      <c r="Q8" s="38"/>
      <c r="R8" s="39"/>
    </row>
    <row r="9" spans="1:66" s="1" customFormat="1" ht="14.45" customHeight="1">
      <c r="B9" s="37"/>
      <c r="C9" s="38"/>
      <c r="D9" s="32" t="s">
        <v>23</v>
      </c>
      <c r="E9" s="38"/>
      <c r="F9" s="30" t="s">
        <v>24</v>
      </c>
      <c r="G9" s="38"/>
      <c r="H9" s="38"/>
      <c r="I9" s="38"/>
      <c r="J9" s="38"/>
      <c r="K9" s="38"/>
      <c r="L9" s="38"/>
      <c r="M9" s="32" t="s">
        <v>25</v>
      </c>
      <c r="N9" s="38"/>
      <c r="O9" s="250" t="str">
        <f>'Rekapitulace stavby'!AN8</f>
        <v>13. 3. 2018</v>
      </c>
      <c r="P9" s="251"/>
      <c r="Q9" s="38"/>
      <c r="R9" s="39"/>
    </row>
    <row r="10" spans="1:66" s="1" customFormat="1" ht="10.9" customHeight="1">
      <c r="B10" s="37"/>
      <c r="C10" s="38"/>
      <c r="D10" s="38"/>
      <c r="E10" s="38"/>
      <c r="F10" s="38"/>
      <c r="G10" s="38"/>
      <c r="H10" s="38"/>
      <c r="I10" s="38"/>
      <c r="J10" s="38"/>
      <c r="K10" s="38"/>
      <c r="L10" s="38"/>
      <c r="M10" s="38"/>
      <c r="N10" s="38"/>
      <c r="O10" s="38"/>
      <c r="P10" s="38"/>
      <c r="Q10" s="38"/>
      <c r="R10" s="39"/>
    </row>
    <row r="11" spans="1:66" s="1" customFormat="1" ht="14.45" customHeight="1">
      <c r="B11" s="37"/>
      <c r="C11" s="38"/>
      <c r="D11" s="32" t="s">
        <v>27</v>
      </c>
      <c r="E11" s="38"/>
      <c r="F11" s="38"/>
      <c r="G11" s="38"/>
      <c r="H11" s="38"/>
      <c r="I11" s="38"/>
      <c r="J11" s="38"/>
      <c r="K11" s="38"/>
      <c r="L11" s="38"/>
      <c r="M11" s="32" t="s">
        <v>28</v>
      </c>
      <c r="N11" s="38"/>
      <c r="O11" s="210" t="s">
        <v>29</v>
      </c>
      <c r="P11" s="210"/>
      <c r="Q11" s="38"/>
      <c r="R11" s="39"/>
    </row>
    <row r="12" spans="1:66" s="1" customFormat="1" ht="18" customHeight="1">
      <c r="B12" s="37"/>
      <c r="C12" s="38"/>
      <c r="D12" s="38"/>
      <c r="E12" s="30" t="s">
        <v>30</v>
      </c>
      <c r="F12" s="38"/>
      <c r="G12" s="38"/>
      <c r="H12" s="38"/>
      <c r="I12" s="38"/>
      <c r="J12" s="38"/>
      <c r="K12" s="38"/>
      <c r="L12" s="38"/>
      <c r="M12" s="32" t="s">
        <v>31</v>
      </c>
      <c r="N12" s="38"/>
      <c r="O12" s="210" t="s">
        <v>5</v>
      </c>
      <c r="P12" s="210"/>
      <c r="Q12" s="38"/>
      <c r="R12" s="39"/>
    </row>
    <row r="13" spans="1:66" s="1" customFormat="1" ht="6.95" customHeight="1">
      <c r="B13" s="37"/>
      <c r="C13" s="38"/>
      <c r="D13" s="38"/>
      <c r="E13" s="38"/>
      <c r="F13" s="38"/>
      <c r="G13" s="38"/>
      <c r="H13" s="38"/>
      <c r="I13" s="38"/>
      <c r="J13" s="38"/>
      <c r="K13" s="38"/>
      <c r="L13" s="38"/>
      <c r="M13" s="38"/>
      <c r="N13" s="38"/>
      <c r="O13" s="38"/>
      <c r="P13" s="38"/>
      <c r="Q13" s="38"/>
      <c r="R13" s="39"/>
    </row>
    <row r="14" spans="1:66" s="1" customFormat="1" ht="14.45" customHeight="1">
      <c r="B14" s="37"/>
      <c r="C14" s="38"/>
      <c r="D14" s="32" t="s">
        <v>32</v>
      </c>
      <c r="E14" s="38"/>
      <c r="F14" s="38"/>
      <c r="G14" s="38"/>
      <c r="H14" s="38"/>
      <c r="I14" s="38"/>
      <c r="J14" s="38"/>
      <c r="K14" s="38"/>
      <c r="L14" s="38"/>
      <c r="M14" s="32" t="s">
        <v>28</v>
      </c>
      <c r="N14" s="38"/>
      <c r="O14" s="252" t="str">
        <f>IF('Rekapitulace stavby'!AN13="","",'Rekapitulace stavby'!AN13)</f>
        <v>Vyplň údaj</v>
      </c>
      <c r="P14" s="210"/>
      <c r="Q14" s="38"/>
      <c r="R14" s="39"/>
    </row>
    <row r="15" spans="1:66" s="1" customFormat="1" ht="18" customHeight="1">
      <c r="B15" s="37"/>
      <c r="C15" s="38"/>
      <c r="D15" s="38"/>
      <c r="E15" s="252" t="str">
        <f>IF('Rekapitulace stavby'!E14="","",'Rekapitulace stavby'!E14)</f>
        <v>Vyplň údaj</v>
      </c>
      <c r="F15" s="253"/>
      <c r="G15" s="253"/>
      <c r="H15" s="253"/>
      <c r="I15" s="253"/>
      <c r="J15" s="253"/>
      <c r="K15" s="253"/>
      <c r="L15" s="253"/>
      <c r="M15" s="32" t="s">
        <v>31</v>
      </c>
      <c r="N15" s="38"/>
      <c r="O15" s="252" t="str">
        <f>IF('Rekapitulace stavby'!AN14="","",'Rekapitulace stavby'!AN14)</f>
        <v>Vyplň údaj</v>
      </c>
      <c r="P15" s="210"/>
      <c r="Q15" s="38"/>
      <c r="R15" s="39"/>
    </row>
    <row r="16" spans="1:66" s="1" customFormat="1" ht="6.95" customHeight="1">
      <c r="B16" s="37"/>
      <c r="C16" s="38"/>
      <c r="D16" s="38"/>
      <c r="E16" s="38"/>
      <c r="F16" s="38"/>
      <c r="G16" s="38"/>
      <c r="H16" s="38"/>
      <c r="I16" s="38"/>
      <c r="J16" s="38"/>
      <c r="K16" s="38"/>
      <c r="L16" s="38"/>
      <c r="M16" s="38"/>
      <c r="N16" s="38"/>
      <c r="O16" s="38"/>
      <c r="P16" s="38"/>
      <c r="Q16" s="38"/>
      <c r="R16" s="39"/>
    </row>
    <row r="17" spans="2:18" s="1" customFormat="1" ht="14.45" customHeight="1">
      <c r="B17" s="37"/>
      <c r="C17" s="38"/>
      <c r="D17" s="32" t="s">
        <v>34</v>
      </c>
      <c r="E17" s="38"/>
      <c r="F17" s="38"/>
      <c r="G17" s="38"/>
      <c r="H17" s="38"/>
      <c r="I17" s="38"/>
      <c r="J17" s="38"/>
      <c r="K17" s="38"/>
      <c r="L17" s="38"/>
      <c r="M17" s="32" t="s">
        <v>28</v>
      </c>
      <c r="N17" s="38"/>
      <c r="O17" s="210" t="s">
        <v>5</v>
      </c>
      <c r="P17" s="210"/>
      <c r="Q17" s="38"/>
      <c r="R17" s="39"/>
    </row>
    <row r="18" spans="2:18" s="1" customFormat="1" ht="18" customHeight="1">
      <c r="B18" s="37"/>
      <c r="C18" s="38"/>
      <c r="D18" s="38"/>
      <c r="E18" s="30" t="s">
        <v>35</v>
      </c>
      <c r="F18" s="38"/>
      <c r="G18" s="38"/>
      <c r="H18" s="38"/>
      <c r="I18" s="38"/>
      <c r="J18" s="38"/>
      <c r="K18" s="38"/>
      <c r="L18" s="38"/>
      <c r="M18" s="32" t="s">
        <v>31</v>
      </c>
      <c r="N18" s="38"/>
      <c r="O18" s="210" t="s">
        <v>5</v>
      </c>
      <c r="P18" s="210"/>
      <c r="Q18" s="38"/>
      <c r="R18" s="39"/>
    </row>
    <row r="19" spans="2:18" s="1" customFormat="1" ht="6.95" customHeight="1">
      <c r="B19" s="37"/>
      <c r="C19" s="38"/>
      <c r="D19" s="38"/>
      <c r="E19" s="38"/>
      <c r="F19" s="38"/>
      <c r="G19" s="38"/>
      <c r="H19" s="38"/>
      <c r="I19" s="38"/>
      <c r="J19" s="38"/>
      <c r="K19" s="38"/>
      <c r="L19" s="38"/>
      <c r="M19" s="38"/>
      <c r="N19" s="38"/>
      <c r="O19" s="38"/>
      <c r="P19" s="38"/>
      <c r="Q19" s="38"/>
      <c r="R19" s="39"/>
    </row>
    <row r="20" spans="2:18" s="1" customFormat="1" ht="14.45" customHeight="1">
      <c r="B20" s="37"/>
      <c r="C20" s="38"/>
      <c r="D20" s="32" t="s">
        <v>37</v>
      </c>
      <c r="E20" s="38"/>
      <c r="F20" s="38"/>
      <c r="G20" s="38"/>
      <c r="H20" s="38"/>
      <c r="I20" s="38"/>
      <c r="J20" s="38"/>
      <c r="K20" s="38"/>
      <c r="L20" s="38"/>
      <c r="M20" s="32" t="s">
        <v>28</v>
      </c>
      <c r="N20" s="38"/>
      <c r="O20" s="210" t="s">
        <v>38</v>
      </c>
      <c r="P20" s="210"/>
      <c r="Q20" s="38"/>
      <c r="R20" s="39"/>
    </row>
    <row r="21" spans="2:18" s="1" customFormat="1" ht="18" customHeight="1">
      <c r="B21" s="37"/>
      <c r="C21" s="38"/>
      <c r="D21" s="38"/>
      <c r="E21" s="30" t="s">
        <v>39</v>
      </c>
      <c r="F21" s="38"/>
      <c r="G21" s="38"/>
      <c r="H21" s="38"/>
      <c r="I21" s="38"/>
      <c r="J21" s="38"/>
      <c r="K21" s="38"/>
      <c r="L21" s="38"/>
      <c r="M21" s="32" t="s">
        <v>31</v>
      </c>
      <c r="N21" s="38"/>
      <c r="O21" s="210" t="s">
        <v>5</v>
      </c>
      <c r="P21" s="210"/>
      <c r="Q21" s="38"/>
      <c r="R21" s="39"/>
    </row>
    <row r="22" spans="2:18" s="1" customFormat="1" ht="6.95" customHeight="1">
      <c r="B22" s="37"/>
      <c r="C22" s="38"/>
      <c r="D22" s="38"/>
      <c r="E22" s="38"/>
      <c r="F22" s="38"/>
      <c r="G22" s="38"/>
      <c r="H22" s="38"/>
      <c r="I22" s="38"/>
      <c r="J22" s="38"/>
      <c r="K22" s="38"/>
      <c r="L22" s="38"/>
      <c r="M22" s="38"/>
      <c r="N22" s="38"/>
      <c r="O22" s="38"/>
      <c r="P22" s="38"/>
      <c r="Q22" s="38"/>
      <c r="R22" s="39"/>
    </row>
    <row r="23" spans="2:18" s="1" customFormat="1" ht="14.45" customHeight="1">
      <c r="B23" s="37"/>
      <c r="C23" s="38"/>
      <c r="D23" s="32" t="s">
        <v>40</v>
      </c>
      <c r="E23" s="38"/>
      <c r="F23" s="38"/>
      <c r="G23" s="38"/>
      <c r="H23" s="38"/>
      <c r="I23" s="38"/>
      <c r="J23" s="38"/>
      <c r="K23" s="38"/>
      <c r="L23" s="38"/>
      <c r="M23" s="38"/>
      <c r="N23" s="38"/>
      <c r="O23" s="38"/>
      <c r="P23" s="38"/>
      <c r="Q23" s="38"/>
      <c r="R23" s="39"/>
    </row>
    <row r="24" spans="2:18" s="1" customFormat="1" ht="16.5" customHeight="1">
      <c r="B24" s="37"/>
      <c r="C24" s="38"/>
      <c r="D24" s="38"/>
      <c r="E24" s="215" t="s">
        <v>5</v>
      </c>
      <c r="F24" s="215"/>
      <c r="G24" s="215"/>
      <c r="H24" s="215"/>
      <c r="I24" s="215"/>
      <c r="J24" s="215"/>
      <c r="K24" s="215"/>
      <c r="L24" s="215"/>
      <c r="M24" s="38"/>
      <c r="N24" s="38"/>
      <c r="O24" s="38"/>
      <c r="P24" s="38"/>
      <c r="Q24" s="38"/>
      <c r="R24" s="39"/>
    </row>
    <row r="25" spans="2:18" s="1" customFormat="1" ht="6.95" customHeight="1">
      <c r="B25" s="37"/>
      <c r="C25" s="38"/>
      <c r="D25" s="38"/>
      <c r="E25" s="38"/>
      <c r="F25" s="38"/>
      <c r="G25" s="38"/>
      <c r="H25" s="38"/>
      <c r="I25" s="38"/>
      <c r="J25" s="38"/>
      <c r="K25" s="38"/>
      <c r="L25" s="38"/>
      <c r="M25" s="38"/>
      <c r="N25" s="38"/>
      <c r="O25" s="38"/>
      <c r="P25" s="38"/>
      <c r="Q25" s="38"/>
      <c r="R25" s="39"/>
    </row>
    <row r="26" spans="2:18" s="1" customFormat="1" ht="6.95" customHeight="1">
      <c r="B26" s="37"/>
      <c r="C26" s="38"/>
      <c r="D26" s="53"/>
      <c r="E26" s="53"/>
      <c r="F26" s="53"/>
      <c r="G26" s="53"/>
      <c r="H26" s="53"/>
      <c r="I26" s="53"/>
      <c r="J26" s="53"/>
      <c r="K26" s="53"/>
      <c r="L26" s="53"/>
      <c r="M26" s="53"/>
      <c r="N26" s="53"/>
      <c r="O26" s="53"/>
      <c r="P26" s="53"/>
      <c r="Q26" s="38"/>
      <c r="R26" s="39"/>
    </row>
    <row r="27" spans="2:18" s="1" customFormat="1" ht="14.45" customHeight="1">
      <c r="B27" s="37"/>
      <c r="C27" s="38"/>
      <c r="D27" s="117" t="s">
        <v>120</v>
      </c>
      <c r="E27" s="38"/>
      <c r="F27" s="38"/>
      <c r="G27" s="38"/>
      <c r="H27" s="38"/>
      <c r="I27" s="38"/>
      <c r="J27" s="38"/>
      <c r="K27" s="38"/>
      <c r="L27" s="38"/>
      <c r="M27" s="216">
        <f>N88</f>
        <v>0</v>
      </c>
      <c r="N27" s="216"/>
      <c r="O27" s="216"/>
      <c r="P27" s="216"/>
      <c r="Q27" s="38"/>
      <c r="R27" s="39"/>
    </row>
    <row r="28" spans="2:18" s="1" customFormat="1" ht="14.45" customHeight="1">
      <c r="B28" s="37"/>
      <c r="C28" s="38"/>
      <c r="D28" s="36" t="s">
        <v>107</v>
      </c>
      <c r="E28" s="38"/>
      <c r="F28" s="38"/>
      <c r="G28" s="38"/>
      <c r="H28" s="38"/>
      <c r="I28" s="38"/>
      <c r="J28" s="38"/>
      <c r="K28" s="38"/>
      <c r="L28" s="38"/>
      <c r="M28" s="216">
        <f>N93</f>
        <v>0</v>
      </c>
      <c r="N28" s="216"/>
      <c r="O28" s="216"/>
      <c r="P28" s="216"/>
      <c r="Q28" s="38"/>
      <c r="R28" s="39"/>
    </row>
    <row r="29" spans="2:18" s="1" customFormat="1" ht="6.95" customHeight="1">
      <c r="B29" s="37"/>
      <c r="C29" s="38"/>
      <c r="D29" s="38"/>
      <c r="E29" s="38"/>
      <c r="F29" s="38"/>
      <c r="G29" s="38"/>
      <c r="H29" s="38"/>
      <c r="I29" s="38"/>
      <c r="J29" s="38"/>
      <c r="K29" s="38"/>
      <c r="L29" s="38"/>
      <c r="M29" s="38"/>
      <c r="N29" s="38"/>
      <c r="O29" s="38"/>
      <c r="P29" s="38"/>
      <c r="Q29" s="38"/>
      <c r="R29" s="39"/>
    </row>
    <row r="30" spans="2:18" s="1" customFormat="1" ht="25.35" customHeight="1">
      <c r="B30" s="37"/>
      <c r="C30" s="38"/>
      <c r="D30" s="118" t="s">
        <v>43</v>
      </c>
      <c r="E30" s="38"/>
      <c r="F30" s="38"/>
      <c r="G30" s="38"/>
      <c r="H30" s="38"/>
      <c r="I30" s="38"/>
      <c r="J30" s="38"/>
      <c r="K30" s="38"/>
      <c r="L30" s="38"/>
      <c r="M30" s="254">
        <f>ROUND(M27+M28,2)</f>
        <v>0</v>
      </c>
      <c r="N30" s="249"/>
      <c r="O30" s="249"/>
      <c r="P30" s="249"/>
      <c r="Q30" s="38"/>
      <c r="R30" s="39"/>
    </row>
    <row r="31" spans="2:18" s="1" customFormat="1" ht="6.95" customHeight="1">
      <c r="B31" s="37"/>
      <c r="C31" s="38"/>
      <c r="D31" s="53"/>
      <c r="E31" s="53"/>
      <c r="F31" s="53"/>
      <c r="G31" s="53"/>
      <c r="H31" s="53"/>
      <c r="I31" s="53"/>
      <c r="J31" s="53"/>
      <c r="K31" s="53"/>
      <c r="L31" s="53"/>
      <c r="M31" s="53"/>
      <c r="N31" s="53"/>
      <c r="O31" s="53"/>
      <c r="P31" s="53"/>
      <c r="Q31" s="38"/>
      <c r="R31" s="39"/>
    </row>
    <row r="32" spans="2:18" s="1" customFormat="1" ht="14.45" customHeight="1">
      <c r="B32" s="37"/>
      <c r="C32" s="38"/>
      <c r="D32" s="44" t="s">
        <v>44</v>
      </c>
      <c r="E32" s="44" t="s">
        <v>45</v>
      </c>
      <c r="F32" s="45">
        <v>0.21</v>
      </c>
      <c r="G32" s="119" t="s">
        <v>46</v>
      </c>
      <c r="H32" s="255">
        <f>ROUND((((SUM(BE93:BE100)+SUM(BE118:BE124))+SUM(BE126:BE130))),2)</f>
        <v>0</v>
      </c>
      <c r="I32" s="249"/>
      <c r="J32" s="249"/>
      <c r="K32" s="38"/>
      <c r="L32" s="38"/>
      <c r="M32" s="255">
        <f>ROUND(((ROUND((SUM(BE93:BE100)+SUM(BE118:BE124)), 2)*F32)+SUM(BE126:BE130)*F32),2)</f>
        <v>0</v>
      </c>
      <c r="N32" s="249"/>
      <c r="O32" s="249"/>
      <c r="P32" s="249"/>
      <c r="Q32" s="38"/>
      <c r="R32" s="39"/>
    </row>
    <row r="33" spans="2:18" s="1" customFormat="1" ht="14.45" customHeight="1">
      <c r="B33" s="37"/>
      <c r="C33" s="38"/>
      <c r="D33" s="38"/>
      <c r="E33" s="44" t="s">
        <v>47</v>
      </c>
      <c r="F33" s="45">
        <v>0.15</v>
      </c>
      <c r="G33" s="119" t="s">
        <v>46</v>
      </c>
      <c r="H33" s="255">
        <f>ROUND((((SUM(BF93:BF100)+SUM(BF118:BF124))+SUM(BF126:BF130))),2)</f>
        <v>0</v>
      </c>
      <c r="I33" s="249"/>
      <c r="J33" s="249"/>
      <c r="K33" s="38"/>
      <c r="L33" s="38"/>
      <c r="M33" s="255">
        <f>ROUND(((ROUND((SUM(BF93:BF100)+SUM(BF118:BF124)), 2)*F33)+SUM(BF126:BF130)*F33),2)</f>
        <v>0</v>
      </c>
      <c r="N33" s="249"/>
      <c r="O33" s="249"/>
      <c r="P33" s="249"/>
      <c r="Q33" s="38"/>
      <c r="R33" s="39"/>
    </row>
    <row r="34" spans="2:18" s="1" customFormat="1" ht="14.45" hidden="1" customHeight="1">
      <c r="B34" s="37"/>
      <c r="C34" s="38"/>
      <c r="D34" s="38"/>
      <c r="E34" s="44" t="s">
        <v>48</v>
      </c>
      <c r="F34" s="45">
        <v>0.21</v>
      </c>
      <c r="G34" s="119" t="s">
        <v>46</v>
      </c>
      <c r="H34" s="255">
        <f>ROUND((((SUM(BG93:BG100)+SUM(BG118:BG124))+SUM(BG126:BG130))),2)</f>
        <v>0</v>
      </c>
      <c r="I34" s="249"/>
      <c r="J34" s="249"/>
      <c r="K34" s="38"/>
      <c r="L34" s="38"/>
      <c r="M34" s="255">
        <v>0</v>
      </c>
      <c r="N34" s="249"/>
      <c r="O34" s="249"/>
      <c r="P34" s="249"/>
      <c r="Q34" s="38"/>
      <c r="R34" s="39"/>
    </row>
    <row r="35" spans="2:18" s="1" customFormat="1" ht="14.45" hidden="1" customHeight="1">
      <c r="B35" s="37"/>
      <c r="C35" s="38"/>
      <c r="D35" s="38"/>
      <c r="E35" s="44" t="s">
        <v>49</v>
      </c>
      <c r="F35" s="45">
        <v>0.15</v>
      </c>
      <c r="G35" s="119" t="s">
        <v>46</v>
      </c>
      <c r="H35" s="255">
        <f>ROUND((((SUM(BH93:BH100)+SUM(BH118:BH124))+SUM(BH126:BH130))),2)</f>
        <v>0</v>
      </c>
      <c r="I35" s="249"/>
      <c r="J35" s="249"/>
      <c r="K35" s="38"/>
      <c r="L35" s="38"/>
      <c r="M35" s="255">
        <v>0</v>
      </c>
      <c r="N35" s="249"/>
      <c r="O35" s="249"/>
      <c r="P35" s="249"/>
      <c r="Q35" s="38"/>
      <c r="R35" s="39"/>
    </row>
    <row r="36" spans="2:18" s="1" customFormat="1" ht="14.45" hidden="1" customHeight="1">
      <c r="B36" s="37"/>
      <c r="C36" s="38"/>
      <c r="D36" s="38"/>
      <c r="E36" s="44" t="s">
        <v>50</v>
      </c>
      <c r="F36" s="45">
        <v>0</v>
      </c>
      <c r="G36" s="119" t="s">
        <v>46</v>
      </c>
      <c r="H36" s="255">
        <f>ROUND((((SUM(BI93:BI100)+SUM(BI118:BI124))+SUM(BI126:BI130))),2)</f>
        <v>0</v>
      </c>
      <c r="I36" s="249"/>
      <c r="J36" s="249"/>
      <c r="K36" s="38"/>
      <c r="L36" s="38"/>
      <c r="M36" s="255">
        <v>0</v>
      </c>
      <c r="N36" s="249"/>
      <c r="O36" s="249"/>
      <c r="P36" s="249"/>
      <c r="Q36" s="38"/>
      <c r="R36" s="39"/>
    </row>
    <row r="37" spans="2:18" s="1" customFormat="1" ht="6.95" customHeight="1">
      <c r="B37" s="37"/>
      <c r="C37" s="38"/>
      <c r="D37" s="38"/>
      <c r="E37" s="38"/>
      <c r="F37" s="38"/>
      <c r="G37" s="38"/>
      <c r="H37" s="38"/>
      <c r="I37" s="38"/>
      <c r="J37" s="38"/>
      <c r="K37" s="38"/>
      <c r="L37" s="38"/>
      <c r="M37" s="38"/>
      <c r="N37" s="38"/>
      <c r="O37" s="38"/>
      <c r="P37" s="38"/>
      <c r="Q37" s="38"/>
      <c r="R37" s="39"/>
    </row>
    <row r="38" spans="2:18" s="1" customFormat="1" ht="25.35" customHeight="1">
      <c r="B38" s="37"/>
      <c r="C38" s="115"/>
      <c r="D38" s="120" t="s">
        <v>51</v>
      </c>
      <c r="E38" s="77"/>
      <c r="F38" s="77"/>
      <c r="G38" s="121" t="s">
        <v>52</v>
      </c>
      <c r="H38" s="122" t="s">
        <v>53</v>
      </c>
      <c r="I38" s="77"/>
      <c r="J38" s="77"/>
      <c r="K38" s="77"/>
      <c r="L38" s="256">
        <f>SUM(M30:M36)</f>
        <v>0</v>
      </c>
      <c r="M38" s="256"/>
      <c r="N38" s="256"/>
      <c r="O38" s="256"/>
      <c r="P38" s="257"/>
      <c r="Q38" s="115"/>
      <c r="R38" s="39"/>
    </row>
    <row r="39" spans="2:18" s="1" customFormat="1" ht="14.45" customHeight="1">
      <c r="B39" s="37"/>
      <c r="C39" s="38"/>
      <c r="D39" s="38"/>
      <c r="E39" s="38"/>
      <c r="F39" s="38"/>
      <c r="G39" s="38"/>
      <c r="H39" s="38"/>
      <c r="I39" s="38"/>
      <c r="J39" s="38"/>
      <c r="K39" s="38"/>
      <c r="L39" s="38"/>
      <c r="M39" s="38"/>
      <c r="N39" s="38"/>
      <c r="O39" s="38"/>
      <c r="P39" s="38"/>
      <c r="Q39" s="38"/>
      <c r="R39" s="39"/>
    </row>
    <row r="40" spans="2:18" s="1" customFormat="1" ht="14.45" customHeight="1">
      <c r="B40" s="37"/>
      <c r="C40" s="38"/>
      <c r="D40" s="38"/>
      <c r="E40" s="38"/>
      <c r="F40" s="38"/>
      <c r="G40" s="38"/>
      <c r="H40" s="38"/>
      <c r="I40" s="38"/>
      <c r="J40" s="38"/>
      <c r="K40" s="38"/>
      <c r="L40" s="38"/>
      <c r="M40" s="38"/>
      <c r="N40" s="38"/>
      <c r="O40" s="38"/>
      <c r="P40" s="38"/>
      <c r="Q40" s="38"/>
      <c r="R40" s="39"/>
    </row>
    <row r="41" spans="2:18" ht="13.5">
      <c r="B41" s="24"/>
      <c r="C41" s="28"/>
      <c r="D41" s="28"/>
      <c r="E41" s="28"/>
      <c r="F41" s="28"/>
      <c r="G41" s="28"/>
      <c r="H41" s="28"/>
      <c r="I41" s="28"/>
      <c r="J41" s="28"/>
      <c r="K41" s="28"/>
      <c r="L41" s="28"/>
      <c r="M41" s="28"/>
      <c r="N41" s="28"/>
      <c r="O41" s="28"/>
      <c r="P41" s="28"/>
      <c r="Q41" s="28"/>
      <c r="R41" s="25"/>
    </row>
    <row r="42" spans="2:18" ht="13.5">
      <c r="B42" s="24"/>
      <c r="C42" s="28"/>
      <c r="D42" s="28"/>
      <c r="E42" s="28"/>
      <c r="F42" s="28"/>
      <c r="G42" s="28"/>
      <c r="H42" s="28"/>
      <c r="I42" s="28"/>
      <c r="J42" s="28"/>
      <c r="K42" s="28"/>
      <c r="L42" s="28"/>
      <c r="M42" s="28"/>
      <c r="N42" s="28"/>
      <c r="O42" s="28"/>
      <c r="P42" s="28"/>
      <c r="Q42" s="28"/>
      <c r="R42" s="25"/>
    </row>
    <row r="43" spans="2:18" ht="13.5">
      <c r="B43" s="24"/>
      <c r="C43" s="28"/>
      <c r="D43" s="28"/>
      <c r="E43" s="28"/>
      <c r="F43" s="28"/>
      <c r="G43" s="28"/>
      <c r="H43" s="28"/>
      <c r="I43" s="28"/>
      <c r="J43" s="28"/>
      <c r="K43" s="28"/>
      <c r="L43" s="28"/>
      <c r="M43" s="28"/>
      <c r="N43" s="28"/>
      <c r="O43" s="28"/>
      <c r="P43" s="28"/>
      <c r="Q43" s="28"/>
      <c r="R43" s="25"/>
    </row>
    <row r="44" spans="2:18" ht="13.5">
      <c r="B44" s="24"/>
      <c r="C44" s="28"/>
      <c r="D44" s="28"/>
      <c r="E44" s="28"/>
      <c r="F44" s="28"/>
      <c r="G44" s="28"/>
      <c r="H44" s="28"/>
      <c r="I44" s="28"/>
      <c r="J44" s="28"/>
      <c r="K44" s="28"/>
      <c r="L44" s="28"/>
      <c r="M44" s="28"/>
      <c r="N44" s="28"/>
      <c r="O44" s="28"/>
      <c r="P44" s="28"/>
      <c r="Q44" s="28"/>
      <c r="R44" s="25"/>
    </row>
    <row r="45" spans="2:18" ht="13.5">
      <c r="B45" s="24"/>
      <c r="C45" s="28"/>
      <c r="D45" s="28"/>
      <c r="E45" s="28"/>
      <c r="F45" s="28"/>
      <c r="G45" s="28"/>
      <c r="H45" s="28"/>
      <c r="I45" s="28"/>
      <c r="J45" s="28"/>
      <c r="K45" s="28"/>
      <c r="L45" s="28"/>
      <c r="M45" s="28"/>
      <c r="N45" s="28"/>
      <c r="O45" s="28"/>
      <c r="P45" s="28"/>
      <c r="Q45" s="28"/>
      <c r="R45" s="25"/>
    </row>
    <row r="46" spans="2:18" ht="13.5">
      <c r="B46" s="24"/>
      <c r="C46" s="28"/>
      <c r="D46" s="28"/>
      <c r="E46" s="28"/>
      <c r="F46" s="28"/>
      <c r="G46" s="28"/>
      <c r="H46" s="28"/>
      <c r="I46" s="28"/>
      <c r="J46" s="28"/>
      <c r="K46" s="28"/>
      <c r="L46" s="28"/>
      <c r="M46" s="28"/>
      <c r="N46" s="28"/>
      <c r="O46" s="28"/>
      <c r="P46" s="28"/>
      <c r="Q46" s="28"/>
      <c r="R46" s="25"/>
    </row>
    <row r="47" spans="2:18" ht="13.5">
      <c r="B47" s="24"/>
      <c r="C47" s="28"/>
      <c r="D47" s="28"/>
      <c r="E47" s="28"/>
      <c r="F47" s="28"/>
      <c r="G47" s="28"/>
      <c r="H47" s="28"/>
      <c r="I47" s="28"/>
      <c r="J47" s="28"/>
      <c r="K47" s="28"/>
      <c r="L47" s="28"/>
      <c r="M47" s="28"/>
      <c r="N47" s="28"/>
      <c r="O47" s="28"/>
      <c r="P47" s="28"/>
      <c r="Q47" s="28"/>
      <c r="R47" s="25"/>
    </row>
    <row r="48" spans="2:18" ht="13.5">
      <c r="B48" s="24"/>
      <c r="C48" s="28"/>
      <c r="D48" s="28"/>
      <c r="E48" s="28"/>
      <c r="F48" s="28"/>
      <c r="G48" s="28"/>
      <c r="H48" s="28"/>
      <c r="I48" s="28"/>
      <c r="J48" s="28"/>
      <c r="K48" s="28"/>
      <c r="L48" s="28"/>
      <c r="M48" s="28"/>
      <c r="N48" s="28"/>
      <c r="O48" s="28"/>
      <c r="P48" s="28"/>
      <c r="Q48" s="28"/>
      <c r="R48" s="25"/>
    </row>
    <row r="49" spans="2:18" ht="13.5">
      <c r="B49" s="24"/>
      <c r="C49" s="28"/>
      <c r="D49" s="28"/>
      <c r="E49" s="28"/>
      <c r="F49" s="28"/>
      <c r="G49" s="28"/>
      <c r="H49" s="28"/>
      <c r="I49" s="28"/>
      <c r="J49" s="28"/>
      <c r="K49" s="28"/>
      <c r="L49" s="28"/>
      <c r="M49" s="28"/>
      <c r="N49" s="28"/>
      <c r="O49" s="28"/>
      <c r="P49" s="28"/>
      <c r="Q49" s="28"/>
      <c r="R49" s="25"/>
    </row>
    <row r="50" spans="2:18" s="1" customFormat="1">
      <c r="B50" s="37"/>
      <c r="C50" s="38"/>
      <c r="D50" s="52" t="s">
        <v>54</v>
      </c>
      <c r="E50" s="53"/>
      <c r="F50" s="53"/>
      <c r="G50" s="53"/>
      <c r="H50" s="54"/>
      <c r="I50" s="38"/>
      <c r="J50" s="52" t="s">
        <v>55</v>
      </c>
      <c r="K50" s="53"/>
      <c r="L50" s="53"/>
      <c r="M50" s="53"/>
      <c r="N50" s="53"/>
      <c r="O50" s="53"/>
      <c r="P50" s="54"/>
      <c r="Q50" s="38"/>
      <c r="R50" s="39"/>
    </row>
    <row r="51" spans="2:18" ht="13.5">
      <c r="B51" s="24"/>
      <c r="C51" s="28"/>
      <c r="D51" s="55"/>
      <c r="E51" s="28"/>
      <c r="F51" s="28"/>
      <c r="G51" s="28"/>
      <c r="H51" s="56"/>
      <c r="I51" s="28"/>
      <c r="J51" s="55"/>
      <c r="K51" s="28"/>
      <c r="L51" s="28"/>
      <c r="M51" s="28"/>
      <c r="N51" s="28"/>
      <c r="O51" s="28"/>
      <c r="P51" s="56"/>
      <c r="Q51" s="28"/>
      <c r="R51" s="25"/>
    </row>
    <row r="52" spans="2:18" ht="13.5">
      <c r="B52" s="24"/>
      <c r="C52" s="28"/>
      <c r="D52" s="55"/>
      <c r="E52" s="28"/>
      <c r="F52" s="28"/>
      <c r="G52" s="28"/>
      <c r="H52" s="56"/>
      <c r="I52" s="28"/>
      <c r="J52" s="55"/>
      <c r="K52" s="28"/>
      <c r="L52" s="28"/>
      <c r="M52" s="28"/>
      <c r="N52" s="28"/>
      <c r="O52" s="28"/>
      <c r="P52" s="56"/>
      <c r="Q52" s="28"/>
      <c r="R52" s="25"/>
    </row>
    <row r="53" spans="2:18" ht="13.5">
      <c r="B53" s="24"/>
      <c r="C53" s="28"/>
      <c r="D53" s="55"/>
      <c r="E53" s="28"/>
      <c r="F53" s="28"/>
      <c r="G53" s="28"/>
      <c r="H53" s="56"/>
      <c r="I53" s="28"/>
      <c r="J53" s="55"/>
      <c r="K53" s="28"/>
      <c r="L53" s="28"/>
      <c r="M53" s="28"/>
      <c r="N53" s="28"/>
      <c r="O53" s="28"/>
      <c r="P53" s="56"/>
      <c r="Q53" s="28"/>
      <c r="R53" s="25"/>
    </row>
    <row r="54" spans="2:18" ht="13.5">
      <c r="B54" s="24"/>
      <c r="C54" s="28"/>
      <c r="D54" s="55"/>
      <c r="E54" s="28"/>
      <c r="F54" s="28"/>
      <c r="G54" s="28"/>
      <c r="H54" s="56"/>
      <c r="I54" s="28"/>
      <c r="J54" s="55"/>
      <c r="K54" s="28"/>
      <c r="L54" s="28"/>
      <c r="M54" s="28"/>
      <c r="N54" s="28"/>
      <c r="O54" s="28"/>
      <c r="P54" s="56"/>
      <c r="Q54" s="28"/>
      <c r="R54" s="25"/>
    </row>
    <row r="55" spans="2:18" ht="13.5">
      <c r="B55" s="24"/>
      <c r="C55" s="28"/>
      <c r="D55" s="55"/>
      <c r="E55" s="28"/>
      <c r="F55" s="28"/>
      <c r="G55" s="28"/>
      <c r="H55" s="56"/>
      <c r="I55" s="28"/>
      <c r="J55" s="55"/>
      <c r="K55" s="28"/>
      <c r="L55" s="28"/>
      <c r="M55" s="28"/>
      <c r="N55" s="28"/>
      <c r="O55" s="28"/>
      <c r="P55" s="56"/>
      <c r="Q55" s="28"/>
      <c r="R55" s="25"/>
    </row>
    <row r="56" spans="2:18" ht="13.5">
      <c r="B56" s="24"/>
      <c r="C56" s="28"/>
      <c r="D56" s="55"/>
      <c r="E56" s="28"/>
      <c r="F56" s="28"/>
      <c r="G56" s="28"/>
      <c r="H56" s="56"/>
      <c r="I56" s="28"/>
      <c r="J56" s="55"/>
      <c r="K56" s="28"/>
      <c r="L56" s="28"/>
      <c r="M56" s="28"/>
      <c r="N56" s="28"/>
      <c r="O56" s="28"/>
      <c r="P56" s="56"/>
      <c r="Q56" s="28"/>
      <c r="R56" s="25"/>
    </row>
    <row r="57" spans="2:18" ht="13.5">
      <c r="B57" s="24"/>
      <c r="C57" s="28"/>
      <c r="D57" s="55"/>
      <c r="E57" s="28"/>
      <c r="F57" s="28"/>
      <c r="G57" s="28"/>
      <c r="H57" s="56"/>
      <c r="I57" s="28"/>
      <c r="J57" s="55"/>
      <c r="K57" s="28"/>
      <c r="L57" s="28"/>
      <c r="M57" s="28"/>
      <c r="N57" s="28"/>
      <c r="O57" s="28"/>
      <c r="P57" s="56"/>
      <c r="Q57" s="28"/>
      <c r="R57" s="25"/>
    </row>
    <row r="58" spans="2:18" ht="13.5">
      <c r="B58" s="24"/>
      <c r="C58" s="28"/>
      <c r="D58" s="55"/>
      <c r="E58" s="28"/>
      <c r="F58" s="28"/>
      <c r="G58" s="28"/>
      <c r="H58" s="56"/>
      <c r="I58" s="28"/>
      <c r="J58" s="55"/>
      <c r="K58" s="28"/>
      <c r="L58" s="28"/>
      <c r="M58" s="28"/>
      <c r="N58" s="28"/>
      <c r="O58" s="28"/>
      <c r="P58" s="56"/>
      <c r="Q58" s="28"/>
      <c r="R58" s="25"/>
    </row>
    <row r="59" spans="2:18" s="1" customFormat="1">
      <c r="B59" s="37"/>
      <c r="C59" s="38"/>
      <c r="D59" s="57" t="s">
        <v>56</v>
      </c>
      <c r="E59" s="58"/>
      <c r="F59" s="58"/>
      <c r="G59" s="59" t="s">
        <v>57</v>
      </c>
      <c r="H59" s="60"/>
      <c r="I59" s="38"/>
      <c r="J59" s="57" t="s">
        <v>56</v>
      </c>
      <c r="K59" s="58"/>
      <c r="L59" s="58"/>
      <c r="M59" s="58"/>
      <c r="N59" s="59" t="s">
        <v>57</v>
      </c>
      <c r="O59" s="58"/>
      <c r="P59" s="60"/>
      <c r="Q59" s="38"/>
      <c r="R59" s="39"/>
    </row>
    <row r="60" spans="2:18" ht="13.5">
      <c r="B60" s="24"/>
      <c r="C60" s="28"/>
      <c r="D60" s="28"/>
      <c r="E60" s="28"/>
      <c r="F60" s="28"/>
      <c r="G60" s="28"/>
      <c r="H60" s="28"/>
      <c r="I60" s="28"/>
      <c r="J60" s="28"/>
      <c r="K60" s="28"/>
      <c r="L60" s="28"/>
      <c r="M60" s="28"/>
      <c r="N60" s="28"/>
      <c r="O60" s="28"/>
      <c r="P60" s="28"/>
      <c r="Q60" s="28"/>
      <c r="R60" s="25"/>
    </row>
    <row r="61" spans="2:18" s="1" customFormat="1">
      <c r="B61" s="37"/>
      <c r="C61" s="38"/>
      <c r="D61" s="52" t="s">
        <v>58</v>
      </c>
      <c r="E61" s="53"/>
      <c r="F61" s="53"/>
      <c r="G61" s="53"/>
      <c r="H61" s="54"/>
      <c r="I61" s="38"/>
      <c r="J61" s="52" t="s">
        <v>59</v>
      </c>
      <c r="K61" s="53"/>
      <c r="L61" s="53"/>
      <c r="M61" s="53"/>
      <c r="N61" s="53"/>
      <c r="O61" s="53"/>
      <c r="P61" s="54"/>
      <c r="Q61" s="38"/>
      <c r="R61" s="39"/>
    </row>
    <row r="62" spans="2:18" ht="13.5">
      <c r="B62" s="24"/>
      <c r="C62" s="28"/>
      <c r="D62" s="55"/>
      <c r="E62" s="28"/>
      <c r="F62" s="28"/>
      <c r="G62" s="28"/>
      <c r="H62" s="56"/>
      <c r="I62" s="28"/>
      <c r="J62" s="55"/>
      <c r="K62" s="28"/>
      <c r="L62" s="28"/>
      <c r="M62" s="28"/>
      <c r="N62" s="28"/>
      <c r="O62" s="28"/>
      <c r="P62" s="56"/>
      <c r="Q62" s="28"/>
      <c r="R62" s="25"/>
    </row>
    <row r="63" spans="2:18" ht="13.5">
      <c r="B63" s="24"/>
      <c r="C63" s="28"/>
      <c r="D63" s="55"/>
      <c r="E63" s="28"/>
      <c r="F63" s="28"/>
      <c r="G63" s="28"/>
      <c r="H63" s="56"/>
      <c r="I63" s="28"/>
      <c r="J63" s="55"/>
      <c r="K63" s="28"/>
      <c r="L63" s="28"/>
      <c r="M63" s="28"/>
      <c r="N63" s="28"/>
      <c r="O63" s="28"/>
      <c r="P63" s="56"/>
      <c r="Q63" s="28"/>
      <c r="R63" s="25"/>
    </row>
    <row r="64" spans="2:18" ht="13.5">
      <c r="B64" s="24"/>
      <c r="C64" s="28"/>
      <c r="D64" s="55"/>
      <c r="E64" s="28"/>
      <c r="F64" s="28"/>
      <c r="G64" s="28"/>
      <c r="H64" s="56"/>
      <c r="I64" s="28"/>
      <c r="J64" s="55"/>
      <c r="K64" s="28"/>
      <c r="L64" s="28"/>
      <c r="M64" s="28"/>
      <c r="N64" s="28"/>
      <c r="O64" s="28"/>
      <c r="P64" s="56"/>
      <c r="Q64" s="28"/>
      <c r="R64" s="25"/>
    </row>
    <row r="65" spans="2:18" ht="13.5">
      <c r="B65" s="24"/>
      <c r="C65" s="28"/>
      <c r="D65" s="55"/>
      <c r="E65" s="28"/>
      <c r="F65" s="28"/>
      <c r="G65" s="28"/>
      <c r="H65" s="56"/>
      <c r="I65" s="28"/>
      <c r="J65" s="55"/>
      <c r="K65" s="28"/>
      <c r="L65" s="28"/>
      <c r="M65" s="28"/>
      <c r="N65" s="28"/>
      <c r="O65" s="28"/>
      <c r="P65" s="56"/>
      <c r="Q65" s="28"/>
      <c r="R65" s="25"/>
    </row>
    <row r="66" spans="2:18" ht="13.5">
      <c r="B66" s="24"/>
      <c r="C66" s="28"/>
      <c r="D66" s="55"/>
      <c r="E66" s="28"/>
      <c r="F66" s="28"/>
      <c r="G66" s="28"/>
      <c r="H66" s="56"/>
      <c r="I66" s="28"/>
      <c r="J66" s="55"/>
      <c r="K66" s="28"/>
      <c r="L66" s="28"/>
      <c r="M66" s="28"/>
      <c r="N66" s="28"/>
      <c r="O66" s="28"/>
      <c r="P66" s="56"/>
      <c r="Q66" s="28"/>
      <c r="R66" s="25"/>
    </row>
    <row r="67" spans="2:18" ht="13.5">
      <c r="B67" s="24"/>
      <c r="C67" s="28"/>
      <c r="D67" s="55"/>
      <c r="E67" s="28"/>
      <c r="F67" s="28"/>
      <c r="G67" s="28"/>
      <c r="H67" s="56"/>
      <c r="I67" s="28"/>
      <c r="J67" s="55"/>
      <c r="K67" s="28"/>
      <c r="L67" s="28"/>
      <c r="M67" s="28"/>
      <c r="N67" s="28"/>
      <c r="O67" s="28"/>
      <c r="P67" s="56"/>
      <c r="Q67" s="28"/>
      <c r="R67" s="25"/>
    </row>
    <row r="68" spans="2:18" ht="13.5">
      <c r="B68" s="24"/>
      <c r="C68" s="28"/>
      <c r="D68" s="55"/>
      <c r="E68" s="28"/>
      <c r="F68" s="28"/>
      <c r="G68" s="28"/>
      <c r="H68" s="56"/>
      <c r="I68" s="28"/>
      <c r="J68" s="55"/>
      <c r="K68" s="28"/>
      <c r="L68" s="28"/>
      <c r="M68" s="28"/>
      <c r="N68" s="28"/>
      <c r="O68" s="28"/>
      <c r="P68" s="56"/>
      <c r="Q68" s="28"/>
      <c r="R68" s="25"/>
    </row>
    <row r="69" spans="2:18" ht="13.5">
      <c r="B69" s="24"/>
      <c r="C69" s="28"/>
      <c r="D69" s="55"/>
      <c r="E69" s="28"/>
      <c r="F69" s="28"/>
      <c r="G69" s="28"/>
      <c r="H69" s="56"/>
      <c r="I69" s="28"/>
      <c r="J69" s="55"/>
      <c r="K69" s="28"/>
      <c r="L69" s="28"/>
      <c r="M69" s="28"/>
      <c r="N69" s="28"/>
      <c r="O69" s="28"/>
      <c r="P69" s="56"/>
      <c r="Q69" s="28"/>
      <c r="R69" s="25"/>
    </row>
    <row r="70" spans="2:18" s="1" customFormat="1">
      <c r="B70" s="37"/>
      <c r="C70" s="38"/>
      <c r="D70" s="57" t="s">
        <v>56</v>
      </c>
      <c r="E70" s="58"/>
      <c r="F70" s="58"/>
      <c r="G70" s="59" t="s">
        <v>57</v>
      </c>
      <c r="H70" s="60"/>
      <c r="I70" s="38"/>
      <c r="J70" s="57" t="s">
        <v>56</v>
      </c>
      <c r="K70" s="58"/>
      <c r="L70" s="58"/>
      <c r="M70" s="58"/>
      <c r="N70" s="59" t="s">
        <v>57</v>
      </c>
      <c r="O70" s="58"/>
      <c r="P70" s="60"/>
      <c r="Q70" s="38"/>
      <c r="R70" s="39"/>
    </row>
    <row r="71" spans="2:18" s="1" customFormat="1" ht="14.45" customHeight="1">
      <c r="B71" s="61"/>
      <c r="C71" s="62"/>
      <c r="D71" s="62"/>
      <c r="E71" s="62"/>
      <c r="F71" s="62"/>
      <c r="G71" s="62"/>
      <c r="H71" s="62"/>
      <c r="I71" s="62"/>
      <c r="J71" s="62"/>
      <c r="K71" s="62"/>
      <c r="L71" s="62"/>
      <c r="M71" s="62"/>
      <c r="N71" s="62"/>
      <c r="O71" s="62"/>
      <c r="P71" s="62"/>
      <c r="Q71" s="62"/>
      <c r="R71" s="63"/>
    </row>
    <row r="75" spans="2:18" s="1" customFormat="1" ht="6.95" customHeight="1">
      <c r="B75" s="64"/>
      <c r="C75" s="65"/>
      <c r="D75" s="65"/>
      <c r="E75" s="65"/>
      <c r="F75" s="65"/>
      <c r="G75" s="65"/>
      <c r="H75" s="65"/>
      <c r="I75" s="65"/>
      <c r="J75" s="65"/>
      <c r="K75" s="65"/>
      <c r="L75" s="65"/>
      <c r="M75" s="65"/>
      <c r="N75" s="65"/>
      <c r="O75" s="65"/>
      <c r="P75" s="65"/>
      <c r="Q75" s="65"/>
      <c r="R75" s="66"/>
    </row>
    <row r="76" spans="2:18" s="1" customFormat="1" ht="36.950000000000003" customHeight="1">
      <c r="B76" s="37"/>
      <c r="C76" s="206" t="s">
        <v>121</v>
      </c>
      <c r="D76" s="207"/>
      <c r="E76" s="207"/>
      <c r="F76" s="207"/>
      <c r="G76" s="207"/>
      <c r="H76" s="207"/>
      <c r="I76" s="207"/>
      <c r="J76" s="207"/>
      <c r="K76" s="207"/>
      <c r="L76" s="207"/>
      <c r="M76" s="207"/>
      <c r="N76" s="207"/>
      <c r="O76" s="207"/>
      <c r="P76" s="207"/>
      <c r="Q76" s="207"/>
      <c r="R76" s="39"/>
    </row>
    <row r="77" spans="2:18" s="1" customFormat="1" ht="6.95" customHeight="1">
      <c r="B77" s="37"/>
      <c r="C77" s="38"/>
      <c r="D77" s="38"/>
      <c r="E77" s="38"/>
      <c r="F77" s="38"/>
      <c r="G77" s="38"/>
      <c r="H77" s="38"/>
      <c r="I77" s="38"/>
      <c r="J77" s="38"/>
      <c r="K77" s="38"/>
      <c r="L77" s="38"/>
      <c r="M77" s="38"/>
      <c r="N77" s="38"/>
      <c r="O77" s="38"/>
      <c r="P77" s="38"/>
      <c r="Q77" s="38"/>
      <c r="R77" s="39"/>
    </row>
    <row r="78" spans="2:18" s="1" customFormat="1" ht="30" customHeight="1">
      <c r="B78" s="37"/>
      <c r="C78" s="32" t="s">
        <v>19</v>
      </c>
      <c r="D78" s="38"/>
      <c r="E78" s="38"/>
      <c r="F78" s="277" t="str">
        <f>F6</f>
        <v>BOULDEROVÁ LEZECKÁ STĚNA, VÝSTAVIŠTĚ PRAHA – PRAHA 7_DVZ</v>
      </c>
      <c r="G78" s="278"/>
      <c r="H78" s="278"/>
      <c r="I78" s="278"/>
      <c r="J78" s="278"/>
      <c r="K78" s="278"/>
      <c r="L78" s="278"/>
      <c r="M78" s="278"/>
      <c r="N78" s="278"/>
      <c r="O78" s="278"/>
      <c r="P78" s="278"/>
      <c r="Q78" s="38"/>
      <c r="R78" s="39"/>
    </row>
    <row r="79" spans="2:18" s="1" customFormat="1" ht="36.950000000000003" customHeight="1">
      <c r="B79" s="37"/>
      <c r="C79" s="71" t="s">
        <v>153</v>
      </c>
      <c r="D79" s="38"/>
      <c r="E79" s="38"/>
      <c r="F79" s="226" t="str">
        <f>F7</f>
        <v xml:space="preserve">SO 01.6 - Mobilní zázemí sportoviště </v>
      </c>
      <c r="G79" s="249"/>
      <c r="H79" s="249"/>
      <c r="I79" s="249"/>
      <c r="J79" s="249"/>
      <c r="K79" s="249"/>
      <c r="L79" s="249"/>
      <c r="M79" s="249"/>
      <c r="N79" s="249"/>
      <c r="O79" s="249"/>
      <c r="P79" s="249"/>
      <c r="Q79" s="38"/>
      <c r="R79" s="39"/>
    </row>
    <row r="80" spans="2:18" s="1" customFormat="1" ht="6.95" customHeight="1">
      <c r="B80" s="37"/>
      <c r="C80" s="38"/>
      <c r="D80" s="38"/>
      <c r="E80" s="38"/>
      <c r="F80" s="38"/>
      <c r="G80" s="38"/>
      <c r="H80" s="38"/>
      <c r="I80" s="38"/>
      <c r="J80" s="38"/>
      <c r="K80" s="38"/>
      <c r="L80" s="38"/>
      <c r="M80" s="38"/>
      <c r="N80" s="38"/>
      <c r="O80" s="38"/>
      <c r="P80" s="38"/>
      <c r="Q80" s="38"/>
      <c r="R80" s="39"/>
    </row>
    <row r="81" spans="2:65" s="1" customFormat="1" ht="18" customHeight="1">
      <c r="B81" s="37"/>
      <c r="C81" s="32" t="s">
        <v>23</v>
      </c>
      <c r="D81" s="38"/>
      <c r="E81" s="38"/>
      <c r="F81" s="30" t="str">
        <f>F9</f>
        <v>Výstaviště Praha 7</v>
      </c>
      <c r="G81" s="38"/>
      <c r="H81" s="38"/>
      <c r="I81" s="38"/>
      <c r="J81" s="38"/>
      <c r="K81" s="32" t="s">
        <v>25</v>
      </c>
      <c r="L81" s="38"/>
      <c r="M81" s="251" t="str">
        <f>IF(O9="","",O9)</f>
        <v>13. 3. 2018</v>
      </c>
      <c r="N81" s="251"/>
      <c r="O81" s="251"/>
      <c r="P81" s="251"/>
      <c r="Q81" s="38"/>
      <c r="R81" s="39"/>
    </row>
    <row r="82" spans="2:65" s="1" customFormat="1" ht="6.95" customHeight="1">
      <c r="B82" s="37"/>
      <c r="C82" s="38"/>
      <c r="D82" s="38"/>
      <c r="E82" s="38"/>
      <c r="F82" s="38"/>
      <c r="G82" s="38"/>
      <c r="H82" s="38"/>
      <c r="I82" s="38"/>
      <c r="J82" s="38"/>
      <c r="K82" s="38"/>
      <c r="L82" s="38"/>
      <c r="M82" s="38"/>
      <c r="N82" s="38"/>
      <c r="O82" s="38"/>
      <c r="P82" s="38"/>
      <c r="Q82" s="38"/>
      <c r="R82" s="39"/>
    </row>
    <row r="83" spans="2:65" s="1" customFormat="1">
      <c r="B83" s="37"/>
      <c r="C83" s="32" t="s">
        <v>27</v>
      </c>
      <c r="D83" s="38"/>
      <c r="E83" s="38"/>
      <c r="F83" s="30" t="str">
        <f>E12</f>
        <v>Výstaviště Praha, a.s.</v>
      </c>
      <c r="G83" s="38"/>
      <c r="H83" s="38"/>
      <c r="I83" s="38"/>
      <c r="J83" s="38"/>
      <c r="K83" s="32" t="s">
        <v>34</v>
      </c>
      <c r="L83" s="38"/>
      <c r="M83" s="210" t="str">
        <f>E18</f>
        <v>Výstaviště Praha, a.s. Oddělení investic a rozvoje</v>
      </c>
      <c r="N83" s="210"/>
      <c r="O83" s="210"/>
      <c r="P83" s="210"/>
      <c r="Q83" s="210"/>
      <c r="R83" s="39"/>
    </row>
    <row r="84" spans="2:65" s="1" customFormat="1" ht="14.45" customHeight="1">
      <c r="B84" s="37"/>
      <c r="C84" s="32" t="s">
        <v>32</v>
      </c>
      <c r="D84" s="38"/>
      <c r="E84" s="38"/>
      <c r="F84" s="30" t="str">
        <f>IF(E15="","",E15)</f>
        <v>Vyplň údaj</v>
      </c>
      <c r="G84" s="38"/>
      <c r="H84" s="38"/>
      <c r="I84" s="38"/>
      <c r="J84" s="38"/>
      <c r="K84" s="32" t="s">
        <v>37</v>
      </c>
      <c r="L84" s="38"/>
      <c r="M84" s="210" t="str">
        <f>E21</f>
        <v>Tereza Husáková</v>
      </c>
      <c r="N84" s="210"/>
      <c r="O84" s="210"/>
      <c r="P84" s="210"/>
      <c r="Q84" s="210"/>
      <c r="R84" s="39"/>
    </row>
    <row r="85" spans="2:65" s="1" customFormat="1" ht="10.35" customHeight="1">
      <c r="B85" s="37"/>
      <c r="C85" s="38"/>
      <c r="D85" s="38"/>
      <c r="E85" s="38"/>
      <c r="F85" s="38"/>
      <c r="G85" s="38"/>
      <c r="H85" s="38"/>
      <c r="I85" s="38"/>
      <c r="J85" s="38"/>
      <c r="K85" s="38"/>
      <c r="L85" s="38"/>
      <c r="M85" s="38"/>
      <c r="N85" s="38"/>
      <c r="O85" s="38"/>
      <c r="P85" s="38"/>
      <c r="Q85" s="38"/>
      <c r="R85" s="39"/>
    </row>
    <row r="86" spans="2:65" s="1" customFormat="1" ht="29.25" customHeight="1">
      <c r="B86" s="37"/>
      <c r="C86" s="258" t="s">
        <v>122</v>
      </c>
      <c r="D86" s="259"/>
      <c r="E86" s="259"/>
      <c r="F86" s="259"/>
      <c r="G86" s="259"/>
      <c r="H86" s="115"/>
      <c r="I86" s="115"/>
      <c r="J86" s="115"/>
      <c r="K86" s="115"/>
      <c r="L86" s="115"/>
      <c r="M86" s="115"/>
      <c r="N86" s="258" t="s">
        <v>123</v>
      </c>
      <c r="O86" s="259"/>
      <c r="P86" s="259"/>
      <c r="Q86" s="259"/>
      <c r="R86" s="39"/>
    </row>
    <row r="87" spans="2:65" s="1" customFormat="1" ht="10.35" customHeight="1">
      <c r="B87" s="37"/>
      <c r="C87" s="38"/>
      <c r="D87" s="38"/>
      <c r="E87" s="38"/>
      <c r="F87" s="38"/>
      <c r="G87" s="38"/>
      <c r="H87" s="38"/>
      <c r="I87" s="38"/>
      <c r="J87" s="38"/>
      <c r="K87" s="38"/>
      <c r="L87" s="38"/>
      <c r="M87" s="38"/>
      <c r="N87" s="38"/>
      <c r="O87" s="38"/>
      <c r="P87" s="38"/>
      <c r="Q87" s="38"/>
      <c r="R87" s="39"/>
    </row>
    <row r="88" spans="2:65" s="1" customFormat="1" ht="29.25" customHeight="1">
      <c r="B88" s="37"/>
      <c r="C88" s="123" t="s">
        <v>124</v>
      </c>
      <c r="D88" s="38"/>
      <c r="E88" s="38"/>
      <c r="F88" s="38"/>
      <c r="G88" s="38"/>
      <c r="H88" s="38"/>
      <c r="I88" s="38"/>
      <c r="J88" s="38"/>
      <c r="K88" s="38"/>
      <c r="L88" s="38"/>
      <c r="M88" s="38"/>
      <c r="N88" s="245">
        <f>N118</f>
        <v>0</v>
      </c>
      <c r="O88" s="260"/>
      <c r="P88" s="260"/>
      <c r="Q88" s="260"/>
      <c r="R88" s="39"/>
      <c r="AU88" s="20" t="s">
        <v>125</v>
      </c>
    </row>
    <row r="89" spans="2:65" s="6" customFormat="1" ht="24.95" customHeight="1">
      <c r="B89" s="124"/>
      <c r="C89" s="125"/>
      <c r="D89" s="126" t="s">
        <v>155</v>
      </c>
      <c r="E89" s="125"/>
      <c r="F89" s="125"/>
      <c r="G89" s="125"/>
      <c r="H89" s="125"/>
      <c r="I89" s="125"/>
      <c r="J89" s="125"/>
      <c r="K89" s="125"/>
      <c r="L89" s="125"/>
      <c r="M89" s="125"/>
      <c r="N89" s="279">
        <f>N119</f>
        <v>0</v>
      </c>
      <c r="O89" s="262"/>
      <c r="P89" s="262"/>
      <c r="Q89" s="262"/>
      <c r="R89" s="127"/>
    </row>
    <row r="90" spans="2:65" s="8" customFormat="1" ht="19.899999999999999" customHeight="1">
      <c r="B90" s="156"/>
      <c r="C90" s="157"/>
      <c r="D90" s="103" t="s">
        <v>158</v>
      </c>
      <c r="E90" s="157"/>
      <c r="F90" s="157"/>
      <c r="G90" s="157"/>
      <c r="H90" s="157"/>
      <c r="I90" s="157"/>
      <c r="J90" s="157"/>
      <c r="K90" s="157"/>
      <c r="L90" s="157"/>
      <c r="M90" s="157"/>
      <c r="N90" s="241">
        <f>N120</f>
        <v>0</v>
      </c>
      <c r="O90" s="280"/>
      <c r="P90" s="280"/>
      <c r="Q90" s="280"/>
      <c r="R90" s="158"/>
    </row>
    <row r="91" spans="2:65" s="6" customFormat="1" ht="21.75" customHeight="1">
      <c r="B91" s="124"/>
      <c r="C91" s="125"/>
      <c r="D91" s="126" t="s">
        <v>126</v>
      </c>
      <c r="E91" s="125"/>
      <c r="F91" s="125"/>
      <c r="G91" s="125"/>
      <c r="H91" s="125"/>
      <c r="I91" s="125"/>
      <c r="J91" s="125"/>
      <c r="K91" s="125"/>
      <c r="L91" s="125"/>
      <c r="M91" s="125"/>
      <c r="N91" s="261">
        <f>N125</f>
        <v>0</v>
      </c>
      <c r="O91" s="262"/>
      <c r="P91" s="262"/>
      <c r="Q91" s="262"/>
      <c r="R91" s="127"/>
    </row>
    <row r="92" spans="2:65" s="1" customFormat="1" ht="21.75" customHeight="1">
      <c r="B92" s="37"/>
      <c r="C92" s="38"/>
      <c r="D92" s="38"/>
      <c r="E92" s="38"/>
      <c r="F92" s="38"/>
      <c r="G92" s="38"/>
      <c r="H92" s="38"/>
      <c r="I92" s="38"/>
      <c r="J92" s="38"/>
      <c r="K92" s="38"/>
      <c r="L92" s="38"/>
      <c r="M92" s="38"/>
      <c r="N92" s="38"/>
      <c r="O92" s="38"/>
      <c r="P92" s="38"/>
      <c r="Q92" s="38"/>
      <c r="R92" s="39"/>
    </row>
    <row r="93" spans="2:65" s="1" customFormat="1" ht="29.25" customHeight="1">
      <c r="B93" s="37"/>
      <c r="C93" s="123" t="s">
        <v>127</v>
      </c>
      <c r="D93" s="38"/>
      <c r="E93" s="38"/>
      <c r="F93" s="38"/>
      <c r="G93" s="38"/>
      <c r="H93" s="38"/>
      <c r="I93" s="38"/>
      <c r="J93" s="38"/>
      <c r="K93" s="38"/>
      <c r="L93" s="38"/>
      <c r="M93" s="38"/>
      <c r="N93" s="260">
        <f>ROUND(N94+N95+N96+N97+N98+N99,2)</f>
        <v>0</v>
      </c>
      <c r="O93" s="263"/>
      <c r="P93" s="263"/>
      <c r="Q93" s="263"/>
      <c r="R93" s="39"/>
      <c r="T93" s="128"/>
      <c r="U93" s="129" t="s">
        <v>44</v>
      </c>
    </row>
    <row r="94" spans="2:65" s="1" customFormat="1" ht="18" customHeight="1">
      <c r="B94" s="130"/>
      <c r="C94" s="131"/>
      <c r="D94" s="242" t="s">
        <v>128</v>
      </c>
      <c r="E94" s="264"/>
      <c r="F94" s="264"/>
      <c r="G94" s="264"/>
      <c r="H94" s="264"/>
      <c r="I94" s="131"/>
      <c r="J94" s="131"/>
      <c r="K94" s="131"/>
      <c r="L94" s="131"/>
      <c r="M94" s="131"/>
      <c r="N94" s="240">
        <f>ROUND(N88*T94,2)</f>
        <v>0</v>
      </c>
      <c r="O94" s="265"/>
      <c r="P94" s="265"/>
      <c r="Q94" s="265"/>
      <c r="R94" s="133"/>
      <c r="S94" s="131"/>
      <c r="T94" s="134"/>
      <c r="U94" s="135" t="s">
        <v>45</v>
      </c>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c r="AV94" s="136"/>
      <c r="AW94" s="136"/>
      <c r="AX94" s="136"/>
      <c r="AY94" s="137" t="s">
        <v>129</v>
      </c>
      <c r="AZ94" s="136"/>
      <c r="BA94" s="136"/>
      <c r="BB94" s="136"/>
      <c r="BC94" s="136"/>
      <c r="BD94" s="136"/>
      <c r="BE94" s="138">
        <f t="shared" ref="BE94:BE99" si="0">IF(U94="základní",N94,0)</f>
        <v>0</v>
      </c>
      <c r="BF94" s="138">
        <f t="shared" ref="BF94:BF99" si="1">IF(U94="snížená",N94,0)</f>
        <v>0</v>
      </c>
      <c r="BG94" s="138">
        <f t="shared" ref="BG94:BG99" si="2">IF(U94="zákl. přenesená",N94,0)</f>
        <v>0</v>
      </c>
      <c r="BH94" s="138">
        <f t="shared" ref="BH94:BH99" si="3">IF(U94="sníž. přenesená",N94,0)</f>
        <v>0</v>
      </c>
      <c r="BI94" s="138">
        <f t="shared" ref="BI94:BI99" si="4">IF(U94="nulová",N94,0)</f>
        <v>0</v>
      </c>
      <c r="BJ94" s="137" t="s">
        <v>85</v>
      </c>
      <c r="BK94" s="136"/>
      <c r="BL94" s="136"/>
      <c r="BM94" s="136"/>
    </row>
    <row r="95" spans="2:65" s="1" customFormat="1" ht="18" customHeight="1">
      <c r="B95" s="130"/>
      <c r="C95" s="131"/>
      <c r="D95" s="242" t="s">
        <v>130</v>
      </c>
      <c r="E95" s="264"/>
      <c r="F95" s="264"/>
      <c r="G95" s="264"/>
      <c r="H95" s="264"/>
      <c r="I95" s="131"/>
      <c r="J95" s="131"/>
      <c r="K95" s="131"/>
      <c r="L95" s="131"/>
      <c r="M95" s="131"/>
      <c r="N95" s="240">
        <f>ROUND(N88*T95,2)</f>
        <v>0</v>
      </c>
      <c r="O95" s="265"/>
      <c r="P95" s="265"/>
      <c r="Q95" s="265"/>
      <c r="R95" s="133"/>
      <c r="S95" s="131"/>
      <c r="T95" s="134"/>
      <c r="U95" s="135" t="s">
        <v>45</v>
      </c>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c r="AV95" s="136"/>
      <c r="AW95" s="136"/>
      <c r="AX95" s="136"/>
      <c r="AY95" s="137" t="s">
        <v>129</v>
      </c>
      <c r="AZ95" s="136"/>
      <c r="BA95" s="136"/>
      <c r="BB95" s="136"/>
      <c r="BC95" s="136"/>
      <c r="BD95" s="136"/>
      <c r="BE95" s="138">
        <f t="shared" si="0"/>
        <v>0</v>
      </c>
      <c r="BF95" s="138">
        <f t="shared" si="1"/>
        <v>0</v>
      </c>
      <c r="BG95" s="138">
        <f t="shared" si="2"/>
        <v>0</v>
      </c>
      <c r="BH95" s="138">
        <f t="shared" si="3"/>
        <v>0</v>
      </c>
      <c r="BI95" s="138">
        <f t="shared" si="4"/>
        <v>0</v>
      </c>
      <c r="BJ95" s="137" t="s">
        <v>85</v>
      </c>
      <c r="BK95" s="136"/>
      <c r="BL95" s="136"/>
      <c r="BM95" s="136"/>
    </row>
    <row r="96" spans="2:65" s="1" customFormat="1" ht="18" customHeight="1">
      <c r="B96" s="130"/>
      <c r="C96" s="131"/>
      <c r="D96" s="242" t="s">
        <v>131</v>
      </c>
      <c r="E96" s="264"/>
      <c r="F96" s="264"/>
      <c r="G96" s="264"/>
      <c r="H96" s="264"/>
      <c r="I96" s="131"/>
      <c r="J96" s="131"/>
      <c r="K96" s="131"/>
      <c r="L96" s="131"/>
      <c r="M96" s="131"/>
      <c r="N96" s="240">
        <f>ROUND(N88*T96,2)</f>
        <v>0</v>
      </c>
      <c r="O96" s="265"/>
      <c r="P96" s="265"/>
      <c r="Q96" s="265"/>
      <c r="R96" s="133"/>
      <c r="S96" s="131"/>
      <c r="T96" s="134"/>
      <c r="U96" s="135" t="s">
        <v>45</v>
      </c>
      <c r="V96" s="136"/>
      <c r="W96" s="136"/>
      <c r="X96" s="136"/>
      <c r="Y96" s="136"/>
      <c r="Z96" s="136"/>
      <c r="AA96" s="136"/>
      <c r="AB96" s="136"/>
      <c r="AC96" s="136"/>
      <c r="AD96" s="136"/>
      <c r="AE96" s="136"/>
      <c r="AF96" s="136"/>
      <c r="AG96" s="136"/>
      <c r="AH96" s="136"/>
      <c r="AI96" s="136"/>
      <c r="AJ96" s="136"/>
      <c r="AK96" s="136"/>
      <c r="AL96" s="136"/>
      <c r="AM96" s="136"/>
      <c r="AN96" s="136"/>
      <c r="AO96" s="136"/>
      <c r="AP96" s="136"/>
      <c r="AQ96" s="136"/>
      <c r="AR96" s="136"/>
      <c r="AS96" s="136"/>
      <c r="AT96" s="136"/>
      <c r="AU96" s="136"/>
      <c r="AV96" s="136"/>
      <c r="AW96" s="136"/>
      <c r="AX96" s="136"/>
      <c r="AY96" s="137" t="s">
        <v>129</v>
      </c>
      <c r="AZ96" s="136"/>
      <c r="BA96" s="136"/>
      <c r="BB96" s="136"/>
      <c r="BC96" s="136"/>
      <c r="BD96" s="136"/>
      <c r="BE96" s="138">
        <f t="shared" si="0"/>
        <v>0</v>
      </c>
      <c r="BF96" s="138">
        <f t="shared" si="1"/>
        <v>0</v>
      </c>
      <c r="BG96" s="138">
        <f t="shared" si="2"/>
        <v>0</v>
      </c>
      <c r="BH96" s="138">
        <f t="shared" si="3"/>
        <v>0</v>
      </c>
      <c r="BI96" s="138">
        <f t="shared" si="4"/>
        <v>0</v>
      </c>
      <c r="BJ96" s="137" t="s">
        <v>85</v>
      </c>
      <c r="BK96" s="136"/>
      <c r="BL96" s="136"/>
      <c r="BM96" s="136"/>
    </row>
    <row r="97" spans="2:65" s="1" customFormat="1" ht="18" customHeight="1">
      <c r="B97" s="130"/>
      <c r="C97" s="131"/>
      <c r="D97" s="242" t="s">
        <v>132</v>
      </c>
      <c r="E97" s="264"/>
      <c r="F97" s="264"/>
      <c r="G97" s="264"/>
      <c r="H97" s="264"/>
      <c r="I97" s="131"/>
      <c r="J97" s="131"/>
      <c r="K97" s="131"/>
      <c r="L97" s="131"/>
      <c r="M97" s="131"/>
      <c r="N97" s="240">
        <f>ROUND(N88*T97,2)</f>
        <v>0</v>
      </c>
      <c r="O97" s="265"/>
      <c r="P97" s="265"/>
      <c r="Q97" s="265"/>
      <c r="R97" s="133"/>
      <c r="S97" s="131"/>
      <c r="T97" s="134"/>
      <c r="U97" s="135" t="s">
        <v>45</v>
      </c>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c r="AV97" s="136"/>
      <c r="AW97" s="136"/>
      <c r="AX97" s="136"/>
      <c r="AY97" s="137" t="s">
        <v>129</v>
      </c>
      <c r="AZ97" s="136"/>
      <c r="BA97" s="136"/>
      <c r="BB97" s="136"/>
      <c r="BC97" s="136"/>
      <c r="BD97" s="136"/>
      <c r="BE97" s="138">
        <f t="shared" si="0"/>
        <v>0</v>
      </c>
      <c r="BF97" s="138">
        <f t="shared" si="1"/>
        <v>0</v>
      </c>
      <c r="BG97" s="138">
        <f t="shared" si="2"/>
        <v>0</v>
      </c>
      <c r="BH97" s="138">
        <f t="shared" si="3"/>
        <v>0</v>
      </c>
      <c r="BI97" s="138">
        <f t="shared" si="4"/>
        <v>0</v>
      </c>
      <c r="BJ97" s="137" t="s">
        <v>85</v>
      </c>
      <c r="BK97" s="136"/>
      <c r="BL97" s="136"/>
      <c r="BM97" s="136"/>
    </row>
    <row r="98" spans="2:65" s="1" customFormat="1" ht="18" customHeight="1">
      <c r="B98" s="130"/>
      <c r="C98" s="131"/>
      <c r="D98" s="242" t="s">
        <v>133</v>
      </c>
      <c r="E98" s="264"/>
      <c r="F98" s="264"/>
      <c r="G98" s="264"/>
      <c r="H98" s="264"/>
      <c r="I98" s="131"/>
      <c r="J98" s="131"/>
      <c r="K98" s="131"/>
      <c r="L98" s="131"/>
      <c r="M98" s="131"/>
      <c r="N98" s="240">
        <f>ROUND(N88*T98,2)</f>
        <v>0</v>
      </c>
      <c r="O98" s="265"/>
      <c r="P98" s="265"/>
      <c r="Q98" s="265"/>
      <c r="R98" s="133"/>
      <c r="S98" s="131"/>
      <c r="T98" s="134"/>
      <c r="U98" s="135" t="s">
        <v>45</v>
      </c>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c r="AV98" s="136"/>
      <c r="AW98" s="136"/>
      <c r="AX98" s="136"/>
      <c r="AY98" s="137" t="s">
        <v>129</v>
      </c>
      <c r="AZ98" s="136"/>
      <c r="BA98" s="136"/>
      <c r="BB98" s="136"/>
      <c r="BC98" s="136"/>
      <c r="BD98" s="136"/>
      <c r="BE98" s="138">
        <f t="shared" si="0"/>
        <v>0</v>
      </c>
      <c r="BF98" s="138">
        <f t="shared" si="1"/>
        <v>0</v>
      </c>
      <c r="BG98" s="138">
        <f t="shared" si="2"/>
        <v>0</v>
      </c>
      <c r="BH98" s="138">
        <f t="shared" si="3"/>
        <v>0</v>
      </c>
      <c r="BI98" s="138">
        <f t="shared" si="4"/>
        <v>0</v>
      </c>
      <c r="BJ98" s="137" t="s">
        <v>85</v>
      </c>
      <c r="BK98" s="136"/>
      <c r="BL98" s="136"/>
      <c r="BM98" s="136"/>
    </row>
    <row r="99" spans="2:65" s="1" customFormat="1" ht="18" customHeight="1">
      <c r="B99" s="130"/>
      <c r="C99" s="131"/>
      <c r="D99" s="132" t="s">
        <v>134</v>
      </c>
      <c r="E99" s="131"/>
      <c r="F99" s="131"/>
      <c r="G99" s="131"/>
      <c r="H99" s="131"/>
      <c r="I99" s="131"/>
      <c r="J99" s="131"/>
      <c r="K99" s="131"/>
      <c r="L99" s="131"/>
      <c r="M99" s="131"/>
      <c r="N99" s="240">
        <f>ROUND(N88*T99,2)</f>
        <v>0</v>
      </c>
      <c r="O99" s="265"/>
      <c r="P99" s="265"/>
      <c r="Q99" s="265"/>
      <c r="R99" s="133"/>
      <c r="S99" s="131"/>
      <c r="T99" s="139"/>
      <c r="U99" s="140" t="s">
        <v>45</v>
      </c>
      <c r="V99" s="136"/>
      <c r="W99" s="136"/>
      <c r="X99" s="136"/>
      <c r="Y99" s="136"/>
      <c r="Z99" s="136"/>
      <c r="AA99" s="136"/>
      <c r="AB99" s="136"/>
      <c r="AC99" s="136"/>
      <c r="AD99" s="136"/>
      <c r="AE99" s="136"/>
      <c r="AF99" s="136"/>
      <c r="AG99" s="136"/>
      <c r="AH99" s="136"/>
      <c r="AI99" s="136"/>
      <c r="AJ99" s="136"/>
      <c r="AK99" s="136"/>
      <c r="AL99" s="136"/>
      <c r="AM99" s="136"/>
      <c r="AN99" s="136"/>
      <c r="AO99" s="136"/>
      <c r="AP99" s="136"/>
      <c r="AQ99" s="136"/>
      <c r="AR99" s="136"/>
      <c r="AS99" s="136"/>
      <c r="AT99" s="136"/>
      <c r="AU99" s="136"/>
      <c r="AV99" s="136"/>
      <c r="AW99" s="136"/>
      <c r="AX99" s="136"/>
      <c r="AY99" s="137" t="s">
        <v>135</v>
      </c>
      <c r="AZ99" s="136"/>
      <c r="BA99" s="136"/>
      <c r="BB99" s="136"/>
      <c r="BC99" s="136"/>
      <c r="BD99" s="136"/>
      <c r="BE99" s="138">
        <f t="shared" si="0"/>
        <v>0</v>
      </c>
      <c r="BF99" s="138">
        <f t="shared" si="1"/>
        <v>0</v>
      </c>
      <c r="BG99" s="138">
        <f t="shared" si="2"/>
        <v>0</v>
      </c>
      <c r="BH99" s="138">
        <f t="shared" si="3"/>
        <v>0</v>
      </c>
      <c r="BI99" s="138">
        <f t="shared" si="4"/>
        <v>0</v>
      </c>
      <c r="BJ99" s="137" t="s">
        <v>85</v>
      </c>
      <c r="BK99" s="136"/>
      <c r="BL99" s="136"/>
      <c r="BM99" s="136"/>
    </row>
    <row r="100" spans="2:65" s="1" customFormat="1" ht="13.5">
      <c r="B100" s="37"/>
      <c r="C100" s="38"/>
      <c r="D100" s="38"/>
      <c r="E100" s="38"/>
      <c r="F100" s="38"/>
      <c r="G100" s="38"/>
      <c r="H100" s="38"/>
      <c r="I100" s="38"/>
      <c r="J100" s="38"/>
      <c r="K100" s="38"/>
      <c r="L100" s="38"/>
      <c r="M100" s="38"/>
      <c r="N100" s="38"/>
      <c r="O100" s="38"/>
      <c r="P100" s="38"/>
      <c r="Q100" s="38"/>
      <c r="R100" s="39"/>
    </row>
    <row r="101" spans="2:65" s="1" customFormat="1" ht="29.25" customHeight="1">
      <c r="B101" s="37"/>
      <c r="C101" s="114" t="s">
        <v>112</v>
      </c>
      <c r="D101" s="115"/>
      <c r="E101" s="115"/>
      <c r="F101" s="115"/>
      <c r="G101" s="115"/>
      <c r="H101" s="115"/>
      <c r="I101" s="115"/>
      <c r="J101" s="115"/>
      <c r="K101" s="115"/>
      <c r="L101" s="246">
        <f>ROUND(SUM(N88+N93),2)</f>
        <v>0</v>
      </c>
      <c r="M101" s="246"/>
      <c r="N101" s="246"/>
      <c r="O101" s="246"/>
      <c r="P101" s="246"/>
      <c r="Q101" s="246"/>
      <c r="R101" s="39"/>
    </row>
    <row r="102" spans="2:65" s="1" customFormat="1" ht="6.95" customHeight="1">
      <c r="B102" s="61"/>
      <c r="C102" s="62"/>
      <c r="D102" s="62"/>
      <c r="E102" s="62"/>
      <c r="F102" s="62"/>
      <c r="G102" s="62"/>
      <c r="H102" s="62"/>
      <c r="I102" s="62"/>
      <c r="J102" s="62"/>
      <c r="K102" s="62"/>
      <c r="L102" s="62"/>
      <c r="M102" s="62"/>
      <c r="N102" s="62"/>
      <c r="O102" s="62"/>
      <c r="P102" s="62"/>
      <c r="Q102" s="62"/>
      <c r="R102" s="63"/>
    </row>
    <row r="106" spans="2:65" s="1" customFormat="1" ht="6.95" customHeight="1">
      <c r="B106" s="64"/>
      <c r="C106" s="65"/>
      <c r="D106" s="65"/>
      <c r="E106" s="65"/>
      <c r="F106" s="65"/>
      <c r="G106" s="65"/>
      <c r="H106" s="65"/>
      <c r="I106" s="65"/>
      <c r="J106" s="65"/>
      <c r="K106" s="65"/>
      <c r="L106" s="65"/>
      <c r="M106" s="65"/>
      <c r="N106" s="65"/>
      <c r="O106" s="65"/>
      <c r="P106" s="65"/>
      <c r="Q106" s="65"/>
      <c r="R106" s="66"/>
    </row>
    <row r="107" spans="2:65" s="1" customFormat="1" ht="36.950000000000003" customHeight="1">
      <c r="B107" s="37"/>
      <c r="C107" s="206" t="s">
        <v>136</v>
      </c>
      <c r="D107" s="249"/>
      <c r="E107" s="249"/>
      <c r="F107" s="249"/>
      <c r="G107" s="249"/>
      <c r="H107" s="249"/>
      <c r="I107" s="249"/>
      <c r="J107" s="249"/>
      <c r="K107" s="249"/>
      <c r="L107" s="249"/>
      <c r="M107" s="249"/>
      <c r="N107" s="249"/>
      <c r="O107" s="249"/>
      <c r="P107" s="249"/>
      <c r="Q107" s="249"/>
      <c r="R107" s="39"/>
    </row>
    <row r="108" spans="2:65" s="1" customFormat="1" ht="6.95" customHeight="1">
      <c r="B108" s="37"/>
      <c r="C108" s="38"/>
      <c r="D108" s="38"/>
      <c r="E108" s="38"/>
      <c r="F108" s="38"/>
      <c r="G108" s="38"/>
      <c r="H108" s="38"/>
      <c r="I108" s="38"/>
      <c r="J108" s="38"/>
      <c r="K108" s="38"/>
      <c r="L108" s="38"/>
      <c r="M108" s="38"/>
      <c r="N108" s="38"/>
      <c r="O108" s="38"/>
      <c r="P108" s="38"/>
      <c r="Q108" s="38"/>
      <c r="R108" s="39"/>
    </row>
    <row r="109" spans="2:65" s="1" customFormat="1" ht="30" customHeight="1">
      <c r="B109" s="37"/>
      <c r="C109" s="32" t="s">
        <v>19</v>
      </c>
      <c r="D109" s="38"/>
      <c r="E109" s="38"/>
      <c r="F109" s="277" t="str">
        <f>F6</f>
        <v>BOULDEROVÁ LEZECKÁ STĚNA, VÝSTAVIŠTĚ PRAHA – PRAHA 7_DVZ</v>
      </c>
      <c r="G109" s="278"/>
      <c r="H109" s="278"/>
      <c r="I109" s="278"/>
      <c r="J109" s="278"/>
      <c r="K109" s="278"/>
      <c r="L109" s="278"/>
      <c r="M109" s="278"/>
      <c r="N109" s="278"/>
      <c r="O109" s="278"/>
      <c r="P109" s="278"/>
      <c r="Q109" s="38"/>
      <c r="R109" s="39"/>
    </row>
    <row r="110" spans="2:65" s="1" customFormat="1" ht="36.950000000000003" customHeight="1">
      <c r="B110" s="37"/>
      <c r="C110" s="71" t="s">
        <v>153</v>
      </c>
      <c r="D110" s="38"/>
      <c r="E110" s="38"/>
      <c r="F110" s="226" t="str">
        <f>F7</f>
        <v xml:space="preserve">SO 01.6 - Mobilní zázemí sportoviště </v>
      </c>
      <c r="G110" s="249"/>
      <c r="H110" s="249"/>
      <c r="I110" s="249"/>
      <c r="J110" s="249"/>
      <c r="K110" s="249"/>
      <c r="L110" s="249"/>
      <c r="M110" s="249"/>
      <c r="N110" s="249"/>
      <c r="O110" s="249"/>
      <c r="P110" s="249"/>
      <c r="Q110" s="38"/>
      <c r="R110" s="39"/>
    </row>
    <row r="111" spans="2:65" s="1" customFormat="1" ht="6.95" customHeight="1">
      <c r="B111" s="37"/>
      <c r="C111" s="38"/>
      <c r="D111" s="38"/>
      <c r="E111" s="38"/>
      <c r="F111" s="38"/>
      <c r="G111" s="38"/>
      <c r="H111" s="38"/>
      <c r="I111" s="38"/>
      <c r="J111" s="38"/>
      <c r="K111" s="38"/>
      <c r="L111" s="38"/>
      <c r="M111" s="38"/>
      <c r="N111" s="38"/>
      <c r="O111" s="38"/>
      <c r="P111" s="38"/>
      <c r="Q111" s="38"/>
      <c r="R111" s="39"/>
    </row>
    <row r="112" spans="2:65" s="1" customFormat="1" ht="18" customHeight="1">
      <c r="B112" s="37"/>
      <c r="C112" s="32" t="s">
        <v>23</v>
      </c>
      <c r="D112" s="38"/>
      <c r="E112" s="38"/>
      <c r="F112" s="30" t="str">
        <f>F9</f>
        <v>Výstaviště Praha 7</v>
      </c>
      <c r="G112" s="38"/>
      <c r="H112" s="38"/>
      <c r="I112" s="38"/>
      <c r="J112" s="38"/>
      <c r="K112" s="32" t="s">
        <v>25</v>
      </c>
      <c r="L112" s="38"/>
      <c r="M112" s="251" t="str">
        <f>IF(O9="","",O9)</f>
        <v>13. 3. 2018</v>
      </c>
      <c r="N112" s="251"/>
      <c r="O112" s="251"/>
      <c r="P112" s="251"/>
      <c r="Q112" s="38"/>
      <c r="R112" s="39"/>
    </row>
    <row r="113" spans="2:65" s="1" customFormat="1" ht="6.95" customHeight="1">
      <c r="B113" s="37"/>
      <c r="C113" s="38"/>
      <c r="D113" s="38"/>
      <c r="E113" s="38"/>
      <c r="F113" s="38"/>
      <c r="G113" s="38"/>
      <c r="H113" s="38"/>
      <c r="I113" s="38"/>
      <c r="J113" s="38"/>
      <c r="K113" s="38"/>
      <c r="L113" s="38"/>
      <c r="M113" s="38"/>
      <c r="N113" s="38"/>
      <c r="O113" s="38"/>
      <c r="P113" s="38"/>
      <c r="Q113" s="38"/>
      <c r="R113" s="39"/>
    </row>
    <row r="114" spans="2:65" s="1" customFormat="1">
      <c r="B114" s="37"/>
      <c r="C114" s="32" t="s">
        <v>27</v>
      </c>
      <c r="D114" s="38"/>
      <c r="E114" s="38"/>
      <c r="F114" s="30" t="str">
        <f>E12</f>
        <v>Výstaviště Praha, a.s.</v>
      </c>
      <c r="G114" s="38"/>
      <c r="H114" s="38"/>
      <c r="I114" s="38"/>
      <c r="J114" s="38"/>
      <c r="K114" s="32" t="s">
        <v>34</v>
      </c>
      <c r="L114" s="38"/>
      <c r="M114" s="210" t="str">
        <f>E18</f>
        <v>Výstaviště Praha, a.s. Oddělení investic a rozvoje</v>
      </c>
      <c r="N114" s="210"/>
      <c r="O114" s="210"/>
      <c r="P114" s="210"/>
      <c r="Q114" s="210"/>
      <c r="R114" s="39"/>
    </row>
    <row r="115" spans="2:65" s="1" customFormat="1" ht="14.45" customHeight="1">
      <c r="B115" s="37"/>
      <c r="C115" s="32" t="s">
        <v>32</v>
      </c>
      <c r="D115" s="38"/>
      <c r="E115" s="38"/>
      <c r="F115" s="30" t="str">
        <f>IF(E15="","",E15)</f>
        <v>Vyplň údaj</v>
      </c>
      <c r="G115" s="38"/>
      <c r="H115" s="38"/>
      <c r="I115" s="38"/>
      <c r="J115" s="38"/>
      <c r="K115" s="32" t="s">
        <v>37</v>
      </c>
      <c r="L115" s="38"/>
      <c r="M115" s="210" t="str">
        <f>E21</f>
        <v>Tereza Husáková</v>
      </c>
      <c r="N115" s="210"/>
      <c r="O115" s="210"/>
      <c r="P115" s="210"/>
      <c r="Q115" s="210"/>
      <c r="R115" s="39"/>
    </row>
    <row r="116" spans="2:65" s="1" customFormat="1" ht="10.35" customHeight="1">
      <c r="B116" s="37"/>
      <c r="C116" s="38"/>
      <c r="D116" s="38"/>
      <c r="E116" s="38"/>
      <c r="F116" s="38"/>
      <c r="G116" s="38"/>
      <c r="H116" s="38"/>
      <c r="I116" s="38"/>
      <c r="J116" s="38"/>
      <c r="K116" s="38"/>
      <c r="L116" s="38"/>
      <c r="M116" s="38"/>
      <c r="N116" s="38"/>
      <c r="O116" s="38"/>
      <c r="P116" s="38"/>
      <c r="Q116" s="38"/>
      <c r="R116" s="39"/>
    </row>
    <row r="117" spans="2:65" s="7" customFormat="1" ht="29.25" customHeight="1">
      <c r="B117" s="141"/>
      <c r="C117" s="142" t="s">
        <v>137</v>
      </c>
      <c r="D117" s="143" t="s">
        <v>138</v>
      </c>
      <c r="E117" s="143" t="s">
        <v>62</v>
      </c>
      <c r="F117" s="266" t="s">
        <v>139</v>
      </c>
      <c r="G117" s="266"/>
      <c r="H117" s="266"/>
      <c r="I117" s="266"/>
      <c r="J117" s="143" t="s">
        <v>140</v>
      </c>
      <c r="K117" s="143" t="s">
        <v>141</v>
      </c>
      <c r="L117" s="267" t="s">
        <v>142</v>
      </c>
      <c r="M117" s="267"/>
      <c r="N117" s="266" t="s">
        <v>123</v>
      </c>
      <c r="O117" s="266"/>
      <c r="P117" s="266"/>
      <c r="Q117" s="268"/>
      <c r="R117" s="144"/>
      <c r="T117" s="78" t="s">
        <v>143</v>
      </c>
      <c r="U117" s="79" t="s">
        <v>44</v>
      </c>
      <c r="V117" s="79" t="s">
        <v>144</v>
      </c>
      <c r="W117" s="79" t="s">
        <v>145</v>
      </c>
      <c r="X117" s="79" t="s">
        <v>146</v>
      </c>
      <c r="Y117" s="79" t="s">
        <v>147</v>
      </c>
      <c r="Z117" s="79" t="s">
        <v>148</v>
      </c>
      <c r="AA117" s="80" t="s">
        <v>149</v>
      </c>
    </row>
    <row r="118" spans="2:65" s="1" customFormat="1" ht="29.25" customHeight="1">
      <c r="B118" s="37"/>
      <c r="C118" s="82" t="s">
        <v>120</v>
      </c>
      <c r="D118" s="38"/>
      <c r="E118" s="38"/>
      <c r="F118" s="38"/>
      <c r="G118" s="38"/>
      <c r="H118" s="38"/>
      <c r="I118" s="38"/>
      <c r="J118" s="38"/>
      <c r="K118" s="38"/>
      <c r="L118" s="38"/>
      <c r="M118" s="38"/>
      <c r="N118" s="272">
        <f>BK118</f>
        <v>0</v>
      </c>
      <c r="O118" s="273"/>
      <c r="P118" s="273"/>
      <c r="Q118" s="273"/>
      <c r="R118" s="39"/>
      <c r="T118" s="81"/>
      <c r="U118" s="53"/>
      <c r="V118" s="53"/>
      <c r="W118" s="145">
        <f>W119+W125</f>
        <v>0</v>
      </c>
      <c r="X118" s="53"/>
      <c r="Y118" s="145">
        <f>Y119+Y125</f>
        <v>0.28797</v>
      </c>
      <c r="Z118" s="53"/>
      <c r="AA118" s="146">
        <f>AA119+AA125</f>
        <v>0</v>
      </c>
      <c r="AT118" s="20" t="s">
        <v>79</v>
      </c>
      <c r="AU118" s="20" t="s">
        <v>125</v>
      </c>
      <c r="BK118" s="147">
        <f>BK119+BK125</f>
        <v>0</v>
      </c>
    </row>
    <row r="119" spans="2:65" s="9" customFormat="1" ht="37.35" customHeight="1">
      <c r="B119" s="159"/>
      <c r="C119" s="160"/>
      <c r="D119" s="148" t="s">
        <v>155</v>
      </c>
      <c r="E119" s="148"/>
      <c r="F119" s="148"/>
      <c r="G119" s="148"/>
      <c r="H119" s="148"/>
      <c r="I119" s="148"/>
      <c r="J119" s="148"/>
      <c r="K119" s="148"/>
      <c r="L119" s="148"/>
      <c r="M119" s="148"/>
      <c r="N119" s="261">
        <f>BK119</f>
        <v>0</v>
      </c>
      <c r="O119" s="279"/>
      <c r="P119" s="279"/>
      <c r="Q119" s="279"/>
      <c r="R119" s="161"/>
      <c r="T119" s="162"/>
      <c r="U119" s="160"/>
      <c r="V119" s="160"/>
      <c r="W119" s="163">
        <f>W120</f>
        <v>0</v>
      </c>
      <c r="X119" s="160"/>
      <c r="Y119" s="163">
        <f>Y120</f>
        <v>0.28797</v>
      </c>
      <c r="Z119" s="160"/>
      <c r="AA119" s="164">
        <f>AA120</f>
        <v>0</v>
      </c>
      <c r="AR119" s="165" t="s">
        <v>85</v>
      </c>
      <c r="AT119" s="166" t="s">
        <v>79</v>
      </c>
      <c r="AU119" s="166" t="s">
        <v>80</v>
      </c>
      <c r="AY119" s="165" t="s">
        <v>161</v>
      </c>
      <c r="BK119" s="167">
        <f>BK120</f>
        <v>0</v>
      </c>
    </row>
    <row r="120" spans="2:65" s="9" customFormat="1" ht="19.899999999999999" customHeight="1">
      <c r="B120" s="159"/>
      <c r="C120" s="160"/>
      <c r="D120" s="168" t="s">
        <v>158</v>
      </c>
      <c r="E120" s="168"/>
      <c r="F120" s="168"/>
      <c r="G120" s="168"/>
      <c r="H120" s="168"/>
      <c r="I120" s="168"/>
      <c r="J120" s="168"/>
      <c r="K120" s="168"/>
      <c r="L120" s="168"/>
      <c r="M120" s="168"/>
      <c r="N120" s="298">
        <f>BK120</f>
        <v>0</v>
      </c>
      <c r="O120" s="299"/>
      <c r="P120" s="299"/>
      <c r="Q120" s="299"/>
      <c r="R120" s="161"/>
      <c r="T120" s="162"/>
      <c r="U120" s="160"/>
      <c r="V120" s="160"/>
      <c r="W120" s="163">
        <f>SUM(W121:W124)</f>
        <v>0</v>
      </c>
      <c r="X120" s="160"/>
      <c r="Y120" s="163">
        <f>SUM(Y121:Y124)</f>
        <v>0.28797</v>
      </c>
      <c r="Z120" s="160"/>
      <c r="AA120" s="164">
        <f>SUM(AA121:AA124)</f>
        <v>0</v>
      </c>
      <c r="AR120" s="165" t="s">
        <v>85</v>
      </c>
      <c r="AT120" s="166" t="s">
        <v>79</v>
      </c>
      <c r="AU120" s="166" t="s">
        <v>85</v>
      </c>
      <c r="AY120" s="165" t="s">
        <v>161</v>
      </c>
      <c r="BK120" s="167">
        <f>SUM(BK121:BK124)</f>
        <v>0</v>
      </c>
    </row>
    <row r="121" spans="2:65" s="1" customFormat="1" ht="38.25" customHeight="1">
      <c r="B121" s="130"/>
      <c r="C121" s="169" t="s">
        <v>85</v>
      </c>
      <c r="D121" s="169" t="s">
        <v>152</v>
      </c>
      <c r="E121" s="170" t="s">
        <v>2668</v>
      </c>
      <c r="F121" s="281" t="s">
        <v>2669</v>
      </c>
      <c r="G121" s="281"/>
      <c r="H121" s="281"/>
      <c r="I121" s="281"/>
      <c r="J121" s="171" t="s">
        <v>255</v>
      </c>
      <c r="K121" s="172">
        <v>2</v>
      </c>
      <c r="L121" s="270">
        <v>0</v>
      </c>
      <c r="M121" s="270"/>
      <c r="N121" s="282">
        <f>ROUND(L121*K121,2)</f>
        <v>0</v>
      </c>
      <c r="O121" s="282"/>
      <c r="P121" s="282"/>
      <c r="Q121" s="282"/>
      <c r="R121" s="133"/>
      <c r="T121" s="154" t="s">
        <v>5</v>
      </c>
      <c r="U121" s="46" t="s">
        <v>45</v>
      </c>
      <c r="V121" s="38"/>
      <c r="W121" s="173">
        <f>V121*K121</f>
        <v>0</v>
      </c>
      <c r="X121" s="173">
        <v>9.5990000000000006E-2</v>
      </c>
      <c r="Y121" s="173">
        <f>X121*K121</f>
        <v>0.19198000000000001</v>
      </c>
      <c r="Z121" s="173">
        <v>0</v>
      </c>
      <c r="AA121" s="174">
        <f>Z121*K121</f>
        <v>0</v>
      </c>
      <c r="AR121" s="20" t="s">
        <v>165</v>
      </c>
      <c r="AT121" s="20" t="s">
        <v>152</v>
      </c>
      <c r="AU121" s="20" t="s">
        <v>118</v>
      </c>
      <c r="AY121" s="20" t="s">
        <v>161</v>
      </c>
      <c r="BE121" s="107">
        <f>IF(U121="základní",N121,0)</f>
        <v>0</v>
      </c>
      <c r="BF121" s="107">
        <f>IF(U121="snížená",N121,0)</f>
        <v>0</v>
      </c>
      <c r="BG121" s="107">
        <f>IF(U121="zákl. přenesená",N121,0)</f>
        <v>0</v>
      </c>
      <c r="BH121" s="107">
        <f>IF(U121="sníž. přenesená",N121,0)</f>
        <v>0</v>
      </c>
      <c r="BI121" s="107">
        <f>IF(U121="nulová",N121,0)</f>
        <v>0</v>
      </c>
      <c r="BJ121" s="20" t="s">
        <v>85</v>
      </c>
      <c r="BK121" s="107">
        <f>ROUND(L121*K121,2)</f>
        <v>0</v>
      </c>
      <c r="BL121" s="20" t="s">
        <v>165</v>
      </c>
      <c r="BM121" s="20" t="s">
        <v>2670</v>
      </c>
    </row>
    <row r="122" spans="2:65" s="1" customFormat="1" ht="36" customHeight="1">
      <c r="B122" s="37"/>
      <c r="C122" s="38"/>
      <c r="D122" s="38"/>
      <c r="E122" s="38"/>
      <c r="F122" s="293" t="s">
        <v>2671</v>
      </c>
      <c r="G122" s="294"/>
      <c r="H122" s="294"/>
      <c r="I122" s="294"/>
      <c r="J122" s="38"/>
      <c r="K122" s="38"/>
      <c r="L122" s="38"/>
      <c r="M122" s="38"/>
      <c r="N122" s="38"/>
      <c r="O122" s="38"/>
      <c r="P122" s="38"/>
      <c r="Q122" s="38"/>
      <c r="R122" s="39"/>
      <c r="T122" s="149"/>
      <c r="U122" s="38"/>
      <c r="V122" s="38"/>
      <c r="W122" s="38"/>
      <c r="X122" s="38"/>
      <c r="Y122" s="38"/>
      <c r="Z122" s="38"/>
      <c r="AA122" s="76"/>
      <c r="AT122" s="20" t="s">
        <v>218</v>
      </c>
      <c r="AU122" s="20" t="s">
        <v>118</v>
      </c>
    </row>
    <row r="123" spans="2:65" s="1" customFormat="1" ht="38.25" customHeight="1">
      <c r="B123" s="130"/>
      <c r="C123" s="169" t="s">
        <v>118</v>
      </c>
      <c r="D123" s="169" t="s">
        <v>152</v>
      </c>
      <c r="E123" s="170" t="s">
        <v>2672</v>
      </c>
      <c r="F123" s="281" t="s">
        <v>2673</v>
      </c>
      <c r="G123" s="281"/>
      <c r="H123" s="281"/>
      <c r="I123" s="281"/>
      <c r="J123" s="171" t="s">
        <v>255</v>
      </c>
      <c r="K123" s="172">
        <v>1</v>
      </c>
      <c r="L123" s="270">
        <v>0</v>
      </c>
      <c r="M123" s="270"/>
      <c r="N123" s="282">
        <f>ROUND(L123*K123,2)</f>
        <v>0</v>
      </c>
      <c r="O123" s="282"/>
      <c r="P123" s="282"/>
      <c r="Q123" s="282"/>
      <c r="R123" s="133"/>
      <c r="T123" s="154" t="s">
        <v>5</v>
      </c>
      <c r="U123" s="46" t="s">
        <v>45</v>
      </c>
      <c r="V123" s="38"/>
      <c r="W123" s="173">
        <f>V123*K123</f>
        <v>0</v>
      </c>
      <c r="X123" s="173">
        <v>9.5990000000000006E-2</v>
      </c>
      <c r="Y123" s="173">
        <f>X123*K123</f>
        <v>9.5990000000000006E-2</v>
      </c>
      <c r="Z123" s="173">
        <v>0</v>
      </c>
      <c r="AA123" s="174">
        <f>Z123*K123</f>
        <v>0</v>
      </c>
      <c r="AR123" s="20" t="s">
        <v>165</v>
      </c>
      <c r="AT123" s="20" t="s">
        <v>152</v>
      </c>
      <c r="AU123" s="20" t="s">
        <v>118</v>
      </c>
      <c r="AY123" s="20" t="s">
        <v>161</v>
      </c>
      <c r="BE123" s="107">
        <f>IF(U123="základní",N123,0)</f>
        <v>0</v>
      </c>
      <c r="BF123" s="107">
        <f>IF(U123="snížená",N123,0)</f>
        <v>0</v>
      </c>
      <c r="BG123" s="107">
        <f>IF(U123="zákl. přenesená",N123,0)</f>
        <v>0</v>
      </c>
      <c r="BH123" s="107">
        <f>IF(U123="sníž. přenesená",N123,0)</f>
        <v>0</v>
      </c>
      <c r="BI123" s="107">
        <f>IF(U123="nulová",N123,0)</f>
        <v>0</v>
      </c>
      <c r="BJ123" s="20" t="s">
        <v>85</v>
      </c>
      <c r="BK123" s="107">
        <f>ROUND(L123*K123,2)</f>
        <v>0</v>
      </c>
      <c r="BL123" s="20" t="s">
        <v>165</v>
      </c>
      <c r="BM123" s="20" t="s">
        <v>2674</v>
      </c>
    </row>
    <row r="124" spans="2:65" s="1" customFormat="1" ht="16.5" customHeight="1">
      <c r="B124" s="37"/>
      <c r="C124" s="38"/>
      <c r="D124" s="38"/>
      <c r="E124" s="38"/>
      <c r="F124" s="293" t="s">
        <v>2675</v>
      </c>
      <c r="G124" s="294"/>
      <c r="H124" s="294"/>
      <c r="I124" s="294"/>
      <c r="J124" s="38"/>
      <c r="K124" s="38"/>
      <c r="L124" s="38"/>
      <c r="M124" s="38"/>
      <c r="N124" s="38"/>
      <c r="O124" s="38"/>
      <c r="P124" s="38"/>
      <c r="Q124" s="38"/>
      <c r="R124" s="39"/>
      <c r="T124" s="149"/>
      <c r="U124" s="38"/>
      <c r="V124" s="38"/>
      <c r="W124" s="38"/>
      <c r="X124" s="38"/>
      <c r="Y124" s="38"/>
      <c r="Z124" s="38"/>
      <c r="AA124" s="76"/>
      <c r="AT124" s="20" t="s">
        <v>218</v>
      </c>
      <c r="AU124" s="20" t="s">
        <v>118</v>
      </c>
    </row>
    <row r="125" spans="2:65" s="1" customFormat="1" ht="49.9" customHeight="1">
      <c r="B125" s="37"/>
      <c r="C125" s="38"/>
      <c r="D125" s="148" t="s">
        <v>150</v>
      </c>
      <c r="E125" s="38"/>
      <c r="F125" s="38"/>
      <c r="G125" s="38"/>
      <c r="H125" s="38"/>
      <c r="I125" s="38"/>
      <c r="J125" s="38"/>
      <c r="K125" s="38"/>
      <c r="L125" s="38"/>
      <c r="M125" s="38"/>
      <c r="N125" s="274">
        <f t="shared" ref="N125:N130" si="5">BK125</f>
        <v>0</v>
      </c>
      <c r="O125" s="275"/>
      <c r="P125" s="275"/>
      <c r="Q125" s="275"/>
      <c r="R125" s="39"/>
      <c r="T125" s="149"/>
      <c r="U125" s="38"/>
      <c r="V125" s="38"/>
      <c r="W125" s="38"/>
      <c r="X125" s="38"/>
      <c r="Y125" s="38"/>
      <c r="Z125" s="38"/>
      <c r="AA125" s="76"/>
      <c r="AT125" s="20" t="s">
        <v>79</v>
      </c>
      <c r="AU125" s="20" t="s">
        <v>80</v>
      </c>
      <c r="AY125" s="20" t="s">
        <v>151</v>
      </c>
      <c r="BK125" s="107">
        <f>SUM(BK126:BK130)</f>
        <v>0</v>
      </c>
    </row>
    <row r="126" spans="2:65" s="1" customFormat="1" ht="22.35" customHeight="1">
      <c r="B126" s="37"/>
      <c r="C126" s="150" t="s">
        <v>5</v>
      </c>
      <c r="D126" s="150" t="s">
        <v>152</v>
      </c>
      <c r="E126" s="151" t="s">
        <v>5</v>
      </c>
      <c r="F126" s="269" t="s">
        <v>5</v>
      </c>
      <c r="G126" s="269"/>
      <c r="H126" s="269"/>
      <c r="I126" s="269"/>
      <c r="J126" s="152" t="s">
        <v>5</v>
      </c>
      <c r="K126" s="153"/>
      <c r="L126" s="270"/>
      <c r="M126" s="271"/>
      <c r="N126" s="271">
        <f t="shared" si="5"/>
        <v>0</v>
      </c>
      <c r="O126" s="271"/>
      <c r="P126" s="271"/>
      <c r="Q126" s="271"/>
      <c r="R126" s="39"/>
      <c r="T126" s="154" t="s">
        <v>5</v>
      </c>
      <c r="U126" s="155" t="s">
        <v>45</v>
      </c>
      <c r="V126" s="38"/>
      <c r="W126" s="38"/>
      <c r="X126" s="38"/>
      <c r="Y126" s="38"/>
      <c r="Z126" s="38"/>
      <c r="AA126" s="76"/>
      <c r="AT126" s="20" t="s">
        <v>151</v>
      </c>
      <c r="AU126" s="20" t="s">
        <v>85</v>
      </c>
      <c r="AY126" s="20" t="s">
        <v>151</v>
      </c>
      <c r="BE126" s="107">
        <f>IF(U126="základní",N126,0)</f>
        <v>0</v>
      </c>
      <c r="BF126" s="107">
        <f>IF(U126="snížená",N126,0)</f>
        <v>0</v>
      </c>
      <c r="BG126" s="107">
        <f>IF(U126="zákl. přenesená",N126,0)</f>
        <v>0</v>
      </c>
      <c r="BH126" s="107">
        <f>IF(U126="sníž. přenesená",N126,0)</f>
        <v>0</v>
      </c>
      <c r="BI126" s="107">
        <f>IF(U126="nulová",N126,0)</f>
        <v>0</v>
      </c>
      <c r="BJ126" s="20" t="s">
        <v>85</v>
      </c>
      <c r="BK126" s="107">
        <f>L126*K126</f>
        <v>0</v>
      </c>
    </row>
    <row r="127" spans="2:65" s="1" customFormat="1" ht="22.35" customHeight="1">
      <c r="B127" s="37"/>
      <c r="C127" s="150" t="s">
        <v>5</v>
      </c>
      <c r="D127" s="150" t="s">
        <v>152</v>
      </c>
      <c r="E127" s="151" t="s">
        <v>5</v>
      </c>
      <c r="F127" s="269" t="s">
        <v>5</v>
      </c>
      <c r="G127" s="269"/>
      <c r="H127" s="269"/>
      <c r="I127" s="269"/>
      <c r="J127" s="152" t="s">
        <v>5</v>
      </c>
      <c r="K127" s="153"/>
      <c r="L127" s="270"/>
      <c r="M127" s="271"/>
      <c r="N127" s="271">
        <f t="shared" si="5"/>
        <v>0</v>
      </c>
      <c r="O127" s="271"/>
      <c r="P127" s="271"/>
      <c r="Q127" s="271"/>
      <c r="R127" s="39"/>
      <c r="T127" s="154" t="s">
        <v>5</v>
      </c>
      <c r="U127" s="155" t="s">
        <v>45</v>
      </c>
      <c r="V127" s="38"/>
      <c r="W127" s="38"/>
      <c r="X127" s="38"/>
      <c r="Y127" s="38"/>
      <c r="Z127" s="38"/>
      <c r="AA127" s="76"/>
      <c r="AT127" s="20" t="s">
        <v>151</v>
      </c>
      <c r="AU127" s="20" t="s">
        <v>85</v>
      </c>
      <c r="AY127" s="20" t="s">
        <v>151</v>
      </c>
      <c r="BE127" s="107">
        <f>IF(U127="základní",N127,0)</f>
        <v>0</v>
      </c>
      <c r="BF127" s="107">
        <f>IF(U127="snížená",N127,0)</f>
        <v>0</v>
      </c>
      <c r="BG127" s="107">
        <f>IF(U127="zákl. přenesená",N127,0)</f>
        <v>0</v>
      </c>
      <c r="BH127" s="107">
        <f>IF(U127="sníž. přenesená",N127,0)</f>
        <v>0</v>
      </c>
      <c r="BI127" s="107">
        <f>IF(U127="nulová",N127,0)</f>
        <v>0</v>
      </c>
      <c r="BJ127" s="20" t="s">
        <v>85</v>
      </c>
      <c r="BK127" s="107">
        <f>L127*K127</f>
        <v>0</v>
      </c>
    </row>
    <row r="128" spans="2:65" s="1" customFormat="1" ht="22.35" customHeight="1">
      <c r="B128" s="37"/>
      <c r="C128" s="150" t="s">
        <v>5</v>
      </c>
      <c r="D128" s="150" t="s">
        <v>152</v>
      </c>
      <c r="E128" s="151" t="s">
        <v>5</v>
      </c>
      <c r="F128" s="269" t="s">
        <v>5</v>
      </c>
      <c r="G128" s="269"/>
      <c r="H128" s="269"/>
      <c r="I128" s="269"/>
      <c r="J128" s="152" t="s">
        <v>5</v>
      </c>
      <c r="K128" s="153"/>
      <c r="L128" s="270"/>
      <c r="M128" s="271"/>
      <c r="N128" s="271">
        <f t="shared" si="5"/>
        <v>0</v>
      </c>
      <c r="O128" s="271"/>
      <c r="P128" s="271"/>
      <c r="Q128" s="271"/>
      <c r="R128" s="39"/>
      <c r="T128" s="154" t="s">
        <v>5</v>
      </c>
      <c r="U128" s="155" t="s">
        <v>45</v>
      </c>
      <c r="V128" s="38"/>
      <c r="W128" s="38"/>
      <c r="X128" s="38"/>
      <c r="Y128" s="38"/>
      <c r="Z128" s="38"/>
      <c r="AA128" s="76"/>
      <c r="AT128" s="20" t="s">
        <v>151</v>
      </c>
      <c r="AU128" s="20" t="s">
        <v>85</v>
      </c>
      <c r="AY128" s="20" t="s">
        <v>151</v>
      </c>
      <c r="BE128" s="107">
        <f>IF(U128="základní",N128,0)</f>
        <v>0</v>
      </c>
      <c r="BF128" s="107">
        <f>IF(U128="snížená",N128,0)</f>
        <v>0</v>
      </c>
      <c r="BG128" s="107">
        <f>IF(U128="zákl. přenesená",N128,0)</f>
        <v>0</v>
      </c>
      <c r="BH128" s="107">
        <f>IF(U128="sníž. přenesená",N128,0)</f>
        <v>0</v>
      </c>
      <c r="BI128" s="107">
        <f>IF(U128="nulová",N128,0)</f>
        <v>0</v>
      </c>
      <c r="BJ128" s="20" t="s">
        <v>85</v>
      </c>
      <c r="BK128" s="107">
        <f>L128*K128</f>
        <v>0</v>
      </c>
    </row>
    <row r="129" spans="2:63" s="1" customFormat="1" ht="22.35" customHeight="1">
      <c r="B129" s="37"/>
      <c r="C129" s="150" t="s">
        <v>5</v>
      </c>
      <c r="D129" s="150" t="s">
        <v>152</v>
      </c>
      <c r="E129" s="151" t="s">
        <v>5</v>
      </c>
      <c r="F129" s="269" t="s">
        <v>5</v>
      </c>
      <c r="G129" s="269"/>
      <c r="H129" s="269"/>
      <c r="I129" s="269"/>
      <c r="J129" s="152" t="s">
        <v>5</v>
      </c>
      <c r="K129" s="153"/>
      <c r="L129" s="270"/>
      <c r="M129" s="271"/>
      <c r="N129" s="271">
        <f t="shared" si="5"/>
        <v>0</v>
      </c>
      <c r="O129" s="271"/>
      <c r="P129" s="271"/>
      <c r="Q129" s="271"/>
      <c r="R129" s="39"/>
      <c r="T129" s="154" t="s">
        <v>5</v>
      </c>
      <c r="U129" s="155" t="s">
        <v>45</v>
      </c>
      <c r="V129" s="38"/>
      <c r="W129" s="38"/>
      <c r="X129" s="38"/>
      <c r="Y129" s="38"/>
      <c r="Z129" s="38"/>
      <c r="AA129" s="76"/>
      <c r="AT129" s="20" t="s">
        <v>151</v>
      </c>
      <c r="AU129" s="20" t="s">
        <v>85</v>
      </c>
      <c r="AY129" s="20" t="s">
        <v>151</v>
      </c>
      <c r="BE129" s="107">
        <f>IF(U129="základní",N129,0)</f>
        <v>0</v>
      </c>
      <c r="BF129" s="107">
        <f>IF(U129="snížená",N129,0)</f>
        <v>0</v>
      </c>
      <c r="BG129" s="107">
        <f>IF(U129="zákl. přenesená",N129,0)</f>
        <v>0</v>
      </c>
      <c r="BH129" s="107">
        <f>IF(U129="sníž. přenesená",N129,0)</f>
        <v>0</v>
      </c>
      <c r="BI129" s="107">
        <f>IF(U129="nulová",N129,0)</f>
        <v>0</v>
      </c>
      <c r="BJ129" s="20" t="s">
        <v>85</v>
      </c>
      <c r="BK129" s="107">
        <f>L129*K129</f>
        <v>0</v>
      </c>
    </row>
    <row r="130" spans="2:63" s="1" customFormat="1" ht="22.35" customHeight="1">
      <c r="B130" s="37"/>
      <c r="C130" s="150" t="s">
        <v>5</v>
      </c>
      <c r="D130" s="150" t="s">
        <v>152</v>
      </c>
      <c r="E130" s="151" t="s">
        <v>5</v>
      </c>
      <c r="F130" s="269" t="s">
        <v>5</v>
      </c>
      <c r="G130" s="269"/>
      <c r="H130" s="269"/>
      <c r="I130" s="269"/>
      <c r="J130" s="152" t="s">
        <v>5</v>
      </c>
      <c r="K130" s="153"/>
      <c r="L130" s="270"/>
      <c r="M130" s="271"/>
      <c r="N130" s="271">
        <f t="shared" si="5"/>
        <v>0</v>
      </c>
      <c r="O130" s="271"/>
      <c r="P130" s="271"/>
      <c r="Q130" s="271"/>
      <c r="R130" s="39"/>
      <c r="T130" s="154" t="s">
        <v>5</v>
      </c>
      <c r="U130" s="155" t="s">
        <v>45</v>
      </c>
      <c r="V130" s="58"/>
      <c r="W130" s="58"/>
      <c r="X130" s="58"/>
      <c r="Y130" s="58"/>
      <c r="Z130" s="58"/>
      <c r="AA130" s="60"/>
      <c r="AT130" s="20" t="s">
        <v>151</v>
      </c>
      <c r="AU130" s="20" t="s">
        <v>85</v>
      </c>
      <c r="AY130" s="20" t="s">
        <v>151</v>
      </c>
      <c r="BE130" s="107">
        <f>IF(U130="základní",N130,0)</f>
        <v>0</v>
      </c>
      <c r="BF130" s="107">
        <f>IF(U130="snížená",N130,0)</f>
        <v>0</v>
      </c>
      <c r="BG130" s="107">
        <f>IF(U130="zákl. přenesená",N130,0)</f>
        <v>0</v>
      </c>
      <c r="BH130" s="107">
        <f>IF(U130="sníž. přenesená",N130,0)</f>
        <v>0</v>
      </c>
      <c r="BI130" s="107">
        <f>IF(U130="nulová",N130,0)</f>
        <v>0</v>
      </c>
      <c r="BJ130" s="20" t="s">
        <v>85</v>
      </c>
      <c r="BK130" s="107">
        <f>L130*K130</f>
        <v>0</v>
      </c>
    </row>
    <row r="131" spans="2:63" s="1" customFormat="1" ht="6.95" customHeight="1">
      <c r="B131" s="61"/>
      <c r="C131" s="62"/>
      <c r="D131" s="62"/>
      <c r="E131" s="62"/>
      <c r="F131" s="62"/>
      <c r="G131" s="62"/>
      <c r="H131" s="62"/>
      <c r="I131" s="62"/>
      <c r="J131" s="62"/>
      <c r="K131" s="62"/>
      <c r="L131" s="62"/>
      <c r="M131" s="62"/>
      <c r="N131" s="62"/>
      <c r="O131" s="62"/>
      <c r="P131" s="62"/>
      <c r="Q131" s="62"/>
      <c r="R131" s="63"/>
    </row>
  </sheetData>
  <mergeCells count="92">
    <mergeCell ref="H1:K1"/>
    <mergeCell ref="S2:AC2"/>
    <mergeCell ref="F130:I130"/>
    <mergeCell ref="L130:M130"/>
    <mergeCell ref="N130:Q130"/>
    <mergeCell ref="N118:Q118"/>
    <mergeCell ref="N119:Q119"/>
    <mergeCell ref="N120:Q120"/>
    <mergeCell ref="N125:Q125"/>
    <mergeCell ref="F128:I128"/>
    <mergeCell ref="L128:M128"/>
    <mergeCell ref="N128:Q128"/>
    <mergeCell ref="F129:I129"/>
    <mergeCell ref="L129:M129"/>
    <mergeCell ref="N129:Q129"/>
    <mergeCell ref="F124:I124"/>
    <mergeCell ref="F126:I126"/>
    <mergeCell ref="L126:M126"/>
    <mergeCell ref="N126:Q126"/>
    <mergeCell ref="F127:I127"/>
    <mergeCell ref="L127:M127"/>
    <mergeCell ref="N127:Q127"/>
    <mergeCell ref="F121:I121"/>
    <mergeCell ref="L121:M121"/>
    <mergeCell ref="N121:Q121"/>
    <mergeCell ref="F122:I122"/>
    <mergeCell ref="F123:I123"/>
    <mergeCell ref="L123:M123"/>
    <mergeCell ref="N123:Q123"/>
    <mergeCell ref="M114:Q114"/>
    <mergeCell ref="M115:Q115"/>
    <mergeCell ref="F117:I117"/>
    <mergeCell ref="L117:M117"/>
    <mergeCell ref="N117:Q117"/>
    <mergeCell ref="L101:Q101"/>
    <mergeCell ref="C107:Q107"/>
    <mergeCell ref="F109:P109"/>
    <mergeCell ref="F110:P110"/>
    <mergeCell ref="M112:P112"/>
    <mergeCell ref="D97:H97"/>
    <mergeCell ref="N97:Q97"/>
    <mergeCell ref="D98:H98"/>
    <mergeCell ref="N98:Q98"/>
    <mergeCell ref="N99:Q99"/>
    <mergeCell ref="D94:H94"/>
    <mergeCell ref="N94:Q94"/>
    <mergeCell ref="D95:H95"/>
    <mergeCell ref="N95:Q95"/>
    <mergeCell ref="D96:H96"/>
    <mergeCell ref="N96:Q96"/>
    <mergeCell ref="N88:Q88"/>
    <mergeCell ref="N89:Q89"/>
    <mergeCell ref="N90:Q90"/>
    <mergeCell ref="N91:Q91"/>
    <mergeCell ref="N93:Q93"/>
    <mergeCell ref="F79:P79"/>
    <mergeCell ref="M81:P81"/>
    <mergeCell ref="M83:Q83"/>
    <mergeCell ref="M84:Q84"/>
    <mergeCell ref="C86:G86"/>
    <mergeCell ref="N86:Q86"/>
    <mergeCell ref="H36:J36"/>
    <mergeCell ref="M36:P36"/>
    <mergeCell ref="L38:P38"/>
    <mergeCell ref="C76:Q76"/>
    <mergeCell ref="F78:P78"/>
    <mergeCell ref="H33:J33"/>
    <mergeCell ref="M33:P33"/>
    <mergeCell ref="H34:J34"/>
    <mergeCell ref="M34:P34"/>
    <mergeCell ref="H35:J35"/>
    <mergeCell ref="M35:P35"/>
    <mergeCell ref="M27:P27"/>
    <mergeCell ref="M28:P28"/>
    <mergeCell ref="M30:P30"/>
    <mergeCell ref="H32:J32"/>
    <mergeCell ref="M32:P32"/>
    <mergeCell ref="O17:P17"/>
    <mergeCell ref="O18:P18"/>
    <mergeCell ref="O20:P20"/>
    <mergeCell ref="O21:P21"/>
    <mergeCell ref="E24:L24"/>
    <mergeCell ref="O11:P11"/>
    <mergeCell ref="O12:P12"/>
    <mergeCell ref="O14:P14"/>
    <mergeCell ref="E15:L15"/>
    <mergeCell ref="O15:P15"/>
    <mergeCell ref="C2:Q2"/>
    <mergeCell ref="C4:Q4"/>
    <mergeCell ref="F6:P6"/>
    <mergeCell ref="F7:P7"/>
    <mergeCell ref="O9:P9"/>
  </mergeCells>
  <dataValidations count="2">
    <dataValidation type="list" allowBlank="1" showInputMessage="1" showErrorMessage="1" error="Povoleny jsou hodnoty K, M." sqref="D126:D131">
      <formula1>"K, M"</formula1>
    </dataValidation>
    <dataValidation type="list" allowBlank="1" showInputMessage="1" showErrorMessage="1" error="Povoleny jsou hodnoty základní, snížená, zákl. přenesená, sníž. přenesená, nulová." sqref="U126:U131">
      <formula1>"základní, snížená, zákl. přenesená, sníž. přenesená, nulová"</formula1>
    </dataValidation>
  </dataValidations>
  <hyperlinks>
    <hyperlink ref="F1:G1" location="C2" display="1) Krycí list rozpočtu"/>
    <hyperlink ref="H1:K1" location="C86" display="2) Rekapitulace rozpočtu"/>
    <hyperlink ref="L1" location="C117" display="3) Rozpočet"/>
    <hyperlink ref="S1:T1" location="'Rekapitulace stavby'!C2" display="Rekapitulace stavby"/>
  </hyperlinks>
  <pageMargins left="0.58333330000000005" right="0.58333330000000005" top="0.5" bottom="0.46666669999999999" header="0" footer="0"/>
  <pageSetup paperSize="9" fitToHeight="100" blackAndWhite="1"/>
  <headerFooter>
    <oddFooter>&amp;CStrana &amp;P z &amp;N</oddFooter>
  </headerFooter>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listy</vt:lpstr>
      </vt:variant>
      <vt:variant>
        <vt:i4>7</vt:i4>
      </vt:variant>
      <vt:variant>
        <vt:lpstr>Pojmenované oblasti</vt:lpstr>
      </vt:variant>
      <vt:variant>
        <vt:i4>7</vt:i4>
      </vt:variant>
    </vt:vector>
  </HeadingPairs>
  <TitlesOfParts>
    <vt:vector size="14" baseType="lpstr">
      <vt:lpstr>Rekapitulace stavby</vt:lpstr>
      <vt:lpstr>SO 01.1 - Úpravy terénu a...</vt:lpstr>
      <vt:lpstr>SO 01.2 - Konstrukce leze...</vt:lpstr>
      <vt:lpstr>SO 01.3 - Sportovně techn...</vt:lpstr>
      <vt:lpstr>SO 01.4 - Elektroinstalac...</vt:lpstr>
      <vt:lpstr>SO 01.5 - Oplocení</vt:lpstr>
      <vt:lpstr>SO 01.6 - Mobilní zázemí ...</vt:lpstr>
      <vt:lpstr>'Rekapitulace stavby'!Oblast_tisku</vt:lpstr>
      <vt:lpstr>'SO 01.1 - Úpravy terénu a...'!Oblast_tisku</vt:lpstr>
      <vt:lpstr>'SO 01.2 - Konstrukce leze...'!Oblast_tisku</vt:lpstr>
      <vt:lpstr>'SO 01.3 - Sportovně techn...'!Oblast_tisku</vt:lpstr>
      <vt:lpstr>'SO 01.4 - Elektroinstalac...'!Oblast_tisku</vt:lpstr>
      <vt:lpstr>'SO 01.5 - Oplocení'!Oblast_tisku</vt:lpstr>
      <vt:lpstr>'SO 01.6 - Mobilní zázemí ...'!Oblast_tisku</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PC-PC\PC</dc:creator>
  <cp:lastModifiedBy>PC</cp:lastModifiedBy>
  <dcterms:created xsi:type="dcterms:W3CDTF">2018-03-16T09:04:01Z</dcterms:created>
  <dcterms:modified xsi:type="dcterms:W3CDTF">2018-03-16T09:10:41Z</dcterms:modified>
</cp:coreProperties>
</file>