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4B0E423-2E1F-47A1-8754-F8600E6C22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Bersih" sheetId="2" r:id="rId1"/>
    <sheet name="Credit Scoring" sheetId="3" r:id="rId2"/>
    <sheet name="Credit Scoring (2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3" l="1"/>
  <c r="C13" i="3" s="1" a="1"/>
  <c r="C13" i="3" s="1"/>
  <c r="H101" i="4" a="1"/>
  <c r="H101" i="4" s="1"/>
  <c r="G101" i="4" a="1"/>
  <c r="G101" i="4" s="1"/>
  <c r="F101" i="4" a="1"/>
  <c r="F101" i="4" s="1"/>
  <c r="E101" i="4" a="1"/>
  <c r="E101" i="4" s="1"/>
  <c r="B101" i="4"/>
  <c r="A101" i="4"/>
  <c r="H100" i="4" a="1"/>
  <c r="H100" i="4" s="1"/>
  <c r="G100" i="4" a="1"/>
  <c r="G100" i="4" s="1"/>
  <c r="F100" i="4" a="1"/>
  <c r="F100" i="4" s="1"/>
  <c r="E100" i="4" a="1"/>
  <c r="E100" i="4" s="1"/>
  <c r="B100" i="4"/>
  <c r="A100" i="4"/>
  <c r="H99" i="4" a="1"/>
  <c r="H99" i="4" s="1"/>
  <c r="G99" i="4" a="1"/>
  <c r="G99" i="4" s="1"/>
  <c r="F99" i="4" a="1"/>
  <c r="F99" i="4" s="1"/>
  <c r="E99" i="4" a="1"/>
  <c r="E99" i="4" s="1"/>
  <c r="B99" i="4"/>
  <c r="A99" i="4"/>
  <c r="H98" i="4" a="1"/>
  <c r="H98" i="4" s="1"/>
  <c r="G98" i="4" a="1"/>
  <c r="G98" i="4" s="1"/>
  <c r="F98" i="4" a="1"/>
  <c r="F98" i="4" s="1"/>
  <c r="E98" i="4" a="1"/>
  <c r="E98" i="4" s="1"/>
  <c r="B98" i="4"/>
  <c r="A98" i="4"/>
  <c r="H97" i="4" a="1"/>
  <c r="H97" i="4" s="1"/>
  <c r="G97" i="4" a="1"/>
  <c r="G97" i="4" s="1"/>
  <c r="F97" i="4" a="1"/>
  <c r="F97" i="4" s="1"/>
  <c r="E97" i="4" a="1"/>
  <c r="E97" i="4" s="1"/>
  <c r="B97" i="4"/>
  <c r="A97" i="4"/>
  <c r="H96" i="4" a="1"/>
  <c r="H96" i="4" s="1"/>
  <c r="G96" i="4" a="1"/>
  <c r="G96" i="4" s="1"/>
  <c r="F96" i="4"/>
  <c r="F96" i="4" a="1"/>
  <c r="E96" i="4" a="1"/>
  <c r="E96" i="4" s="1"/>
  <c r="B96" i="4"/>
  <c r="A96" i="4"/>
  <c r="H95" i="4" a="1"/>
  <c r="H95" i="4" s="1"/>
  <c r="G95" i="4" a="1"/>
  <c r="G95" i="4" s="1"/>
  <c r="F95" i="4" a="1"/>
  <c r="F95" i="4" s="1"/>
  <c r="E95" i="4" a="1"/>
  <c r="E95" i="4" s="1"/>
  <c r="B95" i="4"/>
  <c r="A95" i="4"/>
  <c r="H94" i="4" a="1"/>
  <c r="H94" i="4" s="1"/>
  <c r="G94" i="4"/>
  <c r="G94" i="4" a="1"/>
  <c r="F94" i="4" a="1"/>
  <c r="F94" i="4" s="1"/>
  <c r="E94" i="4" a="1"/>
  <c r="E94" i="4" s="1"/>
  <c r="B94" i="4"/>
  <c r="A94" i="4"/>
  <c r="H93" i="4" a="1"/>
  <c r="H93" i="4" s="1"/>
  <c r="G93" i="4" a="1"/>
  <c r="G93" i="4" s="1"/>
  <c r="F93" i="4" a="1"/>
  <c r="F93" i="4" s="1"/>
  <c r="E93" i="4" a="1"/>
  <c r="E93" i="4" s="1"/>
  <c r="B93" i="4"/>
  <c r="A93" i="4"/>
  <c r="H92" i="4" a="1"/>
  <c r="H92" i="4" s="1"/>
  <c r="G92" i="4" a="1"/>
  <c r="G92" i="4" s="1"/>
  <c r="F92" i="4" a="1"/>
  <c r="F92" i="4" s="1"/>
  <c r="E92" i="4" a="1"/>
  <c r="E92" i="4" s="1"/>
  <c r="B92" i="4"/>
  <c r="A92" i="4"/>
  <c r="H91" i="4" a="1"/>
  <c r="H91" i="4" s="1"/>
  <c r="G91" i="4" a="1"/>
  <c r="G91" i="4" s="1"/>
  <c r="F91" i="4" a="1"/>
  <c r="F91" i="4" s="1"/>
  <c r="E91" i="4" a="1"/>
  <c r="E91" i="4" s="1"/>
  <c r="B91" i="4"/>
  <c r="A91" i="4"/>
  <c r="H90" i="4"/>
  <c r="H90" i="4" a="1"/>
  <c r="G90" i="4"/>
  <c r="G90" i="4" a="1"/>
  <c r="F90" i="4" a="1"/>
  <c r="F90" i="4" s="1"/>
  <c r="E90" i="4" a="1"/>
  <c r="E90" i="4" s="1"/>
  <c r="B90" i="4"/>
  <c r="A90" i="4"/>
  <c r="H89" i="4" a="1"/>
  <c r="H89" i="4" s="1"/>
  <c r="G89" i="4" a="1"/>
  <c r="G89" i="4" s="1"/>
  <c r="F89" i="4" a="1"/>
  <c r="F89" i="4" s="1"/>
  <c r="E89" i="4" a="1"/>
  <c r="E89" i="4" s="1"/>
  <c r="B89" i="4"/>
  <c r="A89" i="4"/>
  <c r="H88" i="4" a="1"/>
  <c r="H88" i="4" s="1"/>
  <c r="G88" i="4" a="1"/>
  <c r="G88" i="4" s="1"/>
  <c r="F88" i="4"/>
  <c r="F88" i="4" a="1"/>
  <c r="E88" i="4" a="1"/>
  <c r="E88" i="4" s="1"/>
  <c r="B88" i="4"/>
  <c r="A88" i="4"/>
  <c r="H87" i="4" a="1"/>
  <c r="H87" i="4" s="1"/>
  <c r="G87" i="4" a="1"/>
  <c r="G87" i="4" s="1"/>
  <c r="F87" i="4" a="1"/>
  <c r="F87" i="4" s="1"/>
  <c r="E87" i="4" a="1"/>
  <c r="E87" i="4" s="1"/>
  <c r="B87" i="4"/>
  <c r="A87" i="4"/>
  <c r="H86" i="4" a="1"/>
  <c r="H86" i="4" s="1"/>
  <c r="G86" i="4"/>
  <c r="G86" i="4" a="1"/>
  <c r="F86" i="4" a="1"/>
  <c r="F86" i="4" s="1"/>
  <c r="E86" i="4" a="1"/>
  <c r="E86" i="4" s="1"/>
  <c r="B86" i="4"/>
  <c r="A86" i="4"/>
  <c r="H85" i="4" a="1"/>
  <c r="H85" i="4" s="1"/>
  <c r="G85" i="4" a="1"/>
  <c r="G85" i="4" s="1"/>
  <c r="F85" i="4" a="1"/>
  <c r="F85" i="4" s="1"/>
  <c r="E85" i="4" a="1"/>
  <c r="E85" i="4" s="1"/>
  <c r="B85" i="4"/>
  <c r="A85" i="4"/>
  <c r="H84" i="4"/>
  <c r="H84" i="4" a="1"/>
  <c r="G84" i="4" a="1"/>
  <c r="G84" i="4" s="1"/>
  <c r="F84" i="4" a="1"/>
  <c r="F84" i="4" s="1"/>
  <c r="E84" i="4" a="1"/>
  <c r="E84" i="4" s="1"/>
  <c r="B84" i="4"/>
  <c r="A84" i="4"/>
  <c r="H83" i="4" a="1"/>
  <c r="H83" i="4" s="1"/>
  <c r="G83" i="4" a="1"/>
  <c r="G83" i="4" s="1"/>
  <c r="F83" i="4" a="1"/>
  <c r="F83" i="4" s="1"/>
  <c r="E83" i="4" a="1"/>
  <c r="E83" i="4" s="1"/>
  <c r="B83" i="4"/>
  <c r="A83" i="4"/>
  <c r="H82" i="4" a="1"/>
  <c r="H82" i="4" s="1"/>
  <c r="G82" i="4"/>
  <c r="G82" i="4" a="1"/>
  <c r="F82" i="4" a="1"/>
  <c r="F82" i="4" s="1"/>
  <c r="E82" i="4" a="1"/>
  <c r="E82" i="4" s="1"/>
  <c r="B82" i="4"/>
  <c r="A82" i="4"/>
  <c r="H81" i="4" a="1"/>
  <c r="H81" i="4" s="1"/>
  <c r="G81" i="4" a="1"/>
  <c r="G81" i="4" s="1"/>
  <c r="F81" i="4"/>
  <c r="F81" i="4" a="1"/>
  <c r="E81" i="4" a="1"/>
  <c r="E81" i="4" s="1"/>
  <c r="B81" i="4"/>
  <c r="A81" i="4"/>
  <c r="H80" i="4" a="1"/>
  <c r="H80" i="4" s="1"/>
  <c r="G80" i="4" a="1"/>
  <c r="G80" i="4" s="1"/>
  <c r="F80" i="4" a="1"/>
  <c r="F80" i="4" s="1"/>
  <c r="E80" i="4" a="1"/>
  <c r="E80" i="4" s="1"/>
  <c r="B80" i="4"/>
  <c r="A80" i="4"/>
  <c r="H79" i="4" a="1"/>
  <c r="H79" i="4" s="1"/>
  <c r="G79" i="4"/>
  <c r="G79" i="4" a="1"/>
  <c r="F79" i="4" a="1"/>
  <c r="F79" i="4" s="1"/>
  <c r="E79" i="4" a="1"/>
  <c r="E79" i="4" s="1"/>
  <c r="B79" i="4"/>
  <c r="A79" i="4"/>
  <c r="H78" i="4" a="1"/>
  <c r="H78" i="4" s="1"/>
  <c r="G78" i="4" a="1"/>
  <c r="G78" i="4" s="1"/>
  <c r="F78" i="4" a="1"/>
  <c r="F78" i="4" s="1"/>
  <c r="E78" i="4"/>
  <c r="E78" i="4" a="1"/>
  <c r="B78" i="4"/>
  <c r="A78" i="4"/>
  <c r="H77" i="4"/>
  <c r="H77" i="4" a="1"/>
  <c r="G77" i="4" a="1"/>
  <c r="G77" i="4" s="1"/>
  <c r="F77" i="4" a="1"/>
  <c r="F77" i="4" s="1"/>
  <c r="E77" i="4" a="1"/>
  <c r="E77" i="4" s="1"/>
  <c r="B77" i="4"/>
  <c r="A77" i="4"/>
  <c r="H76" i="4"/>
  <c r="H76" i="4" a="1"/>
  <c r="G76" i="4" a="1"/>
  <c r="G76" i="4" s="1"/>
  <c r="F76" i="4" a="1"/>
  <c r="F76" i="4" s="1"/>
  <c r="E76" i="4" a="1"/>
  <c r="E76" i="4" s="1"/>
  <c r="B76" i="4"/>
  <c r="A76" i="4"/>
  <c r="H75" i="4" a="1"/>
  <c r="H75" i="4" s="1"/>
  <c r="G75" i="4"/>
  <c r="G75" i="4" a="1"/>
  <c r="F75" i="4" a="1"/>
  <c r="F75" i="4" s="1"/>
  <c r="E75" i="4"/>
  <c r="E75" i="4" a="1"/>
  <c r="B75" i="4"/>
  <c r="A75" i="4"/>
  <c r="H74" i="4" a="1"/>
  <c r="H74" i="4" s="1"/>
  <c r="G74" i="4"/>
  <c r="G74" i="4" a="1"/>
  <c r="F74" i="4" a="1"/>
  <c r="F74" i="4" s="1"/>
  <c r="E74" i="4"/>
  <c r="E74" i="4" a="1"/>
  <c r="B74" i="4"/>
  <c r="A74" i="4"/>
  <c r="H73" i="4"/>
  <c r="H73" i="4" a="1"/>
  <c r="G73" i="4" a="1"/>
  <c r="G73" i="4" s="1"/>
  <c r="F73" i="4" a="1"/>
  <c r="F73" i="4" s="1"/>
  <c r="E73" i="4" a="1"/>
  <c r="E73" i="4" s="1"/>
  <c r="B73" i="4"/>
  <c r="A73" i="4"/>
  <c r="H72" i="4" a="1"/>
  <c r="H72" i="4" s="1"/>
  <c r="G72" i="4" a="1"/>
  <c r="G72" i="4" s="1"/>
  <c r="F72" i="4" a="1"/>
  <c r="F72" i="4" s="1"/>
  <c r="E72" i="4" a="1"/>
  <c r="E72" i="4" s="1"/>
  <c r="B72" i="4"/>
  <c r="A72" i="4"/>
  <c r="H71" i="4" a="1"/>
  <c r="H71" i="4" s="1"/>
  <c r="G71" i="4" a="1"/>
  <c r="G71" i="4" s="1"/>
  <c r="F71" i="4" a="1"/>
  <c r="F71" i="4" s="1"/>
  <c r="E71" i="4" a="1"/>
  <c r="E71" i="4" s="1"/>
  <c r="B71" i="4"/>
  <c r="A71" i="4"/>
  <c r="H70" i="4" a="1"/>
  <c r="H70" i="4" s="1"/>
  <c r="G70" i="4"/>
  <c r="G70" i="4" a="1"/>
  <c r="F70" i="4" a="1"/>
  <c r="F70" i="4" s="1"/>
  <c r="E70" i="4" a="1"/>
  <c r="E70" i="4" s="1"/>
  <c r="B70" i="4"/>
  <c r="A70" i="4"/>
  <c r="H69" i="4" a="1"/>
  <c r="H69" i="4" s="1"/>
  <c r="G69" i="4" a="1"/>
  <c r="G69" i="4" s="1"/>
  <c r="F69" i="4"/>
  <c r="F69" i="4" a="1"/>
  <c r="E69" i="4" a="1"/>
  <c r="E69" i="4" s="1"/>
  <c r="B69" i="4"/>
  <c r="A69" i="4"/>
  <c r="H68" i="4" a="1"/>
  <c r="H68" i="4" s="1"/>
  <c r="G68" i="4" a="1"/>
  <c r="G68" i="4" s="1"/>
  <c r="F68" i="4"/>
  <c r="F68" i="4" a="1"/>
  <c r="E68" i="4" a="1"/>
  <c r="E68" i="4" s="1"/>
  <c r="B68" i="4"/>
  <c r="A68" i="4"/>
  <c r="H67" i="4" a="1"/>
  <c r="H67" i="4" s="1"/>
  <c r="G67" i="4" a="1"/>
  <c r="G67" i="4" s="1"/>
  <c r="F67" i="4" a="1"/>
  <c r="F67" i="4" s="1"/>
  <c r="E67" i="4" a="1"/>
  <c r="E67" i="4" s="1"/>
  <c r="B67" i="4"/>
  <c r="A67" i="4"/>
  <c r="H66" i="4" a="1"/>
  <c r="H66" i="4" s="1"/>
  <c r="G66" i="4"/>
  <c r="G66" i="4" a="1"/>
  <c r="F66" i="4" a="1"/>
  <c r="F66" i="4" s="1"/>
  <c r="E66" i="4" a="1"/>
  <c r="E66" i="4" s="1"/>
  <c r="B66" i="4"/>
  <c r="A66" i="4"/>
  <c r="H65" i="4" a="1"/>
  <c r="H65" i="4" s="1"/>
  <c r="G65" i="4" a="1"/>
  <c r="G65" i="4" s="1"/>
  <c r="F65" i="4"/>
  <c r="F65" i="4" a="1"/>
  <c r="E65" i="4" a="1"/>
  <c r="E65" i="4" s="1"/>
  <c r="B65" i="4"/>
  <c r="A65" i="4"/>
  <c r="H64" i="4" a="1"/>
  <c r="H64" i="4" s="1"/>
  <c r="G64" i="4" a="1"/>
  <c r="G64" i="4" s="1"/>
  <c r="F64" i="4"/>
  <c r="F64" i="4" a="1"/>
  <c r="E64" i="4" a="1"/>
  <c r="E64" i="4" s="1"/>
  <c r="B64" i="4"/>
  <c r="A64" i="4"/>
  <c r="H63" i="4"/>
  <c r="H63" i="4" a="1"/>
  <c r="G63" i="4" a="1"/>
  <c r="G63" i="4" s="1"/>
  <c r="F63" i="4"/>
  <c r="F63" i="4" a="1"/>
  <c r="E63" i="4" a="1"/>
  <c r="E63" i="4" s="1"/>
  <c r="B63" i="4"/>
  <c r="A63" i="4"/>
  <c r="H62" i="4" a="1"/>
  <c r="H62" i="4" s="1"/>
  <c r="G62" i="4" a="1"/>
  <c r="G62" i="4" s="1"/>
  <c r="F62" i="4" a="1"/>
  <c r="F62" i="4" s="1"/>
  <c r="E62" i="4" a="1"/>
  <c r="E62" i="4" s="1"/>
  <c r="B62" i="4"/>
  <c r="A62" i="4"/>
  <c r="H61" i="4" a="1"/>
  <c r="H61" i="4" s="1"/>
  <c r="G61" i="4"/>
  <c r="G61" i="4" a="1"/>
  <c r="F61" i="4" a="1"/>
  <c r="F61" i="4" s="1"/>
  <c r="E61" i="4"/>
  <c r="E61" i="4" a="1"/>
  <c r="B61" i="4"/>
  <c r="A61" i="4"/>
  <c r="H60" i="4" a="1"/>
  <c r="H60" i="4" s="1"/>
  <c r="G60" i="4" a="1"/>
  <c r="G60" i="4" s="1"/>
  <c r="F60" i="4" a="1"/>
  <c r="F60" i="4" s="1"/>
  <c r="E60" i="4" a="1"/>
  <c r="E60" i="4" s="1"/>
  <c r="B60" i="4"/>
  <c r="A60" i="4"/>
  <c r="H59" i="4" a="1"/>
  <c r="H59" i="4" s="1"/>
  <c r="G59" i="4" a="1"/>
  <c r="G59" i="4" s="1"/>
  <c r="F59" i="4"/>
  <c r="F59" i="4" a="1"/>
  <c r="E59" i="4" a="1"/>
  <c r="E59" i="4" s="1"/>
  <c r="B59" i="4"/>
  <c r="A59" i="4"/>
  <c r="H58" i="4" a="1"/>
  <c r="H58" i="4" s="1"/>
  <c r="G58" i="4" a="1"/>
  <c r="G58" i="4" s="1"/>
  <c r="F58" i="4"/>
  <c r="F58" i="4" a="1"/>
  <c r="E58" i="4" a="1"/>
  <c r="E58" i="4" s="1"/>
  <c r="B58" i="4"/>
  <c r="A58" i="4"/>
  <c r="H57" i="4" a="1"/>
  <c r="H57" i="4" s="1"/>
  <c r="G57" i="4" a="1"/>
  <c r="G57" i="4" s="1"/>
  <c r="F57" i="4" a="1"/>
  <c r="F57" i="4" s="1"/>
  <c r="E57" i="4"/>
  <c r="E57" i="4" a="1"/>
  <c r="B57" i="4"/>
  <c r="A57" i="4"/>
  <c r="H56" i="4" a="1"/>
  <c r="H56" i="4" s="1"/>
  <c r="G56" i="4" a="1"/>
  <c r="G56" i="4" s="1"/>
  <c r="F56" i="4" a="1"/>
  <c r="F56" i="4" s="1"/>
  <c r="E56" i="4" a="1"/>
  <c r="E56" i="4" s="1"/>
  <c r="B56" i="4"/>
  <c r="A56" i="4"/>
  <c r="H55" i="4"/>
  <c r="H55" i="4" a="1"/>
  <c r="G55" i="4" a="1"/>
  <c r="G55" i="4" s="1"/>
  <c r="F55" i="4"/>
  <c r="F55" i="4" a="1"/>
  <c r="E55" i="4" a="1"/>
  <c r="E55" i="4" s="1"/>
  <c r="B55" i="4"/>
  <c r="A55" i="4"/>
  <c r="H54" i="4" a="1"/>
  <c r="H54" i="4" s="1"/>
  <c r="G54" i="4" a="1"/>
  <c r="G54" i="4" s="1"/>
  <c r="F54" i="4"/>
  <c r="F54" i="4" a="1"/>
  <c r="E54" i="4" a="1"/>
  <c r="E54" i="4" s="1"/>
  <c r="B54" i="4"/>
  <c r="A54" i="4"/>
  <c r="H53" i="4" a="1"/>
  <c r="H53" i="4" s="1"/>
  <c r="G53" i="4"/>
  <c r="G53" i="4" a="1"/>
  <c r="F53" i="4" a="1"/>
  <c r="F53" i="4" s="1"/>
  <c r="E53" i="4"/>
  <c r="E53" i="4" a="1"/>
  <c r="B53" i="4"/>
  <c r="A53" i="4"/>
  <c r="H52" i="4" a="1"/>
  <c r="H52" i="4" s="1"/>
  <c r="G52" i="4"/>
  <c r="G52" i="4" a="1"/>
  <c r="F52" i="4" a="1"/>
  <c r="F52" i="4" s="1"/>
  <c r="E52" i="4" a="1"/>
  <c r="E52" i="4" s="1"/>
  <c r="B52" i="4"/>
  <c r="A52" i="4"/>
  <c r="H51" i="4" a="1"/>
  <c r="H51" i="4" s="1"/>
  <c r="G51" i="4"/>
  <c r="G51" i="4" a="1"/>
  <c r="F51" i="4" a="1"/>
  <c r="F51" i="4" s="1"/>
  <c r="E51" i="4" a="1"/>
  <c r="E51" i="4" s="1"/>
  <c r="B51" i="4"/>
  <c r="A51" i="4"/>
  <c r="H50" i="4" a="1"/>
  <c r="H50" i="4" s="1"/>
  <c r="G50" i="4" a="1"/>
  <c r="G50" i="4" s="1"/>
  <c r="F50" i="4" a="1"/>
  <c r="F50" i="4" s="1"/>
  <c r="E50" i="4" a="1"/>
  <c r="E50" i="4" s="1"/>
  <c r="B50" i="4"/>
  <c r="A50" i="4"/>
  <c r="H49" i="4" a="1"/>
  <c r="H49" i="4" s="1"/>
  <c r="G49" i="4" a="1"/>
  <c r="G49" i="4" s="1"/>
  <c r="F49" i="4" a="1"/>
  <c r="F49" i="4" s="1"/>
  <c r="E49" i="4" a="1"/>
  <c r="E49" i="4" s="1"/>
  <c r="B49" i="4"/>
  <c r="A49" i="4"/>
  <c r="H48" i="4" a="1"/>
  <c r="H48" i="4" s="1"/>
  <c r="G48" i="4" a="1"/>
  <c r="G48" i="4" s="1"/>
  <c r="F48" i="4" a="1"/>
  <c r="F48" i="4" s="1"/>
  <c r="E48" i="4" a="1"/>
  <c r="E48" i="4" s="1"/>
  <c r="B48" i="4"/>
  <c r="A48" i="4"/>
  <c r="H47" i="4" a="1"/>
  <c r="H47" i="4" s="1"/>
  <c r="G47" i="4" a="1"/>
  <c r="G47" i="4" s="1"/>
  <c r="F47" i="4" a="1"/>
  <c r="F47" i="4" s="1"/>
  <c r="E47" i="4" a="1"/>
  <c r="E47" i="4" s="1"/>
  <c r="B47" i="4"/>
  <c r="A47" i="4"/>
  <c r="H46" i="4" a="1"/>
  <c r="H46" i="4" s="1"/>
  <c r="G46" i="4" a="1"/>
  <c r="G46" i="4" s="1"/>
  <c r="F46" i="4" a="1"/>
  <c r="F46" i="4" s="1"/>
  <c r="E46" i="4" a="1"/>
  <c r="E46" i="4" s="1"/>
  <c r="B46" i="4"/>
  <c r="A46" i="4"/>
  <c r="H45" i="4"/>
  <c r="H45" i="4" a="1"/>
  <c r="G45" i="4" a="1"/>
  <c r="G45" i="4" s="1"/>
  <c r="F45" i="4"/>
  <c r="F45" i="4" a="1"/>
  <c r="E45" i="4" a="1"/>
  <c r="E45" i="4" s="1"/>
  <c r="B45" i="4"/>
  <c r="A45" i="4"/>
  <c r="H44" i="4" a="1"/>
  <c r="H44" i="4" s="1"/>
  <c r="G44" i="4" a="1"/>
  <c r="G44" i="4" s="1"/>
  <c r="F44" i="4" a="1"/>
  <c r="F44" i="4" s="1"/>
  <c r="E44" i="4" a="1"/>
  <c r="E44" i="4" s="1"/>
  <c r="B44" i="4"/>
  <c r="A44" i="4"/>
  <c r="H43" i="4" a="1"/>
  <c r="H43" i="4" s="1"/>
  <c r="G43" i="4" a="1"/>
  <c r="G43" i="4" s="1"/>
  <c r="F43" i="4" a="1"/>
  <c r="F43" i="4" s="1"/>
  <c r="E43" i="4" a="1"/>
  <c r="E43" i="4" s="1"/>
  <c r="B43" i="4"/>
  <c r="A43" i="4"/>
  <c r="H42" i="4" a="1"/>
  <c r="H42" i="4" s="1"/>
  <c r="G42" i="4" a="1"/>
  <c r="G42" i="4" s="1"/>
  <c r="F42" i="4" a="1"/>
  <c r="F42" i="4" s="1"/>
  <c r="E42" i="4" a="1"/>
  <c r="E42" i="4" s="1"/>
  <c r="B42" i="4"/>
  <c r="A42" i="4"/>
  <c r="H41" i="4"/>
  <c r="H41" i="4" a="1"/>
  <c r="G41" i="4" a="1"/>
  <c r="G41" i="4" s="1"/>
  <c r="F41" i="4"/>
  <c r="F41" i="4" a="1"/>
  <c r="E41" i="4" a="1"/>
  <c r="E41" i="4" s="1"/>
  <c r="B41" i="4"/>
  <c r="A41" i="4"/>
  <c r="H40" i="4" a="1"/>
  <c r="H40" i="4" s="1"/>
  <c r="G40" i="4" a="1"/>
  <c r="G40" i="4" s="1"/>
  <c r="F40" i="4" a="1"/>
  <c r="F40" i="4" s="1"/>
  <c r="E40" i="4" a="1"/>
  <c r="E40" i="4" s="1"/>
  <c r="B40" i="4"/>
  <c r="A40" i="4"/>
  <c r="H39" i="4"/>
  <c r="H39" i="4" a="1"/>
  <c r="G39" i="4" a="1"/>
  <c r="G39" i="4" s="1"/>
  <c r="F39" i="4" a="1"/>
  <c r="F39" i="4" s="1"/>
  <c r="E39" i="4" a="1"/>
  <c r="E39" i="4" s="1"/>
  <c r="B39" i="4"/>
  <c r="A39" i="4"/>
  <c r="H38" i="4" a="1"/>
  <c r="H38" i="4" s="1"/>
  <c r="G38" i="4" a="1"/>
  <c r="G38" i="4" s="1"/>
  <c r="F38" i="4" a="1"/>
  <c r="F38" i="4" s="1"/>
  <c r="E38" i="4" a="1"/>
  <c r="E38" i="4" s="1"/>
  <c r="B38" i="4"/>
  <c r="A38" i="4"/>
  <c r="H37" i="4" a="1"/>
  <c r="H37" i="4" s="1"/>
  <c r="G37" i="4" a="1"/>
  <c r="G37" i="4" s="1"/>
  <c r="F37" i="4" a="1"/>
  <c r="F37" i="4" s="1"/>
  <c r="E37" i="4" a="1"/>
  <c r="E37" i="4" s="1"/>
  <c r="B37" i="4"/>
  <c r="A37" i="4"/>
  <c r="H36" i="4" a="1"/>
  <c r="H36" i="4" s="1"/>
  <c r="G36" i="4" a="1"/>
  <c r="G36" i="4" s="1"/>
  <c r="F36" i="4" a="1"/>
  <c r="F36" i="4" s="1"/>
  <c r="E36" i="4"/>
  <c r="E36" i="4" a="1"/>
  <c r="B36" i="4"/>
  <c r="A36" i="4"/>
  <c r="H35" i="4"/>
  <c r="H35" i="4" a="1"/>
  <c r="G35" i="4" a="1"/>
  <c r="G35" i="4" s="1"/>
  <c r="F35" i="4" a="1"/>
  <c r="F35" i="4" s="1"/>
  <c r="E35" i="4" a="1"/>
  <c r="E35" i="4" s="1"/>
  <c r="B35" i="4"/>
  <c r="A35" i="4"/>
  <c r="H34" i="4" a="1"/>
  <c r="H34" i="4" s="1"/>
  <c r="G34" i="4" a="1"/>
  <c r="G34" i="4" s="1"/>
  <c r="F34" i="4" a="1"/>
  <c r="F34" i="4" s="1"/>
  <c r="E34" i="4" a="1"/>
  <c r="E34" i="4" s="1"/>
  <c r="B34" i="4"/>
  <c r="A34" i="4"/>
  <c r="H33" i="4" a="1"/>
  <c r="H33" i="4" s="1"/>
  <c r="G33" i="4" a="1"/>
  <c r="G33" i="4" s="1"/>
  <c r="F33" i="4" a="1"/>
  <c r="F33" i="4" s="1"/>
  <c r="E33" i="4" a="1"/>
  <c r="E33" i="4" s="1"/>
  <c r="B33" i="4"/>
  <c r="A33" i="4"/>
  <c r="H32" i="4" a="1"/>
  <c r="H32" i="4" s="1"/>
  <c r="G32" i="4" a="1"/>
  <c r="G32" i="4" s="1"/>
  <c r="F32" i="4" a="1"/>
  <c r="F32" i="4" s="1"/>
  <c r="E32" i="4" a="1"/>
  <c r="E32" i="4" s="1"/>
  <c r="B32" i="4"/>
  <c r="A32" i="4"/>
  <c r="H31" i="4"/>
  <c r="H31" i="4" a="1"/>
  <c r="G31" i="4" a="1"/>
  <c r="G31" i="4" s="1"/>
  <c r="F31" i="4" a="1"/>
  <c r="F31" i="4" s="1"/>
  <c r="E31" i="4" a="1"/>
  <c r="E31" i="4" s="1"/>
  <c r="B31" i="4"/>
  <c r="A31" i="4"/>
  <c r="K30" i="4"/>
  <c r="H30" i="4" a="1"/>
  <c r="H30" i="4" s="1"/>
  <c r="G30" i="4" a="1"/>
  <c r="G30" i="4" s="1"/>
  <c r="F30" i="4" a="1"/>
  <c r="F30" i="4" s="1"/>
  <c r="E30" i="4" a="1"/>
  <c r="E30" i="4" s="1"/>
  <c r="B30" i="4"/>
  <c r="A30" i="4"/>
  <c r="K29" i="4"/>
  <c r="H29" i="4"/>
  <c r="H29" i="4" a="1"/>
  <c r="G29" i="4" a="1"/>
  <c r="G29" i="4" s="1"/>
  <c r="F29" i="4"/>
  <c r="F29" i="4" a="1"/>
  <c r="E29" i="4" a="1"/>
  <c r="E29" i="4" s="1"/>
  <c r="B29" i="4"/>
  <c r="A29" i="4"/>
  <c r="M28" i="4"/>
  <c r="K28" i="4"/>
  <c r="H28" i="4" a="1"/>
  <c r="H28" i="4" s="1"/>
  <c r="G28" i="4" a="1"/>
  <c r="G28" i="4" s="1"/>
  <c r="F28" i="4" a="1"/>
  <c r="F28" i="4" s="1"/>
  <c r="E28" i="4" a="1"/>
  <c r="E28" i="4" s="1"/>
  <c r="B28" i="4"/>
  <c r="A28" i="4"/>
  <c r="H27" i="4" a="1"/>
  <c r="H27" i="4" s="1"/>
  <c r="G27" i="4" a="1"/>
  <c r="G27" i="4" s="1"/>
  <c r="F27" i="4" a="1"/>
  <c r="F27" i="4" s="1"/>
  <c r="E27" i="4" a="1"/>
  <c r="E27" i="4" s="1"/>
  <c r="B27" i="4"/>
  <c r="A27" i="4"/>
  <c r="H26" i="4" a="1"/>
  <c r="H26" i="4" s="1"/>
  <c r="G26" i="4" a="1"/>
  <c r="G26" i="4" s="1"/>
  <c r="F26" i="4" a="1"/>
  <c r="F26" i="4" s="1"/>
  <c r="E26" i="4" a="1"/>
  <c r="E26" i="4" s="1"/>
  <c r="B26" i="4"/>
  <c r="A26" i="4"/>
  <c r="H25" i="4" a="1"/>
  <c r="H25" i="4" s="1"/>
  <c r="G25" i="4" a="1"/>
  <c r="G25" i="4" s="1"/>
  <c r="F25" i="4" a="1"/>
  <c r="F25" i="4" s="1"/>
  <c r="E25" i="4"/>
  <c r="E25" i="4" a="1"/>
  <c r="B25" i="4"/>
  <c r="A25" i="4"/>
  <c r="H24" i="4" a="1"/>
  <c r="H24" i="4" s="1"/>
  <c r="G24" i="4" a="1"/>
  <c r="G24" i="4" s="1"/>
  <c r="F24" i="4" a="1"/>
  <c r="F24" i="4" s="1"/>
  <c r="E24" i="4" a="1"/>
  <c r="E24" i="4" s="1"/>
  <c r="B24" i="4"/>
  <c r="A24" i="4"/>
  <c r="H23" i="4" a="1"/>
  <c r="H23" i="4" s="1"/>
  <c r="G23" i="4" a="1"/>
  <c r="G23" i="4" s="1"/>
  <c r="F23" i="4" a="1"/>
  <c r="F23" i="4" s="1"/>
  <c r="E23" i="4" a="1"/>
  <c r="E23" i="4" s="1"/>
  <c r="B23" i="4"/>
  <c r="A23" i="4"/>
  <c r="H22" i="4" a="1"/>
  <c r="H22" i="4" s="1"/>
  <c r="G22" i="4" a="1"/>
  <c r="G22" i="4" s="1"/>
  <c r="F22" i="4" a="1"/>
  <c r="F22" i="4" s="1"/>
  <c r="E22" i="4" a="1"/>
  <c r="E22" i="4" s="1"/>
  <c r="B22" i="4"/>
  <c r="A22" i="4"/>
  <c r="H21" i="4" a="1"/>
  <c r="H21" i="4" s="1"/>
  <c r="G21" i="4" a="1"/>
  <c r="G21" i="4" s="1"/>
  <c r="F21" i="4" a="1"/>
  <c r="F21" i="4" s="1"/>
  <c r="E21" i="4" a="1"/>
  <c r="E21" i="4" s="1"/>
  <c r="B21" i="4"/>
  <c r="A21" i="4"/>
  <c r="H20" i="4" a="1"/>
  <c r="H20" i="4" s="1"/>
  <c r="G20" i="4" a="1"/>
  <c r="G20" i="4" s="1"/>
  <c r="F20" i="4" a="1"/>
  <c r="F20" i="4" s="1"/>
  <c r="E20" i="4" a="1"/>
  <c r="E20" i="4" s="1"/>
  <c r="B20" i="4"/>
  <c r="A20" i="4"/>
  <c r="K19" i="4"/>
  <c r="H19" i="4" a="1"/>
  <c r="H19" i="4" s="1"/>
  <c r="G19" i="4" a="1"/>
  <c r="G19" i="4" s="1"/>
  <c r="F19" i="4" a="1"/>
  <c r="F19" i="4" s="1"/>
  <c r="E19" i="4" a="1"/>
  <c r="E19" i="4" s="1"/>
  <c r="B19" i="4"/>
  <c r="A19" i="4"/>
  <c r="K18" i="4"/>
  <c r="H18" i="4" a="1"/>
  <c r="H18" i="4" s="1"/>
  <c r="G18" i="4" a="1"/>
  <c r="G18" i="4" s="1"/>
  <c r="F18" i="4" a="1"/>
  <c r="F18" i="4" s="1"/>
  <c r="E18" i="4" a="1"/>
  <c r="E18" i="4" s="1"/>
  <c r="B18" i="4"/>
  <c r="A18" i="4"/>
  <c r="M17" i="4"/>
  <c r="K17" i="4"/>
  <c r="H17" i="4" a="1"/>
  <c r="H17" i="4" s="1"/>
  <c r="G17" i="4" a="1"/>
  <c r="G17" i="4" s="1"/>
  <c r="F17" i="4" a="1"/>
  <c r="F17" i="4" s="1"/>
  <c r="E17" i="4" a="1"/>
  <c r="E17" i="4" s="1"/>
  <c r="B17" i="4"/>
  <c r="A17" i="4"/>
  <c r="H16" i="4" a="1"/>
  <c r="H16" i="4" s="1"/>
  <c r="G16" i="4" a="1"/>
  <c r="G16" i="4" s="1"/>
  <c r="F16" i="4" a="1"/>
  <c r="F16" i="4" s="1"/>
  <c r="E16" i="4" a="1"/>
  <c r="E16" i="4" s="1"/>
  <c r="B16" i="4"/>
  <c r="A16" i="4"/>
  <c r="H15" i="4" a="1"/>
  <c r="H15" i="4" s="1"/>
  <c r="G15" i="4" a="1"/>
  <c r="G15" i="4" s="1"/>
  <c r="F15" i="4" a="1"/>
  <c r="F15" i="4" s="1"/>
  <c r="E15" i="4" a="1"/>
  <c r="E15" i="4" s="1"/>
  <c r="B15" i="4"/>
  <c r="A15" i="4"/>
  <c r="H14" i="4" a="1"/>
  <c r="H14" i="4" s="1"/>
  <c r="G14" i="4" a="1"/>
  <c r="G14" i="4" s="1"/>
  <c r="F14" i="4" a="1"/>
  <c r="F14" i="4" s="1"/>
  <c r="E14" i="4" a="1"/>
  <c r="E14" i="4" s="1"/>
  <c r="B14" i="4"/>
  <c r="A14" i="4"/>
  <c r="H13" i="4" a="1"/>
  <c r="H13" i="4" s="1"/>
  <c r="G13" i="4" a="1"/>
  <c r="G13" i="4" s="1"/>
  <c r="F13" i="4" a="1"/>
  <c r="F13" i="4" s="1"/>
  <c r="E13" i="4" a="1"/>
  <c r="E13" i="4" s="1"/>
  <c r="B13" i="4"/>
  <c r="A13" i="4"/>
  <c r="H12" i="4" a="1"/>
  <c r="H12" i="4" s="1"/>
  <c r="G12" i="4" a="1"/>
  <c r="G12" i="4" s="1"/>
  <c r="F12" i="4" a="1"/>
  <c r="F12" i="4" s="1"/>
  <c r="E12" i="4" a="1"/>
  <c r="E12" i="4" s="1"/>
  <c r="B12" i="4"/>
  <c r="A12" i="4"/>
  <c r="H11" i="4"/>
  <c r="H11" i="4" a="1"/>
  <c r="G11" i="4" a="1"/>
  <c r="G11" i="4" s="1"/>
  <c r="F11" i="4" a="1"/>
  <c r="F11" i="4" s="1"/>
  <c r="E11" i="4" a="1"/>
  <c r="E11" i="4" s="1"/>
  <c r="B11" i="4"/>
  <c r="A11" i="4"/>
  <c r="H10" i="4" a="1"/>
  <c r="H10" i="4" s="1"/>
  <c r="G10" i="4" a="1"/>
  <c r="G10" i="4" s="1"/>
  <c r="F10" i="4" a="1"/>
  <c r="F10" i="4" s="1"/>
  <c r="E10" i="4" a="1"/>
  <c r="E10" i="4" s="1"/>
  <c r="B10" i="4"/>
  <c r="A10" i="4"/>
  <c r="H9" i="4" a="1"/>
  <c r="H9" i="4" s="1"/>
  <c r="G9" i="4" a="1"/>
  <c r="G9" i="4" s="1"/>
  <c r="F9" i="4" a="1"/>
  <c r="F9" i="4" s="1"/>
  <c r="E9" i="4" a="1"/>
  <c r="E9" i="4" s="1"/>
  <c r="B9" i="4"/>
  <c r="A9" i="4"/>
  <c r="H8" i="4" a="1"/>
  <c r="H8" i="4" s="1"/>
  <c r="G8" i="4" a="1"/>
  <c r="G8" i="4" s="1"/>
  <c r="F8" i="4" a="1"/>
  <c r="F8" i="4" s="1"/>
  <c r="E8" i="4" a="1"/>
  <c r="E8" i="4" s="1"/>
  <c r="B8" i="4"/>
  <c r="A8" i="4"/>
  <c r="H7" i="4" a="1"/>
  <c r="H7" i="4" s="1"/>
  <c r="G7" i="4" a="1"/>
  <c r="G7" i="4" s="1"/>
  <c r="F7" i="4" a="1"/>
  <c r="F7" i="4" s="1"/>
  <c r="E7" i="4" a="1"/>
  <c r="E7" i="4" s="1"/>
  <c r="B7" i="4"/>
  <c r="A7" i="4"/>
  <c r="H6" i="4" a="1"/>
  <c r="H6" i="4" s="1"/>
  <c r="G6" i="4" a="1"/>
  <c r="G6" i="4" s="1"/>
  <c r="F6" i="4" a="1"/>
  <c r="F6" i="4" s="1"/>
  <c r="E6" i="4" a="1"/>
  <c r="E6" i="4" s="1"/>
  <c r="B6" i="4"/>
  <c r="A6" i="4"/>
  <c r="H5" i="4" a="1"/>
  <c r="H5" i="4" s="1"/>
  <c r="G5" i="4" a="1"/>
  <c r="G5" i="4" s="1"/>
  <c r="F5" i="4" a="1"/>
  <c r="F5" i="4" s="1"/>
  <c r="E5" i="4"/>
  <c r="E5" i="4" a="1"/>
  <c r="B5" i="4"/>
  <c r="A5" i="4"/>
  <c r="H4" i="4" a="1"/>
  <c r="H4" i="4" s="1"/>
  <c r="G4" i="4" a="1"/>
  <c r="G4" i="4" s="1"/>
  <c r="F4" i="4" a="1"/>
  <c r="F4" i="4" s="1"/>
  <c r="E4" i="4" a="1"/>
  <c r="E4" i="4" s="1"/>
  <c r="B4" i="4"/>
  <c r="A4" i="4"/>
  <c r="H3" i="4" a="1"/>
  <c r="H3" i="4" s="1"/>
  <c r="G3" i="4" a="1"/>
  <c r="G3" i="4" s="1"/>
  <c r="F3" i="4" a="1"/>
  <c r="F3" i="4" s="1"/>
  <c r="E3" i="4" a="1"/>
  <c r="E3" i="4" s="1"/>
  <c r="B3" i="4"/>
  <c r="A3" i="4"/>
  <c r="H2" i="4" a="1"/>
  <c r="H2" i="4" s="1"/>
  <c r="G2" i="4"/>
  <c r="G2" i="4" a="1"/>
  <c r="F2" i="4" a="1"/>
  <c r="F2" i="4" s="1"/>
  <c r="E2" i="4" a="1"/>
  <c r="E2" i="4" s="1"/>
  <c r="B2" i="4"/>
  <c r="A2" i="4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/>
  <c r="G9" i="3" a="1"/>
  <c r="G9" i="3" s="1"/>
  <c r="G10" i="3" a="1"/>
  <c r="G10" i="3" s="1"/>
  <c r="G11" i="3" a="1"/>
  <c r="G11" i="3" s="1"/>
  <c r="G12" i="3" a="1"/>
  <c r="G12" i="3"/>
  <c r="G13" i="3" a="1"/>
  <c r="G13" i="3" s="1"/>
  <c r="G14" i="3" a="1"/>
  <c r="G14" i="3" s="1"/>
  <c r="G15" i="3" a="1"/>
  <c r="G15" i="3" s="1"/>
  <c r="G16" i="3" a="1"/>
  <c r="G16" i="3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/>
  <c r="G25" i="3" a="1"/>
  <c r="G25" i="3" s="1"/>
  <c r="G26" i="3" a="1"/>
  <c r="G26" i="3" s="1"/>
  <c r="G27" i="3" a="1"/>
  <c r="G27" i="3" s="1"/>
  <c r="G28" i="3" a="1"/>
  <c r="G28" i="3"/>
  <c r="G29" i="3" a="1"/>
  <c r="G29" i="3" s="1"/>
  <c r="G30" i="3" a="1"/>
  <c r="G30" i="3" s="1"/>
  <c r="G31" i="3" a="1"/>
  <c r="G31" i="3" s="1"/>
  <c r="G32" i="3" a="1"/>
  <c r="G32" i="3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/>
  <c r="G41" i="3" a="1"/>
  <c r="G41" i="3" s="1"/>
  <c r="G42" i="3" a="1"/>
  <c r="G42" i="3" s="1"/>
  <c r="G43" i="3" a="1"/>
  <c r="G43" i="3" s="1"/>
  <c r="G44" i="3" a="1"/>
  <c r="G44" i="3"/>
  <c r="G45" i="3" a="1"/>
  <c r="G45" i="3" s="1"/>
  <c r="G46" i="3" a="1"/>
  <c r="G46" i="3" s="1"/>
  <c r="G47" i="3" a="1"/>
  <c r="G47" i="3" s="1"/>
  <c r="G48" i="3" a="1"/>
  <c r="G48" i="3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/>
  <c r="G57" i="3" a="1"/>
  <c r="G57" i="3" s="1"/>
  <c r="G58" i="3" a="1"/>
  <c r="G58" i="3" s="1"/>
  <c r="G59" i="3" a="1"/>
  <c r="G59" i="3" s="1"/>
  <c r="G60" i="3" a="1"/>
  <c r="G60" i="3"/>
  <c r="G61" i="3" a="1"/>
  <c r="G61" i="3" s="1"/>
  <c r="G62" i="3" a="1"/>
  <c r="G62" i="3" s="1"/>
  <c r="G63" i="3" a="1"/>
  <c r="G63" i="3" s="1"/>
  <c r="G64" i="3" a="1"/>
  <c r="G64" i="3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/>
  <c r="G73" i="3" a="1"/>
  <c r="G73" i="3" s="1"/>
  <c r="G74" i="3" a="1"/>
  <c r="G74" i="3" s="1"/>
  <c r="G75" i="3" a="1"/>
  <c r="G75" i="3" s="1"/>
  <c r="G76" i="3" a="1"/>
  <c r="G76" i="3"/>
  <c r="G77" i="3" a="1"/>
  <c r="G77" i="3" s="1"/>
  <c r="G78" i="3" a="1"/>
  <c r="G78" i="3" s="1"/>
  <c r="G79" i="3" a="1"/>
  <c r="G79" i="3" s="1"/>
  <c r="G80" i="3" a="1"/>
  <c r="G80" i="3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/>
  <c r="G89" i="3" a="1"/>
  <c r="G89" i="3" s="1"/>
  <c r="G90" i="3" a="1"/>
  <c r="G90" i="3" s="1"/>
  <c r="G91" i="3" a="1"/>
  <c r="G91" i="3" s="1"/>
  <c r="G92" i="3" a="1"/>
  <c r="G92" i="3"/>
  <c r="G93" i="3" a="1"/>
  <c r="G93" i="3" s="1"/>
  <c r="G94" i="3" a="1"/>
  <c r="G94" i="3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2" i="3" a="1"/>
  <c r="G2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2" i="3" a="1"/>
  <c r="F2" i="3" s="1"/>
  <c r="H3" i="3" a="1"/>
  <c r="H3" i="3" s="1"/>
  <c r="H4" i="3" a="1"/>
  <c r="H4" i="3" s="1"/>
  <c r="H5" i="3" a="1"/>
  <c r="H5" i="3" s="1"/>
  <c r="H6" i="3" a="1"/>
  <c r="H6" i="3" s="1"/>
  <c r="H7" i="3" a="1"/>
  <c r="H7" i="3" s="1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/>
  <c r="H17" i="3" a="1"/>
  <c r="H17" i="3" s="1"/>
  <c r="H18" i="3" a="1"/>
  <c r="H18" i="3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 s="1"/>
  <c r="H32" i="3" a="1"/>
  <c r="H32" i="3"/>
  <c r="H33" i="3" a="1"/>
  <c r="H33" i="3" s="1"/>
  <c r="H34" i="3" a="1"/>
  <c r="H34" i="3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/>
  <c r="H49" i="3" a="1"/>
  <c r="H49" i="3" s="1"/>
  <c r="H50" i="3" a="1"/>
  <c r="H50" i="3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 s="1"/>
  <c r="H63" i="3" a="1"/>
  <c r="H63" i="3" s="1"/>
  <c r="H64" i="3" a="1"/>
  <c r="H64" i="3"/>
  <c r="H65" i="3" a="1"/>
  <c r="H65" i="3" s="1"/>
  <c r="H66" i="3" a="1"/>
  <c r="H66" i="3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 s="1"/>
  <c r="H80" i="3" a="1"/>
  <c r="H80" i="3"/>
  <c r="H81" i="3" a="1"/>
  <c r="H81" i="3" s="1"/>
  <c r="H82" i="3" a="1"/>
  <c r="H82" i="3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 s="1"/>
  <c r="H93" i="3" a="1"/>
  <c r="H93" i="3" s="1"/>
  <c r="H94" i="3" a="1"/>
  <c r="H94" i="3" s="1"/>
  <c r="H95" i="3" a="1"/>
  <c r="H95" i="3" s="1"/>
  <c r="H96" i="3" a="1"/>
  <c r="H96" i="3"/>
  <c r="H97" i="3" a="1"/>
  <c r="H97" i="3" s="1"/>
  <c r="H98" i="3" a="1"/>
  <c r="H98" i="3"/>
  <c r="H99" i="3" a="1"/>
  <c r="H99" i="3" s="1"/>
  <c r="H100" i="3" a="1"/>
  <c r="H100" i="3" s="1"/>
  <c r="H101" i="3" a="1"/>
  <c r="H101" i="3" s="1"/>
  <c r="H2" i="3" a="1"/>
  <c r="H2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2" i="3" a="1"/>
  <c r="E2" i="3" s="1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K30" i="3"/>
  <c r="B30" i="3"/>
  <c r="A30" i="3"/>
  <c r="K29" i="3"/>
  <c r="B29" i="3"/>
  <c r="A29" i="3"/>
  <c r="M28" i="3"/>
  <c r="K28" i="3"/>
  <c r="D4" i="3" s="1" a="1"/>
  <c r="D4" i="3" s="1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K19" i="3"/>
  <c r="B19" i="3"/>
  <c r="A19" i="3"/>
  <c r="K18" i="3"/>
  <c r="B18" i="3"/>
  <c r="A18" i="3"/>
  <c r="M17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D47" i="4" l="1" a="1"/>
  <c r="D47" i="4" s="1"/>
  <c r="D2" i="3" a="1"/>
  <c r="D2" i="3" s="1"/>
  <c r="D99" i="3" a="1"/>
  <c r="D99" i="3" s="1"/>
  <c r="D94" i="3" a="1"/>
  <c r="D94" i="3" s="1"/>
  <c r="D91" i="3" a="1"/>
  <c r="D91" i="3" s="1"/>
  <c r="D86" i="3" a="1"/>
  <c r="D86" i="3" s="1"/>
  <c r="D83" i="3" a="1"/>
  <c r="D83" i="3" s="1"/>
  <c r="D73" i="3" a="1"/>
  <c r="D73" i="3" s="1"/>
  <c r="D70" i="3" a="1"/>
  <c r="D70" i="3" s="1"/>
  <c r="D66" i="3" a="1"/>
  <c r="D66" i="3" s="1"/>
  <c r="D59" i="3" a="1"/>
  <c r="D59" i="3" s="1"/>
  <c r="I59" i="3" s="1"/>
  <c r="J59" i="2" s="1" a="1"/>
  <c r="J59" i="2" s="1"/>
  <c r="D55" i="3" a="1"/>
  <c r="D55" i="3" s="1"/>
  <c r="D52" i="3" a="1"/>
  <c r="D52" i="3" s="1"/>
  <c r="D41" i="3" a="1"/>
  <c r="D41" i="3" s="1"/>
  <c r="D38" i="3" a="1"/>
  <c r="D38" i="3" s="1"/>
  <c r="D34" i="3" a="1"/>
  <c r="D34" i="3" s="1"/>
  <c r="D27" i="3" a="1"/>
  <c r="D27" i="3" s="1"/>
  <c r="D14" i="3" a="1"/>
  <c r="D14" i="3" s="1"/>
  <c r="C99" i="3" a="1"/>
  <c r="C99" i="3" s="1"/>
  <c r="I99" i="3" s="1"/>
  <c r="J99" i="2" s="1" a="1"/>
  <c r="J99" i="2" s="1"/>
  <c r="C94" i="3" a="1"/>
  <c r="C94" i="3" s="1"/>
  <c r="C89" i="3" a="1"/>
  <c r="C89" i="3" s="1"/>
  <c r="C79" i="3" a="1"/>
  <c r="C79" i="3" s="1"/>
  <c r="C75" i="3" a="1"/>
  <c r="C75" i="3" s="1"/>
  <c r="I75" i="3" s="1"/>
  <c r="J75" i="2" s="1" a="1"/>
  <c r="J75" i="2" s="1"/>
  <c r="C65" i="3" a="1"/>
  <c r="C65" i="3" s="1"/>
  <c r="C51" i="3" a="1"/>
  <c r="C51" i="3" s="1"/>
  <c r="C42" i="3" a="1"/>
  <c r="C42" i="3" s="1"/>
  <c r="C28" i="3" a="1"/>
  <c r="C28" i="3" s="1"/>
  <c r="I28" i="3" s="1"/>
  <c r="J28" i="2" s="1" a="1"/>
  <c r="J28" i="2" s="1"/>
  <c r="C18" i="3" a="1"/>
  <c r="C18" i="3" s="1"/>
  <c r="C15" i="3" a="1"/>
  <c r="C15" i="3" s="1"/>
  <c r="C11" i="3" a="1"/>
  <c r="C11" i="3" s="1"/>
  <c r="C3" i="3" a="1"/>
  <c r="C3" i="3" s="1"/>
  <c r="D7" i="3" a="1"/>
  <c r="D7" i="3" s="1"/>
  <c r="D10" i="3" a="1"/>
  <c r="D10" i="3" s="1"/>
  <c r="D15" i="3" a="1"/>
  <c r="D15" i="3" s="1"/>
  <c r="D18" i="3" a="1"/>
  <c r="D18" i="3" s="1"/>
  <c r="D23" i="3" a="1"/>
  <c r="D23" i="3" s="1"/>
  <c r="D6" i="3" a="1"/>
  <c r="D6" i="3" s="1"/>
  <c r="D9" i="3" a="1"/>
  <c r="D9" i="3" s="1"/>
  <c r="D13" i="3" a="1"/>
  <c r="D13" i="3" s="1"/>
  <c r="D20" i="3" a="1"/>
  <c r="D20" i="3" s="1"/>
  <c r="D24" i="3" a="1"/>
  <c r="D24" i="3" s="1"/>
  <c r="D29" i="3" a="1"/>
  <c r="D29" i="3" s="1"/>
  <c r="D32" i="3" a="1"/>
  <c r="D32" i="3" s="1"/>
  <c r="D37" i="3" a="1"/>
  <c r="D37" i="3" s="1"/>
  <c r="D40" i="3" a="1"/>
  <c r="D40" i="3" s="1"/>
  <c r="D45" i="3" a="1"/>
  <c r="D45" i="3" s="1"/>
  <c r="D48" i="3" a="1"/>
  <c r="D48" i="3" s="1"/>
  <c r="I48" i="3" s="1"/>
  <c r="J48" i="2" s="1" a="1"/>
  <c r="J48" i="2" s="1"/>
  <c r="D53" i="3" a="1"/>
  <c r="D53" i="3" s="1"/>
  <c r="D56" i="3" a="1"/>
  <c r="D56" i="3" s="1"/>
  <c r="D61" i="3" a="1"/>
  <c r="D61" i="3" s="1"/>
  <c r="D64" i="3" a="1"/>
  <c r="D64" i="3" s="1"/>
  <c r="I64" i="3" s="1"/>
  <c r="J64" i="2" s="1" a="1"/>
  <c r="J64" i="2" s="1"/>
  <c r="D69" i="3" a="1"/>
  <c r="D69" i="3" s="1"/>
  <c r="D72" i="3" a="1"/>
  <c r="D72" i="3" s="1"/>
  <c r="D77" i="3" a="1"/>
  <c r="D77" i="3" s="1"/>
  <c r="D80" i="3" a="1"/>
  <c r="D80" i="3" s="1"/>
  <c r="D101" i="3" a="1"/>
  <c r="D101" i="3" s="1"/>
  <c r="D96" i="3" a="1"/>
  <c r="D96" i="3" s="1"/>
  <c r="D93" i="3" a="1"/>
  <c r="D93" i="3" s="1"/>
  <c r="D88" i="3" a="1"/>
  <c r="D88" i="3" s="1"/>
  <c r="I88" i="3" s="1"/>
  <c r="J88" i="2" s="1" a="1"/>
  <c r="J88" i="2" s="1"/>
  <c r="D85" i="3" a="1"/>
  <c r="D85" i="3" s="1"/>
  <c r="D79" i="3" a="1"/>
  <c r="D79" i="3" s="1"/>
  <c r="D76" i="3" a="1"/>
  <c r="D76" i="3" s="1"/>
  <c r="D65" i="3" a="1"/>
  <c r="D65" i="3" s="1"/>
  <c r="I65" i="3" s="1"/>
  <c r="J65" i="2" s="1" a="1"/>
  <c r="J65" i="2" s="1"/>
  <c r="D62" i="3" a="1"/>
  <c r="D62" i="3" s="1"/>
  <c r="D58" i="3" a="1"/>
  <c r="D58" i="3" s="1"/>
  <c r="D51" i="3" a="1"/>
  <c r="D51" i="3" s="1"/>
  <c r="D47" i="3" a="1"/>
  <c r="D47" i="3" s="1"/>
  <c r="D44" i="3" a="1"/>
  <c r="D44" i="3" s="1"/>
  <c r="D33" i="3" a="1"/>
  <c r="D33" i="3" s="1"/>
  <c r="D30" i="3" a="1"/>
  <c r="D30" i="3" s="1"/>
  <c r="D26" i="3" a="1"/>
  <c r="D26" i="3" s="1"/>
  <c r="D22" i="3" a="1"/>
  <c r="D22" i="3" s="1"/>
  <c r="D17" i="3" a="1"/>
  <c r="D17" i="3" s="1"/>
  <c r="D12" i="3" a="1"/>
  <c r="D12" i="3" s="1"/>
  <c r="D8" i="3" a="1"/>
  <c r="D8" i="3" s="1"/>
  <c r="I8" i="3" s="1"/>
  <c r="J8" i="2" s="1" a="1"/>
  <c r="J8" i="2" s="1"/>
  <c r="D3" i="3" a="1"/>
  <c r="D3" i="3" s="1"/>
  <c r="C97" i="3" a="1"/>
  <c r="C97" i="3" s="1"/>
  <c r="C83" i="3" a="1"/>
  <c r="C83" i="3" s="1"/>
  <c r="C74" i="3" a="1"/>
  <c r="C74" i="3" s="1"/>
  <c r="I74" i="3" s="1"/>
  <c r="J74" i="2" s="1" a="1"/>
  <c r="J74" i="2" s="1"/>
  <c r="C60" i="3" a="1"/>
  <c r="C60" i="3" s="1"/>
  <c r="C50" i="3" a="1"/>
  <c r="C50" i="3" s="1"/>
  <c r="C46" i="3" a="1"/>
  <c r="C46" i="3" s="1"/>
  <c r="C36" i="3" a="1"/>
  <c r="C36" i="3" s="1"/>
  <c r="I36" i="3" s="1"/>
  <c r="J36" i="2" s="1" a="1"/>
  <c r="J36" i="2" s="1"/>
  <c r="C31" i="3" a="1"/>
  <c r="C31" i="3" s="1"/>
  <c r="C26" i="3" a="1"/>
  <c r="C26" i="3" s="1"/>
  <c r="C22" i="3" a="1"/>
  <c r="C22" i="3" s="1"/>
  <c r="C10" i="3" a="1"/>
  <c r="C10" i="3" s="1"/>
  <c r="C7" i="3" a="1"/>
  <c r="C7" i="3" s="1"/>
  <c r="D98" i="3" a="1"/>
  <c r="D98" i="3" s="1"/>
  <c r="D95" i="3" a="1"/>
  <c r="D95" i="3" s="1"/>
  <c r="D90" i="3" a="1"/>
  <c r="D90" i="3" s="1"/>
  <c r="D87" i="3" a="1"/>
  <c r="D87" i="3" s="1"/>
  <c r="D82" i="3" a="1"/>
  <c r="D82" i="3" s="1"/>
  <c r="D75" i="3" a="1"/>
  <c r="D75" i="3" s="1"/>
  <c r="D71" i="3" a="1"/>
  <c r="D71" i="3" s="1"/>
  <c r="I71" i="3" s="1"/>
  <c r="J71" i="2" s="1" a="1"/>
  <c r="J71" i="2" s="1"/>
  <c r="D68" i="3" a="1"/>
  <c r="D68" i="3" s="1"/>
  <c r="D57" i="3" a="1"/>
  <c r="D57" i="3" s="1"/>
  <c r="D54" i="3" a="1"/>
  <c r="D54" i="3" s="1"/>
  <c r="D50" i="3" a="1"/>
  <c r="D50" i="3" s="1"/>
  <c r="D43" i="3" a="1"/>
  <c r="D43" i="3" s="1"/>
  <c r="D39" i="3" a="1"/>
  <c r="D39" i="3" s="1"/>
  <c r="D36" i="3" a="1"/>
  <c r="D36" i="3" s="1"/>
  <c r="D25" i="3" a="1"/>
  <c r="D25" i="3" s="1"/>
  <c r="D21" i="3" a="1"/>
  <c r="D21" i="3" s="1"/>
  <c r="D16" i="3" a="1"/>
  <c r="D16" i="3" s="1"/>
  <c r="D11" i="3" a="1"/>
  <c r="D11" i="3" s="1"/>
  <c r="C92" i="3" a="1"/>
  <c r="C92" i="3" s="1"/>
  <c r="C82" i="3" a="1"/>
  <c r="C82" i="3" s="1"/>
  <c r="C78" i="3" a="1"/>
  <c r="C78" i="3" s="1"/>
  <c r="C68" i="3" a="1"/>
  <c r="C68" i="3" s="1"/>
  <c r="C63" i="3" a="1"/>
  <c r="C63" i="3" s="1"/>
  <c r="I63" i="3" s="1"/>
  <c r="J63" i="2" s="1" a="1"/>
  <c r="J63" i="2" s="1"/>
  <c r="C58" i="3" a="1"/>
  <c r="C58" i="3" s="1"/>
  <c r="C54" i="3" a="1"/>
  <c r="C54" i="3" s="1"/>
  <c r="C49" i="3" a="1"/>
  <c r="C49" i="3" s="1"/>
  <c r="C44" i="3" a="1"/>
  <c r="C44" i="3" s="1"/>
  <c r="I44" i="3" s="1"/>
  <c r="J44" i="2" s="1" a="1"/>
  <c r="J44" i="2" s="1"/>
  <c r="C39" i="3" a="1"/>
  <c r="C39" i="3" s="1"/>
  <c r="C35" i="3" a="1"/>
  <c r="C35" i="3" s="1"/>
  <c r="C30" i="3" a="1"/>
  <c r="C30" i="3" s="1"/>
  <c r="C25" i="3" a="1"/>
  <c r="C25" i="3" s="1"/>
  <c r="I25" i="3" s="1"/>
  <c r="J25" i="2" s="1" a="1"/>
  <c r="J25" i="2" s="1"/>
  <c r="C16" i="3" a="1"/>
  <c r="C16" i="3" s="1"/>
  <c r="C21" i="3" a="1"/>
  <c r="C21" i="3" s="1"/>
  <c r="I21" i="3" s="1"/>
  <c r="J21" i="2" s="1" a="1"/>
  <c r="J21" i="2" s="1"/>
  <c r="C24" i="3" a="1"/>
  <c r="C24" i="3" s="1"/>
  <c r="C29" i="3" a="1"/>
  <c r="C29" i="3" s="1"/>
  <c r="C32" i="3" a="1"/>
  <c r="C32" i="3" s="1"/>
  <c r="C37" i="3" a="1"/>
  <c r="C37" i="3" s="1"/>
  <c r="I37" i="3" s="1"/>
  <c r="J37" i="2" s="1" a="1"/>
  <c r="J37" i="2" s="1"/>
  <c r="C40" i="3" a="1"/>
  <c r="C40" i="3" s="1"/>
  <c r="C45" i="3" a="1"/>
  <c r="C45" i="3" s="1"/>
  <c r="C48" i="3" a="1"/>
  <c r="C48" i="3" s="1"/>
  <c r="C53" i="3" a="1"/>
  <c r="C53" i="3" s="1"/>
  <c r="C56" i="3" a="1"/>
  <c r="C56" i="3" s="1"/>
  <c r="C61" i="3" a="1"/>
  <c r="C61" i="3" s="1"/>
  <c r="C64" i="3" a="1"/>
  <c r="C64" i="3" s="1"/>
  <c r="C69" i="3" a="1"/>
  <c r="C69" i="3" s="1"/>
  <c r="I69" i="3" s="1"/>
  <c r="J69" i="2" s="1" a="1"/>
  <c r="J69" i="2" s="1"/>
  <c r="C72" i="3" a="1"/>
  <c r="C72" i="3" s="1"/>
  <c r="C77" i="3" a="1"/>
  <c r="C77" i="3" s="1"/>
  <c r="I77" i="3" s="1"/>
  <c r="J77" i="2" s="1" a="1"/>
  <c r="J77" i="2" s="1"/>
  <c r="C80" i="3" a="1"/>
  <c r="C80" i="3" s="1"/>
  <c r="C85" i="3" a="1"/>
  <c r="C85" i="3" s="1"/>
  <c r="C88" i="3" a="1"/>
  <c r="C88" i="3" s="1"/>
  <c r="C93" i="3" a="1"/>
  <c r="C93" i="3" s="1"/>
  <c r="C96" i="3" a="1"/>
  <c r="C96" i="3" s="1"/>
  <c r="C101" i="3" a="1"/>
  <c r="C101" i="3" s="1"/>
  <c r="C6" i="3" a="1"/>
  <c r="C6" i="3" s="1"/>
  <c r="C9" i="3" a="1"/>
  <c r="C9" i="3" s="1"/>
  <c r="C14" i="3" a="1"/>
  <c r="C14" i="3" s="1"/>
  <c r="C17" i="3" a="1"/>
  <c r="C17" i="3" s="1"/>
  <c r="C20" i="3" a="1"/>
  <c r="C20" i="3" s="1"/>
  <c r="C23" i="3" a="1"/>
  <c r="C23" i="3" s="1"/>
  <c r="C27" i="3" a="1"/>
  <c r="C27" i="3" s="1"/>
  <c r="C34" i="3" a="1"/>
  <c r="C34" i="3" s="1"/>
  <c r="I34" i="3" s="1"/>
  <c r="J34" i="2" s="1" a="1"/>
  <c r="J34" i="2" s="1"/>
  <c r="C38" i="3" a="1"/>
  <c r="C38" i="3" s="1"/>
  <c r="C41" i="3" a="1"/>
  <c r="C41" i="3" s="1"/>
  <c r="I41" i="3" s="1"/>
  <c r="J41" i="2" s="1" a="1"/>
  <c r="J41" i="2" s="1"/>
  <c r="C52" i="3" a="1"/>
  <c r="C52" i="3" s="1"/>
  <c r="C55" i="3" a="1"/>
  <c r="C55" i="3" s="1"/>
  <c r="I55" i="3" s="1"/>
  <c r="J55" i="2" s="1" a="1"/>
  <c r="J55" i="2" s="1"/>
  <c r="C59" i="3" a="1"/>
  <c r="C59" i="3" s="1"/>
  <c r="C66" i="3" a="1"/>
  <c r="C66" i="3" s="1"/>
  <c r="I66" i="3" s="1"/>
  <c r="J66" i="2" s="1" a="1"/>
  <c r="J66" i="2" s="1"/>
  <c r="C70" i="3" a="1"/>
  <c r="C70" i="3" s="1"/>
  <c r="C73" i="3" a="1"/>
  <c r="C73" i="3" s="1"/>
  <c r="C84" i="3" a="1"/>
  <c r="C84" i="3" s="1"/>
  <c r="C87" i="3" a="1"/>
  <c r="C87" i="3" s="1"/>
  <c r="I87" i="3" s="1"/>
  <c r="J87" i="2" s="1" a="1"/>
  <c r="J87" i="2" s="1"/>
  <c r="C91" i="3" a="1"/>
  <c r="C91" i="3" s="1"/>
  <c r="C98" i="3" a="1"/>
  <c r="C98" i="3" s="1"/>
  <c r="I98" i="3" s="1"/>
  <c r="J98" i="2" s="1" a="1"/>
  <c r="J98" i="2" s="1"/>
  <c r="C2" i="3" a="1"/>
  <c r="C2" i="3" s="1"/>
  <c r="C4" i="3" a="1"/>
  <c r="C4" i="3" s="1"/>
  <c r="I4" i="3" s="1"/>
  <c r="J4" i="2" s="1" a="1"/>
  <c r="J4" i="2" s="1"/>
  <c r="D100" i="3" a="1"/>
  <c r="D100" i="3" s="1"/>
  <c r="D97" i="3" a="1"/>
  <c r="D97" i="3" s="1"/>
  <c r="I97" i="3" s="1"/>
  <c r="J97" i="2" s="1" a="1"/>
  <c r="J97" i="2" s="1"/>
  <c r="D92" i="3" a="1"/>
  <c r="D92" i="3" s="1"/>
  <c r="D89" i="3" a="1"/>
  <c r="D89" i="3" s="1"/>
  <c r="I89" i="3" s="1"/>
  <c r="J89" i="2" s="1" a="1"/>
  <c r="J89" i="2" s="1"/>
  <c r="D84" i="3" a="1"/>
  <c r="D84" i="3" s="1"/>
  <c r="D81" i="3" a="1"/>
  <c r="D81" i="3" s="1"/>
  <c r="D78" i="3" a="1"/>
  <c r="D78" i="3" s="1"/>
  <c r="D74" i="3" a="1"/>
  <c r="D74" i="3" s="1"/>
  <c r="D67" i="3" a="1"/>
  <c r="D67" i="3" s="1"/>
  <c r="D63" i="3" a="1"/>
  <c r="D63" i="3" s="1"/>
  <c r="D60" i="3" a="1"/>
  <c r="D60" i="3" s="1"/>
  <c r="D49" i="3" a="1"/>
  <c r="D49" i="3" s="1"/>
  <c r="I49" i="3" s="1"/>
  <c r="J49" i="2" s="1" a="1"/>
  <c r="J49" i="2" s="1"/>
  <c r="D46" i="3" a="1"/>
  <c r="D46" i="3" s="1"/>
  <c r="D42" i="3" a="1"/>
  <c r="D42" i="3" s="1"/>
  <c r="D35" i="3" a="1"/>
  <c r="D35" i="3" s="1"/>
  <c r="D31" i="3" a="1"/>
  <c r="D31" i="3" s="1"/>
  <c r="I31" i="3" s="1"/>
  <c r="J31" i="2" s="1" a="1"/>
  <c r="J31" i="2" s="1"/>
  <c r="D28" i="3" a="1"/>
  <c r="D28" i="3" s="1"/>
  <c r="D19" i="3" a="1"/>
  <c r="D19" i="3" s="1"/>
  <c r="D5" i="3" a="1"/>
  <c r="D5" i="3" s="1"/>
  <c r="C100" i="3" a="1"/>
  <c r="C100" i="3" s="1"/>
  <c r="I100" i="3" s="1"/>
  <c r="J100" i="2" s="1" a="1"/>
  <c r="J100" i="2" s="1"/>
  <c r="C95" i="3" a="1"/>
  <c r="C95" i="3" s="1"/>
  <c r="C90" i="3" a="1"/>
  <c r="C90" i="3" s="1"/>
  <c r="C86" i="3" a="1"/>
  <c r="C86" i="3" s="1"/>
  <c r="C81" i="3" a="1"/>
  <c r="C81" i="3" s="1"/>
  <c r="I81" i="3" s="1"/>
  <c r="J81" i="2" s="1" a="1"/>
  <c r="J81" i="2" s="1"/>
  <c r="C76" i="3" a="1"/>
  <c r="C76" i="3" s="1"/>
  <c r="C71" i="3" a="1"/>
  <c r="C71" i="3" s="1"/>
  <c r="C67" i="3" a="1"/>
  <c r="C67" i="3" s="1"/>
  <c r="C62" i="3" a="1"/>
  <c r="C62" i="3" s="1"/>
  <c r="I62" i="3" s="1"/>
  <c r="J62" i="2" s="1" a="1"/>
  <c r="J62" i="2" s="1"/>
  <c r="C57" i="3" a="1"/>
  <c r="C57" i="3" s="1"/>
  <c r="C47" i="3" a="1"/>
  <c r="C47" i="3" s="1"/>
  <c r="I47" i="3" s="1"/>
  <c r="J47" i="2" s="1" a="1"/>
  <c r="J47" i="2" s="1"/>
  <c r="C43" i="3" a="1"/>
  <c r="C43" i="3" s="1"/>
  <c r="C33" i="3" a="1"/>
  <c r="C33" i="3" s="1"/>
  <c r="I33" i="3" s="1"/>
  <c r="J33" i="2" s="1" a="1"/>
  <c r="J33" i="2" s="1"/>
  <c r="C19" i="3" a="1"/>
  <c r="C19" i="3" s="1"/>
  <c r="C12" i="3" a="1"/>
  <c r="C12" i="3" s="1"/>
  <c r="C8" i="3" a="1"/>
  <c r="C8" i="3" s="1"/>
  <c r="C5" i="3" a="1"/>
  <c r="C5" i="3" s="1"/>
  <c r="D22" i="4" a="1"/>
  <c r="D22" i="4" s="1"/>
  <c r="D8" i="4" a="1"/>
  <c r="D8" i="4" s="1"/>
  <c r="C57" i="4" a="1"/>
  <c r="C57" i="4" s="1"/>
  <c r="D93" i="4" a="1"/>
  <c r="D93" i="4" s="1"/>
  <c r="D79" i="4" a="1"/>
  <c r="D79" i="4" s="1"/>
  <c r="I60" i="3"/>
  <c r="J60" i="2" s="1" a="1"/>
  <c r="J60" i="2" s="1"/>
  <c r="I86" i="3"/>
  <c r="J86" i="2" s="1" a="1"/>
  <c r="J86" i="2" s="1"/>
  <c r="I54" i="3"/>
  <c r="J54" i="2" s="1" a="1"/>
  <c r="J54" i="2" s="1"/>
  <c r="I22" i="3"/>
  <c r="J22" i="2" s="1" a="1"/>
  <c r="J22" i="2" s="1"/>
  <c r="C76" i="4" a="1"/>
  <c r="C76" i="4" s="1"/>
  <c r="I56" i="3"/>
  <c r="J56" i="2" s="1" a="1"/>
  <c r="J56" i="2" s="1"/>
  <c r="C3" i="4" a="1"/>
  <c r="C3" i="4" s="1"/>
  <c r="C6" i="4" a="1"/>
  <c r="C6" i="4" s="1"/>
  <c r="C11" i="4" a="1"/>
  <c r="C11" i="4" s="1"/>
  <c r="C14" i="4" a="1"/>
  <c r="C14" i="4" s="1"/>
  <c r="C18" i="4" a="1"/>
  <c r="C18" i="4" s="1"/>
  <c r="C21" i="4" a="1"/>
  <c r="C21" i="4" s="1"/>
  <c r="C4" i="4" a="1"/>
  <c r="C4" i="4" s="1"/>
  <c r="C9" i="4" a="1"/>
  <c r="C9" i="4" s="1"/>
  <c r="C12" i="4" a="1"/>
  <c r="C12" i="4" s="1"/>
  <c r="C15" i="4" a="1"/>
  <c r="C15" i="4" s="1"/>
  <c r="C22" i="4" a="1"/>
  <c r="C22" i="4" s="1"/>
  <c r="I22" i="4" s="1"/>
  <c r="T22" i="4" s="1" a="1"/>
  <c r="T22" i="4" s="1"/>
  <c r="C26" i="4" a="1"/>
  <c r="C26" i="4" s="1"/>
  <c r="C29" i="4" a="1"/>
  <c r="C29" i="4" s="1"/>
  <c r="C33" i="4" a="1"/>
  <c r="C33" i="4" s="1"/>
  <c r="C36" i="4" a="1"/>
  <c r="C36" i="4" s="1"/>
  <c r="C40" i="4" a="1"/>
  <c r="C40" i="4" s="1"/>
  <c r="C43" i="4" a="1"/>
  <c r="C43" i="4" s="1"/>
  <c r="C47" i="4" a="1"/>
  <c r="C47" i="4" s="1"/>
  <c r="I47" i="4" s="1"/>
  <c r="T47" i="4" s="1" a="1"/>
  <c r="T47" i="4" s="1"/>
  <c r="C54" i="4" a="1"/>
  <c r="C54" i="4" s="1"/>
  <c r="C58" i="4" a="1"/>
  <c r="C58" i="4" s="1"/>
  <c r="C61" i="4" a="1"/>
  <c r="C61" i="4" s="1"/>
  <c r="C65" i="4" a="1"/>
  <c r="C65" i="4" s="1"/>
  <c r="C68" i="4" a="1"/>
  <c r="C68" i="4" s="1"/>
  <c r="C72" i="4" a="1"/>
  <c r="C72" i="4" s="1"/>
  <c r="C75" i="4" a="1"/>
  <c r="C75" i="4" s="1"/>
  <c r="C79" i="4" a="1"/>
  <c r="C79" i="4" s="1"/>
  <c r="I79" i="4" s="1"/>
  <c r="T79" i="4" s="1" a="1"/>
  <c r="T79" i="4" s="1"/>
  <c r="C86" i="4" a="1"/>
  <c r="C86" i="4" s="1"/>
  <c r="C90" i="4" a="1"/>
  <c r="C90" i="4" s="1"/>
  <c r="C93" i="4" a="1"/>
  <c r="C93" i="4" s="1"/>
  <c r="C97" i="4" a="1"/>
  <c r="C97" i="4" s="1"/>
  <c r="I97" i="4" s="1"/>
  <c r="T97" i="4" s="1" a="1"/>
  <c r="T97" i="4" s="1"/>
  <c r="C100" i="4" a="1"/>
  <c r="C100" i="4" s="1"/>
  <c r="C5" i="4" a="1"/>
  <c r="C5" i="4" s="1"/>
  <c r="C8" i="4" a="1"/>
  <c r="C8" i="4" s="1"/>
  <c r="C13" i="4" a="1"/>
  <c r="C13" i="4" s="1"/>
  <c r="C17" i="4" a="1"/>
  <c r="C17" i="4" s="1"/>
  <c r="C20" i="4" a="1"/>
  <c r="C20" i="4" s="1"/>
  <c r="C24" i="4" a="1"/>
  <c r="C24" i="4" s="1"/>
  <c r="C27" i="4" a="1"/>
  <c r="C27" i="4" s="1"/>
  <c r="C31" i="4" a="1"/>
  <c r="C31" i="4" s="1"/>
  <c r="C16" i="4" a="1"/>
  <c r="C16" i="4" s="1"/>
  <c r="C34" i="4" a="1"/>
  <c r="C34" i="4" s="1"/>
  <c r="C39" i="4" a="1"/>
  <c r="C39" i="4" s="1"/>
  <c r="C44" i="4" a="1"/>
  <c r="C44" i="4" s="1"/>
  <c r="C49" i="4" a="1"/>
  <c r="C49" i="4" s="1"/>
  <c r="C53" i="4" a="1"/>
  <c r="C53" i="4" s="1"/>
  <c r="C63" i="4" a="1"/>
  <c r="C63" i="4" s="1"/>
  <c r="C67" i="4" a="1"/>
  <c r="C67" i="4" s="1"/>
  <c r="C73" i="4" a="1"/>
  <c r="C73" i="4" s="1"/>
  <c r="C77" i="4" a="1"/>
  <c r="C77" i="4" s="1"/>
  <c r="C82" i="4" a="1"/>
  <c r="C82" i="4" s="1"/>
  <c r="C87" i="4" a="1"/>
  <c r="C87" i="4" s="1"/>
  <c r="C91" i="4" a="1"/>
  <c r="C91" i="4" s="1"/>
  <c r="C96" i="4" a="1"/>
  <c r="C96" i="4" s="1"/>
  <c r="C101" i="4" a="1"/>
  <c r="C101" i="4" s="1"/>
  <c r="C7" i="4" a="1"/>
  <c r="C7" i="4" s="1"/>
  <c r="C19" i="4" a="1"/>
  <c r="C19" i="4" s="1"/>
  <c r="C28" i="4" a="1"/>
  <c r="C28" i="4" s="1"/>
  <c r="C35" i="4" a="1"/>
  <c r="C35" i="4" s="1"/>
  <c r="C41" i="4" a="1"/>
  <c r="C41" i="4" s="1"/>
  <c r="C45" i="4" a="1"/>
  <c r="C45" i="4" s="1"/>
  <c r="C50" i="4" a="1"/>
  <c r="C50" i="4" s="1"/>
  <c r="C55" i="4" a="1"/>
  <c r="C55" i="4" s="1"/>
  <c r="C59" i="4" a="1"/>
  <c r="C59" i="4" s="1"/>
  <c r="C64" i="4" a="1"/>
  <c r="C64" i="4" s="1"/>
  <c r="C69" i="4" a="1"/>
  <c r="C69" i="4" s="1"/>
  <c r="C74" i="4" a="1"/>
  <c r="C74" i="4" s="1"/>
  <c r="C78" i="4" a="1"/>
  <c r="C78" i="4" s="1"/>
  <c r="C83" i="4" a="1"/>
  <c r="C83" i="4" s="1"/>
  <c r="C88" i="4" a="1"/>
  <c r="C88" i="4" s="1"/>
  <c r="C92" i="4" a="1"/>
  <c r="C92" i="4" s="1"/>
  <c r="C98" i="4" a="1"/>
  <c r="C98" i="4" s="1"/>
  <c r="C2" i="4" a="1"/>
  <c r="C2" i="4" s="1"/>
  <c r="C10" i="4" a="1"/>
  <c r="C10" i="4" s="1"/>
  <c r="C23" i="4" a="1"/>
  <c r="C23" i="4" s="1"/>
  <c r="C30" i="4" a="1"/>
  <c r="C30" i="4" s="1"/>
  <c r="C37" i="4" a="1"/>
  <c r="C37" i="4" s="1"/>
  <c r="C42" i="4" a="1"/>
  <c r="C42" i="4" s="1"/>
  <c r="C46" i="4" a="1"/>
  <c r="C46" i="4" s="1"/>
  <c r="C51" i="4" a="1"/>
  <c r="C51" i="4" s="1"/>
  <c r="C56" i="4" a="1"/>
  <c r="C56" i="4" s="1"/>
  <c r="C60" i="4" a="1"/>
  <c r="C60" i="4" s="1"/>
  <c r="C66" i="4" a="1"/>
  <c r="C66" i="4" s="1"/>
  <c r="C70" i="4" a="1"/>
  <c r="C70" i="4" s="1"/>
  <c r="C80" i="4" a="1"/>
  <c r="C80" i="4" s="1"/>
  <c r="C84" i="4" a="1"/>
  <c r="C84" i="4" s="1"/>
  <c r="C89" i="4" a="1"/>
  <c r="C89" i="4" s="1"/>
  <c r="C94" i="4" a="1"/>
  <c r="C94" i="4" s="1"/>
  <c r="C62" i="4" a="1"/>
  <c r="C62" i="4" s="1"/>
  <c r="C81" i="4" a="1"/>
  <c r="C81" i="4" s="1"/>
  <c r="C99" i="4" a="1"/>
  <c r="C99" i="4" s="1"/>
  <c r="C25" i="4" a="1"/>
  <c r="C25" i="4" s="1"/>
  <c r="C48" i="4" a="1"/>
  <c r="C48" i="4" s="1"/>
  <c r="C85" i="4" a="1"/>
  <c r="C85" i="4" s="1"/>
  <c r="C32" i="4" a="1"/>
  <c r="C32" i="4" s="1"/>
  <c r="C52" i="4" a="1"/>
  <c r="C52" i="4" s="1"/>
  <c r="C71" i="4" a="1"/>
  <c r="C71" i="4" s="1"/>
  <c r="C95" i="4" a="1"/>
  <c r="C95" i="4" s="1"/>
  <c r="I3" i="3"/>
  <c r="J3" i="2" s="1" a="1"/>
  <c r="J3" i="2" s="1"/>
  <c r="I7" i="3"/>
  <c r="J7" i="2" s="1" a="1"/>
  <c r="J7" i="2" s="1"/>
  <c r="I9" i="3"/>
  <c r="J9" i="2" s="1" a="1"/>
  <c r="J9" i="2" s="1"/>
  <c r="I11" i="3"/>
  <c r="J11" i="2" s="1" a="1"/>
  <c r="J11" i="2" s="1"/>
  <c r="I15" i="3"/>
  <c r="J15" i="2" s="1" a="1"/>
  <c r="J15" i="2" s="1"/>
  <c r="I23" i="3"/>
  <c r="J23" i="2" s="1" a="1"/>
  <c r="J23" i="2" s="1"/>
  <c r="I27" i="3"/>
  <c r="J27" i="2" s="1" a="1"/>
  <c r="J27" i="2" s="1"/>
  <c r="I35" i="3"/>
  <c r="J35" i="2" s="1" a="1"/>
  <c r="J35" i="2" s="1"/>
  <c r="I39" i="3"/>
  <c r="J39" i="2" s="1" a="1"/>
  <c r="J39" i="2" s="1"/>
  <c r="I43" i="3"/>
  <c r="J43" i="2" s="1" a="1"/>
  <c r="J43" i="2" s="1"/>
  <c r="I57" i="3"/>
  <c r="J57" i="2" s="1" a="1"/>
  <c r="J57" i="2" s="1"/>
  <c r="I67" i="3"/>
  <c r="J67" i="2" s="1" a="1"/>
  <c r="J67" i="2" s="1"/>
  <c r="I79" i="3"/>
  <c r="J79" i="2" s="1" a="1"/>
  <c r="J79" i="2" s="1"/>
  <c r="I85" i="3"/>
  <c r="J85" i="2" s="1" a="1"/>
  <c r="J85" i="2" s="1"/>
  <c r="I93" i="3"/>
  <c r="J93" i="2" s="1" a="1"/>
  <c r="J93" i="2" s="1"/>
  <c r="I101" i="3"/>
  <c r="J101" i="2" s="1" a="1"/>
  <c r="J101" i="2" s="1"/>
  <c r="I82" i="3"/>
  <c r="J82" i="2" s="1" a="1"/>
  <c r="J82" i="2" s="1"/>
  <c r="I18" i="3"/>
  <c r="J18" i="2" s="1" a="1"/>
  <c r="J18" i="2" s="1"/>
  <c r="I10" i="3"/>
  <c r="J10" i="2" s="1" a="1"/>
  <c r="J10" i="2" s="1"/>
  <c r="C38" i="4" a="1"/>
  <c r="C38" i="4" s="1"/>
  <c r="D90" i="4" a="1"/>
  <c r="D90" i="4" s="1"/>
  <c r="D75" i="4" a="1"/>
  <c r="D75" i="4" s="1"/>
  <c r="D61" i="4" a="1"/>
  <c r="D61" i="4" s="1"/>
  <c r="D4" i="4" a="1"/>
  <c r="D4" i="4" s="1"/>
  <c r="D9" i="4" a="1"/>
  <c r="D9" i="4" s="1"/>
  <c r="D12" i="4" a="1"/>
  <c r="D12" i="4" s="1"/>
  <c r="D17" i="4" a="1"/>
  <c r="D17" i="4" s="1"/>
  <c r="D20" i="4" a="1"/>
  <c r="D20" i="4" s="1"/>
  <c r="D25" i="4" a="1"/>
  <c r="D25" i="4" s="1"/>
  <c r="D28" i="4" a="1"/>
  <c r="D28" i="4" s="1"/>
  <c r="D33" i="4" a="1"/>
  <c r="D33" i="4" s="1"/>
  <c r="D36" i="4" a="1"/>
  <c r="D36" i="4" s="1"/>
  <c r="D41" i="4" a="1"/>
  <c r="D41" i="4" s="1"/>
  <c r="D44" i="4" a="1"/>
  <c r="D44" i="4" s="1"/>
  <c r="D49" i="4" a="1"/>
  <c r="D49" i="4" s="1"/>
  <c r="D52" i="4" a="1"/>
  <c r="D52" i="4" s="1"/>
  <c r="D57" i="4" a="1"/>
  <c r="D57" i="4" s="1"/>
  <c r="I57" i="4" s="1"/>
  <c r="T57" i="4" s="1" a="1"/>
  <c r="T57" i="4" s="1"/>
  <c r="D60" i="4" a="1"/>
  <c r="D60" i="4" s="1"/>
  <c r="D65" i="4" a="1"/>
  <c r="D65" i="4" s="1"/>
  <c r="D68" i="4" a="1"/>
  <c r="D68" i="4" s="1"/>
  <c r="D73" i="4" a="1"/>
  <c r="D73" i="4" s="1"/>
  <c r="D76" i="4" a="1"/>
  <c r="D76" i="4" s="1"/>
  <c r="D81" i="4" a="1"/>
  <c r="D81" i="4" s="1"/>
  <c r="D84" i="4" a="1"/>
  <c r="D84" i="4" s="1"/>
  <c r="D89" i="4" a="1"/>
  <c r="D89" i="4" s="1"/>
  <c r="D92" i="4" a="1"/>
  <c r="D92" i="4" s="1"/>
  <c r="D97" i="4" a="1"/>
  <c r="D97" i="4" s="1"/>
  <c r="D100" i="4" a="1"/>
  <c r="D100" i="4" s="1"/>
  <c r="D5" i="4" a="1"/>
  <c r="D5" i="4" s="1"/>
  <c r="D16" i="4" a="1"/>
  <c r="D16" i="4" s="1"/>
  <c r="D19" i="4" a="1"/>
  <c r="D19" i="4" s="1"/>
  <c r="D23" i="4" a="1"/>
  <c r="D23" i="4" s="1"/>
  <c r="D30" i="4" a="1"/>
  <c r="D30" i="4" s="1"/>
  <c r="D34" i="4" a="1"/>
  <c r="D34" i="4" s="1"/>
  <c r="D37" i="4" a="1"/>
  <c r="D37" i="4" s="1"/>
  <c r="D48" i="4" a="1"/>
  <c r="D48" i="4" s="1"/>
  <c r="D51" i="4" a="1"/>
  <c r="D51" i="4" s="1"/>
  <c r="D55" i="4" a="1"/>
  <c r="D55" i="4" s="1"/>
  <c r="D62" i="4" a="1"/>
  <c r="D62" i="4" s="1"/>
  <c r="D66" i="4" a="1"/>
  <c r="D66" i="4" s="1"/>
  <c r="D69" i="4" a="1"/>
  <c r="D69" i="4" s="1"/>
  <c r="D80" i="4" a="1"/>
  <c r="D80" i="4" s="1"/>
  <c r="D83" i="4" a="1"/>
  <c r="D83" i="4" s="1"/>
  <c r="D87" i="4" a="1"/>
  <c r="D87" i="4" s="1"/>
  <c r="D94" i="4" a="1"/>
  <c r="D94" i="4" s="1"/>
  <c r="D98" i="4" a="1"/>
  <c r="D98" i="4" s="1"/>
  <c r="D101" i="4" a="1"/>
  <c r="D101" i="4" s="1"/>
  <c r="D2" i="4" a="1"/>
  <c r="D2" i="4" s="1"/>
  <c r="D6" i="4" a="1"/>
  <c r="D6" i="4" s="1"/>
  <c r="D10" i="4" a="1"/>
  <c r="D10" i="4" s="1"/>
  <c r="D13" i="4" a="1"/>
  <c r="D13" i="4" s="1"/>
  <c r="D24" i="4" a="1"/>
  <c r="D24" i="4" s="1"/>
  <c r="D27" i="4" a="1"/>
  <c r="D27" i="4" s="1"/>
  <c r="D31" i="4" a="1"/>
  <c r="D31" i="4" s="1"/>
  <c r="D38" i="4" a="1"/>
  <c r="D38" i="4" s="1"/>
  <c r="D42" i="4" a="1"/>
  <c r="D42" i="4" s="1"/>
  <c r="D45" i="4" a="1"/>
  <c r="D45" i="4" s="1"/>
  <c r="D56" i="4" a="1"/>
  <c r="D56" i="4" s="1"/>
  <c r="D59" i="4" a="1"/>
  <c r="D59" i="4" s="1"/>
  <c r="D63" i="4" a="1"/>
  <c r="D63" i="4" s="1"/>
  <c r="D70" i="4" a="1"/>
  <c r="D70" i="4" s="1"/>
  <c r="D74" i="4" a="1"/>
  <c r="D74" i="4" s="1"/>
  <c r="D77" i="4" a="1"/>
  <c r="D77" i="4" s="1"/>
  <c r="D88" i="4" a="1"/>
  <c r="D88" i="4" s="1"/>
  <c r="D91" i="4" a="1"/>
  <c r="D91" i="4" s="1"/>
  <c r="D95" i="4" a="1"/>
  <c r="D95" i="4" s="1"/>
  <c r="D3" i="4" a="1"/>
  <c r="D3" i="4" s="1"/>
  <c r="D7" i="4" a="1"/>
  <c r="D7" i="4" s="1"/>
  <c r="D14" i="4" a="1"/>
  <c r="D14" i="4" s="1"/>
  <c r="D18" i="4" a="1"/>
  <c r="D18" i="4" s="1"/>
  <c r="D21" i="4" a="1"/>
  <c r="D21" i="4" s="1"/>
  <c r="D32" i="4" a="1"/>
  <c r="D32" i="4" s="1"/>
  <c r="D35" i="4" a="1"/>
  <c r="D35" i="4" s="1"/>
  <c r="D39" i="4" a="1"/>
  <c r="D39" i="4" s="1"/>
  <c r="D46" i="4" a="1"/>
  <c r="D46" i="4" s="1"/>
  <c r="D50" i="4" a="1"/>
  <c r="D50" i="4" s="1"/>
  <c r="D53" i="4" a="1"/>
  <c r="D53" i="4" s="1"/>
  <c r="D64" i="4" a="1"/>
  <c r="D64" i="4" s="1"/>
  <c r="D67" i="4" a="1"/>
  <c r="D67" i="4" s="1"/>
  <c r="D71" i="4" a="1"/>
  <c r="D71" i="4" s="1"/>
  <c r="D78" i="4" a="1"/>
  <c r="D78" i="4" s="1"/>
  <c r="D82" i="4" a="1"/>
  <c r="D82" i="4" s="1"/>
  <c r="D85" i="4" a="1"/>
  <c r="D85" i="4" s="1"/>
  <c r="D96" i="4" a="1"/>
  <c r="D96" i="4" s="1"/>
  <c r="D99" i="4" a="1"/>
  <c r="D99" i="4" s="1"/>
  <c r="D86" i="4" a="1"/>
  <c r="D86" i="4" s="1"/>
  <c r="D72" i="4" a="1"/>
  <c r="D72" i="4" s="1"/>
  <c r="D58" i="4" a="1"/>
  <c r="D58" i="4" s="1"/>
  <c r="D43" i="4" a="1"/>
  <c r="D43" i="4" s="1"/>
  <c r="D29" i="4" a="1"/>
  <c r="D29" i="4" s="1"/>
  <c r="D15" i="4" a="1"/>
  <c r="D15" i="4" s="1"/>
  <c r="D54" i="4" a="1"/>
  <c r="D54" i="4" s="1"/>
  <c r="D40" i="4" a="1"/>
  <c r="D40" i="4" s="1"/>
  <c r="D26" i="4" a="1"/>
  <c r="D26" i="4" s="1"/>
  <c r="D11" i="4" a="1"/>
  <c r="D11" i="4" s="1"/>
  <c r="I51" i="3"/>
  <c r="J51" i="2" s="1" a="1"/>
  <c r="J51" i="2" s="1"/>
  <c r="I83" i="3"/>
  <c r="J83" i="2" s="1" a="1"/>
  <c r="J83" i="2" s="1"/>
  <c r="I91" i="3"/>
  <c r="J91" i="2" s="1" a="1"/>
  <c r="J91" i="2" s="1"/>
  <c r="I95" i="3"/>
  <c r="J95" i="2" s="1" a="1"/>
  <c r="J95" i="2" s="1"/>
  <c r="I30" i="3"/>
  <c r="J30" i="2" s="1" a="1"/>
  <c r="J30" i="2" s="1"/>
  <c r="I6" i="3"/>
  <c r="J6" i="2" s="1" a="1"/>
  <c r="J6" i="2" s="1"/>
  <c r="I12" i="3"/>
  <c r="J12" i="2" s="1" a="1"/>
  <c r="J12" i="2" s="1"/>
  <c r="I14" i="3"/>
  <c r="J14" i="2" s="1" a="1"/>
  <c r="J14" i="2" s="1"/>
  <c r="I16" i="3"/>
  <c r="J16" i="2" s="1" a="1"/>
  <c r="J16" i="2" s="1"/>
  <c r="I20" i="3"/>
  <c r="J20" i="2" s="1" a="1"/>
  <c r="J20" i="2" s="1"/>
  <c r="I24" i="3"/>
  <c r="J24" i="2" s="1" a="1"/>
  <c r="J24" i="2" s="1"/>
  <c r="I32" i="3"/>
  <c r="J32" i="2" s="1" a="1"/>
  <c r="J32" i="2" s="1"/>
  <c r="I38" i="3"/>
  <c r="J38" i="2" s="1" a="1"/>
  <c r="J38" i="2" s="1"/>
  <c r="I40" i="3"/>
  <c r="J40" i="2" s="1" a="1"/>
  <c r="J40" i="2" s="1"/>
  <c r="I42" i="3"/>
  <c r="J42" i="2" s="1" a="1"/>
  <c r="J42" i="2" s="1"/>
  <c r="I46" i="3"/>
  <c r="J46" i="2" s="1" a="1"/>
  <c r="J46" i="2" s="1"/>
  <c r="I50" i="3"/>
  <c r="J50" i="2" s="1" a="1"/>
  <c r="J50" i="2" s="1"/>
  <c r="I52" i="3"/>
  <c r="J52" i="2" s="1" a="1"/>
  <c r="J52" i="2" s="1"/>
  <c r="I68" i="3"/>
  <c r="J68" i="2" s="1" a="1"/>
  <c r="J68" i="2" s="1"/>
  <c r="I70" i="3"/>
  <c r="J70" i="2" s="1" a="1"/>
  <c r="J70" i="2" s="1"/>
  <c r="I72" i="3"/>
  <c r="J72" i="2" s="1" a="1"/>
  <c r="J72" i="2" s="1"/>
  <c r="I76" i="3"/>
  <c r="J76" i="2" s="1" a="1"/>
  <c r="J76" i="2" s="1"/>
  <c r="I78" i="3"/>
  <c r="J78" i="2" s="1" a="1"/>
  <c r="J78" i="2" s="1"/>
  <c r="I80" i="3"/>
  <c r="J80" i="2" s="1" a="1"/>
  <c r="J80" i="2" s="1"/>
  <c r="I84" i="3"/>
  <c r="J84" i="2" s="1" a="1"/>
  <c r="J84" i="2" s="1"/>
  <c r="I92" i="3"/>
  <c r="J92" i="2" s="1" a="1"/>
  <c r="J92" i="2" s="1"/>
  <c r="I94" i="3"/>
  <c r="J94" i="2" s="1" a="1"/>
  <c r="J94" i="2" s="1"/>
  <c r="I96" i="3"/>
  <c r="J96" i="2" s="1" a="1"/>
  <c r="J96" i="2" s="1"/>
  <c r="I19" i="3"/>
  <c r="J19" i="2" s="1" a="1"/>
  <c r="J19" i="2" s="1"/>
  <c r="I2" i="3"/>
  <c r="J2" i="2" s="1" a="1"/>
  <c r="J2" i="2" s="1"/>
  <c r="I38" i="4" l="1"/>
  <c r="T38" i="4" s="1" a="1"/>
  <c r="T38" i="4" s="1"/>
  <c r="I8" i="4"/>
  <c r="T8" i="4" s="1" a="1"/>
  <c r="T8" i="4" s="1"/>
  <c r="I93" i="4"/>
  <c r="T93" i="4" s="1" a="1"/>
  <c r="T93" i="4" s="1"/>
  <c r="I61" i="3"/>
  <c r="J61" i="2" s="1" a="1"/>
  <c r="J61" i="2" s="1"/>
  <c r="I45" i="3"/>
  <c r="J45" i="2" s="1" a="1"/>
  <c r="J45" i="2" s="1"/>
  <c r="I29" i="3"/>
  <c r="J29" i="2" s="1" a="1"/>
  <c r="J29" i="2" s="1"/>
  <c r="I13" i="3"/>
  <c r="J13" i="2" s="1" a="1"/>
  <c r="J13" i="2" s="1"/>
  <c r="I73" i="3"/>
  <c r="J73" i="2" s="1" a="1"/>
  <c r="J73" i="2" s="1"/>
  <c r="I17" i="3"/>
  <c r="J17" i="2" s="1" a="1"/>
  <c r="J17" i="2" s="1"/>
  <c r="I26" i="3"/>
  <c r="J26" i="2" s="1" a="1"/>
  <c r="J26" i="2" s="1"/>
  <c r="I58" i="3"/>
  <c r="J58" i="2" s="1" a="1"/>
  <c r="J58" i="2" s="1"/>
  <c r="I90" i="3"/>
  <c r="J90" i="2" s="1" a="1"/>
  <c r="J90" i="2" s="1"/>
  <c r="I95" i="4"/>
  <c r="T95" i="4" s="1" a="1"/>
  <c r="T95" i="4" s="1"/>
  <c r="I85" i="4"/>
  <c r="T85" i="4" s="1" a="1"/>
  <c r="T85" i="4" s="1"/>
  <c r="I81" i="4"/>
  <c r="T81" i="4" s="1" a="1"/>
  <c r="T81" i="4" s="1"/>
  <c r="I84" i="4"/>
  <c r="T84" i="4" s="1" a="1"/>
  <c r="T84" i="4" s="1"/>
  <c r="I60" i="4"/>
  <c r="T60" i="4" s="1" a="1"/>
  <c r="T60" i="4" s="1"/>
  <c r="I42" i="4"/>
  <c r="T42" i="4" s="1" a="1"/>
  <c r="T42" i="4" s="1"/>
  <c r="I10" i="4"/>
  <c r="T10" i="4" s="1" a="1"/>
  <c r="T10" i="4" s="1"/>
  <c r="I88" i="4"/>
  <c r="T88" i="4" s="1" a="1"/>
  <c r="T88" i="4" s="1"/>
  <c r="I50" i="4"/>
  <c r="T50" i="4" s="1" a="1"/>
  <c r="T50" i="4" s="1"/>
  <c r="I28" i="4"/>
  <c r="T28" i="4" s="1" a="1"/>
  <c r="T28" i="4" s="1"/>
  <c r="I77" i="4"/>
  <c r="T77" i="4" s="1" a="1"/>
  <c r="T77" i="4" s="1"/>
  <c r="I34" i="4"/>
  <c r="T34" i="4" s="1" a="1"/>
  <c r="T34" i="4" s="1"/>
  <c r="I75" i="4"/>
  <c r="T75" i="4" s="1" a="1"/>
  <c r="T75" i="4" s="1"/>
  <c r="I61" i="4"/>
  <c r="T61" i="4" s="1" a="1"/>
  <c r="T61" i="4" s="1"/>
  <c r="I12" i="4"/>
  <c r="T12" i="4" s="1" a="1"/>
  <c r="T12" i="4" s="1"/>
  <c r="I5" i="3"/>
  <c r="J5" i="2" s="1" a="1"/>
  <c r="J5" i="2" s="1"/>
  <c r="I53" i="3"/>
  <c r="J53" i="2" s="1" a="1"/>
  <c r="J53" i="2" s="1"/>
  <c r="I32" i="4"/>
  <c r="T32" i="4" s="1" a="1"/>
  <c r="T32" i="4" s="1"/>
  <c r="I99" i="4"/>
  <c r="T99" i="4" s="1" a="1"/>
  <c r="T99" i="4" s="1"/>
  <c r="I89" i="4"/>
  <c r="T89" i="4" s="1" a="1"/>
  <c r="T89" i="4" s="1"/>
  <c r="I66" i="4"/>
  <c r="T66" i="4" s="1" a="1"/>
  <c r="T66" i="4" s="1"/>
  <c r="I46" i="4"/>
  <c r="T46" i="4" s="1" a="1"/>
  <c r="T46" i="4" s="1"/>
  <c r="I23" i="4"/>
  <c r="T23" i="4" s="1" a="1"/>
  <c r="T23" i="4" s="1"/>
  <c r="I92" i="4"/>
  <c r="T92" i="4" s="1" a="1"/>
  <c r="T92" i="4" s="1"/>
  <c r="I74" i="4"/>
  <c r="T74" i="4" s="1" a="1"/>
  <c r="T74" i="4" s="1"/>
  <c r="I55" i="4"/>
  <c r="T55" i="4" s="1" a="1"/>
  <c r="T55" i="4" s="1"/>
  <c r="I35" i="4"/>
  <c r="T35" i="4" s="1" a="1"/>
  <c r="T35" i="4" s="1"/>
  <c r="I101" i="4"/>
  <c r="T101" i="4" s="1" a="1"/>
  <c r="T101" i="4" s="1"/>
  <c r="I82" i="4"/>
  <c r="T82" i="4" s="1" a="1"/>
  <c r="T82" i="4" s="1"/>
  <c r="I63" i="4"/>
  <c r="T63" i="4" s="1" a="1"/>
  <c r="T63" i="4" s="1"/>
  <c r="I39" i="4"/>
  <c r="T39" i="4" s="1" a="1"/>
  <c r="T39" i="4" s="1"/>
  <c r="I27" i="4"/>
  <c r="T27" i="4" s="1" a="1"/>
  <c r="T27" i="4" s="1"/>
  <c r="I13" i="4"/>
  <c r="T13" i="4" s="1" a="1"/>
  <c r="T13" i="4" s="1"/>
  <c r="I65" i="4"/>
  <c r="T65" i="4" s="1" a="1"/>
  <c r="T65" i="4" s="1"/>
  <c r="I33" i="4"/>
  <c r="T33" i="4" s="1" a="1"/>
  <c r="T33" i="4" s="1"/>
  <c r="I15" i="4"/>
  <c r="T15" i="4" s="1" a="1"/>
  <c r="T15" i="4" s="1"/>
  <c r="I21" i="4"/>
  <c r="T21" i="4" s="1" a="1"/>
  <c r="T21" i="4" s="1"/>
  <c r="I6" i="4"/>
  <c r="T6" i="4" s="1" a="1"/>
  <c r="T6" i="4" s="1"/>
  <c r="I69" i="4"/>
  <c r="T69" i="4" s="1" a="1"/>
  <c r="T69" i="4" s="1"/>
  <c r="I96" i="4"/>
  <c r="T96" i="4" s="1" a="1"/>
  <c r="T96" i="4" s="1"/>
  <c r="I53" i="4"/>
  <c r="T53" i="4" s="1" a="1"/>
  <c r="T53" i="4" s="1"/>
  <c r="I24" i="4"/>
  <c r="T24" i="4" s="1" a="1"/>
  <c r="T24" i="4" s="1"/>
  <c r="I43" i="4"/>
  <c r="T43" i="4" s="1" a="1"/>
  <c r="T43" i="4" s="1"/>
  <c r="I29" i="4"/>
  <c r="T29" i="4" s="1" a="1"/>
  <c r="T29" i="4" s="1"/>
  <c r="I18" i="4"/>
  <c r="T18" i="4" s="1" a="1"/>
  <c r="T18" i="4" s="1"/>
  <c r="I3" i="4"/>
  <c r="T3" i="4" s="1" a="1"/>
  <c r="T3" i="4" s="1"/>
  <c r="I76" i="4"/>
  <c r="T76" i="4" s="1" a="1"/>
  <c r="T76" i="4" s="1"/>
  <c r="I71" i="4"/>
  <c r="T71" i="4" s="1" a="1"/>
  <c r="T71" i="4" s="1"/>
  <c r="I48" i="4"/>
  <c r="T48" i="4" s="1" a="1"/>
  <c r="T48" i="4" s="1"/>
  <c r="I62" i="4"/>
  <c r="T62" i="4" s="1" a="1"/>
  <c r="T62" i="4" s="1"/>
  <c r="I80" i="4"/>
  <c r="T80" i="4" s="1" a="1"/>
  <c r="T80" i="4" s="1"/>
  <c r="I56" i="4"/>
  <c r="T56" i="4" s="1" a="1"/>
  <c r="T56" i="4" s="1"/>
  <c r="I37" i="4"/>
  <c r="T37" i="4" s="1" a="1"/>
  <c r="T37" i="4" s="1"/>
  <c r="I2" i="4"/>
  <c r="T2" i="4" s="1" a="1"/>
  <c r="T2" i="4" s="1"/>
  <c r="I83" i="4"/>
  <c r="T83" i="4" s="1" a="1"/>
  <c r="T83" i="4" s="1"/>
  <c r="I64" i="4"/>
  <c r="T64" i="4" s="1" a="1"/>
  <c r="T64" i="4" s="1"/>
  <c r="I45" i="4"/>
  <c r="T45" i="4" s="1" a="1"/>
  <c r="T45" i="4" s="1"/>
  <c r="I19" i="4"/>
  <c r="T19" i="4" s="1" a="1"/>
  <c r="T19" i="4" s="1"/>
  <c r="I91" i="4"/>
  <c r="T91" i="4" s="1" a="1"/>
  <c r="T91" i="4" s="1"/>
  <c r="I73" i="4"/>
  <c r="T73" i="4" s="1" a="1"/>
  <c r="T73" i="4" s="1"/>
  <c r="I49" i="4"/>
  <c r="T49" i="4" s="1" a="1"/>
  <c r="T49" i="4" s="1"/>
  <c r="I16" i="4"/>
  <c r="T16" i="4" s="1" a="1"/>
  <c r="T16" i="4" s="1"/>
  <c r="I20" i="4"/>
  <c r="T20" i="4" s="1" a="1"/>
  <c r="T20" i="4" s="1"/>
  <c r="I5" i="4"/>
  <c r="T5" i="4" s="1" a="1"/>
  <c r="T5" i="4" s="1"/>
  <c r="I90" i="4"/>
  <c r="T90" i="4" s="1" a="1"/>
  <c r="T90" i="4" s="1"/>
  <c r="I72" i="4"/>
  <c r="T72" i="4" s="1" a="1"/>
  <c r="T72" i="4" s="1"/>
  <c r="I58" i="4"/>
  <c r="T58" i="4" s="1" a="1"/>
  <c r="T58" i="4" s="1"/>
  <c r="I40" i="4"/>
  <c r="T40" i="4" s="1" a="1"/>
  <c r="T40" i="4" s="1"/>
  <c r="I26" i="4"/>
  <c r="T26" i="4" s="1" a="1"/>
  <c r="T26" i="4" s="1"/>
  <c r="I9" i="4"/>
  <c r="T9" i="4" s="1" a="1"/>
  <c r="T9" i="4" s="1"/>
  <c r="I14" i="4"/>
  <c r="T14" i="4" s="1" a="1"/>
  <c r="T14" i="4" s="1"/>
  <c r="I52" i="4"/>
  <c r="T52" i="4" s="1" a="1"/>
  <c r="T52" i="4" s="1"/>
  <c r="I25" i="4"/>
  <c r="T25" i="4" s="1" a="1"/>
  <c r="T25" i="4" s="1"/>
  <c r="I94" i="4"/>
  <c r="T94" i="4" s="1" a="1"/>
  <c r="T94" i="4" s="1"/>
  <c r="I70" i="4"/>
  <c r="T70" i="4" s="1" a="1"/>
  <c r="T70" i="4" s="1"/>
  <c r="I51" i="4"/>
  <c r="T51" i="4" s="1" a="1"/>
  <c r="T51" i="4" s="1"/>
  <c r="I30" i="4"/>
  <c r="T30" i="4" s="1" a="1"/>
  <c r="T30" i="4" s="1"/>
  <c r="I98" i="4"/>
  <c r="T98" i="4" s="1" a="1"/>
  <c r="T98" i="4" s="1"/>
  <c r="I78" i="4"/>
  <c r="T78" i="4" s="1" a="1"/>
  <c r="T78" i="4" s="1"/>
  <c r="I59" i="4"/>
  <c r="T59" i="4" s="1" a="1"/>
  <c r="T59" i="4" s="1"/>
  <c r="I41" i="4"/>
  <c r="T41" i="4" s="1" a="1"/>
  <c r="T41" i="4" s="1"/>
  <c r="I7" i="4"/>
  <c r="T7" i="4" s="1" a="1"/>
  <c r="T7" i="4" s="1"/>
  <c r="I87" i="4"/>
  <c r="T87" i="4" s="1" a="1"/>
  <c r="T87" i="4" s="1"/>
  <c r="I67" i="4"/>
  <c r="T67" i="4" s="1" a="1"/>
  <c r="T67" i="4" s="1"/>
  <c r="I44" i="4"/>
  <c r="T44" i="4" s="1" a="1"/>
  <c r="T44" i="4" s="1"/>
  <c r="I31" i="4"/>
  <c r="T31" i="4" s="1" a="1"/>
  <c r="T31" i="4" s="1"/>
  <c r="I17" i="4"/>
  <c r="T17" i="4" s="1" a="1"/>
  <c r="T17" i="4" s="1"/>
  <c r="I100" i="4"/>
  <c r="T100" i="4" s="1" a="1"/>
  <c r="T100" i="4" s="1"/>
  <c r="I86" i="4"/>
  <c r="T86" i="4" s="1" a="1"/>
  <c r="T86" i="4" s="1"/>
  <c r="I68" i="4"/>
  <c r="T68" i="4" s="1" a="1"/>
  <c r="T68" i="4" s="1"/>
  <c r="I54" i="4"/>
  <c r="T54" i="4" s="1" a="1"/>
  <c r="T54" i="4" s="1"/>
  <c r="I36" i="4"/>
  <c r="T36" i="4" s="1" a="1"/>
  <c r="T36" i="4" s="1"/>
  <c r="I4" i="4"/>
  <c r="T4" i="4" s="1" a="1"/>
  <c r="T4" i="4" s="1"/>
  <c r="I11" i="4"/>
  <c r="T11" i="4" s="1" a="1"/>
  <c r="T11" i="4" s="1"/>
  <c r="X3" i="4" l="1"/>
  <c r="V3" i="4"/>
  <c r="W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<sst xmlns="http://schemas.openxmlformats.org/spreadsheetml/2006/main" count="686" uniqueCount="71">
  <si>
    <t>Usia</t>
  </si>
  <si>
    <t>Jenis Kelamin</t>
  </si>
  <si>
    <t>Berapa jumlah pendapatan dalam sebulan?</t>
  </si>
  <si>
    <t>Berapa aset yang anda miliki sekarang?</t>
  </si>
  <si>
    <t>Apakah anda memaksimalkan keuntungan dalam berinvestasi?</t>
  </si>
  <si>
    <t>Apakah Anda meminimalkan kerugian dalam berinvestasi?</t>
  </si>
  <si>
    <t>Apa yang Anda lakukan ketika harga turun?</t>
  </si>
  <si>
    <t>Dari skala 1-10, sebutkan seberapa paham Anda akan literasi finansial?</t>
  </si>
  <si>
    <t>Sebutkan jenis investasi yang Anda lakukan!</t>
  </si>
  <si>
    <t>Apa tingkat Profil Resiko investasi anda?</t>
  </si>
  <si>
    <t>Laki-laki</t>
  </si>
  <si>
    <t>Tidak</t>
  </si>
  <si>
    <t>Ya</t>
  </si>
  <si>
    <t>Simpan/tahan</t>
  </si>
  <si>
    <t>Reksadana</t>
  </si>
  <si>
    <t>Moderat</t>
  </si>
  <si>
    <t>Perempuan</t>
  </si>
  <si>
    <t>Beli lagi</t>
  </si>
  <si>
    <t>Agresif</t>
  </si>
  <si>
    <t>Saham</t>
  </si>
  <si>
    <t>Jual semua</t>
  </si>
  <si>
    <t>Deposito</t>
  </si>
  <si>
    <t>Konservatif</t>
  </si>
  <si>
    <t>Jual sebagian</t>
  </si>
  <si>
    <t>Crypto</t>
  </si>
  <si>
    <t>Max_Profit</t>
  </si>
  <si>
    <t>Min_Loss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</si>
  <si>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</si>
  <si>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</si>
  <si>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</si>
  <si>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</si>
  <si>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</si>
  <si>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</si>
  <si>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</si>
  <si>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</si>
  <si>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1 (Usia)</t>
  </si>
  <si>
    <t>Item 5 (Max_Profit &amp; Min_Loss)</t>
  </si>
  <si>
    <t>Batas Muda &amp; Tua</t>
  </si>
  <si>
    <t>Skor</t>
  </si>
  <si>
    <t>Angka Harapan Hidup</t>
  </si>
  <si>
    <t>Jika Muda</t>
  </si>
  <si>
    <t xml:space="preserve">         ======&gt;</t>
  </si>
  <si>
    <t>Jika Tua</t>
  </si>
  <si>
    <t>Item 2 (Jenis Kelamin)</t>
  </si>
  <si>
    <t>Item 6 (Harga Turun)</t>
  </si>
  <si>
    <t>Perilaku</t>
  </si>
  <si>
    <t>Item 3 (Pendapatan)</t>
  </si>
  <si>
    <t>Q1</t>
  </si>
  <si>
    <t>Max</t>
  </si>
  <si>
    <t>Q2</t>
  </si>
  <si>
    <t>Item 7 (Literasi Finansial)</t>
  </si>
  <si>
    <t>Q3</t>
  </si>
  <si>
    <t>Kategori</t>
  </si>
  <si>
    <t>Jika 0-Q1</t>
  </si>
  <si>
    <t>0-2</t>
  </si>
  <si>
    <t>Jika rendah (0-4)</t>
  </si>
  <si>
    <t>Jika sedang (4-7)</t>
  </si>
  <si>
    <t>Jika tinggi (7-10)</t>
  </si>
  <si>
    <t>Jika Q3-Max</t>
  </si>
  <si>
    <t>Item 8 (Jenis Investasi)</t>
  </si>
  <si>
    <t>Item 4 (Aset)</t>
  </si>
  <si>
    <t>Jenis Investasi</t>
  </si>
  <si>
    <t>Jika Q1-Q3</t>
  </si>
  <si>
    <t>0-1,5</t>
  </si>
  <si>
    <t>1,5-4,5</t>
  </si>
  <si>
    <t>4,5-6</t>
  </si>
  <si>
    <t>Avg</t>
  </si>
  <si>
    <t>0-1</t>
  </si>
  <si>
    <t>Label</t>
  </si>
  <si>
    <t>Jika Q2-Q3</t>
  </si>
  <si>
    <t>Jika Q1-Q2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</si>
</sst>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64" fontId="1" fillId="0" borderId="0" xfId="0" applyNumberFormat="1" applyFont="1" applyAlignment="1">
      <alignment horizontal="right"/>
    </xf>
    <xf numFmtId="0" fontId="4" fillId="0" borderId="1" xfId="0" applyFont="1" applyBorder="1" applyAlignment="1">
      <alignment wrapText="1"/>
    </xf>
    <xf numFmtId="0" fontId="0" fillId="0" borderId="0" xfId="0" applyFont="1" applyAlignment="1"/>
    <xf numFmtId="0" fontId="5" fillId="0" borderId="2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1"/>
  <sheetViews>
    <sheetView tabSelected="1" workbookViewId="0">
      <selection activeCell="H7" sqref="H7"/>
    </sheetView>
  </sheetViews>
  <sheetFormatPr defaultColWidth="12.5703125" defaultRowHeight="15.75" customHeight="1" x14ac:dyDescent="0.2"/>
  <cols>
    <col min="2" max="2" width="10.42578125" bestFit="1" customWidth="1"/>
    <col min="8" max="8" width="15.5703125" bestFit="1" customWidth="1"/>
    <col min="9" max="9" width="23.85546875" customWidth="1"/>
  </cols>
  <sheetData>
    <row r="1" spans="1:11" ht="14.25" customHeight="1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7" t="s">
        <v>9</v>
      </c>
      <c r="K1" s="7"/>
    </row>
    <row r="2" spans="1:11" ht="12.75" x14ac:dyDescent="0.2">
      <c r="A2" s="10">
        <v>20</v>
      </c>
      <c r="B2" s="10" t="s">
        <v>10</v>
      </c>
      <c r="C2" s="10">
        <v>2000000</v>
      </c>
      <c r="D2" s="10">
        <v>48000000</v>
      </c>
      <c r="E2" s="10" t="s">
        <v>11</v>
      </c>
      <c r="F2" s="10" t="s">
        <v>12</v>
      </c>
      <c r="G2" s="10" t="s">
        <v>13</v>
      </c>
      <c r="H2" s="10">
        <v>7</v>
      </c>
      <c r="I2" s="10" t="s">
        <v>14</v>
      </c>
      <c r="J2" t="str" cm="1">
        <f t="array" ref="J2">_xlfn.IFS('Credit Scoring'!I2&gt;4,"Agresif",'Credit Scoring'!I2&lt;=3,"Konservatif",AND('Credit Scoring'!I2&gt;3,'Credit Scoring'!I2&lt;=4),"Moderat")</f>
        <v>Moderat</v>
      </c>
    </row>
    <row r="3" spans="1:11" ht="12.75" x14ac:dyDescent="0.2">
      <c r="A3" s="10">
        <v>19</v>
      </c>
      <c r="B3" s="10" t="s">
        <v>16</v>
      </c>
      <c r="C3" s="10">
        <v>2000000</v>
      </c>
      <c r="D3" s="10">
        <v>1650000</v>
      </c>
      <c r="E3" s="10" t="s">
        <v>12</v>
      </c>
      <c r="F3" s="10" t="s">
        <v>11</v>
      </c>
      <c r="G3" s="10" t="s">
        <v>17</v>
      </c>
      <c r="H3" s="10">
        <v>7</v>
      </c>
      <c r="I3" s="10" t="s">
        <v>14</v>
      </c>
      <c r="J3" s="8" t="str" cm="1">
        <f t="array" ref="J3">_xlfn.IFS('Credit Scoring'!I3&gt;4,"Agresif",'Credit Scoring'!I3&lt;=3,"Konservatif",AND('Credit Scoring'!I3&gt;3,'Credit Scoring'!I3&lt;=4),"Moderat")</f>
        <v>Moderat</v>
      </c>
    </row>
    <row r="4" spans="1:11" ht="12.75" x14ac:dyDescent="0.2">
      <c r="A4" s="10">
        <v>19</v>
      </c>
      <c r="B4" s="10" t="s">
        <v>10</v>
      </c>
      <c r="C4" s="10">
        <v>3000000</v>
      </c>
      <c r="D4" s="10">
        <v>20000000</v>
      </c>
      <c r="E4" s="10" t="s">
        <v>11</v>
      </c>
      <c r="F4" s="10" t="s">
        <v>11</v>
      </c>
      <c r="G4" s="10" t="s">
        <v>17</v>
      </c>
      <c r="H4" s="10">
        <v>5</v>
      </c>
      <c r="I4" s="10" t="s">
        <v>19</v>
      </c>
      <c r="J4" s="8" t="str" cm="1">
        <f t="array" ref="J4">_xlfn.IFS('Credit Scoring'!I4&gt;4,"Agresif",'Credit Scoring'!I4&lt;=3,"Konservatif",AND('Credit Scoring'!I4&gt;3,'Credit Scoring'!I4&lt;=4),"Moderat")</f>
        <v>Moderat</v>
      </c>
    </row>
    <row r="5" spans="1:11" ht="12.75" x14ac:dyDescent="0.2">
      <c r="A5" s="10">
        <v>21</v>
      </c>
      <c r="B5" s="10" t="s">
        <v>10</v>
      </c>
      <c r="C5" s="10">
        <v>350000</v>
      </c>
      <c r="D5" s="10">
        <v>25000000</v>
      </c>
      <c r="E5" s="10" t="s">
        <v>11</v>
      </c>
      <c r="F5" s="10" t="s">
        <v>12</v>
      </c>
      <c r="G5" s="10" t="s">
        <v>13</v>
      </c>
      <c r="H5" s="10">
        <v>7</v>
      </c>
      <c r="I5" s="10" t="s">
        <v>19</v>
      </c>
      <c r="J5" s="8" t="str" cm="1">
        <f t="array" ref="J5">_xlfn.IFS('Credit Scoring'!I5&gt;4,"Agresif",'Credit Scoring'!I5&lt;=3,"Konservatif",AND('Credit Scoring'!I5&gt;3,'Credit Scoring'!I5&lt;=4),"Moderat")</f>
        <v>Moderat</v>
      </c>
    </row>
    <row r="6" spans="1:11" ht="12.75" x14ac:dyDescent="0.2">
      <c r="A6" s="10">
        <v>18</v>
      </c>
      <c r="B6" s="10" t="s">
        <v>16</v>
      </c>
      <c r="C6" s="10">
        <v>1500000</v>
      </c>
      <c r="D6" s="10">
        <v>1160000</v>
      </c>
      <c r="E6" s="10" t="s">
        <v>12</v>
      </c>
      <c r="F6" s="10" t="s">
        <v>12</v>
      </c>
      <c r="G6" s="10" t="s">
        <v>13</v>
      </c>
      <c r="H6" s="10">
        <v>1</v>
      </c>
      <c r="I6" s="10" t="s">
        <v>14</v>
      </c>
      <c r="J6" s="8" t="str" cm="1">
        <f t="array" ref="J6">_xlfn.IFS('Credit Scoring'!I6&gt;4,"Agresif",'Credit Scoring'!I6&lt;=3,"Konservatif",AND('Credit Scoring'!I6&gt;3,'Credit Scoring'!I6&lt;=4),"Moderat")</f>
        <v>Konservatif</v>
      </c>
    </row>
    <row r="7" spans="1:11" ht="12.75" x14ac:dyDescent="0.2">
      <c r="A7" s="10">
        <v>20</v>
      </c>
      <c r="B7" s="10" t="s">
        <v>16</v>
      </c>
      <c r="C7" s="10">
        <v>1500000</v>
      </c>
      <c r="D7" s="10">
        <v>30000000</v>
      </c>
      <c r="E7" s="10" t="s">
        <v>12</v>
      </c>
      <c r="F7" s="10" t="s">
        <v>12</v>
      </c>
      <c r="G7" s="10" t="s">
        <v>20</v>
      </c>
      <c r="H7" s="10">
        <v>6</v>
      </c>
      <c r="I7" s="10" t="s">
        <v>21</v>
      </c>
      <c r="J7" s="8" t="str" cm="1">
        <f t="array" ref="J7">_xlfn.IFS('Credit Scoring'!I7&gt;4,"Agresif",'Credit Scoring'!I7&lt;=3,"Konservatif",AND('Credit Scoring'!I7&gt;3,'Credit Scoring'!I7&lt;=4),"Moderat")</f>
        <v>Konservatif</v>
      </c>
    </row>
    <row r="8" spans="1:11" ht="12.75" x14ac:dyDescent="0.2">
      <c r="A8" s="10">
        <v>19</v>
      </c>
      <c r="B8" s="10" t="s">
        <v>10</v>
      </c>
      <c r="C8" s="10">
        <v>1000000</v>
      </c>
      <c r="D8" s="10">
        <v>1500000</v>
      </c>
      <c r="E8" s="10" t="s">
        <v>11</v>
      </c>
      <c r="F8" s="10" t="s">
        <v>12</v>
      </c>
      <c r="G8" s="10" t="s">
        <v>13</v>
      </c>
      <c r="H8" s="10">
        <v>6</v>
      </c>
      <c r="I8" s="10" t="s">
        <v>19</v>
      </c>
      <c r="J8" s="8" t="str" cm="1">
        <f t="array" ref="J8">_xlfn.IFS('Credit Scoring'!I8&gt;4,"Agresif",'Credit Scoring'!I8&lt;=3,"Konservatif",AND('Credit Scoring'!I8&gt;3,'Credit Scoring'!I8&lt;=4),"Moderat")</f>
        <v>Moderat</v>
      </c>
    </row>
    <row r="9" spans="1:11" ht="12.75" x14ac:dyDescent="0.2">
      <c r="A9" s="10">
        <v>20</v>
      </c>
      <c r="B9" s="10" t="s">
        <v>10</v>
      </c>
      <c r="C9" s="10">
        <v>1500000</v>
      </c>
      <c r="D9" s="10">
        <v>19000000</v>
      </c>
      <c r="E9" s="10" t="s">
        <v>12</v>
      </c>
      <c r="F9" s="10" t="s">
        <v>11</v>
      </c>
      <c r="G9" s="10" t="s">
        <v>13</v>
      </c>
      <c r="H9" s="10">
        <v>8</v>
      </c>
      <c r="I9" s="10" t="s">
        <v>21</v>
      </c>
      <c r="J9" s="8" t="str" cm="1">
        <f t="array" ref="J9">_xlfn.IFS('Credit Scoring'!I9&gt;4,"Agresif",'Credit Scoring'!I9&lt;=3,"Konservatif",AND('Credit Scoring'!I9&gt;3,'Credit Scoring'!I9&lt;=4),"Moderat")</f>
        <v>Moderat</v>
      </c>
    </row>
    <row r="10" spans="1:11" ht="12.75" x14ac:dyDescent="0.2">
      <c r="A10" s="10">
        <v>19</v>
      </c>
      <c r="B10" s="10" t="s">
        <v>16</v>
      </c>
      <c r="C10" s="10">
        <v>5400000</v>
      </c>
      <c r="D10" s="10">
        <v>37000000</v>
      </c>
      <c r="E10" s="10" t="s">
        <v>12</v>
      </c>
      <c r="F10" s="10" t="s">
        <v>12</v>
      </c>
      <c r="G10" s="10" t="s">
        <v>17</v>
      </c>
      <c r="H10" s="10">
        <v>9</v>
      </c>
      <c r="I10" s="10" t="s">
        <v>19</v>
      </c>
      <c r="J10" s="8" t="str" cm="1">
        <f t="array" ref="J10">_xlfn.IFS('Credit Scoring'!I10&gt;4,"Agresif",'Credit Scoring'!I10&lt;=3,"Konservatif",AND('Credit Scoring'!I10&gt;3,'Credit Scoring'!I10&lt;=4),"Moderat")</f>
        <v>Agresif</v>
      </c>
    </row>
    <row r="11" spans="1:11" ht="12.75" x14ac:dyDescent="0.2">
      <c r="A11" s="10">
        <v>21</v>
      </c>
      <c r="B11" s="10" t="s">
        <v>16</v>
      </c>
      <c r="C11" s="10">
        <v>1400000</v>
      </c>
      <c r="D11" s="10">
        <v>1600000</v>
      </c>
      <c r="E11" s="10" t="s">
        <v>12</v>
      </c>
      <c r="F11" s="10" t="s">
        <v>12</v>
      </c>
      <c r="G11" s="10" t="s">
        <v>23</v>
      </c>
      <c r="H11" s="10">
        <v>5</v>
      </c>
      <c r="I11" s="10" t="s">
        <v>14</v>
      </c>
      <c r="J11" s="8" t="str" cm="1">
        <f t="array" ref="J11">_xlfn.IFS('Credit Scoring'!I11&gt;4,"Agresif",'Credit Scoring'!I11&lt;=3,"Konservatif",AND('Credit Scoring'!I11&gt;3,'Credit Scoring'!I11&lt;=4),"Moderat")</f>
        <v>Konservatif</v>
      </c>
    </row>
    <row r="12" spans="1:11" ht="12.75" x14ac:dyDescent="0.2">
      <c r="A12" s="10">
        <v>20</v>
      </c>
      <c r="B12" s="10" t="s">
        <v>10</v>
      </c>
      <c r="C12" s="10">
        <v>1000000</v>
      </c>
      <c r="D12" s="10">
        <v>21600</v>
      </c>
      <c r="E12" s="10" t="s">
        <v>12</v>
      </c>
      <c r="F12" s="10" t="s">
        <v>11</v>
      </c>
      <c r="G12" s="10" t="s">
        <v>17</v>
      </c>
      <c r="H12" s="10">
        <v>5</v>
      </c>
      <c r="I12" s="10" t="s">
        <v>19</v>
      </c>
      <c r="J12" s="8" t="str" cm="1">
        <f t="array" ref="J12">_xlfn.IFS('Credit Scoring'!I12&gt;4,"Agresif",'Credit Scoring'!I12&lt;=3,"Konservatif",AND('Credit Scoring'!I12&gt;3,'Credit Scoring'!I12&lt;=4),"Moderat")</f>
        <v>Moderat</v>
      </c>
    </row>
    <row r="13" spans="1:11" ht="12.75" x14ac:dyDescent="0.2">
      <c r="A13" s="10">
        <v>20</v>
      </c>
      <c r="B13" s="10" t="s">
        <v>16</v>
      </c>
      <c r="C13" s="10">
        <v>1500000</v>
      </c>
      <c r="D13" s="10">
        <v>1134500</v>
      </c>
      <c r="E13" s="10" t="s">
        <v>12</v>
      </c>
      <c r="F13" s="10" t="s">
        <v>11</v>
      </c>
      <c r="G13" s="10" t="s">
        <v>13</v>
      </c>
      <c r="H13" s="10">
        <v>7</v>
      </c>
      <c r="I13" s="10" t="s">
        <v>14</v>
      </c>
      <c r="J13" s="8" t="str" cm="1">
        <f t="array" ref="J13">_xlfn.IFS('Credit Scoring'!I13&gt;4,"Agresif",'Credit Scoring'!I13&lt;=3,"Konservatif",AND('Credit Scoring'!I13&gt;3,'Credit Scoring'!I13&lt;=4),"Moderat")</f>
        <v>Konservatif</v>
      </c>
    </row>
    <row r="14" spans="1:11" ht="12.75" x14ac:dyDescent="0.2">
      <c r="A14" s="10">
        <v>20</v>
      </c>
      <c r="B14" s="10" t="s">
        <v>10</v>
      </c>
      <c r="C14" s="10">
        <v>1500000</v>
      </c>
      <c r="D14" s="10">
        <v>15000000</v>
      </c>
      <c r="E14" s="10" t="s">
        <v>11</v>
      </c>
      <c r="F14" s="10" t="s">
        <v>12</v>
      </c>
      <c r="G14" s="10" t="s">
        <v>13</v>
      </c>
      <c r="H14" s="10">
        <v>8</v>
      </c>
      <c r="I14" s="10" t="s">
        <v>21</v>
      </c>
      <c r="J14" s="8" t="str" cm="1">
        <f t="array" ref="J14">_xlfn.IFS('Credit Scoring'!I14&gt;4,"Agresif",'Credit Scoring'!I14&lt;=3,"Konservatif",AND('Credit Scoring'!I14&gt;3,'Credit Scoring'!I14&lt;=4),"Moderat")</f>
        <v>Moderat</v>
      </c>
    </row>
    <row r="15" spans="1:11" ht="12.75" x14ac:dyDescent="0.2">
      <c r="A15" s="10">
        <v>21</v>
      </c>
      <c r="B15" s="10" t="s">
        <v>16</v>
      </c>
      <c r="C15" s="10">
        <v>500000</v>
      </c>
      <c r="D15" s="10">
        <v>10000000</v>
      </c>
      <c r="E15" s="10" t="s">
        <v>12</v>
      </c>
      <c r="F15" s="10" t="s">
        <v>11</v>
      </c>
      <c r="G15" s="10" t="s">
        <v>17</v>
      </c>
      <c r="H15" s="10">
        <v>7</v>
      </c>
      <c r="I15" s="10" t="s">
        <v>14</v>
      </c>
      <c r="J15" s="8" t="str" cm="1">
        <f t="array" ref="J15">_xlfn.IFS('Credit Scoring'!I15&gt;4,"Agresif",'Credit Scoring'!I15&lt;=3,"Konservatif",AND('Credit Scoring'!I15&gt;3,'Credit Scoring'!I15&lt;=4),"Moderat")</f>
        <v>Moderat</v>
      </c>
    </row>
    <row r="16" spans="1:11" ht="12.75" x14ac:dyDescent="0.2">
      <c r="A16" s="10">
        <v>19</v>
      </c>
      <c r="B16" s="10" t="s">
        <v>16</v>
      </c>
      <c r="C16" s="10">
        <v>3000000</v>
      </c>
      <c r="D16" s="10">
        <v>9000000</v>
      </c>
      <c r="E16" s="10" t="s">
        <v>12</v>
      </c>
      <c r="F16" s="10" t="s">
        <v>12</v>
      </c>
      <c r="G16" s="10" t="s">
        <v>13</v>
      </c>
      <c r="H16" s="10">
        <v>5</v>
      </c>
      <c r="I16" s="10" t="s">
        <v>21</v>
      </c>
      <c r="J16" s="8" t="str" cm="1">
        <f t="array" ref="J16">_xlfn.IFS('Credit Scoring'!I16&gt;4,"Agresif",'Credit Scoring'!I16&lt;=3,"Konservatif",AND('Credit Scoring'!I16&gt;3,'Credit Scoring'!I16&lt;=4),"Moderat")</f>
        <v>Konservatif</v>
      </c>
    </row>
    <row r="17" spans="1:10" ht="12.75" x14ac:dyDescent="0.2">
      <c r="A17" s="10">
        <v>18</v>
      </c>
      <c r="B17" s="10" t="s">
        <v>10</v>
      </c>
      <c r="C17" s="10">
        <v>2500000</v>
      </c>
      <c r="D17" s="10">
        <v>50000000</v>
      </c>
      <c r="E17" s="10" t="s">
        <v>12</v>
      </c>
      <c r="F17" s="10" t="s">
        <v>11</v>
      </c>
      <c r="G17" s="10" t="s">
        <v>17</v>
      </c>
      <c r="H17" s="10">
        <v>3</v>
      </c>
      <c r="I17" s="10" t="s">
        <v>14</v>
      </c>
      <c r="J17" s="8" t="str" cm="1">
        <f t="array" ref="J17">_xlfn.IFS('Credit Scoring'!I17&gt;4,"Agresif",'Credit Scoring'!I17&lt;=3,"Konservatif",AND('Credit Scoring'!I17&gt;3,'Credit Scoring'!I17&lt;=4),"Moderat")</f>
        <v>Moderat</v>
      </c>
    </row>
    <row r="18" spans="1:10" ht="12.75" x14ac:dyDescent="0.2">
      <c r="A18" s="10">
        <v>20</v>
      </c>
      <c r="B18" s="10" t="s">
        <v>16</v>
      </c>
      <c r="C18" s="10">
        <v>2000000</v>
      </c>
      <c r="D18" s="10">
        <v>23000000</v>
      </c>
      <c r="E18" s="10" t="s">
        <v>12</v>
      </c>
      <c r="F18" s="10" t="s">
        <v>12</v>
      </c>
      <c r="G18" s="10" t="s">
        <v>13</v>
      </c>
      <c r="H18" s="10">
        <v>7</v>
      </c>
      <c r="I18" s="10" t="s">
        <v>14</v>
      </c>
      <c r="J18" s="8" t="str" cm="1">
        <f t="array" ref="J18">_xlfn.IFS('Credit Scoring'!I18&gt;4,"Agresif",'Credit Scoring'!I18&lt;=3,"Konservatif",AND('Credit Scoring'!I18&gt;3,'Credit Scoring'!I18&lt;=4),"Moderat")</f>
        <v>Moderat</v>
      </c>
    </row>
    <row r="19" spans="1:10" ht="12.75" x14ac:dyDescent="0.2">
      <c r="A19" s="10">
        <v>18</v>
      </c>
      <c r="B19" s="10" t="s">
        <v>16</v>
      </c>
      <c r="C19" s="10">
        <v>1500000</v>
      </c>
      <c r="D19" s="10">
        <v>2000000</v>
      </c>
      <c r="E19" s="10" t="s">
        <v>11</v>
      </c>
      <c r="F19" s="10" t="s">
        <v>11</v>
      </c>
      <c r="G19" s="10" t="s">
        <v>13</v>
      </c>
      <c r="H19" s="10">
        <v>5</v>
      </c>
      <c r="I19" s="10" t="s">
        <v>14</v>
      </c>
      <c r="J19" s="8" t="str" cm="1">
        <f t="array" ref="J19">_xlfn.IFS('Credit Scoring'!I19&gt;4,"Agresif",'Credit Scoring'!I19&lt;=3,"Konservatif",AND('Credit Scoring'!I19&gt;3,'Credit Scoring'!I19&lt;=4),"Moderat")</f>
        <v>Konservatif</v>
      </c>
    </row>
    <row r="20" spans="1:10" ht="12.75" x14ac:dyDescent="0.2">
      <c r="A20" s="10">
        <v>20</v>
      </c>
      <c r="B20" s="10" t="s">
        <v>16</v>
      </c>
      <c r="C20" s="10">
        <v>1000000</v>
      </c>
      <c r="D20" s="10">
        <v>15000000</v>
      </c>
      <c r="E20" s="10" t="s">
        <v>12</v>
      </c>
      <c r="F20" s="10" t="s">
        <v>12</v>
      </c>
      <c r="G20" s="10" t="s">
        <v>13</v>
      </c>
      <c r="H20" s="10">
        <v>5</v>
      </c>
      <c r="I20" s="10" t="s">
        <v>14</v>
      </c>
      <c r="J20" s="8" t="str" cm="1">
        <f t="array" ref="J20">_xlfn.IFS('Credit Scoring'!I20&gt;4,"Agresif",'Credit Scoring'!I20&lt;=3,"Konservatif",AND('Credit Scoring'!I20&gt;3,'Credit Scoring'!I20&lt;=4),"Moderat")</f>
        <v>Moderat</v>
      </c>
    </row>
    <row r="21" spans="1:10" ht="12.75" x14ac:dyDescent="0.2">
      <c r="A21" s="10">
        <v>20</v>
      </c>
      <c r="B21" s="10" t="s">
        <v>16</v>
      </c>
      <c r="C21" s="10">
        <v>2000000</v>
      </c>
      <c r="D21" s="10">
        <v>500000</v>
      </c>
      <c r="E21" s="10" t="s">
        <v>12</v>
      </c>
      <c r="F21" s="10" t="s">
        <v>12</v>
      </c>
      <c r="G21" s="10" t="s">
        <v>23</v>
      </c>
      <c r="H21" s="10">
        <v>5</v>
      </c>
      <c r="I21" s="10" t="s">
        <v>21</v>
      </c>
      <c r="J21" s="8" t="str" cm="1">
        <f t="array" ref="J21">_xlfn.IFS('Credit Scoring'!I21&gt;4,"Agresif",'Credit Scoring'!I21&lt;=3,"Konservatif",AND('Credit Scoring'!I21&gt;3,'Credit Scoring'!I21&lt;=4),"Moderat")</f>
        <v>Konservatif</v>
      </c>
    </row>
    <row r="22" spans="1:10" ht="12.75" x14ac:dyDescent="0.2">
      <c r="A22" s="10">
        <v>21</v>
      </c>
      <c r="B22" s="10" t="s">
        <v>16</v>
      </c>
      <c r="C22" s="10">
        <v>1500000</v>
      </c>
      <c r="D22" s="10">
        <v>1000000</v>
      </c>
      <c r="E22" s="10" t="s">
        <v>12</v>
      </c>
      <c r="F22" s="10" t="s">
        <v>12</v>
      </c>
      <c r="G22" s="10" t="s">
        <v>13</v>
      </c>
      <c r="H22" s="10">
        <v>5</v>
      </c>
      <c r="I22" s="10" t="s">
        <v>19</v>
      </c>
      <c r="J22" s="8" t="str" cm="1">
        <f t="array" ref="J22">_xlfn.IFS('Credit Scoring'!I22&gt;4,"Agresif",'Credit Scoring'!I22&lt;=3,"Konservatif",AND('Credit Scoring'!I22&gt;3,'Credit Scoring'!I22&lt;=4),"Moderat")</f>
        <v>Moderat</v>
      </c>
    </row>
    <row r="23" spans="1:10" ht="12.75" x14ac:dyDescent="0.2">
      <c r="A23" s="10">
        <v>19</v>
      </c>
      <c r="B23" s="10" t="s">
        <v>10</v>
      </c>
      <c r="C23" s="10">
        <v>1000000</v>
      </c>
      <c r="D23" s="10">
        <v>3000000</v>
      </c>
      <c r="E23" s="10" t="s">
        <v>12</v>
      </c>
      <c r="F23" s="10" t="s">
        <v>12</v>
      </c>
      <c r="G23" s="10" t="s">
        <v>23</v>
      </c>
      <c r="H23" s="10">
        <v>6</v>
      </c>
      <c r="I23" s="10" t="s">
        <v>19</v>
      </c>
      <c r="J23" s="8" t="str" cm="1">
        <f t="array" ref="J23">_xlfn.IFS('Credit Scoring'!I23&gt;4,"Agresif",'Credit Scoring'!I23&lt;=3,"Konservatif",AND('Credit Scoring'!I23&gt;3,'Credit Scoring'!I23&lt;=4),"Moderat")</f>
        <v>Moderat</v>
      </c>
    </row>
    <row r="24" spans="1:10" ht="12.75" x14ac:dyDescent="0.2">
      <c r="A24" s="10">
        <v>20</v>
      </c>
      <c r="B24" s="10" t="s">
        <v>10</v>
      </c>
      <c r="C24" s="10">
        <v>500000</v>
      </c>
      <c r="D24" s="10">
        <v>500000</v>
      </c>
      <c r="E24" s="10" t="s">
        <v>12</v>
      </c>
      <c r="F24" s="10" t="s">
        <v>12</v>
      </c>
      <c r="G24" s="10" t="s">
        <v>23</v>
      </c>
      <c r="H24" s="10">
        <v>1</v>
      </c>
      <c r="I24" s="10" t="s">
        <v>19</v>
      </c>
      <c r="J24" s="8" t="str" cm="1">
        <f t="array" ref="J24">_xlfn.IFS('Credit Scoring'!I24&gt;4,"Agresif",'Credit Scoring'!I24&lt;=3,"Konservatif",AND('Credit Scoring'!I24&gt;3,'Credit Scoring'!I24&lt;=4),"Moderat")</f>
        <v>Konservatif</v>
      </c>
    </row>
    <row r="25" spans="1:10" ht="12.75" x14ac:dyDescent="0.2">
      <c r="A25" s="10">
        <v>19</v>
      </c>
      <c r="B25" s="10" t="s">
        <v>16</v>
      </c>
      <c r="C25" s="10">
        <v>1000000</v>
      </c>
      <c r="D25" s="10">
        <v>15000000</v>
      </c>
      <c r="E25" s="10" t="s">
        <v>12</v>
      </c>
      <c r="F25" s="10" t="s">
        <v>12</v>
      </c>
      <c r="G25" s="10" t="s">
        <v>13</v>
      </c>
      <c r="H25" s="10">
        <v>5</v>
      </c>
      <c r="I25" s="10" t="s">
        <v>14</v>
      </c>
      <c r="J25" s="8" t="str" cm="1">
        <f t="array" ref="J25">_xlfn.IFS('Credit Scoring'!I25&gt;4,"Agresif",'Credit Scoring'!I25&lt;=3,"Konservatif",AND('Credit Scoring'!I25&gt;3,'Credit Scoring'!I25&lt;=4),"Moderat")</f>
        <v>Moderat</v>
      </c>
    </row>
    <row r="26" spans="1:10" ht="12.75" x14ac:dyDescent="0.2">
      <c r="A26" s="10">
        <v>19</v>
      </c>
      <c r="B26" s="10" t="s">
        <v>10</v>
      </c>
      <c r="C26" s="10">
        <v>2000000</v>
      </c>
      <c r="D26" s="10">
        <v>17645789</v>
      </c>
      <c r="E26" s="10" t="s">
        <v>12</v>
      </c>
      <c r="F26" s="10" t="s">
        <v>12</v>
      </c>
      <c r="G26" s="10" t="s">
        <v>20</v>
      </c>
      <c r="H26" s="10">
        <v>3</v>
      </c>
      <c r="I26" s="10" t="s">
        <v>14</v>
      </c>
      <c r="J26" s="8" t="str" cm="1">
        <f t="array" ref="J26">_xlfn.IFS('Credit Scoring'!I26&gt;4,"Agresif",'Credit Scoring'!I26&lt;=3,"Konservatif",AND('Credit Scoring'!I26&gt;3,'Credit Scoring'!I26&lt;=4),"Moderat")</f>
        <v>Konservatif</v>
      </c>
    </row>
    <row r="27" spans="1:10" ht="12.75" x14ac:dyDescent="0.2">
      <c r="A27" s="10">
        <v>19</v>
      </c>
      <c r="B27" s="10" t="s">
        <v>10</v>
      </c>
      <c r="C27" s="10">
        <v>1200000</v>
      </c>
      <c r="D27" s="10">
        <v>10000000</v>
      </c>
      <c r="E27" s="10" t="s">
        <v>12</v>
      </c>
      <c r="F27" s="10" t="s">
        <v>11</v>
      </c>
      <c r="G27" s="10" t="s">
        <v>23</v>
      </c>
      <c r="H27" s="10">
        <v>8</v>
      </c>
      <c r="I27" s="10" t="s">
        <v>21</v>
      </c>
      <c r="J27" s="8" t="str" cm="1">
        <f t="array" ref="J27">_xlfn.IFS('Credit Scoring'!I27&gt;4,"Agresif",'Credit Scoring'!I27&lt;=3,"Konservatif",AND('Credit Scoring'!I27&gt;3,'Credit Scoring'!I27&lt;=4),"Moderat")</f>
        <v>Moderat</v>
      </c>
    </row>
    <row r="28" spans="1:10" ht="12.75" x14ac:dyDescent="0.2">
      <c r="A28" s="10">
        <v>19</v>
      </c>
      <c r="B28" s="10" t="s">
        <v>16</v>
      </c>
      <c r="C28" s="10">
        <v>2250000</v>
      </c>
      <c r="D28" s="10">
        <v>18500000</v>
      </c>
      <c r="E28" s="10" t="s">
        <v>12</v>
      </c>
      <c r="F28" s="10" t="s">
        <v>12</v>
      </c>
      <c r="G28" s="10" t="s">
        <v>13</v>
      </c>
      <c r="H28" s="10">
        <v>4</v>
      </c>
      <c r="I28" s="10" t="s">
        <v>21</v>
      </c>
      <c r="J28" s="8" t="str" cm="1">
        <f t="array" ref="J28">_xlfn.IFS('Credit Scoring'!I28&gt;4,"Agresif",'Credit Scoring'!I28&lt;=3,"Konservatif",AND('Credit Scoring'!I28&gt;3,'Credit Scoring'!I28&lt;=4),"Moderat")</f>
        <v>Konservatif</v>
      </c>
    </row>
    <row r="29" spans="1:10" ht="12.75" x14ac:dyDescent="0.2">
      <c r="A29" s="10">
        <v>20</v>
      </c>
      <c r="B29" s="10" t="s">
        <v>10</v>
      </c>
      <c r="C29" s="10">
        <v>500000</v>
      </c>
      <c r="D29" s="10">
        <v>800000</v>
      </c>
      <c r="E29" s="10" t="s">
        <v>12</v>
      </c>
      <c r="F29" s="10" t="s">
        <v>12</v>
      </c>
      <c r="G29" s="10" t="s">
        <v>17</v>
      </c>
      <c r="H29" s="10">
        <v>5</v>
      </c>
      <c r="I29" s="10" t="s">
        <v>14</v>
      </c>
      <c r="J29" s="8" t="str" cm="1">
        <f t="array" ref="J29">_xlfn.IFS('Credit Scoring'!I29&gt;4,"Agresif",'Credit Scoring'!I29&lt;=3,"Konservatif",AND('Credit Scoring'!I29&gt;3,'Credit Scoring'!I29&lt;=4),"Moderat")</f>
        <v>Moderat</v>
      </c>
    </row>
    <row r="30" spans="1:10" ht="12.75" x14ac:dyDescent="0.2">
      <c r="A30" s="10">
        <v>19</v>
      </c>
      <c r="B30" s="10" t="s">
        <v>16</v>
      </c>
      <c r="C30" s="10">
        <v>100000</v>
      </c>
      <c r="D30" s="10">
        <v>2000000</v>
      </c>
      <c r="E30" s="10" t="s">
        <v>12</v>
      </c>
      <c r="F30" s="10" t="s">
        <v>12</v>
      </c>
      <c r="G30" s="10" t="s">
        <v>13</v>
      </c>
      <c r="H30" s="10">
        <v>7</v>
      </c>
      <c r="I30" s="10" t="s">
        <v>21</v>
      </c>
      <c r="J30" s="8" t="str" cm="1">
        <f t="array" ref="J30">_xlfn.IFS('Credit Scoring'!I30&gt;4,"Agresif",'Credit Scoring'!I30&lt;=3,"Konservatif",AND('Credit Scoring'!I30&gt;3,'Credit Scoring'!I30&lt;=4),"Moderat")</f>
        <v>Konservatif</v>
      </c>
    </row>
    <row r="31" spans="1:10" ht="12.75" x14ac:dyDescent="0.2">
      <c r="A31" s="10">
        <v>21</v>
      </c>
      <c r="B31" s="10" t="s">
        <v>16</v>
      </c>
      <c r="C31" s="10">
        <v>6999990</v>
      </c>
      <c r="D31" s="10">
        <v>298000</v>
      </c>
      <c r="E31" s="10" t="s">
        <v>12</v>
      </c>
      <c r="F31" s="10" t="s">
        <v>12</v>
      </c>
      <c r="G31" s="10" t="s">
        <v>13</v>
      </c>
      <c r="H31" s="10">
        <v>8</v>
      </c>
      <c r="I31" s="10" t="s">
        <v>21</v>
      </c>
      <c r="J31" s="8" t="str" cm="1">
        <f t="array" ref="J31">_xlfn.IFS('Credit Scoring'!I31&gt;4,"Agresif",'Credit Scoring'!I31&lt;=3,"Konservatif",AND('Credit Scoring'!I31&gt;3,'Credit Scoring'!I31&lt;=4),"Moderat")</f>
        <v>Moderat</v>
      </c>
    </row>
    <row r="32" spans="1:10" ht="12.75" x14ac:dyDescent="0.2">
      <c r="A32" s="10">
        <v>20</v>
      </c>
      <c r="B32" s="10" t="s">
        <v>16</v>
      </c>
      <c r="C32" s="10">
        <v>700000</v>
      </c>
      <c r="D32" s="10">
        <v>2500000</v>
      </c>
      <c r="E32" s="10" t="s">
        <v>11</v>
      </c>
      <c r="F32" s="10" t="s">
        <v>12</v>
      </c>
      <c r="G32" s="10" t="s">
        <v>13</v>
      </c>
      <c r="H32" s="10">
        <v>3</v>
      </c>
      <c r="I32" s="10" t="s">
        <v>21</v>
      </c>
      <c r="J32" s="8" t="str" cm="1">
        <f t="array" ref="J32">_xlfn.IFS('Credit Scoring'!I32&gt;4,"Agresif",'Credit Scoring'!I32&lt;=3,"Konservatif",AND('Credit Scoring'!I32&gt;3,'Credit Scoring'!I32&lt;=4),"Moderat")</f>
        <v>Konservatif</v>
      </c>
    </row>
    <row r="33" spans="1:10" ht="12.75" x14ac:dyDescent="0.2">
      <c r="A33" s="10">
        <v>20</v>
      </c>
      <c r="B33" s="10" t="s">
        <v>10</v>
      </c>
      <c r="C33" s="10">
        <v>1000000</v>
      </c>
      <c r="D33" s="10">
        <v>8500000</v>
      </c>
      <c r="E33" s="10" t="s">
        <v>12</v>
      </c>
      <c r="F33" s="10" t="s">
        <v>12</v>
      </c>
      <c r="G33" s="10" t="s">
        <v>13</v>
      </c>
      <c r="H33" s="10">
        <v>8</v>
      </c>
      <c r="I33" s="10" t="s">
        <v>14</v>
      </c>
      <c r="J33" s="8" t="str" cm="1">
        <f t="array" ref="J33">_xlfn.IFS('Credit Scoring'!I33&gt;4,"Agresif",'Credit Scoring'!I33&lt;=3,"Konservatif",AND('Credit Scoring'!I33&gt;3,'Credit Scoring'!I33&lt;=4),"Moderat")</f>
        <v>Moderat</v>
      </c>
    </row>
    <row r="34" spans="1:10" ht="12.75" x14ac:dyDescent="0.2">
      <c r="A34" s="10">
        <v>20</v>
      </c>
      <c r="B34" s="10" t="s">
        <v>10</v>
      </c>
      <c r="C34" s="10">
        <v>500000</v>
      </c>
      <c r="D34" s="10">
        <v>20000000</v>
      </c>
      <c r="E34" s="10" t="s">
        <v>12</v>
      </c>
      <c r="F34" s="10" t="s">
        <v>12</v>
      </c>
      <c r="G34" s="10" t="s">
        <v>13</v>
      </c>
      <c r="H34" s="10">
        <v>8</v>
      </c>
      <c r="I34" s="10" t="s">
        <v>14</v>
      </c>
      <c r="J34" s="8" t="str" cm="1">
        <f t="array" ref="J34">_xlfn.IFS('Credit Scoring'!I34&gt;4,"Agresif",'Credit Scoring'!I34&lt;=3,"Konservatif",AND('Credit Scoring'!I34&gt;3,'Credit Scoring'!I34&lt;=4),"Moderat")</f>
        <v>Moderat</v>
      </c>
    </row>
    <row r="35" spans="1:10" ht="12.75" x14ac:dyDescent="0.2">
      <c r="A35" s="10">
        <v>21</v>
      </c>
      <c r="B35" s="10" t="s">
        <v>10</v>
      </c>
      <c r="C35" s="10">
        <v>2800000</v>
      </c>
      <c r="D35" s="10">
        <v>47100000</v>
      </c>
      <c r="E35" s="10" t="s">
        <v>11</v>
      </c>
      <c r="F35" s="10" t="s">
        <v>12</v>
      </c>
      <c r="G35" s="10" t="s">
        <v>13</v>
      </c>
      <c r="H35" s="10">
        <v>1</v>
      </c>
      <c r="I35" s="10" t="s">
        <v>14</v>
      </c>
      <c r="J35" s="8" t="str" cm="1">
        <f t="array" ref="J35">_xlfn.IFS('Credit Scoring'!I35&gt;4,"Agresif",'Credit Scoring'!I35&lt;=3,"Konservatif",AND('Credit Scoring'!I35&gt;3,'Credit Scoring'!I35&lt;=4),"Moderat")</f>
        <v>Konservatif</v>
      </c>
    </row>
    <row r="36" spans="1:10" ht="12.75" x14ac:dyDescent="0.2">
      <c r="A36" s="10">
        <v>24</v>
      </c>
      <c r="B36" s="10" t="s">
        <v>16</v>
      </c>
      <c r="C36" s="10">
        <v>6000000</v>
      </c>
      <c r="D36" s="10">
        <v>16000000</v>
      </c>
      <c r="E36" s="10" t="s">
        <v>11</v>
      </c>
      <c r="F36" s="10" t="s">
        <v>12</v>
      </c>
      <c r="G36" s="10" t="s">
        <v>13</v>
      </c>
      <c r="H36" s="10">
        <v>7</v>
      </c>
      <c r="I36" s="10" t="s">
        <v>14</v>
      </c>
      <c r="J36" s="8" t="str" cm="1">
        <f t="array" ref="J36">_xlfn.IFS('Credit Scoring'!I36&gt;4,"Agresif",'Credit Scoring'!I36&lt;=3,"Konservatif",AND('Credit Scoring'!I36&gt;3,'Credit Scoring'!I36&lt;=4),"Moderat")</f>
        <v>Konservatif</v>
      </c>
    </row>
    <row r="37" spans="1:10" ht="12.75" x14ac:dyDescent="0.2">
      <c r="A37" s="10">
        <v>19</v>
      </c>
      <c r="B37" s="10" t="s">
        <v>10</v>
      </c>
      <c r="C37" s="10">
        <v>2000000</v>
      </c>
      <c r="D37" s="10">
        <v>600000</v>
      </c>
      <c r="E37" s="10" t="s">
        <v>12</v>
      </c>
      <c r="F37" s="10" t="s">
        <v>11</v>
      </c>
      <c r="G37" s="10" t="s">
        <v>17</v>
      </c>
      <c r="H37" s="10">
        <v>7</v>
      </c>
      <c r="I37" s="10" t="s">
        <v>24</v>
      </c>
      <c r="J37" s="8" t="str" cm="1">
        <f t="array" ref="J37">_xlfn.IFS('Credit Scoring'!I37&gt;4,"Agresif",'Credit Scoring'!I37&lt;=3,"Konservatif",AND('Credit Scoring'!I37&gt;3,'Credit Scoring'!I37&lt;=4),"Moderat")</f>
        <v>Agresif</v>
      </c>
    </row>
    <row r="38" spans="1:10" ht="12.75" x14ac:dyDescent="0.2">
      <c r="A38" s="10">
        <v>20</v>
      </c>
      <c r="B38" s="10" t="s">
        <v>10</v>
      </c>
      <c r="C38" s="10">
        <v>1000000</v>
      </c>
      <c r="D38" s="10">
        <v>46000000</v>
      </c>
      <c r="E38" s="10" t="s">
        <v>12</v>
      </c>
      <c r="F38" s="10" t="s">
        <v>12</v>
      </c>
      <c r="G38" s="10" t="s">
        <v>13</v>
      </c>
      <c r="H38" s="10">
        <v>7</v>
      </c>
      <c r="I38" s="10" t="s">
        <v>19</v>
      </c>
      <c r="J38" s="8" t="str" cm="1">
        <f t="array" ref="J38">_xlfn.IFS('Credit Scoring'!I38&gt;4,"Agresif",'Credit Scoring'!I38&lt;=3,"Konservatif",AND('Credit Scoring'!I38&gt;3,'Credit Scoring'!I38&lt;=4),"Moderat")</f>
        <v>Moderat</v>
      </c>
    </row>
    <row r="39" spans="1:10" ht="12.75" x14ac:dyDescent="0.2">
      <c r="A39" s="10">
        <v>22</v>
      </c>
      <c r="B39" s="10" t="s">
        <v>16</v>
      </c>
      <c r="C39" s="10">
        <v>600000</v>
      </c>
      <c r="D39" s="10">
        <v>300000</v>
      </c>
      <c r="E39" s="10" t="s">
        <v>12</v>
      </c>
      <c r="F39" s="10" t="s">
        <v>12</v>
      </c>
      <c r="G39" s="10" t="s">
        <v>17</v>
      </c>
      <c r="H39" s="10">
        <v>5</v>
      </c>
      <c r="I39" s="10" t="s">
        <v>21</v>
      </c>
      <c r="J39" s="8" t="str" cm="1">
        <f t="array" ref="J39">_xlfn.IFS('Credit Scoring'!I39&gt;4,"Agresif",'Credit Scoring'!I39&lt;=3,"Konservatif",AND('Credit Scoring'!I39&gt;3,'Credit Scoring'!I39&lt;=4),"Moderat")</f>
        <v>Konservatif</v>
      </c>
    </row>
    <row r="40" spans="1:10" ht="12.75" x14ac:dyDescent="0.2">
      <c r="A40" s="10">
        <v>22</v>
      </c>
      <c r="B40" s="10" t="s">
        <v>10</v>
      </c>
      <c r="C40" s="10">
        <v>2000000</v>
      </c>
      <c r="D40" s="10">
        <v>18000000</v>
      </c>
      <c r="E40" s="10" t="s">
        <v>12</v>
      </c>
      <c r="F40" s="10" t="s">
        <v>11</v>
      </c>
      <c r="G40" s="10" t="s">
        <v>17</v>
      </c>
      <c r="H40" s="10">
        <v>8</v>
      </c>
      <c r="I40" s="10" t="s">
        <v>19</v>
      </c>
      <c r="J40" s="8" t="str" cm="1">
        <f t="array" ref="J40">_xlfn.IFS('Credit Scoring'!I40&gt;4,"Agresif",'Credit Scoring'!I40&lt;=3,"Konservatif",AND('Credit Scoring'!I40&gt;3,'Credit Scoring'!I40&lt;=4),"Moderat")</f>
        <v>Agresif</v>
      </c>
    </row>
    <row r="41" spans="1:10" ht="12.75" x14ac:dyDescent="0.2">
      <c r="A41" s="10">
        <v>20</v>
      </c>
      <c r="B41" s="10" t="s">
        <v>10</v>
      </c>
      <c r="C41" s="10">
        <v>1000000</v>
      </c>
      <c r="D41" s="10">
        <v>294271</v>
      </c>
      <c r="E41" s="10" t="s">
        <v>12</v>
      </c>
      <c r="F41" s="10" t="s">
        <v>12</v>
      </c>
      <c r="G41" s="10" t="s">
        <v>13</v>
      </c>
      <c r="H41" s="10">
        <v>8</v>
      </c>
      <c r="I41" s="10" t="s">
        <v>24</v>
      </c>
      <c r="J41" s="8" t="str" cm="1">
        <f t="array" ref="J41">_xlfn.IFS('Credit Scoring'!I41&gt;4,"Agresif",'Credit Scoring'!I41&lt;=3,"Konservatif",AND('Credit Scoring'!I41&gt;3,'Credit Scoring'!I41&lt;=4),"Moderat")</f>
        <v>Moderat</v>
      </c>
    </row>
    <row r="42" spans="1:10" ht="12.75" x14ac:dyDescent="0.2">
      <c r="A42" s="10">
        <v>18</v>
      </c>
      <c r="B42" s="10" t="s">
        <v>10</v>
      </c>
      <c r="C42" s="10">
        <v>2500000</v>
      </c>
      <c r="D42" s="10">
        <v>2000000</v>
      </c>
      <c r="E42" s="10" t="s">
        <v>12</v>
      </c>
      <c r="F42" s="10" t="s">
        <v>12</v>
      </c>
      <c r="G42" s="10" t="s">
        <v>13</v>
      </c>
      <c r="H42" s="10">
        <v>7</v>
      </c>
      <c r="I42" s="10" t="s">
        <v>14</v>
      </c>
      <c r="J42" s="8" t="str" cm="1">
        <f t="array" ref="J42">_xlfn.IFS('Credit Scoring'!I42&gt;4,"Agresif",'Credit Scoring'!I42&lt;=3,"Konservatif",AND('Credit Scoring'!I42&gt;3,'Credit Scoring'!I42&lt;=4),"Moderat")</f>
        <v>Moderat</v>
      </c>
    </row>
    <row r="43" spans="1:10" ht="12.75" x14ac:dyDescent="0.2">
      <c r="A43" s="10">
        <v>21</v>
      </c>
      <c r="B43" s="10" t="s">
        <v>10</v>
      </c>
      <c r="C43" s="10">
        <v>600000</v>
      </c>
      <c r="D43" s="10">
        <v>8000000</v>
      </c>
      <c r="E43" s="10" t="s">
        <v>12</v>
      </c>
      <c r="F43" s="10" t="s">
        <v>12</v>
      </c>
      <c r="G43" s="10" t="s">
        <v>23</v>
      </c>
      <c r="H43" s="10">
        <v>10</v>
      </c>
      <c r="I43" s="10" t="s">
        <v>19</v>
      </c>
      <c r="J43" s="8" t="str" cm="1">
        <f t="array" ref="J43">_xlfn.IFS('Credit Scoring'!I43&gt;4,"Agresif",'Credit Scoring'!I43&lt;=3,"Konservatif",AND('Credit Scoring'!I43&gt;3,'Credit Scoring'!I43&lt;=4),"Moderat")</f>
        <v>Moderat</v>
      </c>
    </row>
    <row r="44" spans="1:10" ht="12.75" x14ac:dyDescent="0.2">
      <c r="A44" s="10">
        <v>20</v>
      </c>
      <c r="B44" s="10" t="s">
        <v>10</v>
      </c>
      <c r="C44" s="10">
        <v>1000000</v>
      </c>
      <c r="D44" s="10">
        <v>5000000</v>
      </c>
      <c r="E44" s="10" t="s">
        <v>12</v>
      </c>
      <c r="F44" s="10" t="s">
        <v>12</v>
      </c>
      <c r="G44" s="10" t="s">
        <v>13</v>
      </c>
      <c r="H44" s="10">
        <v>7</v>
      </c>
      <c r="I44" s="10" t="s">
        <v>21</v>
      </c>
      <c r="J44" s="8" t="str" cm="1">
        <f t="array" ref="J44">_xlfn.IFS('Credit Scoring'!I44&gt;4,"Agresif",'Credit Scoring'!I44&lt;=3,"Konservatif",AND('Credit Scoring'!I44&gt;3,'Credit Scoring'!I44&lt;=4),"Moderat")</f>
        <v>Moderat</v>
      </c>
    </row>
    <row r="45" spans="1:10" ht="12.75" x14ac:dyDescent="0.2">
      <c r="A45" s="10">
        <v>20</v>
      </c>
      <c r="B45" s="10" t="s">
        <v>16</v>
      </c>
      <c r="C45" s="10">
        <v>120000</v>
      </c>
      <c r="D45" s="10">
        <v>3500000</v>
      </c>
      <c r="E45" s="10" t="s">
        <v>12</v>
      </c>
      <c r="F45" s="10" t="s">
        <v>12</v>
      </c>
      <c r="G45" s="10" t="s">
        <v>13</v>
      </c>
      <c r="H45" s="10">
        <v>7</v>
      </c>
      <c r="I45" s="10" t="s">
        <v>14</v>
      </c>
      <c r="J45" s="8" t="str" cm="1">
        <f t="array" ref="J45">_xlfn.IFS('Credit Scoring'!I45&gt;4,"Agresif",'Credit Scoring'!I45&lt;=3,"Konservatif",AND('Credit Scoring'!I45&gt;3,'Credit Scoring'!I45&lt;=4),"Moderat")</f>
        <v>Konservatif</v>
      </c>
    </row>
    <row r="46" spans="1:10" ht="12.75" x14ac:dyDescent="0.2">
      <c r="A46" s="10">
        <v>21</v>
      </c>
      <c r="B46" s="10" t="s">
        <v>16</v>
      </c>
      <c r="C46" s="10">
        <v>1500000</v>
      </c>
      <c r="D46" s="10">
        <v>1000000</v>
      </c>
      <c r="E46" s="10" t="s">
        <v>11</v>
      </c>
      <c r="F46" s="10" t="s">
        <v>12</v>
      </c>
      <c r="G46" s="10" t="s">
        <v>17</v>
      </c>
      <c r="H46" s="10">
        <v>7</v>
      </c>
      <c r="I46" s="10" t="s">
        <v>14</v>
      </c>
      <c r="J46" s="8" t="str" cm="1">
        <f t="array" ref="J46">_xlfn.IFS('Credit Scoring'!I46&gt;4,"Agresif",'Credit Scoring'!I46&lt;=3,"Konservatif",AND('Credit Scoring'!I46&gt;3,'Credit Scoring'!I46&lt;=4),"Moderat")</f>
        <v>Moderat</v>
      </c>
    </row>
    <row r="47" spans="1:10" ht="12.75" x14ac:dyDescent="0.2">
      <c r="A47" s="10">
        <v>18</v>
      </c>
      <c r="B47" s="10" t="s">
        <v>10</v>
      </c>
      <c r="C47" s="10">
        <v>1000000</v>
      </c>
      <c r="D47" s="10">
        <v>50000000</v>
      </c>
      <c r="E47" s="10" t="s">
        <v>12</v>
      </c>
      <c r="F47" s="10" t="s">
        <v>12</v>
      </c>
      <c r="G47" s="10" t="s">
        <v>13</v>
      </c>
      <c r="H47" s="10">
        <v>6</v>
      </c>
      <c r="I47" s="10" t="s">
        <v>21</v>
      </c>
      <c r="J47" s="8" t="str" cm="1">
        <f t="array" ref="J47">_xlfn.IFS('Credit Scoring'!I47&gt;4,"Agresif",'Credit Scoring'!I47&lt;=3,"Konservatif",AND('Credit Scoring'!I47&gt;3,'Credit Scoring'!I47&lt;=4),"Moderat")</f>
        <v>Moderat</v>
      </c>
    </row>
    <row r="48" spans="1:10" ht="12.75" x14ac:dyDescent="0.2">
      <c r="A48" s="10">
        <v>18</v>
      </c>
      <c r="B48" s="10" t="s">
        <v>16</v>
      </c>
      <c r="C48" s="10">
        <v>500000</v>
      </c>
      <c r="D48" s="10">
        <v>4000000</v>
      </c>
      <c r="E48" s="10" t="s">
        <v>12</v>
      </c>
      <c r="F48" s="10" t="s">
        <v>12</v>
      </c>
      <c r="G48" s="10" t="s">
        <v>17</v>
      </c>
      <c r="H48" s="10">
        <v>8</v>
      </c>
      <c r="I48" s="10" t="s">
        <v>14</v>
      </c>
      <c r="J48" s="8" t="str" cm="1">
        <f t="array" ref="J48">_xlfn.IFS('Credit Scoring'!I48&gt;4,"Agresif",'Credit Scoring'!I48&lt;=3,"Konservatif",AND('Credit Scoring'!I48&gt;3,'Credit Scoring'!I48&lt;=4),"Moderat")</f>
        <v>Moderat</v>
      </c>
    </row>
    <row r="49" spans="1:10" ht="12.75" x14ac:dyDescent="0.2">
      <c r="A49" s="10">
        <v>20</v>
      </c>
      <c r="B49" s="10" t="s">
        <v>10</v>
      </c>
      <c r="C49" s="10">
        <v>1000000</v>
      </c>
      <c r="D49" s="10">
        <v>20000000</v>
      </c>
      <c r="E49" s="10" t="s">
        <v>12</v>
      </c>
      <c r="F49" s="10" t="s">
        <v>12</v>
      </c>
      <c r="G49" s="10" t="s">
        <v>23</v>
      </c>
      <c r="H49" s="10">
        <v>2</v>
      </c>
      <c r="I49" s="10" t="s">
        <v>19</v>
      </c>
      <c r="J49" s="8" t="str" cm="1">
        <f t="array" ref="J49">_xlfn.IFS('Credit Scoring'!I49&gt;4,"Agresif",'Credit Scoring'!I49&lt;=3,"Konservatif",AND('Credit Scoring'!I49&gt;3,'Credit Scoring'!I49&lt;=4),"Moderat")</f>
        <v>Konservatif</v>
      </c>
    </row>
    <row r="50" spans="1:10" ht="12.75" x14ac:dyDescent="0.2">
      <c r="A50" s="10">
        <v>20</v>
      </c>
      <c r="B50" s="10" t="s">
        <v>16</v>
      </c>
      <c r="C50" s="10">
        <v>3500000</v>
      </c>
      <c r="D50" s="10">
        <v>80130000</v>
      </c>
      <c r="E50" s="10" t="s">
        <v>12</v>
      </c>
      <c r="F50" s="10" t="s">
        <v>12</v>
      </c>
      <c r="G50" s="10" t="s">
        <v>17</v>
      </c>
      <c r="H50" s="10">
        <v>5</v>
      </c>
      <c r="I50" s="10" t="s">
        <v>19</v>
      </c>
      <c r="J50" s="8" t="str" cm="1">
        <f t="array" ref="J50">_xlfn.IFS('Credit Scoring'!I50&gt;4,"Agresif",'Credit Scoring'!I50&lt;=3,"Konservatif",AND('Credit Scoring'!I50&gt;3,'Credit Scoring'!I50&lt;=4),"Moderat")</f>
        <v>Moderat</v>
      </c>
    </row>
    <row r="51" spans="1:10" ht="12.75" x14ac:dyDescent="0.2">
      <c r="A51" s="10">
        <v>20</v>
      </c>
      <c r="B51" s="10" t="s">
        <v>10</v>
      </c>
      <c r="C51" s="10">
        <v>350000</v>
      </c>
      <c r="D51" s="10">
        <v>5000000</v>
      </c>
      <c r="E51" s="10" t="s">
        <v>12</v>
      </c>
      <c r="F51" s="10" t="s">
        <v>12</v>
      </c>
      <c r="G51" s="10" t="s">
        <v>23</v>
      </c>
      <c r="H51" s="10">
        <v>3</v>
      </c>
      <c r="I51" s="10" t="s">
        <v>14</v>
      </c>
      <c r="J51" s="8" t="str" cm="1">
        <f t="array" ref="J51">_xlfn.IFS('Credit Scoring'!I51&gt;4,"Agresif",'Credit Scoring'!I51&lt;=3,"Konservatif",AND('Credit Scoring'!I51&gt;3,'Credit Scoring'!I51&lt;=4),"Moderat")</f>
        <v>Konservatif</v>
      </c>
    </row>
    <row r="52" spans="1:10" ht="12.75" x14ac:dyDescent="0.2">
      <c r="A52" s="10">
        <v>20</v>
      </c>
      <c r="B52" s="10" t="s">
        <v>16</v>
      </c>
      <c r="C52" s="10">
        <v>1500000</v>
      </c>
      <c r="D52" s="10">
        <v>12000000</v>
      </c>
      <c r="E52" s="10" t="s">
        <v>11</v>
      </c>
      <c r="F52" s="10" t="s">
        <v>12</v>
      </c>
      <c r="G52" s="10" t="s">
        <v>13</v>
      </c>
      <c r="H52" s="10">
        <v>5</v>
      </c>
      <c r="I52" s="10" t="s">
        <v>14</v>
      </c>
      <c r="J52" s="8" t="str" cm="1">
        <f t="array" ref="J52">_xlfn.IFS('Credit Scoring'!I52&gt;4,"Agresif",'Credit Scoring'!I52&lt;=3,"Konservatif",AND('Credit Scoring'!I52&gt;3,'Credit Scoring'!I52&lt;=4),"Moderat")</f>
        <v>Konservatif</v>
      </c>
    </row>
    <row r="53" spans="1:10" ht="12.75" x14ac:dyDescent="0.2">
      <c r="A53" s="10">
        <v>22</v>
      </c>
      <c r="B53" s="10" t="s">
        <v>16</v>
      </c>
      <c r="C53" s="10">
        <v>1000000</v>
      </c>
      <c r="D53" s="10">
        <v>4000000</v>
      </c>
      <c r="E53" s="10" t="s">
        <v>12</v>
      </c>
      <c r="F53" s="10" t="s">
        <v>12</v>
      </c>
      <c r="G53" s="10" t="s">
        <v>17</v>
      </c>
      <c r="H53" s="10">
        <v>8</v>
      </c>
      <c r="I53" s="10" t="s">
        <v>14</v>
      </c>
      <c r="J53" s="8" t="str" cm="1">
        <f t="array" ref="J53">_xlfn.IFS('Credit Scoring'!I53&gt;4,"Agresif",'Credit Scoring'!I53&lt;=3,"Konservatif",AND('Credit Scoring'!I53&gt;3,'Credit Scoring'!I53&lt;=4),"Moderat")</f>
        <v>Moderat</v>
      </c>
    </row>
    <row r="54" spans="1:10" ht="12.75" x14ac:dyDescent="0.2">
      <c r="A54" s="10">
        <v>19</v>
      </c>
      <c r="B54" s="10" t="s">
        <v>16</v>
      </c>
      <c r="C54" s="10">
        <v>1000000</v>
      </c>
      <c r="D54" s="10">
        <v>10000000</v>
      </c>
      <c r="E54" s="10" t="s">
        <v>11</v>
      </c>
      <c r="F54" s="10" t="s">
        <v>11</v>
      </c>
      <c r="G54" s="10" t="s">
        <v>17</v>
      </c>
      <c r="H54" s="10">
        <v>8</v>
      </c>
      <c r="I54" s="10" t="s">
        <v>19</v>
      </c>
      <c r="J54" s="8" t="str" cm="1">
        <f t="array" ref="J54">_xlfn.IFS('Credit Scoring'!I54&gt;4,"Agresif",'Credit Scoring'!I54&lt;=3,"Konservatif",AND('Credit Scoring'!I54&gt;3,'Credit Scoring'!I54&lt;=4),"Moderat")</f>
        <v>Moderat</v>
      </c>
    </row>
    <row r="55" spans="1:10" ht="12.75" x14ac:dyDescent="0.2">
      <c r="A55" s="10">
        <v>20</v>
      </c>
      <c r="B55" s="10" t="s">
        <v>10</v>
      </c>
      <c r="C55" s="10">
        <v>500000</v>
      </c>
      <c r="D55" s="10">
        <v>7000000</v>
      </c>
      <c r="E55" s="10" t="s">
        <v>11</v>
      </c>
      <c r="F55" s="10" t="s">
        <v>11</v>
      </c>
      <c r="G55" s="10" t="s">
        <v>17</v>
      </c>
      <c r="H55" s="10">
        <v>7</v>
      </c>
      <c r="I55" s="10" t="s">
        <v>14</v>
      </c>
      <c r="J55" s="8" t="str" cm="1">
        <f t="array" ref="J55">_xlfn.IFS('Credit Scoring'!I55&gt;4,"Agresif",'Credit Scoring'!I55&lt;=3,"Konservatif",AND('Credit Scoring'!I55&gt;3,'Credit Scoring'!I55&lt;=4),"Moderat")</f>
        <v>Moderat</v>
      </c>
    </row>
    <row r="56" spans="1:10" ht="12.75" x14ac:dyDescent="0.2">
      <c r="A56" s="10">
        <v>21</v>
      </c>
      <c r="B56" s="10" t="s">
        <v>16</v>
      </c>
      <c r="C56" s="10">
        <v>2500000</v>
      </c>
      <c r="D56" s="10">
        <v>1000000</v>
      </c>
      <c r="E56" s="10" t="s">
        <v>11</v>
      </c>
      <c r="F56" s="10" t="s">
        <v>12</v>
      </c>
      <c r="G56" s="10" t="s">
        <v>13</v>
      </c>
      <c r="H56" s="10">
        <v>6</v>
      </c>
      <c r="I56" s="10" t="s">
        <v>14</v>
      </c>
      <c r="J56" s="8" t="str" cm="1">
        <f t="array" ref="J56">_xlfn.IFS('Credit Scoring'!I56&gt;4,"Agresif",'Credit Scoring'!I56&lt;=3,"Konservatif",AND('Credit Scoring'!I56&gt;3,'Credit Scoring'!I56&lt;=4),"Moderat")</f>
        <v>Konservatif</v>
      </c>
    </row>
    <row r="57" spans="1:10" ht="12.75" x14ac:dyDescent="0.2">
      <c r="A57" s="10">
        <v>20</v>
      </c>
      <c r="B57" s="10" t="s">
        <v>10</v>
      </c>
      <c r="C57" s="10">
        <v>2500000</v>
      </c>
      <c r="D57" s="10">
        <v>3600000</v>
      </c>
      <c r="E57" s="10" t="s">
        <v>12</v>
      </c>
      <c r="F57" s="10" t="s">
        <v>11</v>
      </c>
      <c r="G57" s="10" t="s">
        <v>17</v>
      </c>
      <c r="H57" s="10">
        <v>7</v>
      </c>
      <c r="I57" s="10" t="s">
        <v>14</v>
      </c>
      <c r="J57" s="8" t="str" cm="1">
        <f t="array" ref="J57">_xlfn.IFS('Credit Scoring'!I57&gt;4,"Agresif",'Credit Scoring'!I57&lt;=3,"Konservatif",AND('Credit Scoring'!I57&gt;3,'Credit Scoring'!I57&lt;=4),"Moderat")</f>
        <v>Moderat</v>
      </c>
    </row>
    <row r="58" spans="1:10" ht="12.75" x14ac:dyDescent="0.2">
      <c r="A58" s="10">
        <v>20</v>
      </c>
      <c r="B58" s="10" t="s">
        <v>10</v>
      </c>
      <c r="C58" s="10">
        <v>750000</v>
      </c>
      <c r="D58" s="10">
        <v>3000000</v>
      </c>
      <c r="E58" s="10" t="s">
        <v>12</v>
      </c>
      <c r="F58" s="10" t="s">
        <v>11</v>
      </c>
      <c r="G58" s="10" t="s">
        <v>17</v>
      </c>
      <c r="H58" s="10">
        <v>8</v>
      </c>
      <c r="I58" s="10" t="s">
        <v>19</v>
      </c>
      <c r="J58" s="8" t="str" cm="1">
        <f t="array" ref="J58">_xlfn.IFS('Credit Scoring'!I58&gt;4,"Agresif",'Credit Scoring'!I58&lt;=3,"Konservatif",AND('Credit Scoring'!I58&gt;3,'Credit Scoring'!I58&lt;=4),"Moderat")</f>
        <v>Moderat</v>
      </c>
    </row>
    <row r="59" spans="1:10" ht="12.75" x14ac:dyDescent="0.2">
      <c r="A59" s="10">
        <v>20</v>
      </c>
      <c r="B59" s="10" t="s">
        <v>10</v>
      </c>
      <c r="C59" s="10">
        <v>1000000</v>
      </c>
      <c r="D59" s="10">
        <v>5000000</v>
      </c>
      <c r="E59" s="10" t="s">
        <v>12</v>
      </c>
      <c r="F59" s="10" t="s">
        <v>11</v>
      </c>
      <c r="G59" s="10" t="s">
        <v>13</v>
      </c>
      <c r="H59" s="10">
        <v>10</v>
      </c>
      <c r="I59" s="10" t="s">
        <v>19</v>
      </c>
      <c r="J59" s="8" t="str" cm="1">
        <f t="array" ref="J59">_xlfn.IFS('Credit Scoring'!I59&gt;4,"Agresif",'Credit Scoring'!I59&lt;=3,"Konservatif",AND('Credit Scoring'!I59&gt;3,'Credit Scoring'!I59&lt;=4),"Moderat")</f>
        <v>Moderat</v>
      </c>
    </row>
    <row r="60" spans="1:10" ht="12.75" x14ac:dyDescent="0.2">
      <c r="A60" s="10">
        <v>20</v>
      </c>
      <c r="B60" s="10" t="s">
        <v>16</v>
      </c>
      <c r="C60" s="10">
        <v>500000</v>
      </c>
      <c r="D60" s="10">
        <v>2000000</v>
      </c>
      <c r="E60" s="10" t="s">
        <v>12</v>
      </c>
      <c r="F60" s="10" t="s">
        <v>12</v>
      </c>
      <c r="G60" s="10" t="s">
        <v>13</v>
      </c>
      <c r="H60" s="10">
        <v>8</v>
      </c>
      <c r="I60" s="10" t="s">
        <v>14</v>
      </c>
      <c r="J60" s="8" t="str" cm="1">
        <f t="array" ref="J60">_xlfn.IFS('Credit Scoring'!I60&gt;4,"Agresif",'Credit Scoring'!I60&lt;=3,"Konservatif",AND('Credit Scoring'!I60&gt;3,'Credit Scoring'!I60&lt;=4),"Moderat")</f>
        <v>Konservatif</v>
      </c>
    </row>
    <row r="61" spans="1:10" ht="12.75" x14ac:dyDescent="0.2">
      <c r="A61" s="10">
        <v>20</v>
      </c>
      <c r="B61" s="10" t="s">
        <v>10</v>
      </c>
      <c r="C61" s="10">
        <v>1000000</v>
      </c>
      <c r="D61" s="10">
        <v>10000000</v>
      </c>
      <c r="E61" s="10" t="s">
        <v>12</v>
      </c>
      <c r="F61" s="10" t="s">
        <v>12</v>
      </c>
      <c r="G61" s="10" t="s">
        <v>20</v>
      </c>
      <c r="H61" s="10">
        <v>1</v>
      </c>
      <c r="I61" s="10" t="s">
        <v>19</v>
      </c>
      <c r="J61" s="8" t="str" cm="1">
        <f t="array" ref="J61">_xlfn.IFS('Credit Scoring'!I61&gt;4,"Agresif",'Credit Scoring'!I61&lt;=3,"Konservatif",AND('Credit Scoring'!I61&gt;3,'Credit Scoring'!I61&lt;=4),"Moderat")</f>
        <v>Konservatif</v>
      </c>
    </row>
    <row r="62" spans="1:10" ht="12.75" x14ac:dyDescent="0.2">
      <c r="A62" s="10">
        <v>19</v>
      </c>
      <c r="B62" s="10" t="s">
        <v>16</v>
      </c>
      <c r="C62" s="10">
        <v>500000</v>
      </c>
      <c r="D62" s="10">
        <v>5000000</v>
      </c>
      <c r="E62" s="10" t="s">
        <v>12</v>
      </c>
      <c r="F62" s="10" t="s">
        <v>12</v>
      </c>
      <c r="G62" s="10" t="s">
        <v>13</v>
      </c>
      <c r="H62" s="10">
        <v>5</v>
      </c>
      <c r="I62" s="10" t="s">
        <v>19</v>
      </c>
      <c r="J62" s="8" t="str" cm="1">
        <f t="array" ref="J62">_xlfn.IFS('Credit Scoring'!I62&gt;4,"Agresif",'Credit Scoring'!I62&lt;=3,"Konservatif",AND('Credit Scoring'!I62&gt;3,'Credit Scoring'!I62&lt;=4),"Moderat")</f>
        <v>Konservatif</v>
      </c>
    </row>
    <row r="63" spans="1:10" ht="12.75" x14ac:dyDescent="0.2">
      <c r="A63" s="10">
        <v>20</v>
      </c>
      <c r="B63" s="10" t="s">
        <v>10</v>
      </c>
      <c r="C63" s="10">
        <v>4000000</v>
      </c>
      <c r="D63" s="10">
        <v>100000000</v>
      </c>
      <c r="E63" s="10" t="s">
        <v>12</v>
      </c>
      <c r="F63" s="10" t="s">
        <v>11</v>
      </c>
      <c r="G63" s="10" t="s">
        <v>17</v>
      </c>
      <c r="H63" s="10">
        <v>9</v>
      </c>
      <c r="I63" s="10" t="s">
        <v>19</v>
      </c>
      <c r="J63" s="8" t="str" cm="1">
        <f t="array" ref="J63">_xlfn.IFS('Credit Scoring'!I63&gt;4,"Agresif",'Credit Scoring'!I63&lt;=3,"Konservatif",AND('Credit Scoring'!I63&gt;3,'Credit Scoring'!I63&lt;=4),"Moderat")</f>
        <v>Agresif</v>
      </c>
    </row>
    <row r="64" spans="1:10" ht="12.75" x14ac:dyDescent="0.2">
      <c r="A64" s="10">
        <v>18</v>
      </c>
      <c r="B64" s="10" t="s">
        <v>10</v>
      </c>
      <c r="C64" s="10">
        <v>2000000</v>
      </c>
      <c r="D64" s="10">
        <v>1600000</v>
      </c>
      <c r="E64" s="10" t="s">
        <v>12</v>
      </c>
      <c r="F64" s="10" t="s">
        <v>12</v>
      </c>
      <c r="G64" s="10" t="s">
        <v>13</v>
      </c>
      <c r="H64" s="10">
        <v>5</v>
      </c>
      <c r="I64" s="10" t="s">
        <v>19</v>
      </c>
      <c r="J64" s="8" t="str" cm="1">
        <f t="array" ref="J64">_xlfn.IFS('Credit Scoring'!I64&gt;4,"Agresif",'Credit Scoring'!I64&lt;=3,"Konservatif",AND('Credit Scoring'!I64&gt;3,'Credit Scoring'!I64&lt;=4),"Moderat")</f>
        <v>Moderat</v>
      </c>
    </row>
    <row r="65" spans="1:10" ht="12.75" x14ac:dyDescent="0.2">
      <c r="A65" s="10">
        <v>20</v>
      </c>
      <c r="B65" s="10" t="s">
        <v>10</v>
      </c>
      <c r="C65" s="10">
        <v>3000000</v>
      </c>
      <c r="D65" s="10">
        <v>10000000</v>
      </c>
      <c r="E65" s="10" t="s">
        <v>12</v>
      </c>
      <c r="F65" s="10" t="s">
        <v>12</v>
      </c>
      <c r="G65" s="10" t="s">
        <v>13</v>
      </c>
      <c r="H65" s="10">
        <v>7</v>
      </c>
      <c r="I65" s="10" t="s">
        <v>14</v>
      </c>
      <c r="J65" s="8" t="str" cm="1">
        <f t="array" ref="J65">_xlfn.IFS('Credit Scoring'!I65&gt;4,"Agresif",'Credit Scoring'!I65&lt;=3,"Konservatif",AND('Credit Scoring'!I65&gt;3,'Credit Scoring'!I65&lt;=4),"Moderat")</f>
        <v>Moderat</v>
      </c>
    </row>
    <row r="66" spans="1:10" ht="12.75" x14ac:dyDescent="0.2">
      <c r="A66" s="10">
        <v>20</v>
      </c>
      <c r="B66" s="10" t="s">
        <v>10</v>
      </c>
      <c r="C66" s="10">
        <v>2000000</v>
      </c>
      <c r="D66" s="10">
        <v>15000000</v>
      </c>
      <c r="E66" s="10" t="s">
        <v>12</v>
      </c>
      <c r="F66" s="10" t="s">
        <v>12</v>
      </c>
      <c r="G66" s="10" t="s">
        <v>20</v>
      </c>
      <c r="H66" s="10">
        <v>4</v>
      </c>
      <c r="I66" s="10" t="s">
        <v>14</v>
      </c>
      <c r="J66" s="8" t="str" cm="1">
        <f t="array" ref="J66">_xlfn.IFS('Credit Scoring'!I66&gt;4,"Agresif",'Credit Scoring'!I66&lt;=3,"Konservatif",AND('Credit Scoring'!I66&gt;3,'Credit Scoring'!I66&lt;=4),"Moderat")</f>
        <v>Moderat</v>
      </c>
    </row>
    <row r="67" spans="1:10" ht="12.75" x14ac:dyDescent="0.2">
      <c r="A67" s="10">
        <v>19</v>
      </c>
      <c r="B67" s="10" t="s">
        <v>10</v>
      </c>
      <c r="C67" s="10">
        <v>1000000</v>
      </c>
      <c r="D67" s="10">
        <v>2565000</v>
      </c>
      <c r="E67" s="10" t="s">
        <v>12</v>
      </c>
      <c r="F67" s="10" t="s">
        <v>12</v>
      </c>
      <c r="G67" s="10" t="s">
        <v>17</v>
      </c>
      <c r="H67" s="10">
        <v>7</v>
      </c>
      <c r="I67" s="10" t="s">
        <v>19</v>
      </c>
      <c r="J67" s="8" t="str" cm="1">
        <f t="array" ref="J67">_xlfn.IFS('Credit Scoring'!I67&gt;4,"Agresif",'Credit Scoring'!I67&lt;=3,"Konservatif",AND('Credit Scoring'!I67&gt;3,'Credit Scoring'!I67&lt;=4),"Moderat")</f>
        <v>Moderat</v>
      </c>
    </row>
    <row r="68" spans="1:10" ht="12.75" x14ac:dyDescent="0.2">
      <c r="A68" s="10">
        <v>20</v>
      </c>
      <c r="B68" s="10" t="s">
        <v>16</v>
      </c>
      <c r="C68" s="10">
        <v>1500000</v>
      </c>
      <c r="D68" s="10">
        <v>1000000</v>
      </c>
      <c r="E68" s="10" t="s">
        <v>12</v>
      </c>
      <c r="F68" s="10" t="s">
        <v>12</v>
      </c>
      <c r="G68" s="10" t="s">
        <v>13</v>
      </c>
      <c r="H68" s="10">
        <v>6</v>
      </c>
      <c r="I68" s="10" t="s">
        <v>14</v>
      </c>
      <c r="J68" s="8" t="str" cm="1">
        <f t="array" ref="J68">_xlfn.IFS('Credit Scoring'!I68&gt;4,"Agresif",'Credit Scoring'!I68&lt;=3,"Konservatif",AND('Credit Scoring'!I68&gt;3,'Credit Scoring'!I68&lt;=4),"Moderat")</f>
        <v>Konservatif</v>
      </c>
    </row>
    <row r="69" spans="1:10" ht="12.75" x14ac:dyDescent="0.2">
      <c r="A69" s="10">
        <v>19</v>
      </c>
      <c r="B69" s="10" t="s">
        <v>10</v>
      </c>
      <c r="C69" s="10">
        <v>400000</v>
      </c>
      <c r="D69" s="10">
        <v>10000000</v>
      </c>
      <c r="E69" s="10" t="s">
        <v>11</v>
      </c>
      <c r="F69" s="10" t="s">
        <v>12</v>
      </c>
      <c r="G69" s="10" t="s">
        <v>13</v>
      </c>
      <c r="H69" s="10">
        <v>6</v>
      </c>
      <c r="I69" s="10" t="s">
        <v>14</v>
      </c>
      <c r="J69" s="8" t="str" cm="1">
        <f t="array" ref="J69">_xlfn.IFS('Credit Scoring'!I69&gt;4,"Agresif",'Credit Scoring'!I69&lt;=3,"Konservatif",AND('Credit Scoring'!I69&gt;3,'Credit Scoring'!I69&lt;=4),"Moderat")</f>
        <v>Konservatif</v>
      </c>
    </row>
    <row r="70" spans="1:10" ht="12.75" x14ac:dyDescent="0.2">
      <c r="A70" s="10">
        <v>19</v>
      </c>
      <c r="B70" s="10" t="s">
        <v>10</v>
      </c>
      <c r="C70" s="10">
        <v>2000000</v>
      </c>
      <c r="D70" s="10">
        <v>1000000</v>
      </c>
      <c r="E70" s="10" t="s">
        <v>11</v>
      </c>
      <c r="F70" s="10" t="s">
        <v>11</v>
      </c>
      <c r="G70" s="10" t="s">
        <v>13</v>
      </c>
      <c r="H70" s="10">
        <v>6</v>
      </c>
      <c r="I70" s="10" t="s">
        <v>14</v>
      </c>
      <c r="J70" s="8" t="str" cm="1">
        <f t="array" ref="J70">_xlfn.IFS('Credit Scoring'!I70&gt;4,"Agresif",'Credit Scoring'!I70&lt;=3,"Konservatif",AND('Credit Scoring'!I70&gt;3,'Credit Scoring'!I70&lt;=4),"Moderat")</f>
        <v>Moderat</v>
      </c>
    </row>
    <row r="71" spans="1:10" ht="12.75" x14ac:dyDescent="0.2">
      <c r="A71" s="10">
        <v>21</v>
      </c>
      <c r="B71" s="10" t="s">
        <v>16</v>
      </c>
      <c r="C71" s="10">
        <v>400000</v>
      </c>
      <c r="D71" s="10">
        <v>320000</v>
      </c>
      <c r="E71" s="10" t="s">
        <v>12</v>
      </c>
      <c r="F71" s="10" t="s">
        <v>12</v>
      </c>
      <c r="G71" s="10" t="s">
        <v>17</v>
      </c>
      <c r="H71" s="10">
        <v>4</v>
      </c>
      <c r="I71" s="10" t="s">
        <v>14</v>
      </c>
      <c r="J71" s="8" t="str" cm="1">
        <f t="array" ref="J71">_xlfn.IFS('Credit Scoring'!I71&gt;4,"Agresif",'Credit Scoring'!I71&lt;=3,"Konservatif",AND('Credit Scoring'!I71&gt;3,'Credit Scoring'!I71&lt;=4),"Moderat")</f>
        <v>Konservatif</v>
      </c>
    </row>
    <row r="72" spans="1:10" ht="12.75" x14ac:dyDescent="0.2">
      <c r="A72" s="10">
        <v>23</v>
      </c>
      <c r="B72" s="10" t="s">
        <v>16</v>
      </c>
      <c r="C72" s="10">
        <v>1000000</v>
      </c>
      <c r="D72" s="10">
        <v>4000000</v>
      </c>
      <c r="E72" s="10" t="s">
        <v>11</v>
      </c>
      <c r="F72" s="10" t="s">
        <v>12</v>
      </c>
      <c r="G72" s="10" t="s">
        <v>13</v>
      </c>
      <c r="H72" s="10">
        <v>2</v>
      </c>
      <c r="I72" s="10" t="s">
        <v>14</v>
      </c>
      <c r="J72" s="8" t="str" cm="1">
        <f t="array" ref="J72">_xlfn.IFS('Credit Scoring'!I72&gt;4,"Agresif",'Credit Scoring'!I72&lt;=3,"Konservatif",AND('Credit Scoring'!I72&gt;3,'Credit Scoring'!I72&lt;=4),"Moderat")</f>
        <v>Konservatif</v>
      </c>
    </row>
    <row r="73" spans="1:10" ht="12.75" x14ac:dyDescent="0.2">
      <c r="A73" s="10">
        <v>18</v>
      </c>
      <c r="B73" s="10" t="s">
        <v>10</v>
      </c>
      <c r="C73" s="10">
        <v>500000</v>
      </c>
      <c r="D73" s="10">
        <v>11500000</v>
      </c>
      <c r="E73" s="10" t="s">
        <v>12</v>
      </c>
      <c r="F73" s="10" t="s">
        <v>12</v>
      </c>
      <c r="G73" s="10" t="s">
        <v>17</v>
      </c>
      <c r="H73" s="10">
        <v>9</v>
      </c>
      <c r="I73" s="10" t="s">
        <v>24</v>
      </c>
      <c r="J73" s="8" t="str" cm="1">
        <f t="array" ref="J73">_xlfn.IFS('Credit Scoring'!I73&gt;4,"Agresif",'Credit Scoring'!I73&lt;=3,"Konservatif",AND('Credit Scoring'!I73&gt;3,'Credit Scoring'!I73&lt;=4),"Moderat")</f>
        <v>Agresif</v>
      </c>
    </row>
    <row r="74" spans="1:10" ht="12.75" x14ac:dyDescent="0.2">
      <c r="A74" s="10">
        <v>20</v>
      </c>
      <c r="B74" s="10" t="s">
        <v>10</v>
      </c>
      <c r="C74" s="10">
        <v>4000000</v>
      </c>
      <c r="D74" s="10">
        <v>4800000</v>
      </c>
      <c r="E74" s="10" t="s">
        <v>11</v>
      </c>
      <c r="F74" s="10" t="s">
        <v>11</v>
      </c>
      <c r="G74" s="10" t="s">
        <v>13</v>
      </c>
      <c r="H74" s="10">
        <v>8</v>
      </c>
      <c r="I74" s="10" t="s">
        <v>19</v>
      </c>
      <c r="J74" s="8" t="str" cm="1">
        <f t="array" ref="J74">_xlfn.IFS('Credit Scoring'!I74&gt;4,"Agresif",'Credit Scoring'!I74&lt;=3,"Konservatif",AND('Credit Scoring'!I74&gt;3,'Credit Scoring'!I74&lt;=4),"Moderat")</f>
        <v>Moderat</v>
      </c>
    </row>
    <row r="75" spans="1:10" ht="12.75" x14ac:dyDescent="0.2">
      <c r="A75" s="10">
        <v>19</v>
      </c>
      <c r="B75" s="10" t="s">
        <v>10</v>
      </c>
      <c r="C75" s="10">
        <v>2000000</v>
      </c>
      <c r="D75" s="10">
        <v>60000000</v>
      </c>
      <c r="E75" s="10" t="s">
        <v>12</v>
      </c>
      <c r="F75" s="10" t="s">
        <v>11</v>
      </c>
      <c r="G75" s="10" t="s">
        <v>13</v>
      </c>
      <c r="H75" s="10">
        <v>7</v>
      </c>
      <c r="I75" s="10" t="s">
        <v>24</v>
      </c>
      <c r="J75" s="8" t="str" cm="1">
        <f t="array" ref="J75">_xlfn.IFS('Credit Scoring'!I75&gt;4,"Agresif",'Credit Scoring'!I75&lt;=3,"Konservatif",AND('Credit Scoring'!I75&gt;3,'Credit Scoring'!I75&lt;=4),"Moderat")</f>
        <v>Agresif</v>
      </c>
    </row>
    <row r="76" spans="1:10" ht="12.75" x14ac:dyDescent="0.2">
      <c r="A76" s="10">
        <v>20</v>
      </c>
      <c r="B76" s="10" t="s">
        <v>16</v>
      </c>
      <c r="C76" s="10">
        <v>1800000</v>
      </c>
      <c r="D76" s="10">
        <v>12000000</v>
      </c>
      <c r="E76" s="10" t="s">
        <v>12</v>
      </c>
      <c r="F76" s="10" t="s">
        <v>12</v>
      </c>
      <c r="G76" s="10" t="s">
        <v>17</v>
      </c>
      <c r="H76" s="10">
        <v>7</v>
      </c>
      <c r="I76" s="10" t="s">
        <v>19</v>
      </c>
      <c r="J76" s="8" t="str" cm="1">
        <f t="array" ref="J76">_xlfn.IFS('Credit Scoring'!I76&gt;4,"Agresif",'Credit Scoring'!I76&lt;=3,"Konservatif",AND('Credit Scoring'!I76&gt;3,'Credit Scoring'!I76&lt;=4),"Moderat")</f>
        <v>Moderat</v>
      </c>
    </row>
    <row r="77" spans="1:10" ht="12.75" x14ac:dyDescent="0.2">
      <c r="A77" s="10">
        <v>22</v>
      </c>
      <c r="B77" s="10" t="s">
        <v>10</v>
      </c>
      <c r="C77" s="10">
        <v>2500000</v>
      </c>
      <c r="D77" s="10">
        <v>15000000</v>
      </c>
      <c r="E77" s="10" t="s">
        <v>12</v>
      </c>
      <c r="F77" s="10" t="s">
        <v>12</v>
      </c>
      <c r="G77" s="10" t="s">
        <v>17</v>
      </c>
      <c r="H77" s="10">
        <v>9</v>
      </c>
      <c r="I77" s="10" t="s">
        <v>19</v>
      </c>
      <c r="J77" s="8" t="str" cm="1">
        <f t="array" ref="J77">_xlfn.IFS('Credit Scoring'!I77&gt;4,"Agresif",'Credit Scoring'!I77&lt;=3,"Konservatif",AND('Credit Scoring'!I77&gt;3,'Credit Scoring'!I77&lt;=4),"Moderat")</f>
        <v>Agresif</v>
      </c>
    </row>
    <row r="78" spans="1:10" ht="12.75" x14ac:dyDescent="0.2">
      <c r="A78" s="10">
        <v>22</v>
      </c>
      <c r="B78" s="10" t="s">
        <v>10</v>
      </c>
      <c r="C78" s="10">
        <v>600000</v>
      </c>
      <c r="D78" s="10">
        <v>10000</v>
      </c>
      <c r="E78" s="10" t="s">
        <v>12</v>
      </c>
      <c r="F78" s="10" t="s">
        <v>12</v>
      </c>
      <c r="G78" s="10" t="s">
        <v>13</v>
      </c>
      <c r="H78" s="10">
        <v>3</v>
      </c>
      <c r="I78" s="10" t="s">
        <v>14</v>
      </c>
      <c r="J78" s="8" t="str" cm="1">
        <f t="array" ref="J78">_xlfn.IFS('Credit Scoring'!I78&gt;4,"Agresif",'Credit Scoring'!I78&lt;=3,"Konservatif",AND('Credit Scoring'!I78&gt;3,'Credit Scoring'!I78&lt;=4),"Moderat")</f>
        <v>Konservatif</v>
      </c>
    </row>
    <row r="79" spans="1:10" ht="12.75" x14ac:dyDescent="0.2">
      <c r="A79" s="10">
        <v>23</v>
      </c>
      <c r="B79" s="10" t="s">
        <v>10</v>
      </c>
      <c r="C79" s="10">
        <v>5000000</v>
      </c>
      <c r="D79" s="10">
        <v>80000000</v>
      </c>
      <c r="E79" s="10" t="s">
        <v>12</v>
      </c>
      <c r="F79" s="10" t="s">
        <v>12</v>
      </c>
      <c r="G79" s="10" t="s">
        <v>13</v>
      </c>
      <c r="H79" s="10">
        <v>8</v>
      </c>
      <c r="I79" s="10" t="s">
        <v>19</v>
      </c>
      <c r="J79" s="8" t="str" cm="1">
        <f t="array" ref="J79">_xlfn.IFS('Credit Scoring'!I79&gt;4,"Agresif",'Credit Scoring'!I79&lt;=3,"Konservatif",AND('Credit Scoring'!I79&gt;3,'Credit Scoring'!I79&lt;=4),"Moderat")</f>
        <v>Agresif</v>
      </c>
    </row>
    <row r="80" spans="1:10" ht="12.75" x14ac:dyDescent="0.2">
      <c r="A80" s="10">
        <v>20</v>
      </c>
      <c r="B80" s="10" t="s">
        <v>16</v>
      </c>
      <c r="C80" s="10">
        <v>700000</v>
      </c>
      <c r="D80" s="10">
        <v>15000000</v>
      </c>
      <c r="E80" s="10" t="s">
        <v>12</v>
      </c>
      <c r="F80" s="10" t="s">
        <v>12</v>
      </c>
      <c r="G80" s="10" t="s">
        <v>17</v>
      </c>
      <c r="H80" s="10">
        <v>9</v>
      </c>
      <c r="I80" s="10" t="s">
        <v>14</v>
      </c>
      <c r="J80" s="8" t="str" cm="1">
        <f t="array" ref="J80">_xlfn.IFS('Credit Scoring'!I80&gt;4,"Agresif",'Credit Scoring'!I80&lt;=3,"Konservatif",AND('Credit Scoring'!I80&gt;3,'Credit Scoring'!I80&lt;=4),"Moderat")</f>
        <v>Moderat</v>
      </c>
    </row>
    <row r="81" spans="1:10" ht="12.75" x14ac:dyDescent="0.2">
      <c r="A81" s="10">
        <v>20</v>
      </c>
      <c r="B81" s="10" t="s">
        <v>10</v>
      </c>
      <c r="C81" s="10">
        <v>1500000</v>
      </c>
      <c r="D81" s="10">
        <v>2500000</v>
      </c>
      <c r="E81" s="10" t="s">
        <v>12</v>
      </c>
      <c r="F81" s="10" t="s">
        <v>12</v>
      </c>
      <c r="G81" s="10" t="s">
        <v>20</v>
      </c>
      <c r="H81" s="10">
        <v>7</v>
      </c>
      <c r="I81" s="10" t="s">
        <v>19</v>
      </c>
      <c r="J81" s="8" t="str" cm="1">
        <f t="array" ref="J81">_xlfn.IFS('Credit Scoring'!I81&gt;4,"Agresif",'Credit Scoring'!I81&lt;=3,"Konservatif",AND('Credit Scoring'!I81&gt;3,'Credit Scoring'!I81&lt;=4),"Moderat")</f>
        <v>Moderat</v>
      </c>
    </row>
    <row r="82" spans="1:10" ht="12.75" x14ac:dyDescent="0.2">
      <c r="A82" s="10">
        <v>20</v>
      </c>
      <c r="B82" s="10" t="s">
        <v>10</v>
      </c>
      <c r="C82" s="10">
        <v>2000000</v>
      </c>
      <c r="D82" s="10">
        <v>2000000</v>
      </c>
      <c r="E82" s="10" t="s">
        <v>11</v>
      </c>
      <c r="F82" s="10" t="s">
        <v>12</v>
      </c>
      <c r="G82" s="10" t="s">
        <v>13</v>
      </c>
      <c r="H82" s="10">
        <v>6</v>
      </c>
      <c r="I82" s="10" t="s">
        <v>14</v>
      </c>
      <c r="J82" s="8" t="str" cm="1">
        <f t="array" ref="J82">_xlfn.IFS('Credit Scoring'!I82&gt;4,"Agresif",'Credit Scoring'!I82&lt;=3,"Konservatif",AND('Credit Scoring'!I82&gt;3,'Credit Scoring'!I82&lt;=4),"Moderat")</f>
        <v>Moderat</v>
      </c>
    </row>
    <row r="83" spans="1:10" ht="12.75" x14ac:dyDescent="0.2">
      <c r="A83" s="10">
        <v>19</v>
      </c>
      <c r="B83" s="10" t="s">
        <v>16</v>
      </c>
      <c r="C83" s="10">
        <v>500000</v>
      </c>
      <c r="D83" s="10">
        <v>15000000</v>
      </c>
      <c r="E83" s="10" t="s">
        <v>11</v>
      </c>
      <c r="F83" s="10" t="s">
        <v>11</v>
      </c>
      <c r="G83" s="10" t="s">
        <v>13</v>
      </c>
      <c r="H83" s="10">
        <v>2</v>
      </c>
      <c r="I83" s="10" t="s">
        <v>21</v>
      </c>
      <c r="J83" s="8" t="str" cm="1">
        <f t="array" ref="J83">_xlfn.IFS('Credit Scoring'!I83&gt;4,"Agresif",'Credit Scoring'!I83&lt;=3,"Konservatif",AND('Credit Scoring'!I83&gt;3,'Credit Scoring'!I83&lt;=4),"Moderat")</f>
        <v>Konservatif</v>
      </c>
    </row>
    <row r="84" spans="1:10" ht="12.75" x14ac:dyDescent="0.2">
      <c r="A84" s="10">
        <v>19</v>
      </c>
      <c r="B84" s="10" t="s">
        <v>10</v>
      </c>
      <c r="C84" s="10">
        <v>500000</v>
      </c>
      <c r="D84" s="10">
        <v>7250000</v>
      </c>
      <c r="E84" s="10" t="s">
        <v>12</v>
      </c>
      <c r="F84" s="10" t="s">
        <v>12</v>
      </c>
      <c r="G84" s="10" t="s">
        <v>13</v>
      </c>
      <c r="H84" s="10">
        <v>7</v>
      </c>
      <c r="I84" s="10" t="s">
        <v>19</v>
      </c>
      <c r="J84" s="8" t="str" cm="1">
        <f t="array" ref="J84">_xlfn.IFS('Credit Scoring'!I84&gt;4,"Agresif",'Credit Scoring'!I84&lt;=3,"Konservatif",AND('Credit Scoring'!I84&gt;3,'Credit Scoring'!I84&lt;=4),"Moderat")</f>
        <v>Moderat</v>
      </c>
    </row>
    <row r="85" spans="1:10" ht="12.75" x14ac:dyDescent="0.2">
      <c r="A85" s="10">
        <v>20</v>
      </c>
      <c r="B85" s="10" t="s">
        <v>10</v>
      </c>
      <c r="C85" s="10">
        <v>300000</v>
      </c>
      <c r="D85" s="10">
        <v>15000000</v>
      </c>
      <c r="E85" s="10" t="s">
        <v>11</v>
      </c>
      <c r="F85" s="10" t="s">
        <v>12</v>
      </c>
      <c r="G85" s="10" t="s">
        <v>17</v>
      </c>
      <c r="H85" s="10">
        <v>4</v>
      </c>
      <c r="I85" s="10" t="s">
        <v>14</v>
      </c>
      <c r="J85" s="8" t="str" cm="1">
        <f t="array" ref="J85">_xlfn.IFS('Credit Scoring'!I85&gt;4,"Agresif",'Credit Scoring'!I85&lt;=3,"Konservatif",AND('Credit Scoring'!I85&gt;3,'Credit Scoring'!I85&lt;=4),"Moderat")</f>
        <v>Moderat</v>
      </c>
    </row>
    <row r="86" spans="1:10" ht="12.75" x14ac:dyDescent="0.2">
      <c r="A86" s="10">
        <v>21</v>
      </c>
      <c r="B86" s="10" t="s">
        <v>16</v>
      </c>
      <c r="C86" s="10">
        <v>2000000</v>
      </c>
      <c r="D86" s="10">
        <v>25000000</v>
      </c>
      <c r="E86" s="10" t="s">
        <v>12</v>
      </c>
      <c r="F86" s="10" t="s">
        <v>11</v>
      </c>
      <c r="G86" s="10" t="s">
        <v>13</v>
      </c>
      <c r="H86" s="10">
        <v>4</v>
      </c>
      <c r="I86" s="10" t="s">
        <v>19</v>
      </c>
      <c r="J86" s="8" t="str" cm="1">
        <f t="array" ref="J86">_xlfn.IFS('Credit Scoring'!I86&gt;4,"Agresif",'Credit Scoring'!I86&lt;=3,"Konservatif",AND('Credit Scoring'!I86&gt;3,'Credit Scoring'!I86&lt;=4),"Moderat")</f>
        <v>Moderat</v>
      </c>
    </row>
    <row r="87" spans="1:10" ht="12.75" x14ac:dyDescent="0.2">
      <c r="A87" s="10">
        <v>19</v>
      </c>
      <c r="B87" s="10" t="s">
        <v>10</v>
      </c>
      <c r="C87" s="10">
        <v>700000</v>
      </c>
      <c r="D87" s="10">
        <v>10000000</v>
      </c>
      <c r="E87" s="10" t="s">
        <v>12</v>
      </c>
      <c r="F87" s="10" t="s">
        <v>12</v>
      </c>
      <c r="G87" s="10" t="s">
        <v>23</v>
      </c>
      <c r="H87" s="10">
        <v>5</v>
      </c>
      <c r="I87" s="10" t="s">
        <v>24</v>
      </c>
      <c r="J87" s="8" t="str" cm="1">
        <f t="array" ref="J87">_xlfn.IFS('Credit Scoring'!I87&gt;4,"Agresif",'Credit Scoring'!I87&lt;=3,"Konservatif",AND('Credit Scoring'!I87&gt;3,'Credit Scoring'!I87&lt;=4),"Moderat")</f>
        <v>Moderat</v>
      </c>
    </row>
    <row r="88" spans="1:10" ht="12.75" x14ac:dyDescent="0.2">
      <c r="A88" s="10">
        <v>20</v>
      </c>
      <c r="B88" s="10" t="s">
        <v>16</v>
      </c>
      <c r="C88" s="10">
        <v>2000000</v>
      </c>
      <c r="D88" s="10">
        <v>30000000</v>
      </c>
      <c r="E88" s="10" t="s">
        <v>12</v>
      </c>
      <c r="F88" s="10" t="s">
        <v>12</v>
      </c>
      <c r="G88" s="10" t="s">
        <v>20</v>
      </c>
      <c r="H88" s="10">
        <v>6</v>
      </c>
      <c r="I88" s="10" t="s">
        <v>19</v>
      </c>
      <c r="J88" s="8" t="str" cm="1">
        <f t="array" ref="J88">_xlfn.IFS('Credit Scoring'!I88&gt;4,"Agresif",'Credit Scoring'!I88&lt;=3,"Konservatif",AND('Credit Scoring'!I88&gt;3,'Credit Scoring'!I88&lt;=4),"Moderat")</f>
        <v>Moderat</v>
      </c>
    </row>
    <row r="89" spans="1:10" ht="12.75" x14ac:dyDescent="0.2">
      <c r="A89" s="10">
        <v>20</v>
      </c>
      <c r="B89" s="10" t="s">
        <v>16</v>
      </c>
      <c r="C89" s="10">
        <v>1500000</v>
      </c>
      <c r="D89" s="10">
        <v>15000000</v>
      </c>
      <c r="E89" s="10" t="s">
        <v>12</v>
      </c>
      <c r="F89" s="10" t="s">
        <v>12</v>
      </c>
      <c r="G89" s="10" t="s">
        <v>23</v>
      </c>
      <c r="H89" s="10">
        <v>8</v>
      </c>
      <c r="I89" s="10" t="s">
        <v>21</v>
      </c>
      <c r="J89" s="8" t="str" cm="1">
        <f t="array" ref="J89">_xlfn.IFS('Credit Scoring'!I89&gt;4,"Agresif",'Credit Scoring'!I89&lt;=3,"Konservatif",AND('Credit Scoring'!I89&gt;3,'Credit Scoring'!I89&lt;=4),"Moderat")</f>
        <v>Moderat</v>
      </c>
    </row>
    <row r="90" spans="1:10" ht="12.75" x14ac:dyDescent="0.2">
      <c r="A90" s="10">
        <v>21</v>
      </c>
      <c r="B90" s="10" t="s">
        <v>10</v>
      </c>
      <c r="C90" s="10">
        <v>1500000</v>
      </c>
      <c r="D90" s="10">
        <v>5000000</v>
      </c>
      <c r="E90" s="10" t="s">
        <v>12</v>
      </c>
      <c r="F90" s="10" t="s">
        <v>12</v>
      </c>
      <c r="G90" s="10" t="s">
        <v>17</v>
      </c>
      <c r="H90" s="10">
        <v>7</v>
      </c>
      <c r="I90" s="10" t="s">
        <v>19</v>
      </c>
      <c r="J90" s="8" t="str" cm="1">
        <f t="array" ref="J90">_xlfn.IFS('Credit Scoring'!I90&gt;4,"Agresif",'Credit Scoring'!I90&lt;=3,"Konservatif",AND('Credit Scoring'!I90&gt;3,'Credit Scoring'!I90&lt;=4),"Moderat")</f>
        <v>Moderat</v>
      </c>
    </row>
    <row r="91" spans="1:10" ht="12.75" x14ac:dyDescent="0.2">
      <c r="A91" s="10">
        <v>19</v>
      </c>
      <c r="B91" s="10" t="s">
        <v>10</v>
      </c>
      <c r="C91" s="10">
        <v>350000</v>
      </c>
      <c r="D91" s="10">
        <v>1000000</v>
      </c>
      <c r="E91" s="10" t="s">
        <v>11</v>
      </c>
      <c r="F91" s="10" t="s">
        <v>12</v>
      </c>
      <c r="G91" s="10" t="s">
        <v>13</v>
      </c>
      <c r="H91" s="10">
        <v>5</v>
      </c>
      <c r="I91" s="10" t="s">
        <v>24</v>
      </c>
      <c r="J91" s="8" t="str" cm="1">
        <f t="array" ref="J91">_xlfn.IFS('Credit Scoring'!I91&gt;4,"Agresif",'Credit Scoring'!I91&lt;=3,"Konservatif",AND('Credit Scoring'!I91&gt;3,'Credit Scoring'!I91&lt;=4),"Moderat")</f>
        <v>Konservatif</v>
      </c>
    </row>
    <row r="92" spans="1:10" ht="12.75" x14ac:dyDescent="0.2">
      <c r="A92" s="10">
        <v>19</v>
      </c>
      <c r="B92" s="10" t="s">
        <v>10</v>
      </c>
      <c r="C92" s="10">
        <v>2000000</v>
      </c>
      <c r="D92" s="10">
        <v>4000000</v>
      </c>
      <c r="E92" s="10" t="s">
        <v>12</v>
      </c>
      <c r="F92" s="10" t="s">
        <v>12</v>
      </c>
      <c r="G92" s="10" t="s">
        <v>13</v>
      </c>
      <c r="H92" s="10">
        <v>10</v>
      </c>
      <c r="I92" s="10" t="s">
        <v>24</v>
      </c>
      <c r="J92" s="8" t="str" cm="1">
        <f t="array" ref="J92">_xlfn.IFS('Credit Scoring'!I92&gt;4,"Agresif",'Credit Scoring'!I92&lt;=3,"Konservatif",AND('Credit Scoring'!I92&gt;3,'Credit Scoring'!I92&lt;=4),"Moderat")</f>
        <v>Agresif</v>
      </c>
    </row>
    <row r="93" spans="1:10" ht="12.75" x14ac:dyDescent="0.2">
      <c r="A93" s="10">
        <v>18</v>
      </c>
      <c r="B93" s="10" t="s">
        <v>16</v>
      </c>
      <c r="C93" s="10">
        <v>1800000</v>
      </c>
      <c r="D93" s="10">
        <v>7000000</v>
      </c>
      <c r="E93" s="10" t="s">
        <v>11</v>
      </c>
      <c r="F93" s="10" t="s">
        <v>12</v>
      </c>
      <c r="G93" s="10" t="s">
        <v>17</v>
      </c>
      <c r="H93" s="10">
        <v>7</v>
      </c>
      <c r="I93" s="10" t="s">
        <v>19</v>
      </c>
      <c r="J93" s="8" t="str" cm="1">
        <f t="array" ref="J93">_xlfn.IFS('Credit Scoring'!I93&gt;4,"Agresif",'Credit Scoring'!I93&lt;=3,"Konservatif",AND('Credit Scoring'!I93&gt;3,'Credit Scoring'!I93&lt;=4),"Moderat")</f>
        <v>Moderat</v>
      </c>
    </row>
    <row r="94" spans="1:10" ht="12.75" x14ac:dyDescent="0.2">
      <c r="A94" s="10">
        <v>19</v>
      </c>
      <c r="B94" s="10" t="s">
        <v>10</v>
      </c>
      <c r="C94" s="10">
        <v>3000000</v>
      </c>
      <c r="D94" s="10">
        <v>5500000</v>
      </c>
      <c r="E94" s="10" t="s">
        <v>12</v>
      </c>
      <c r="F94" s="10" t="s">
        <v>12</v>
      </c>
      <c r="G94" s="10" t="s">
        <v>23</v>
      </c>
      <c r="H94" s="10">
        <v>4</v>
      </c>
      <c r="I94" s="10" t="s">
        <v>19</v>
      </c>
      <c r="J94" s="8" t="str" cm="1">
        <f t="array" ref="J94">_xlfn.IFS('Credit Scoring'!I94&gt;4,"Agresif",'Credit Scoring'!I94&lt;=3,"Konservatif",AND('Credit Scoring'!I94&gt;3,'Credit Scoring'!I94&lt;=4),"Moderat")</f>
        <v>Moderat</v>
      </c>
    </row>
    <row r="95" spans="1:10" ht="12.75" x14ac:dyDescent="0.2">
      <c r="A95" s="10">
        <v>23</v>
      </c>
      <c r="B95" s="10" t="s">
        <v>16</v>
      </c>
      <c r="C95" s="10">
        <v>500000</v>
      </c>
      <c r="D95" s="10">
        <v>1000000</v>
      </c>
      <c r="E95" s="10" t="s">
        <v>12</v>
      </c>
      <c r="F95" s="10" t="s">
        <v>12</v>
      </c>
      <c r="G95" s="10" t="s">
        <v>17</v>
      </c>
      <c r="H95" s="10">
        <v>7</v>
      </c>
      <c r="I95" s="10" t="s">
        <v>21</v>
      </c>
      <c r="J95" s="8" t="str" cm="1">
        <f t="array" ref="J95">_xlfn.IFS('Credit Scoring'!I95&gt;4,"Agresif",'Credit Scoring'!I95&lt;=3,"Konservatif",AND('Credit Scoring'!I95&gt;3,'Credit Scoring'!I95&lt;=4),"Moderat")</f>
        <v>Konservatif</v>
      </c>
    </row>
    <row r="96" spans="1:10" ht="12.75" x14ac:dyDescent="0.2">
      <c r="A96" s="10">
        <v>19</v>
      </c>
      <c r="B96" s="10" t="s">
        <v>10</v>
      </c>
      <c r="C96" s="10">
        <v>2200000</v>
      </c>
      <c r="D96" s="10">
        <v>13000000</v>
      </c>
      <c r="E96" s="10" t="s">
        <v>12</v>
      </c>
      <c r="F96" s="10" t="s">
        <v>12</v>
      </c>
      <c r="G96" s="10" t="s">
        <v>17</v>
      </c>
      <c r="H96" s="10">
        <v>4</v>
      </c>
      <c r="I96" s="10" t="s">
        <v>21</v>
      </c>
      <c r="J96" s="8" t="str" cm="1">
        <f t="array" ref="J96">_xlfn.IFS('Credit Scoring'!I96&gt;4,"Agresif",'Credit Scoring'!I96&lt;=3,"Konservatif",AND('Credit Scoring'!I96&gt;3,'Credit Scoring'!I96&lt;=4),"Moderat")</f>
        <v>Moderat</v>
      </c>
    </row>
    <row r="97" spans="1:10" ht="15.75" customHeight="1" x14ac:dyDescent="0.2">
      <c r="A97" s="10">
        <v>20</v>
      </c>
      <c r="B97" s="10" t="s">
        <v>16</v>
      </c>
      <c r="C97" s="10">
        <v>400000</v>
      </c>
      <c r="D97" s="10">
        <v>402000</v>
      </c>
      <c r="E97" s="10" t="s">
        <v>11</v>
      </c>
      <c r="F97" s="10" t="s">
        <v>12</v>
      </c>
      <c r="G97" s="10" t="s">
        <v>13</v>
      </c>
      <c r="H97" s="10">
        <v>4</v>
      </c>
      <c r="I97" s="10" t="s">
        <v>14</v>
      </c>
      <c r="J97" s="8" t="str" cm="1">
        <f t="array" ref="J97">_xlfn.IFS('Credit Scoring'!I97&gt;4,"Agresif",'Credit Scoring'!I97&lt;=3,"Konservatif",AND('Credit Scoring'!I97&gt;3,'Credit Scoring'!I97&lt;=4),"Moderat")</f>
        <v>Konservatif</v>
      </c>
    </row>
    <row r="98" spans="1:10" ht="15.75" customHeight="1" x14ac:dyDescent="0.2">
      <c r="A98" s="10">
        <v>20</v>
      </c>
      <c r="B98" s="10" t="s">
        <v>16</v>
      </c>
      <c r="C98" s="10">
        <v>200000</v>
      </c>
      <c r="D98" s="10">
        <v>300000</v>
      </c>
      <c r="E98" s="10" t="s">
        <v>12</v>
      </c>
      <c r="F98" s="10" t="s">
        <v>12</v>
      </c>
      <c r="G98" s="10" t="s">
        <v>17</v>
      </c>
      <c r="H98" s="10">
        <v>5</v>
      </c>
      <c r="I98" s="10" t="s">
        <v>19</v>
      </c>
      <c r="J98" s="8" t="str" cm="1">
        <f t="array" ref="J98">_xlfn.IFS('Credit Scoring'!I98&gt;4,"Agresif",'Credit Scoring'!I98&lt;=3,"Konservatif",AND('Credit Scoring'!I98&gt;3,'Credit Scoring'!I98&lt;=4),"Moderat")</f>
        <v>Konservatif</v>
      </c>
    </row>
    <row r="99" spans="1:10" ht="15.75" customHeight="1" x14ac:dyDescent="0.2">
      <c r="A99" s="10">
        <v>21</v>
      </c>
      <c r="B99" s="10" t="s">
        <v>10</v>
      </c>
      <c r="C99" s="10">
        <v>2000000</v>
      </c>
      <c r="D99" s="10">
        <v>21000000</v>
      </c>
      <c r="E99" s="10" t="s">
        <v>12</v>
      </c>
      <c r="F99" s="10" t="s">
        <v>12</v>
      </c>
      <c r="G99" s="10" t="s">
        <v>17</v>
      </c>
      <c r="H99" s="10">
        <v>5</v>
      </c>
      <c r="I99" s="10" t="s">
        <v>19</v>
      </c>
      <c r="J99" s="8" t="str" cm="1">
        <f t="array" ref="J99">_xlfn.IFS('Credit Scoring'!I99&gt;4,"Agresif",'Credit Scoring'!I99&lt;=3,"Konservatif",AND('Credit Scoring'!I99&gt;3,'Credit Scoring'!I99&lt;=4),"Moderat")</f>
        <v>Moderat</v>
      </c>
    </row>
    <row r="100" spans="1:10" ht="15.75" customHeight="1" x14ac:dyDescent="0.2">
      <c r="A100" s="10">
        <v>21</v>
      </c>
      <c r="B100" s="10" t="s">
        <v>10</v>
      </c>
      <c r="C100" s="10">
        <v>1700000</v>
      </c>
      <c r="D100" s="10">
        <v>15000000</v>
      </c>
      <c r="E100" s="10" t="s">
        <v>12</v>
      </c>
      <c r="F100" s="10" t="s">
        <v>12</v>
      </c>
      <c r="G100" s="10" t="s">
        <v>17</v>
      </c>
      <c r="H100" s="10">
        <v>8</v>
      </c>
      <c r="I100" s="10" t="s">
        <v>14</v>
      </c>
      <c r="J100" s="8" t="str" cm="1">
        <f t="array" ref="J100">_xlfn.IFS('Credit Scoring'!I100&gt;4,"Agresif",'Credit Scoring'!I100&lt;=3,"Konservatif",AND('Credit Scoring'!I100&gt;3,'Credit Scoring'!I100&lt;=4),"Moderat")</f>
        <v>Agresif</v>
      </c>
    </row>
    <row r="101" spans="1:10" ht="15.75" customHeight="1" x14ac:dyDescent="0.2">
      <c r="A101" s="10">
        <v>20</v>
      </c>
      <c r="B101" s="10" t="s">
        <v>10</v>
      </c>
      <c r="C101" s="10">
        <v>700000</v>
      </c>
      <c r="D101" s="10">
        <v>2000000</v>
      </c>
      <c r="E101" s="10" t="s">
        <v>12</v>
      </c>
      <c r="F101" s="10" t="s">
        <v>12</v>
      </c>
      <c r="G101" s="10" t="s">
        <v>17</v>
      </c>
      <c r="H101" s="10">
        <v>7</v>
      </c>
      <c r="I101" s="10" t="s">
        <v>19</v>
      </c>
      <c r="J101" s="8" t="str" cm="1">
        <f t="array" ref="J101">_xlfn.IFS('Credit Scoring'!I101&gt;4,"Agresif",'Credit Scoring'!I101&lt;=3,"Konservatif",AND('Credit Scoring'!I101&gt;3,'Credit Scoring'!I101&lt;=4),"Moderat")</f>
        <v>Moderat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01"/>
  <sheetViews>
    <sheetView zoomScale="70" zoomScaleNormal="70" workbookViewId="0">
      <selection activeCell="C2" sqref="C2:C101"/>
    </sheetView>
  </sheetViews>
  <sheetFormatPr defaultColWidth="12.5703125" defaultRowHeight="15.75" customHeight="1" x14ac:dyDescent="0.2"/>
  <cols>
    <col min="10" max="10" width="20.28515625" bestFit="1" customWidth="1"/>
    <col min="11" max="11" width="14.28515625" bestFit="1" customWidth="1"/>
    <col min="15" max="15" width="16.28515625" bestFit="1" customWidth="1"/>
  </cols>
  <sheetData>
    <row r="1" spans="1:18" x14ac:dyDescent="0.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66</v>
      </c>
    </row>
    <row r="2" spans="1:18" x14ac:dyDescent="0.2">
      <c r="A2" s="1">
        <f>IF('Data Bersih'!A2&lt;=40,$L$7,$L$8)</f>
        <v>4</v>
      </c>
      <c r="B2" s="1">
        <f>IF('Data Bersih'!B2=$J$12,$L$12,$L$13)</f>
        <v>5</v>
      </c>
      <c r="C2" cm="1">
        <f t="array" ref="C2">ROUND(_xlfn.IFS('Data Bersih'!C2&lt;='Credit Scoring'!$K$17,'Data Bersih'!C2*1.5/'Credit Scoring'!$K$17,'Data Bersih'!C2&gt;'Credit Scoring'!$K$19,'Data Bersih'!C2*6/$M$17,AND('Data Bersih'!C2&gt;'Credit Scoring'!$K$17,'Data Bersih'!C2&lt;='Credit Scoring'!$K$19),'Data Bersih'!C2*4.5/$K$19),2)</f>
        <v>4.5</v>
      </c>
      <c r="D2" cm="1">
        <f t="array" ref="D2">ROUND(_xlfn.IFS('Data Bersih'!D2&lt;='Credit Scoring'!$K$28,'Data Bersih'!D2*1.5/'Credit Scoring'!$K$28,'Data Bersih'!D2&gt;'Credit Scoring'!$K$30,'Data Bersih'!D2*6/$M$28,AND('Data Bersih'!D2&gt;'Credit Scoring'!$K$28,'Data Bersih'!D2&lt;='Credit Scoring'!$K$30),'Data Bersih'!D2*4.5/$K$30),2)</f>
        <v>2.88</v>
      </c>
      <c r="E2" s="1" cm="1">
        <f t="array" ref="E2">_xlfn.IFS(AND('Data Bersih'!E2=$O$5,'Data Bersih'!F2,$P$5),$Q$5,AND('Data Bersih'!E2=$O$6,'Data Bersih'!F2=$P$6),$Q$6,AND('Data Bersih'!E2=$O$7,'Data Bersih'!F2=$P$7),$Q$7,AND('Data Bersih'!E2=$O$8,'Data Bersih'!F2=$P$8),$Q$8)</f>
        <v>1</v>
      </c>
      <c r="F2" s="1" cm="1">
        <f t="array" ref="F2">_xlfn.IFS('Data Bersih'!G2=$O$13,$P$13,'Data Bersih'!G2=$O$14,$P$14,'Data Bersih'!G2=$O$15,$P$15,'Data Bersih'!G2=$O$16,$P$16)</f>
        <v>3.5</v>
      </c>
      <c r="G2" cm="1">
        <f t="array" ref="G2">ROUND(_xlfn.IFS(AND('Data Bersih'!H2&gt;0,'Data Bersih'!H2&lt;=4),'Data Bersih'!H2*2/4,AND('Data Bersih'!H2&gt;4,'Data Bersih'!H2&lt;=7),'Data Bersih'!H2*4/7,AND('Data Bersih'!H2&gt;7,'Data Bersih'!H2&lt;=10),'Data Bersih'!H2*6/10),2)</f>
        <v>4</v>
      </c>
      <c r="H2" s="1" cm="1">
        <f t="array" ref="H2">_xlfn.IFS('Data Bersih'!I2=$O$28,$P$28,'Data Bersih'!I2=$O$29,$P$29,'Data Bersih'!I2=$O$30,$P$30,'Data Bersih'!I2=$O$31,$P$31)</f>
        <v>3</v>
      </c>
      <c r="I2">
        <f>AVERAGE(A2:H2)</f>
        <v>3.4849999999999999</v>
      </c>
      <c r="J2" s="11" t="s">
        <v>35</v>
      </c>
      <c r="K2" s="12"/>
      <c r="L2" s="12"/>
      <c r="M2" s="12"/>
      <c r="O2" s="11" t="s">
        <v>36</v>
      </c>
      <c r="P2" s="12"/>
      <c r="Q2" s="12"/>
      <c r="R2" s="12"/>
    </row>
    <row r="3" spans="1:18" x14ac:dyDescent="0.2">
      <c r="A3" s="1">
        <f>IF('Data Bersih'!A3&lt;=40,$L$7,$L$8)</f>
        <v>4</v>
      </c>
      <c r="B3" s="1">
        <f>IF('Data Bersih'!B3=$J$12,$L$12,$L$13)</f>
        <v>2</v>
      </c>
      <c r="C3" s="8" cm="1">
        <f t="array" ref="C3">ROUND(_xlfn.IFS('Data Bersih'!C3&lt;='Credit Scoring'!$K$17,'Data Bersih'!C3*1.5/'Credit Scoring'!$K$17,'Data Bersih'!C3&gt;'Credit Scoring'!$K$19,'Data Bersih'!C3*6/$M$17,AND('Data Bersih'!C3&gt;'Credit Scoring'!$K$17,'Data Bersih'!C3&lt;='Credit Scoring'!$K$19),'Data Bersih'!C3*4.5/$K$19),2)</f>
        <v>4.5</v>
      </c>
      <c r="D3" s="8" cm="1">
        <f t="array" ref="D3">ROUND(_xlfn.IFS('Data Bersih'!D3&lt;='Credit Scoring'!$K$28,'Data Bersih'!D3*1.5/'Credit Scoring'!$K$28,'Data Bersih'!D3&gt;'Credit Scoring'!$K$30,'Data Bersih'!D3*6/$M$28,AND('Data Bersih'!D3&gt;'Credit Scoring'!$K$28,'Data Bersih'!D3&lt;='Credit Scoring'!$K$30),'Data Bersih'!D3*4.5/$K$30),2)</f>
        <v>1.29</v>
      </c>
      <c r="E3" s="1" cm="1">
        <f t="array" ref="E3">_xlfn.IFS(AND('Data Bersih'!E3=$O$5,'Data Bersih'!F3,$P$5),$Q$5,AND('Data Bersih'!E3=$O$6,'Data Bersih'!F3=$P$6),$Q$6,AND('Data Bersih'!E3=$O$7,'Data Bersih'!F3=$P$7),$Q$7,AND('Data Bersih'!E3=$O$8,'Data Bersih'!F3=$P$8),$Q$8)</f>
        <v>3</v>
      </c>
      <c r="F3" s="1" cm="1">
        <f t="array" ref="F3">_xlfn.IFS('Data Bersih'!G3=$O$13,$P$13,'Data Bersih'!G3=$O$14,$P$14,'Data Bersih'!G3=$O$15,$P$15,'Data Bersih'!G3=$O$16,$P$16)</f>
        <v>6</v>
      </c>
      <c r="G3" cm="1">
        <f t="array" ref="G3">ROUND(_xlfn.IFS(AND('Data Bersih'!H3&gt;0,'Data Bersih'!H3&lt;=4),'Data Bersih'!H3*2/4,AND('Data Bersih'!H3&gt;4,'Data Bersih'!H3&lt;=7),'Data Bersih'!H3*4/7,AND('Data Bersih'!H3&gt;7,'Data Bersih'!H3&lt;=10),'Data Bersih'!H3*6/10),2)</f>
        <v>4</v>
      </c>
      <c r="H3" s="1" cm="1">
        <f t="array" ref="H3">_xlfn.IFS('Data Bersih'!I3=$O$28,$P$28,'Data Bersih'!I3=$O$29,$P$29,'Data Bersih'!I3=$O$30,$P$30,'Data Bersih'!I3=$O$31,$P$31)</f>
        <v>3</v>
      </c>
      <c r="I3">
        <f t="shared" ref="I3:I66" si="0">AVERAGE(A3:H3)</f>
        <v>3.4737499999999999</v>
      </c>
    </row>
    <row r="4" spans="1:18" x14ac:dyDescent="0.2">
      <c r="A4" s="1">
        <f>IF('Data Bersih'!A4&lt;=40,$L$7,$L$8)</f>
        <v>4</v>
      </c>
      <c r="B4" s="1">
        <f>IF('Data Bersih'!B4=$J$12,$L$12,$L$13)</f>
        <v>5</v>
      </c>
      <c r="C4" s="8" cm="1">
        <f t="array" ref="C4">ROUND(_xlfn.IFS('Data Bersih'!C4&lt;='Credit Scoring'!$K$17,'Data Bersih'!C4*1.5/'Credit Scoring'!$K$17,'Data Bersih'!C4&gt;'Credit Scoring'!$K$19,'Data Bersih'!C4*6/$M$17,AND('Data Bersih'!C4&gt;'Credit Scoring'!$K$17,'Data Bersih'!C4&lt;='Credit Scoring'!$K$19),'Data Bersih'!C4*4.5/$K$19),2)</f>
        <v>2.57</v>
      </c>
      <c r="D4" s="8" cm="1">
        <f t="array" ref="D4">ROUND(_xlfn.IFS('Data Bersih'!D4&lt;='Credit Scoring'!$K$28,'Data Bersih'!D4*1.5/'Credit Scoring'!$K$28,'Data Bersih'!D4&gt;'Credit Scoring'!$K$30,'Data Bersih'!D4*6/$M$28,AND('Data Bersih'!D4&gt;'Credit Scoring'!$K$28,'Data Bersih'!D4&lt;='Credit Scoring'!$K$30),'Data Bersih'!D4*4.5/$K$30),2)</f>
        <v>1.2</v>
      </c>
      <c r="E4" s="1" cm="1">
        <f t="array" ref="E4">_xlfn.IFS(AND('Data Bersih'!E4=$O$5,'Data Bersih'!F4,$P$5),$Q$5,AND('Data Bersih'!E4=$O$6,'Data Bersih'!F4=$P$6),$Q$6,AND('Data Bersih'!E4=$O$7,'Data Bersih'!F4=$P$7),$Q$7,AND('Data Bersih'!E4=$O$8,'Data Bersih'!F4=$P$8),$Q$8)</f>
        <v>0</v>
      </c>
      <c r="F4" s="1" cm="1">
        <f t="array" ref="F4">_xlfn.IFS('Data Bersih'!G4=$O$13,$P$13,'Data Bersih'!G4=$O$14,$P$14,'Data Bersih'!G4=$O$15,$P$15,'Data Bersih'!G4=$O$16,$P$16)</f>
        <v>6</v>
      </c>
      <c r="G4" cm="1">
        <f t="array" ref="G4">ROUND(_xlfn.IFS(AND('Data Bersih'!H4&gt;0,'Data Bersih'!H4&lt;=4),'Data Bersih'!H4*2/4,AND('Data Bersih'!H4&gt;4,'Data Bersih'!H4&lt;=7),'Data Bersih'!H4*4/7,AND('Data Bersih'!H4&gt;7,'Data Bersih'!H4&lt;=10),'Data Bersih'!H4*6/10),2)</f>
        <v>2.86</v>
      </c>
      <c r="H4" s="1" cm="1">
        <f t="array" ref="H4">_xlfn.IFS('Data Bersih'!I4=$O$28,$P$28,'Data Bersih'!I4=$O$29,$P$29,'Data Bersih'!I4=$O$30,$P$30,'Data Bersih'!I4=$O$31,$P$31)</f>
        <v>5</v>
      </c>
      <c r="I4">
        <f t="shared" si="0"/>
        <v>3.3287499999999999</v>
      </c>
      <c r="J4" s="2" t="s">
        <v>37</v>
      </c>
      <c r="K4" s="2">
        <v>40</v>
      </c>
      <c r="O4" s="2" t="s">
        <v>25</v>
      </c>
      <c r="P4" s="2" t="s">
        <v>26</v>
      </c>
      <c r="Q4" s="2" t="s">
        <v>38</v>
      </c>
    </row>
    <row r="5" spans="1:18" x14ac:dyDescent="0.2">
      <c r="A5" s="1">
        <f>IF('Data Bersih'!A5&lt;=40,$L$7,$L$8)</f>
        <v>4</v>
      </c>
      <c r="B5" s="1">
        <f>IF('Data Bersih'!B5=$J$12,$L$12,$L$13)</f>
        <v>5</v>
      </c>
      <c r="C5" s="8" cm="1">
        <f t="array" ref="C5">ROUND(_xlfn.IFS('Data Bersih'!C5&lt;='Credit Scoring'!$K$17,'Data Bersih'!C5*1.5/'Credit Scoring'!$K$17,'Data Bersih'!C5&gt;'Credit Scoring'!$K$19,'Data Bersih'!C5*6/$M$17,AND('Data Bersih'!C5&gt;'Credit Scoring'!$K$17,'Data Bersih'!C5&lt;='Credit Scoring'!$K$19),'Data Bersih'!C5*4.5/$K$19),2)</f>
        <v>0.78</v>
      </c>
      <c r="D5" s="8" cm="1">
        <f t="array" ref="D5">ROUND(_xlfn.IFS('Data Bersih'!D5&lt;='Credit Scoring'!$K$28,'Data Bersih'!D5*1.5/'Credit Scoring'!$K$28,'Data Bersih'!D5&gt;'Credit Scoring'!$K$30,'Data Bersih'!D5*6/$M$28,AND('Data Bersih'!D5&gt;'Credit Scoring'!$K$28,'Data Bersih'!D5&lt;='Credit Scoring'!$K$30),'Data Bersih'!D5*4.5/$K$30),2)</f>
        <v>1.5</v>
      </c>
      <c r="E5" s="1" cm="1">
        <f t="array" ref="E5">_xlfn.IFS(AND('Data Bersih'!E5=$O$5,'Data Bersih'!F5,$P$5),$Q$5,AND('Data Bersih'!E5=$O$6,'Data Bersih'!F5=$P$6),$Q$6,AND('Data Bersih'!E5=$O$7,'Data Bersih'!F5=$P$7),$Q$7,AND('Data Bersih'!E5=$O$8,'Data Bersih'!F5=$P$8),$Q$8)</f>
        <v>1</v>
      </c>
      <c r="F5" s="1" cm="1">
        <f t="array" ref="F5">_xlfn.IFS('Data Bersih'!G5=$O$13,$P$13,'Data Bersih'!G5=$O$14,$P$14,'Data Bersih'!G5=$O$15,$P$15,'Data Bersih'!G5=$O$16,$P$16)</f>
        <v>3.5</v>
      </c>
      <c r="G5" cm="1">
        <f t="array" ref="G5">ROUND(_xlfn.IFS(AND('Data Bersih'!H5&gt;0,'Data Bersih'!H5&lt;=4),'Data Bersih'!H5*2/4,AND('Data Bersih'!H5&gt;4,'Data Bersih'!H5&lt;=7),'Data Bersih'!H5*4/7,AND('Data Bersih'!H5&gt;7,'Data Bersih'!H5&lt;=10),'Data Bersih'!H5*6/10),2)</f>
        <v>4</v>
      </c>
      <c r="H5" s="1" cm="1">
        <f t="array" ref="H5">_xlfn.IFS('Data Bersih'!I5=$O$28,$P$28,'Data Bersih'!I5=$O$29,$P$29,'Data Bersih'!I5=$O$30,$P$30,'Data Bersih'!I5=$O$31,$P$31)</f>
        <v>5</v>
      </c>
      <c r="I5">
        <f t="shared" si="0"/>
        <v>3.0975000000000001</v>
      </c>
      <c r="J5" s="2" t="s">
        <v>39</v>
      </c>
      <c r="K5" s="2">
        <v>80</v>
      </c>
      <c r="O5" s="2" t="s">
        <v>12</v>
      </c>
      <c r="P5" s="2" t="s">
        <v>12</v>
      </c>
      <c r="Q5" s="2">
        <v>3</v>
      </c>
    </row>
    <row r="6" spans="1:18" x14ac:dyDescent="0.2">
      <c r="A6" s="1">
        <f>IF('Data Bersih'!A6&lt;=40,$L$7,$L$8)</f>
        <v>4</v>
      </c>
      <c r="B6" s="1">
        <f>IF('Data Bersih'!B6=$J$12,$L$12,$L$13)</f>
        <v>2</v>
      </c>
      <c r="C6" s="8" cm="1">
        <f t="array" ref="C6">ROUND(_xlfn.IFS('Data Bersih'!C6&lt;='Credit Scoring'!$K$17,'Data Bersih'!C6*1.5/'Credit Scoring'!$K$17,'Data Bersih'!C6&gt;'Credit Scoring'!$K$19,'Data Bersih'!C6*6/$M$17,AND('Data Bersih'!C6&gt;'Credit Scoring'!$K$17,'Data Bersih'!C6&lt;='Credit Scoring'!$K$19),'Data Bersih'!C6*4.5/$K$19),2)</f>
        <v>3.38</v>
      </c>
      <c r="D6" s="8" cm="1">
        <f t="array" ref="D6">ROUND(_xlfn.IFS('Data Bersih'!D6&lt;='Credit Scoring'!$K$28,'Data Bersih'!D6*1.5/'Credit Scoring'!$K$28,'Data Bersih'!D6&gt;'Credit Scoring'!$K$30,'Data Bersih'!D6*6/$M$28,AND('Data Bersih'!D6&gt;'Credit Scoring'!$K$28,'Data Bersih'!D6&lt;='Credit Scoring'!$K$30),'Data Bersih'!D6*4.5/$K$30),2)</f>
        <v>0.91</v>
      </c>
      <c r="E6" s="1" cm="1">
        <f t="array" ref="E6">_xlfn.IFS(AND('Data Bersih'!E6=$O$5,'Data Bersih'!F6,$P$5),$Q$5,AND('Data Bersih'!E6=$O$6,'Data Bersih'!F6=$P$6),$Q$6,AND('Data Bersih'!E6=$O$7,'Data Bersih'!F6=$P$7),$Q$7,AND('Data Bersih'!E6=$O$8,'Data Bersih'!F6=$P$8),$Q$8)</f>
        <v>3</v>
      </c>
      <c r="F6" s="1" cm="1">
        <f t="array" ref="F6">_xlfn.IFS('Data Bersih'!G6=$O$13,$P$13,'Data Bersih'!G6=$O$14,$P$14,'Data Bersih'!G6=$O$15,$P$15,'Data Bersih'!G6=$O$16,$P$16)</f>
        <v>3.5</v>
      </c>
      <c r="G6" cm="1">
        <f t="array" ref="G6">ROUND(_xlfn.IFS(AND('Data Bersih'!H6&gt;0,'Data Bersih'!H6&lt;=4),'Data Bersih'!H6*2/4,AND('Data Bersih'!H6&gt;4,'Data Bersih'!H6&lt;=7),'Data Bersih'!H6*4/7,AND('Data Bersih'!H6&gt;7,'Data Bersih'!H6&lt;=10),'Data Bersih'!H6*6/10),2)</f>
        <v>0.5</v>
      </c>
      <c r="H6" s="1" cm="1">
        <f t="array" ref="H6">_xlfn.IFS('Data Bersih'!I6=$O$28,$P$28,'Data Bersih'!I6=$O$29,$P$29,'Data Bersih'!I6=$O$30,$P$30,'Data Bersih'!I6=$O$31,$P$31)</f>
        <v>3</v>
      </c>
      <c r="I6">
        <f t="shared" si="0"/>
        <v>2.5362499999999999</v>
      </c>
      <c r="O6" s="2" t="s">
        <v>12</v>
      </c>
      <c r="P6" s="2" t="s">
        <v>11</v>
      </c>
      <c r="Q6" s="2">
        <v>6</v>
      </c>
    </row>
    <row r="7" spans="1:18" x14ac:dyDescent="0.2">
      <c r="A7" s="1">
        <f>IF('Data Bersih'!A7&lt;=40,$L$7,$L$8)</f>
        <v>4</v>
      </c>
      <c r="B7" s="1">
        <f>IF('Data Bersih'!B7=$J$12,$L$12,$L$13)</f>
        <v>2</v>
      </c>
      <c r="C7" s="8" cm="1">
        <f t="array" ref="C7">ROUND(_xlfn.IFS('Data Bersih'!C7&lt;='Credit Scoring'!$K$17,'Data Bersih'!C7*1.5/'Credit Scoring'!$K$17,'Data Bersih'!C7&gt;'Credit Scoring'!$K$19,'Data Bersih'!C7*6/$M$17,AND('Data Bersih'!C7&gt;'Credit Scoring'!$K$17,'Data Bersih'!C7&lt;='Credit Scoring'!$K$19),'Data Bersih'!C7*4.5/$K$19),2)</f>
        <v>3.38</v>
      </c>
      <c r="D7" s="8" cm="1">
        <f t="array" ref="D7">ROUND(_xlfn.IFS('Data Bersih'!D7&lt;='Credit Scoring'!$K$28,'Data Bersih'!D7*1.5/'Credit Scoring'!$K$28,'Data Bersih'!D7&gt;'Credit Scoring'!$K$30,'Data Bersih'!D7*6/$M$28,AND('Data Bersih'!D7&gt;'Credit Scoring'!$K$28,'Data Bersih'!D7&lt;='Credit Scoring'!$K$30),'Data Bersih'!D7*4.5/$K$30),2)</f>
        <v>1.8</v>
      </c>
      <c r="E7" s="1" cm="1">
        <f t="array" ref="E7">_xlfn.IFS(AND('Data Bersih'!E7=$O$5,'Data Bersih'!F7,$P$5),$Q$5,AND('Data Bersih'!E7=$O$6,'Data Bersih'!F7=$P$6),$Q$6,AND('Data Bersih'!E7=$O$7,'Data Bersih'!F7=$P$7),$Q$7,AND('Data Bersih'!E7=$O$8,'Data Bersih'!F7=$P$8),$Q$8)</f>
        <v>3</v>
      </c>
      <c r="F7" s="1" cm="1">
        <f t="array" ref="F7">_xlfn.IFS('Data Bersih'!G7=$O$13,$P$13,'Data Bersih'!G7=$O$14,$P$14,'Data Bersih'!G7=$O$15,$P$15,'Data Bersih'!G7=$O$16,$P$16)</f>
        <v>1</v>
      </c>
      <c r="G7" cm="1">
        <f t="array" ref="G7">ROUND(_xlfn.IFS(AND('Data Bersih'!H7&gt;0,'Data Bersih'!H7&lt;=4),'Data Bersih'!H7*2/4,AND('Data Bersih'!H7&gt;4,'Data Bersih'!H7&lt;=7),'Data Bersih'!H7*4/7,AND('Data Bersih'!H7&gt;7,'Data Bersih'!H7&lt;=10),'Data Bersih'!H7*6/10),2)</f>
        <v>3.43</v>
      </c>
      <c r="H7" s="1" cm="1">
        <f t="array" ref="H7">_xlfn.IFS('Data Bersih'!I7=$O$28,$P$28,'Data Bersih'!I7=$O$29,$P$29,'Data Bersih'!I7=$O$30,$P$30,'Data Bersih'!I7=$O$31,$P$31)</f>
        <v>1</v>
      </c>
      <c r="I7">
        <f t="shared" si="0"/>
        <v>2.4512499999999999</v>
      </c>
      <c r="J7" s="2" t="s">
        <v>40</v>
      </c>
      <c r="K7" s="3" t="s">
        <v>41</v>
      </c>
      <c r="L7" s="2">
        <v>4</v>
      </c>
      <c r="M7" s="13" t="s">
        <v>38</v>
      </c>
      <c r="O7" s="2" t="s">
        <v>11</v>
      </c>
      <c r="P7" s="2" t="s">
        <v>12</v>
      </c>
      <c r="Q7" s="2">
        <v>1</v>
      </c>
    </row>
    <row r="8" spans="1:18" x14ac:dyDescent="0.2">
      <c r="A8" s="1">
        <f>IF('Data Bersih'!A8&lt;=40,$L$7,$L$8)</f>
        <v>4</v>
      </c>
      <c r="B8" s="1">
        <f>IF('Data Bersih'!B8=$J$12,$L$12,$L$13)</f>
        <v>5</v>
      </c>
      <c r="C8" s="8" cm="1">
        <f t="array" ref="C8">ROUND(_xlfn.IFS('Data Bersih'!C8&lt;='Credit Scoring'!$K$17,'Data Bersih'!C8*1.5/'Credit Scoring'!$K$17,'Data Bersih'!C8&gt;'Credit Scoring'!$K$19,'Data Bersih'!C8*6/$M$17,AND('Data Bersih'!C8&gt;'Credit Scoring'!$K$17,'Data Bersih'!C8&lt;='Credit Scoring'!$K$19),'Data Bersih'!C8*4.5/$K$19),2)</f>
        <v>2.25</v>
      </c>
      <c r="D8" s="8" cm="1">
        <f t="array" ref="D8">ROUND(_xlfn.IFS('Data Bersih'!D8&lt;='Credit Scoring'!$K$28,'Data Bersih'!D8*1.5/'Credit Scoring'!$K$28,'Data Bersih'!D8&gt;'Credit Scoring'!$K$30,'Data Bersih'!D8*6/$M$28,AND('Data Bersih'!D8&gt;'Credit Scoring'!$K$28,'Data Bersih'!D8&lt;='Credit Scoring'!$K$30),'Data Bersih'!D8*4.5/$K$30),2)</f>
        <v>1.18</v>
      </c>
      <c r="E8" s="1" cm="1">
        <f t="array" ref="E8">_xlfn.IFS(AND('Data Bersih'!E8=$O$5,'Data Bersih'!F8,$P$5),$Q$5,AND('Data Bersih'!E8=$O$6,'Data Bersih'!F8=$P$6),$Q$6,AND('Data Bersih'!E8=$O$7,'Data Bersih'!F8=$P$7),$Q$7,AND('Data Bersih'!E8=$O$8,'Data Bersih'!F8=$P$8),$Q$8)</f>
        <v>1</v>
      </c>
      <c r="F8" s="1" cm="1">
        <f t="array" ref="F8">_xlfn.IFS('Data Bersih'!G8=$O$13,$P$13,'Data Bersih'!G8=$O$14,$P$14,'Data Bersih'!G8=$O$15,$P$15,'Data Bersih'!G8=$O$16,$P$16)</f>
        <v>3.5</v>
      </c>
      <c r="G8" cm="1">
        <f t="array" ref="G8">ROUND(_xlfn.IFS(AND('Data Bersih'!H8&gt;0,'Data Bersih'!H8&lt;=4),'Data Bersih'!H8*2/4,AND('Data Bersih'!H8&gt;4,'Data Bersih'!H8&lt;=7),'Data Bersih'!H8*4/7,AND('Data Bersih'!H8&gt;7,'Data Bersih'!H8&lt;=10),'Data Bersih'!H8*6/10),2)</f>
        <v>3.43</v>
      </c>
      <c r="H8" s="1" cm="1">
        <f t="array" ref="H8">_xlfn.IFS('Data Bersih'!I8=$O$28,$P$28,'Data Bersih'!I8=$O$29,$P$29,'Data Bersih'!I8=$O$30,$P$30,'Data Bersih'!I8=$O$31,$P$31)</f>
        <v>5</v>
      </c>
      <c r="I8">
        <f t="shared" si="0"/>
        <v>3.17</v>
      </c>
      <c r="J8" s="2" t="s">
        <v>42</v>
      </c>
      <c r="K8" s="3" t="s">
        <v>41</v>
      </c>
      <c r="L8" s="2">
        <v>2</v>
      </c>
      <c r="M8" s="12"/>
      <c r="O8" s="2" t="s">
        <v>11</v>
      </c>
      <c r="P8" s="2" t="s">
        <v>11</v>
      </c>
      <c r="Q8" s="2">
        <v>0</v>
      </c>
    </row>
    <row r="9" spans="1:18" x14ac:dyDescent="0.2">
      <c r="A9" s="1">
        <f>IF('Data Bersih'!A9&lt;=40,$L$7,$L$8)</f>
        <v>4</v>
      </c>
      <c r="B9" s="1">
        <f>IF('Data Bersih'!B9=$J$12,$L$12,$L$13)</f>
        <v>5</v>
      </c>
      <c r="C9" s="8" cm="1">
        <f t="array" ref="C9">ROUND(_xlfn.IFS('Data Bersih'!C9&lt;='Credit Scoring'!$K$17,'Data Bersih'!C9*1.5/'Credit Scoring'!$K$17,'Data Bersih'!C9&gt;'Credit Scoring'!$K$19,'Data Bersih'!C9*6/$M$17,AND('Data Bersih'!C9&gt;'Credit Scoring'!$K$17,'Data Bersih'!C9&lt;='Credit Scoring'!$K$19),'Data Bersih'!C9*4.5/$K$19),2)</f>
        <v>3.38</v>
      </c>
      <c r="D9" s="8" cm="1">
        <f t="array" ref="D9">ROUND(_xlfn.IFS('Data Bersih'!D9&lt;='Credit Scoring'!$K$28,'Data Bersih'!D9*1.5/'Credit Scoring'!$K$28,'Data Bersih'!D9&gt;'Credit Scoring'!$K$30,'Data Bersih'!D9*6/$M$28,AND('Data Bersih'!D9&gt;'Credit Scoring'!$K$28,'Data Bersih'!D9&lt;='Credit Scoring'!$K$30),'Data Bersih'!D9*4.5/$K$30),2)</f>
        <v>1.1399999999999999</v>
      </c>
      <c r="E9" s="1" cm="1">
        <f t="array" ref="E9">_xlfn.IFS(AND('Data Bersih'!E9=$O$5,'Data Bersih'!F9,$P$5),$Q$5,AND('Data Bersih'!E9=$O$6,'Data Bersih'!F9=$P$6),$Q$6,AND('Data Bersih'!E9=$O$7,'Data Bersih'!F9=$P$7),$Q$7,AND('Data Bersih'!E9=$O$8,'Data Bersih'!F9=$P$8),$Q$8)</f>
        <v>3</v>
      </c>
      <c r="F9" s="1" cm="1">
        <f t="array" ref="F9">_xlfn.IFS('Data Bersih'!G9=$O$13,$P$13,'Data Bersih'!G9=$O$14,$P$14,'Data Bersih'!G9=$O$15,$P$15,'Data Bersih'!G9=$O$16,$P$16)</f>
        <v>3.5</v>
      </c>
      <c r="G9" cm="1">
        <f t="array" ref="G9">ROUND(_xlfn.IFS(AND('Data Bersih'!H9&gt;0,'Data Bersih'!H9&lt;=4),'Data Bersih'!H9*2/4,AND('Data Bersih'!H9&gt;4,'Data Bersih'!H9&lt;=7),'Data Bersih'!H9*4/7,AND('Data Bersih'!H9&gt;7,'Data Bersih'!H9&lt;=10),'Data Bersih'!H9*6/10),2)</f>
        <v>4.8</v>
      </c>
      <c r="H9" s="1" cm="1">
        <f t="array" ref="H9">_xlfn.IFS('Data Bersih'!I9=$O$28,$P$28,'Data Bersih'!I9=$O$29,$P$29,'Data Bersih'!I9=$O$30,$P$30,'Data Bersih'!I9=$O$31,$P$31)</f>
        <v>1</v>
      </c>
      <c r="I9">
        <f t="shared" si="0"/>
        <v>3.2275</v>
      </c>
    </row>
    <row r="10" spans="1:18" x14ac:dyDescent="0.2">
      <c r="A10" s="1">
        <f>IF('Data Bersih'!A10&lt;=40,$L$7,$L$8)</f>
        <v>4</v>
      </c>
      <c r="B10" s="1">
        <f>IF('Data Bersih'!B10=$J$12,$L$12,$L$13)</f>
        <v>2</v>
      </c>
      <c r="C10" s="8" cm="1">
        <f t="array" ref="C10">ROUND(_xlfn.IFS('Data Bersih'!C10&lt;='Credit Scoring'!$K$17,'Data Bersih'!C10*1.5/'Credit Scoring'!$K$17,'Data Bersih'!C10&gt;'Credit Scoring'!$K$19,'Data Bersih'!C10*6/$M$17,AND('Data Bersih'!C10&gt;'Credit Scoring'!$K$17,'Data Bersih'!C10&lt;='Credit Scoring'!$K$19),'Data Bersih'!C10*4.5/$K$19),2)</f>
        <v>4.63</v>
      </c>
      <c r="D10" s="8" cm="1">
        <f t="array" ref="D10">ROUND(_xlfn.IFS('Data Bersih'!D10&lt;='Credit Scoring'!$K$28,'Data Bersih'!D10*1.5/'Credit Scoring'!$K$28,'Data Bersih'!D10&gt;'Credit Scoring'!$K$30,'Data Bersih'!D10*6/$M$28,AND('Data Bersih'!D10&gt;'Credit Scoring'!$K$28,'Data Bersih'!D10&lt;='Credit Scoring'!$K$30),'Data Bersih'!D10*4.5/$K$30),2)</f>
        <v>2.2200000000000002</v>
      </c>
      <c r="E10" s="1" cm="1">
        <f t="array" ref="E10">_xlfn.IFS(AND('Data Bersih'!E10=$O$5,'Data Bersih'!F10,$P$5),$Q$5,AND('Data Bersih'!E10=$O$6,'Data Bersih'!F10=$P$6),$Q$6,AND('Data Bersih'!E10=$O$7,'Data Bersih'!F10=$P$7),$Q$7,AND('Data Bersih'!E10=$O$8,'Data Bersih'!F10=$P$8),$Q$8)</f>
        <v>3</v>
      </c>
      <c r="F10" s="1" cm="1">
        <f t="array" ref="F10">_xlfn.IFS('Data Bersih'!G10=$O$13,$P$13,'Data Bersih'!G10=$O$14,$P$14,'Data Bersih'!G10=$O$15,$P$15,'Data Bersih'!G10=$O$16,$P$16)</f>
        <v>6</v>
      </c>
      <c r="G10" cm="1">
        <f t="array" ref="G10">ROUND(_xlfn.IFS(AND('Data Bersih'!H10&gt;0,'Data Bersih'!H10&lt;=4),'Data Bersih'!H10*2/4,AND('Data Bersih'!H10&gt;4,'Data Bersih'!H10&lt;=7),'Data Bersih'!H10*4/7,AND('Data Bersih'!H10&gt;7,'Data Bersih'!H10&lt;=10),'Data Bersih'!H10*6/10),2)</f>
        <v>5.4</v>
      </c>
      <c r="H10" s="1" cm="1">
        <f t="array" ref="H10">_xlfn.IFS('Data Bersih'!I10=$O$28,$P$28,'Data Bersih'!I10=$O$29,$P$29,'Data Bersih'!I10=$O$30,$P$30,'Data Bersih'!I10=$O$31,$P$31)</f>
        <v>5</v>
      </c>
      <c r="I10">
        <f t="shared" si="0"/>
        <v>4.03125</v>
      </c>
      <c r="J10" s="11" t="s">
        <v>43</v>
      </c>
      <c r="K10" s="12"/>
      <c r="L10" s="12"/>
      <c r="M10" s="12"/>
      <c r="O10" s="11" t="s">
        <v>44</v>
      </c>
      <c r="P10" s="12"/>
      <c r="Q10" s="12"/>
      <c r="R10" s="12"/>
    </row>
    <row r="11" spans="1:18" x14ac:dyDescent="0.2">
      <c r="A11" s="1">
        <f>IF('Data Bersih'!A11&lt;=40,$L$7,$L$8)</f>
        <v>4</v>
      </c>
      <c r="B11" s="1">
        <f>IF('Data Bersih'!B11=$J$12,$L$12,$L$13)</f>
        <v>2</v>
      </c>
      <c r="C11" s="8" cm="1">
        <f t="array" ref="C11">ROUND(_xlfn.IFS('Data Bersih'!C11&lt;='Credit Scoring'!$K$17,'Data Bersih'!C11*1.5/'Credit Scoring'!$K$17,'Data Bersih'!C11&gt;'Credit Scoring'!$K$19,'Data Bersih'!C11*6/$M$17,AND('Data Bersih'!C11&gt;'Credit Scoring'!$K$17,'Data Bersih'!C11&lt;='Credit Scoring'!$K$19),'Data Bersih'!C11*4.5/$K$19),2)</f>
        <v>3.15</v>
      </c>
      <c r="D11" s="8" cm="1">
        <f t="array" ref="D11">ROUND(_xlfn.IFS('Data Bersih'!D11&lt;='Credit Scoring'!$K$28,'Data Bersih'!D11*1.5/'Credit Scoring'!$K$28,'Data Bersih'!D11&gt;'Credit Scoring'!$K$30,'Data Bersih'!D11*6/$M$28,AND('Data Bersih'!D11&gt;'Credit Scoring'!$K$28,'Data Bersih'!D11&lt;='Credit Scoring'!$K$30),'Data Bersih'!D11*4.5/$K$30),2)</f>
        <v>1.25</v>
      </c>
      <c r="E11" s="1" cm="1">
        <f t="array" ref="E11">_xlfn.IFS(AND('Data Bersih'!E11=$O$5,'Data Bersih'!F11,$P$5),$Q$5,AND('Data Bersih'!E11=$O$6,'Data Bersih'!F11=$P$6),$Q$6,AND('Data Bersih'!E11=$O$7,'Data Bersih'!F11=$P$7),$Q$7,AND('Data Bersih'!E11=$O$8,'Data Bersih'!F11=$P$8),$Q$8)</f>
        <v>3</v>
      </c>
      <c r="F11" s="1" cm="1">
        <f t="array" ref="F11">_xlfn.IFS('Data Bersih'!G11=$O$13,$P$13,'Data Bersih'!G11=$O$14,$P$14,'Data Bersih'!G11=$O$15,$P$15,'Data Bersih'!G11=$O$16,$P$16)</f>
        <v>2.5</v>
      </c>
      <c r="G11" cm="1">
        <f t="array" ref="G11">ROUND(_xlfn.IFS(AND('Data Bersih'!H11&gt;0,'Data Bersih'!H11&lt;=4),'Data Bersih'!H11*2/4,AND('Data Bersih'!H11&gt;4,'Data Bersih'!H11&lt;=7),'Data Bersih'!H11*4/7,AND('Data Bersih'!H11&gt;7,'Data Bersih'!H11&lt;=10),'Data Bersih'!H11*6/10),2)</f>
        <v>2.86</v>
      </c>
      <c r="H11" s="1" cm="1">
        <f t="array" ref="H11">_xlfn.IFS('Data Bersih'!I11=$O$28,$P$28,'Data Bersih'!I11=$O$29,$P$29,'Data Bersih'!I11=$O$30,$P$30,'Data Bersih'!I11=$O$31,$P$31)</f>
        <v>3</v>
      </c>
      <c r="I11">
        <f t="shared" si="0"/>
        <v>2.72</v>
      </c>
    </row>
    <row r="12" spans="1:18" x14ac:dyDescent="0.2">
      <c r="A12" s="1">
        <f>IF('Data Bersih'!A12&lt;=40,$L$7,$L$8)</f>
        <v>4</v>
      </c>
      <c r="B12" s="1">
        <f>IF('Data Bersih'!B12=$J$12,$L$12,$L$13)</f>
        <v>5</v>
      </c>
      <c r="C12" s="8" cm="1">
        <f t="array" ref="C12">ROUND(_xlfn.IFS('Data Bersih'!C12&lt;='Credit Scoring'!$K$17,'Data Bersih'!C12*1.5/'Credit Scoring'!$K$17,'Data Bersih'!C12&gt;'Credit Scoring'!$K$19,'Data Bersih'!C12*6/$M$17,AND('Data Bersih'!C12&gt;'Credit Scoring'!$K$17,'Data Bersih'!C12&lt;='Credit Scoring'!$K$19),'Data Bersih'!C12*4.5/$K$19),2)</f>
        <v>2.25</v>
      </c>
      <c r="D12" s="8" cm="1">
        <f t="array" ref="D12">ROUND(_xlfn.IFS('Data Bersih'!D12&lt;='Credit Scoring'!$K$28,'Data Bersih'!D12*1.5/'Credit Scoring'!$K$28,'Data Bersih'!D12&gt;'Credit Scoring'!$K$30,'Data Bersih'!D12*6/$M$28,AND('Data Bersih'!D12&gt;'Credit Scoring'!$K$28,'Data Bersih'!D12&lt;='Credit Scoring'!$K$30),'Data Bersih'!D12*4.5/$K$30),2)</f>
        <v>0.02</v>
      </c>
      <c r="E12" s="1" cm="1">
        <f t="array" ref="E12">_xlfn.IFS(AND('Data Bersih'!E12=$O$5,'Data Bersih'!F12,$P$5),$Q$5,AND('Data Bersih'!E12=$O$6,'Data Bersih'!F12=$P$6),$Q$6,AND('Data Bersih'!E12=$O$7,'Data Bersih'!F12=$P$7),$Q$7,AND('Data Bersih'!E12=$O$8,'Data Bersih'!F12=$P$8),$Q$8)</f>
        <v>3</v>
      </c>
      <c r="F12" s="1" cm="1">
        <f t="array" ref="F12">_xlfn.IFS('Data Bersih'!G12=$O$13,$P$13,'Data Bersih'!G12=$O$14,$P$14,'Data Bersih'!G12=$O$15,$P$15,'Data Bersih'!G12=$O$16,$P$16)</f>
        <v>6</v>
      </c>
      <c r="G12" cm="1">
        <f t="array" ref="G12">ROUND(_xlfn.IFS(AND('Data Bersih'!H12&gt;0,'Data Bersih'!H12&lt;=4),'Data Bersih'!H12*2/4,AND('Data Bersih'!H12&gt;4,'Data Bersih'!H12&lt;=7),'Data Bersih'!H12*4/7,AND('Data Bersih'!H12&gt;7,'Data Bersih'!H12&lt;=10),'Data Bersih'!H12*6/10),2)</f>
        <v>2.86</v>
      </c>
      <c r="H12" s="1" cm="1">
        <f t="array" ref="H12">_xlfn.IFS('Data Bersih'!I12=$O$28,$P$28,'Data Bersih'!I12=$O$29,$P$29,'Data Bersih'!I12=$O$30,$P$30,'Data Bersih'!I12=$O$31,$P$31)</f>
        <v>5</v>
      </c>
      <c r="I12">
        <f t="shared" si="0"/>
        <v>3.5162499999999999</v>
      </c>
      <c r="J12" s="2" t="s">
        <v>10</v>
      </c>
      <c r="K12" s="3" t="s">
        <v>41</v>
      </c>
      <c r="L12" s="2">
        <v>5</v>
      </c>
      <c r="M12" s="13" t="s">
        <v>38</v>
      </c>
      <c r="O12" s="2" t="s">
        <v>45</v>
      </c>
      <c r="P12" s="2" t="s">
        <v>38</v>
      </c>
    </row>
    <row r="13" spans="1:18" x14ac:dyDescent="0.2">
      <c r="A13" s="1">
        <f>IF('Data Bersih'!A13&lt;=40,$L$7,$L$8)</f>
        <v>4</v>
      </c>
      <c r="B13" s="1">
        <f>IF('Data Bersih'!B13=$J$12,$L$12,$L$13)</f>
        <v>2</v>
      </c>
      <c r="C13" s="8" cm="1">
        <f t="array" ref="C13">ROUND(_xlfn.IFS('Data Bersih'!C13&lt;='Credit Scoring'!$K$17,'Data Bersih'!C13*1.5/'Credit Scoring'!$K$17,'Data Bersih'!C13&gt;'Credit Scoring'!$K$19,'Data Bersih'!C13*6/$M$17,AND('Data Bersih'!C13&gt;'Credit Scoring'!$K$17,'Data Bersih'!C13&lt;='Credit Scoring'!$K$19),'Data Bersih'!C13*4.5/$K$19),2)</f>
        <v>3.38</v>
      </c>
      <c r="D13" s="8" cm="1">
        <f t="array" ref="D13">ROUND(_xlfn.IFS('Data Bersih'!D13&lt;='Credit Scoring'!$K$28,'Data Bersih'!D13*1.5/'Credit Scoring'!$K$28,'Data Bersih'!D13&gt;'Credit Scoring'!$K$30,'Data Bersih'!D13*6/$M$28,AND('Data Bersih'!D13&gt;'Credit Scoring'!$K$28,'Data Bersih'!D13&lt;='Credit Scoring'!$K$30),'Data Bersih'!D13*4.5/$K$30),2)</f>
        <v>0.89</v>
      </c>
      <c r="E13" s="1" cm="1">
        <f t="array" ref="E13">_xlfn.IFS(AND('Data Bersih'!E13=$O$5,'Data Bersih'!F13,$P$5),$Q$5,AND('Data Bersih'!E13=$O$6,'Data Bersih'!F13=$P$6),$Q$6,AND('Data Bersih'!E13=$O$7,'Data Bersih'!F13=$P$7),$Q$7,AND('Data Bersih'!E13=$O$8,'Data Bersih'!F13=$P$8),$Q$8)</f>
        <v>3</v>
      </c>
      <c r="F13" s="1" cm="1">
        <f t="array" ref="F13">_xlfn.IFS('Data Bersih'!G13=$O$13,$P$13,'Data Bersih'!G13=$O$14,$P$14,'Data Bersih'!G13=$O$15,$P$15,'Data Bersih'!G13=$O$16,$P$16)</f>
        <v>3.5</v>
      </c>
      <c r="G13" cm="1">
        <f t="array" ref="G13">ROUND(_xlfn.IFS(AND('Data Bersih'!H13&gt;0,'Data Bersih'!H13&lt;=4),'Data Bersih'!H13*2/4,AND('Data Bersih'!H13&gt;4,'Data Bersih'!H13&lt;=7),'Data Bersih'!H13*4/7,AND('Data Bersih'!H13&gt;7,'Data Bersih'!H13&lt;=10),'Data Bersih'!H13*6/10),2)</f>
        <v>4</v>
      </c>
      <c r="H13" s="1" cm="1">
        <f t="array" ref="H13">_xlfn.IFS('Data Bersih'!I13=$O$28,$P$28,'Data Bersih'!I13=$O$29,$P$29,'Data Bersih'!I13=$O$30,$P$30,'Data Bersih'!I13=$O$31,$P$31)</f>
        <v>3</v>
      </c>
      <c r="I13">
        <f t="shared" si="0"/>
        <v>2.9712499999999999</v>
      </c>
      <c r="J13" s="2" t="s">
        <v>16</v>
      </c>
      <c r="K13" s="3" t="s">
        <v>41</v>
      </c>
      <c r="L13" s="2">
        <v>2</v>
      </c>
      <c r="M13" s="12"/>
      <c r="O13" s="2" t="s">
        <v>13</v>
      </c>
      <c r="P13">
        <v>3.5</v>
      </c>
    </row>
    <row r="14" spans="1:18" x14ac:dyDescent="0.2">
      <c r="A14" s="1">
        <f>IF('Data Bersih'!A14&lt;=40,$L$7,$L$8)</f>
        <v>4</v>
      </c>
      <c r="B14" s="1">
        <f>IF('Data Bersih'!B14=$J$12,$L$12,$L$13)</f>
        <v>5</v>
      </c>
      <c r="C14" s="8" cm="1">
        <f t="array" ref="C14">ROUND(_xlfn.IFS('Data Bersih'!C14&lt;='Credit Scoring'!$K$17,'Data Bersih'!C14*1.5/'Credit Scoring'!$K$17,'Data Bersih'!C14&gt;'Credit Scoring'!$K$19,'Data Bersih'!C14*6/$M$17,AND('Data Bersih'!C14&gt;'Credit Scoring'!$K$17,'Data Bersih'!C14&lt;='Credit Scoring'!$K$19),'Data Bersih'!C14*4.5/$K$19),2)</f>
        <v>3.38</v>
      </c>
      <c r="D14" s="8" cm="1">
        <f t="array" ref="D14">ROUND(_xlfn.IFS('Data Bersih'!D14&lt;='Credit Scoring'!$K$28,'Data Bersih'!D14*1.5/'Credit Scoring'!$K$28,'Data Bersih'!D14&gt;'Credit Scoring'!$K$30,'Data Bersih'!D14*6/$M$28,AND('Data Bersih'!D14&gt;'Credit Scoring'!$K$28,'Data Bersih'!D14&lt;='Credit Scoring'!$K$30),'Data Bersih'!D14*4.5/$K$30),2)</f>
        <v>4.5</v>
      </c>
      <c r="E14" s="1" cm="1">
        <f t="array" ref="E14">_xlfn.IFS(AND('Data Bersih'!E14=$O$5,'Data Bersih'!F14,$P$5),$Q$5,AND('Data Bersih'!E14=$O$6,'Data Bersih'!F14=$P$6),$Q$6,AND('Data Bersih'!E14=$O$7,'Data Bersih'!F14=$P$7),$Q$7,AND('Data Bersih'!E14=$O$8,'Data Bersih'!F14=$P$8),$Q$8)</f>
        <v>1</v>
      </c>
      <c r="F14" s="1" cm="1">
        <f t="array" ref="F14">_xlfn.IFS('Data Bersih'!G14=$O$13,$P$13,'Data Bersih'!G14=$O$14,$P$14,'Data Bersih'!G14=$O$15,$P$15,'Data Bersih'!G14=$O$16,$P$16)</f>
        <v>3.5</v>
      </c>
      <c r="G14" cm="1">
        <f t="array" ref="G14">ROUND(_xlfn.IFS(AND('Data Bersih'!H14&gt;0,'Data Bersih'!H14&lt;=4),'Data Bersih'!H14*2/4,AND('Data Bersih'!H14&gt;4,'Data Bersih'!H14&lt;=7),'Data Bersih'!H14*4/7,AND('Data Bersih'!H14&gt;7,'Data Bersih'!H14&lt;=10),'Data Bersih'!H14*6/10),2)</f>
        <v>4.8</v>
      </c>
      <c r="H14" s="1" cm="1">
        <f t="array" ref="H14">_xlfn.IFS('Data Bersih'!I14=$O$28,$P$28,'Data Bersih'!I14=$O$29,$P$29,'Data Bersih'!I14=$O$30,$P$30,'Data Bersih'!I14=$O$31,$P$31)</f>
        <v>1</v>
      </c>
      <c r="I14">
        <f t="shared" si="0"/>
        <v>3.3975</v>
      </c>
      <c r="O14" s="2" t="s">
        <v>20</v>
      </c>
      <c r="P14" s="2">
        <v>1</v>
      </c>
    </row>
    <row r="15" spans="1:18" x14ac:dyDescent="0.2">
      <c r="A15" s="1">
        <f>IF('Data Bersih'!A15&lt;=40,$L$7,$L$8)</f>
        <v>4</v>
      </c>
      <c r="B15" s="1">
        <f>IF('Data Bersih'!B15=$J$12,$L$12,$L$13)</f>
        <v>2</v>
      </c>
      <c r="C15" s="8" cm="1">
        <f t="array" ref="C15">ROUND(_xlfn.IFS('Data Bersih'!C15&lt;='Credit Scoring'!$K$17,'Data Bersih'!C15*1.5/'Credit Scoring'!$K$17,'Data Bersih'!C15&gt;'Credit Scoring'!$K$19,'Data Bersih'!C15*6/$M$17,AND('Data Bersih'!C15&gt;'Credit Scoring'!$K$17,'Data Bersih'!C15&lt;='Credit Scoring'!$K$19),'Data Bersih'!C15*4.5/$K$19),2)</f>
        <v>1.1100000000000001</v>
      </c>
      <c r="D15" s="8" cm="1">
        <f t="array" ref="D15">ROUND(_xlfn.IFS('Data Bersih'!D15&lt;='Credit Scoring'!$K$28,'Data Bersih'!D15*1.5/'Credit Scoring'!$K$28,'Data Bersih'!D15&gt;'Credit Scoring'!$K$30,'Data Bersih'!D15*6/$M$28,AND('Data Bersih'!D15&gt;'Credit Scoring'!$K$28,'Data Bersih'!D15&lt;='Credit Scoring'!$K$30),'Data Bersih'!D15*4.5/$K$30),2)</f>
        <v>3</v>
      </c>
      <c r="E15" s="1" cm="1">
        <f t="array" ref="E15">_xlfn.IFS(AND('Data Bersih'!E15=$O$5,'Data Bersih'!F15,$P$5),$Q$5,AND('Data Bersih'!E15=$O$6,'Data Bersih'!F15=$P$6),$Q$6,AND('Data Bersih'!E15=$O$7,'Data Bersih'!F15=$P$7),$Q$7,AND('Data Bersih'!E15=$O$8,'Data Bersih'!F15=$P$8),$Q$8)</f>
        <v>3</v>
      </c>
      <c r="F15" s="1" cm="1">
        <f t="array" ref="F15">_xlfn.IFS('Data Bersih'!G15=$O$13,$P$13,'Data Bersih'!G15=$O$14,$P$14,'Data Bersih'!G15=$O$15,$P$15,'Data Bersih'!G15=$O$16,$P$16)</f>
        <v>6</v>
      </c>
      <c r="G15" cm="1">
        <f t="array" ref="G15">ROUND(_xlfn.IFS(AND('Data Bersih'!H15&gt;0,'Data Bersih'!H15&lt;=4),'Data Bersih'!H15*2/4,AND('Data Bersih'!H15&gt;4,'Data Bersih'!H15&lt;=7),'Data Bersih'!H15*4/7,AND('Data Bersih'!H15&gt;7,'Data Bersih'!H15&lt;=10),'Data Bersih'!H15*6/10),2)</f>
        <v>4</v>
      </c>
      <c r="H15" s="1" cm="1">
        <f t="array" ref="H15">_xlfn.IFS('Data Bersih'!I15=$O$28,$P$28,'Data Bersih'!I15=$O$29,$P$29,'Data Bersih'!I15=$O$30,$P$30,'Data Bersih'!I15=$O$31,$P$31)</f>
        <v>3</v>
      </c>
      <c r="I15">
        <f t="shared" si="0"/>
        <v>3.2637499999999999</v>
      </c>
      <c r="J15" s="11" t="s">
        <v>46</v>
      </c>
      <c r="K15" s="12"/>
      <c r="L15" s="12"/>
      <c r="M15" s="12"/>
      <c r="O15" s="2" t="s">
        <v>23</v>
      </c>
      <c r="P15">
        <v>2.5</v>
      </c>
    </row>
    <row r="16" spans="1:18" x14ac:dyDescent="0.2">
      <c r="A16" s="1">
        <f>IF('Data Bersih'!A16&lt;=40,$L$7,$L$8)</f>
        <v>4</v>
      </c>
      <c r="B16" s="1">
        <f>IF('Data Bersih'!B16=$J$12,$L$12,$L$13)</f>
        <v>2</v>
      </c>
      <c r="C16" s="8" cm="1">
        <f t="array" ref="C16">ROUND(_xlfn.IFS('Data Bersih'!C16&lt;='Credit Scoring'!$K$17,'Data Bersih'!C16*1.5/'Credit Scoring'!$K$17,'Data Bersih'!C16&gt;'Credit Scoring'!$K$19,'Data Bersih'!C16*6/$M$17,AND('Data Bersih'!C16&gt;'Credit Scoring'!$K$17,'Data Bersih'!C16&lt;='Credit Scoring'!$K$19),'Data Bersih'!C16*4.5/$K$19),2)</f>
        <v>2.57</v>
      </c>
      <c r="D16" s="8" cm="1">
        <f t="array" ref="D16">ROUND(_xlfn.IFS('Data Bersih'!D16&lt;='Credit Scoring'!$K$28,'Data Bersih'!D16*1.5/'Credit Scoring'!$K$28,'Data Bersih'!D16&gt;'Credit Scoring'!$K$30,'Data Bersih'!D16*6/$M$28,AND('Data Bersih'!D16&gt;'Credit Scoring'!$K$28,'Data Bersih'!D16&lt;='Credit Scoring'!$K$30),'Data Bersih'!D16*4.5/$K$30),2)</f>
        <v>2.7</v>
      </c>
      <c r="E16" s="1" cm="1">
        <f t="array" ref="E16">_xlfn.IFS(AND('Data Bersih'!E16=$O$5,'Data Bersih'!F16,$P$5),$Q$5,AND('Data Bersih'!E16=$O$6,'Data Bersih'!F16=$P$6),$Q$6,AND('Data Bersih'!E16=$O$7,'Data Bersih'!F16=$P$7),$Q$7,AND('Data Bersih'!E16=$O$8,'Data Bersih'!F16=$P$8),$Q$8)</f>
        <v>3</v>
      </c>
      <c r="F16" s="1" cm="1">
        <f t="array" ref="F16">_xlfn.IFS('Data Bersih'!G16=$O$13,$P$13,'Data Bersih'!G16=$O$14,$P$14,'Data Bersih'!G16=$O$15,$P$15,'Data Bersih'!G16=$O$16,$P$16)</f>
        <v>3.5</v>
      </c>
      <c r="G16" cm="1">
        <f t="array" ref="G16">ROUND(_xlfn.IFS(AND('Data Bersih'!H16&gt;0,'Data Bersih'!H16&lt;=4),'Data Bersih'!H16*2/4,AND('Data Bersih'!H16&gt;4,'Data Bersih'!H16&lt;=7),'Data Bersih'!H16*4/7,AND('Data Bersih'!H16&gt;7,'Data Bersih'!H16&lt;=10),'Data Bersih'!H16*6/10),2)</f>
        <v>2.86</v>
      </c>
      <c r="H16" s="1" cm="1">
        <f t="array" ref="H16">_xlfn.IFS('Data Bersih'!I16=$O$28,$P$28,'Data Bersih'!I16=$O$29,$P$29,'Data Bersih'!I16=$O$30,$P$30,'Data Bersih'!I16=$O$31,$P$31)</f>
        <v>1</v>
      </c>
      <c r="I16">
        <f t="shared" si="0"/>
        <v>2.7037499999999999</v>
      </c>
      <c r="O16" s="2" t="s">
        <v>17</v>
      </c>
      <c r="P16" s="2">
        <v>6</v>
      </c>
    </row>
    <row r="17" spans="1:18" x14ac:dyDescent="0.2">
      <c r="A17" s="1">
        <f>IF('Data Bersih'!A17&lt;=40,$L$7,$L$8)</f>
        <v>4</v>
      </c>
      <c r="B17" s="1">
        <f>IF('Data Bersih'!B17=$J$12,$L$12,$L$13)</f>
        <v>5</v>
      </c>
      <c r="C17" s="8" cm="1">
        <f t="array" ref="C17">ROUND(_xlfn.IFS('Data Bersih'!C17&lt;='Credit Scoring'!$K$17,'Data Bersih'!C17*1.5/'Credit Scoring'!$K$17,'Data Bersih'!C17&gt;'Credit Scoring'!$K$19,'Data Bersih'!C17*6/$M$17,AND('Data Bersih'!C17&gt;'Credit Scoring'!$K$17,'Data Bersih'!C17&lt;='Credit Scoring'!$K$19),'Data Bersih'!C17*4.5/$K$19),2)</f>
        <v>2.14</v>
      </c>
      <c r="D17" s="8" cm="1">
        <f t="array" ref="D17">ROUND(_xlfn.IFS('Data Bersih'!D17&lt;='Credit Scoring'!$K$28,'Data Bersih'!D17*1.5/'Credit Scoring'!$K$28,'Data Bersih'!D17&gt;'Credit Scoring'!$K$30,'Data Bersih'!D17*6/$M$28,AND('Data Bersih'!D17&gt;'Credit Scoring'!$K$28,'Data Bersih'!D17&lt;='Credit Scoring'!$K$30),'Data Bersih'!D17*4.5/$K$30),2)</f>
        <v>3</v>
      </c>
      <c r="E17" s="1" cm="1">
        <f t="array" ref="E17">_xlfn.IFS(AND('Data Bersih'!E17=$O$5,'Data Bersih'!F17,$P$5),$Q$5,AND('Data Bersih'!E17=$O$6,'Data Bersih'!F17=$P$6),$Q$6,AND('Data Bersih'!E17=$O$7,'Data Bersih'!F17=$P$7),$Q$7,AND('Data Bersih'!E17=$O$8,'Data Bersih'!F17=$P$8),$Q$8)</f>
        <v>3</v>
      </c>
      <c r="F17" s="1" cm="1">
        <f t="array" ref="F17">_xlfn.IFS('Data Bersih'!G17=$O$13,$P$13,'Data Bersih'!G17=$O$14,$P$14,'Data Bersih'!G17=$O$15,$P$15,'Data Bersih'!G17=$O$16,$P$16)</f>
        <v>6</v>
      </c>
      <c r="G17" cm="1">
        <f t="array" ref="G17">ROUND(_xlfn.IFS(AND('Data Bersih'!H17&gt;0,'Data Bersih'!H17&lt;=4),'Data Bersih'!H17*2/4,AND('Data Bersih'!H17&gt;4,'Data Bersih'!H17&lt;=7),'Data Bersih'!H17*4/7,AND('Data Bersih'!H17&gt;7,'Data Bersih'!H17&lt;=10),'Data Bersih'!H17*6/10),2)</f>
        <v>1.5</v>
      </c>
      <c r="H17" s="1" cm="1">
        <f t="array" ref="H17">_xlfn.IFS('Data Bersih'!I17=$O$28,$P$28,'Data Bersih'!I17=$O$29,$P$29,'Data Bersih'!I17=$O$30,$P$30,'Data Bersih'!I17=$O$31,$P$31)</f>
        <v>3</v>
      </c>
      <c r="I17">
        <f t="shared" si="0"/>
        <v>3.4550000000000001</v>
      </c>
      <c r="J17" s="2" t="s">
        <v>47</v>
      </c>
      <c r="K17" s="1">
        <f>QUARTILE('Data Bersih'!$C$2:$C$101,1)</f>
        <v>675000</v>
      </c>
      <c r="L17" s="2" t="s">
        <v>48</v>
      </c>
      <c r="M17" s="1">
        <f>MAX('Data Bersih'!$C$2:$C$101)</f>
        <v>6999990</v>
      </c>
    </row>
    <row r="18" spans="1:18" x14ac:dyDescent="0.2">
      <c r="A18" s="1">
        <f>IF('Data Bersih'!A18&lt;=40,$L$7,$L$8)</f>
        <v>4</v>
      </c>
      <c r="B18" s="1">
        <f>IF('Data Bersih'!B18=$J$12,$L$12,$L$13)</f>
        <v>2</v>
      </c>
      <c r="C18" s="8" cm="1">
        <f t="array" ref="C18">ROUND(_xlfn.IFS('Data Bersih'!C18&lt;='Credit Scoring'!$K$17,'Data Bersih'!C18*1.5/'Credit Scoring'!$K$17,'Data Bersih'!C18&gt;'Credit Scoring'!$K$19,'Data Bersih'!C18*6/$M$17,AND('Data Bersih'!C18&gt;'Credit Scoring'!$K$17,'Data Bersih'!C18&lt;='Credit Scoring'!$K$19),'Data Bersih'!C18*4.5/$K$19),2)</f>
        <v>4.5</v>
      </c>
      <c r="D18" s="8" cm="1">
        <f t="array" ref="D18">ROUND(_xlfn.IFS('Data Bersih'!D18&lt;='Credit Scoring'!$K$28,'Data Bersih'!D18*1.5/'Credit Scoring'!$K$28,'Data Bersih'!D18&gt;'Credit Scoring'!$K$30,'Data Bersih'!D18*6/$M$28,AND('Data Bersih'!D18&gt;'Credit Scoring'!$K$28,'Data Bersih'!D18&lt;='Credit Scoring'!$K$30),'Data Bersih'!D18*4.5/$K$30),2)</f>
        <v>1.38</v>
      </c>
      <c r="E18" s="1" cm="1">
        <f t="array" ref="E18">_xlfn.IFS(AND('Data Bersih'!E18=$O$5,'Data Bersih'!F18,$P$5),$Q$5,AND('Data Bersih'!E18=$O$6,'Data Bersih'!F18=$P$6),$Q$6,AND('Data Bersih'!E18=$O$7,'Data Bersih'!F18=$P$7),$Q$7,AND('Data Bersih'!E18=$O$8,'Data Bersih'!F18=$P$8),$Q$8)</f>
        <v>3</v>
      </c>
      <c r="F18" s="1" cm="1">
        <f t="array" ref="F18">_xlfn.IFS('Data Bersih'!G18=$O$13,$P$13,'Data Bersih'!G18=$O$14,$P$14,'Data Bersih'!G18=$O$15,$P$15,'Data Bersih'!G18=$O$16,$P$16)</f>
        <v>3.5</v>
      </c>
      <c r="G18" cm="1">
        <f t="array" ref="G18">ROUND(_xlfn.IFS(AND('Data Bersih'!H18&gt;0,'Data Bersih'!H18&lt;=4),'Data Bersih'!H18*2/4,AND('Data Bersih'!H18&gt;4,'Data Bersih'!H18&lt;=7),'Data Bersih'!H18*4/7,AND('Data Bersih'!H18&gt;7,'Data Bersih'!H18&lt;=10),'Data Bersih'!H18*6/10),2)</f>
        <v>4</v>
      </c>
      <c r="H18" s="1" cm="1">
        <f t="array" ref="H18">_xlfn.IFS('Data Bersih'!I18=$O$28,$P$28,'Data Bersih'!I18=$O$29,$P$29,'Data Bersih'!I18=$O$30,$P$30,'Data Bersih'!I18=$O$31,$P$31)</f>
        <v>3</v>
      </c>
      <c r="I18">
        <f t="shared" si="0"/>
        <v>3.1724999999999999</v>
      </c>
      <c r="J18" s="2" t="s">
        <v>49</v>
      </c>
      <c r="K18" s="1">
        <f>QUARTILE('Data Bersih'!$C$2:$C$101,2)</f>
        <v>1500000</v>
      </c>
      <c r="O18" s="11" t="s">
        <v>50</v>
      </c>
      <c r="P18" s="12"/>
      <c r="Q18" s="12"/>
      <c r="R18" s="12"/>
    </row>
    <row r="19" spans="1:18" x14ac:dyDescent="0.2">
      <c r="A19" s="1">
        <f>IF('Data Bersih'!A19&lt;=40,$L$7,$L$8)</f>
        <v>4</v>
      </c>
      <c r="B19" s="1">
        <f>IF('Data Bersih'!B19=$J$12,$L$12,$L$13)</f>
        <v>2</v>
      </c>
      <c r="C19" s="8" cm="1">
        <f t="array" ref="C19">ROUND(_xlfn.IFS('Data Bersih'!C19&lt;='Credit Scoring'!$K$17,'Data Bersih'!C19*1.5/'Credit Scoring'!$K$17,'Data Bersih'!C19&gt;'Credit Scoring'!$K$19,'Data Bersih'!C19*6/$M$17,AND('Data Bersih'!C19&gt;'Credit Scoring'!$K$17,'Data Bersih'!C19&lt;='Credit Scoring'!$K$19),'Data Bersih'!C19*4.5/$K$19),2)</f>
        <v>3.38</v>
      </c>
      <c r="D19" s="8" cm="1">
        <f t="array" ref="D19">ROUND(_xlfn.IFS('Data Bersih'!D19&lt;='Credit Scoring'!$K$28,'Data Bersih'!D19*1.5/'Credit Scoring'!$K$28,'Data Bersih'!D19&gt;'Credit Scoring'!$K$30,'Data Bersih'!D19*6/$M$28,AND('Data Bersih'!D19&gt;'Credit Scoring'!$K$28,'Data Bersih'!D19&lt;='Credit Scoring'!$K$30),'Data Bersih'!D19*4.5/$K$30),2)</f>
        <v>0.6</v>
      </c>
      <c r="E19" s="1" cm="1">
        <f t="array" ref="E19">_xlfn.IFS(AND('Data Bersih'!E19=$O$5,'Data Bersih'!F19,$P$5),$Q$5,AND('Data Bersih'!E19=$O$6,'Data Bersih'!F19=$P$6),$Q$6,AND('Data Bersih'!E19=$O$7,'Data Bersih'!F19=$P$7),$Q$7,AND('Data Bersih'!E19=$O$8,'Data Bersih'!F19=$P$8),$Q$8)</f>
        <v>0</v>
      </c>
      <c r="F19" s="1" cm="1">
        <f t="array" ref="F19">_xlfn.IFS('Data Bersih'!G19=$O$13,$P$13,'Data Bersih'!G19=$O$14,$P$14,'Data Bersih'!G19=$O$15,$P$15,'Data Bersih'!G19=$O$16,$P$16)</f>
        <v>3.5</v>
      </c>
      <c r="G19" cm="1">
        <f t="array" ref="G19">ROUND(_xlfn.IFS(AND('Data Bersih'!H19&gt;0,'Data Bersih'!H19&lt;=4),'Data Bersih'!H19*2/4,AND('Data Bersih'!H19&gt;4,'Data Bersih'!H19&lt;=7),'Data Bersih'!H19*4/7,AND('Data Bersih'!H19&gt;7,'Data Bersih'!H19&lt;=10),'Data Bersih'!H19*6/10),2)</f>
        <v>2.86</v>
      </c>
      <c r="H19" s="1" cm="1">
        <f t="array" ref="H19">_xlfn.IFS('Data Bersih'!I19=$O$28,$P$28,'Data Bersih'!I19=$O$29,$P$29,'Data Bersih'!I19=$O$30,$P$30,'Data Bersih'!I19=$O$31,$P$31)</f>
        <v>3</v>
      </c>
      <c r="I19">
        <f t="shared" si="0"/>
        <v>2.4175</v>
      </c>
      <c r="J19" s="2" t="s">
        <v>51</v>
      </c>
      <c r="K19" s="1">
        <f>QUARTILE('Data Bersih'!$C$2:$C$101,3)</f>
        <v>2000000</v>
      </c>
    </row>
    <row r="20" spans="1:18" x14ac:dyDescent="0.2">
      <c r="A20" s="1">
        <f>IF('Data Bersih'!A20&lt;=40,$L$7,$L$8)</f>
        <v>4</v>
      </c>
      <c r="B20" s="1">
        <f>IF('Data Bersih'!B20=$J$12,$L$12,$L$13)</f>
        <v>2</v>
      </c>
      <c r="C20" s="8" cm="1">
        <f t="array" ref="C20">ROUND(_xlfn.IFS('Data Bersih'!C20&lt;='Credit Scoring'!$K$17,'Data Bersih'!C20*1.5/'Credit Scoring'!$K$17,'Data Bersih'!C20&gt;'Credit Scoring'!$K$19,'Data Bersih'!C20*6/$M$17,AND('Data Bersih'!C20&gt;'Credit Scoring'!$K$17,'Data Bersih'!C20&lt;='Credit Scoring'!$K$19),'Data Bersih'!C20*4.5/$K$19),2)</f>
        <v>2.25</v>
      </c>
      <c r="D20" s="8" cm="1">
        <f t="array" ref="D20">ROUND(_xlfn.IFS('Data Bersih'!D20&lt;='Credit Scoring'!$K$28,'Data Bersih'!D20*1.5/'Credit Scoring'!$K$28,'Data Bersih'!D20&gt;'Credit Scoring'!$K$30,'Data Bersih'!D20*6/$M$28,AND('Data Bersih'!D20&gt;'Credit Scoring'!$K$28,'Data Bersih'!D20&lt;='Credit Scoring'!$K$30),'Data Bersih'!D20*4.5/$K$30),2)</f>
        <v>4.5</v>
      </c>
      <c r="E20" s="1" cm="1">
        <f t="array" ref="E20">_xlfn.IFS(AND('Data Bersih'!E20=$O$5,'Data Bersih'!F20,$P$5),$Q$5,AND('Data Bersih'!E20=$O$6,'Data Bersih'!F20=$P$6),$Q$6,AND('Data Bersih'!E20=$O$7,'Data Bersih'!F20=$P$7),$Q$7,AND('Data Bersih'!E20=$O$8,'Data Bersih'!F20=$P$8),$Q$8)</f>
        <v>3</v>
      </c>
      <c r="F20" s="1" cm="1">
        <f t="array" ref="F20">_xlfn.IFS('Data Bersih'!G20=$O$13,$P$13,'Data Bersih'!G20=$O$14,$P$14,'Data Bersih'!G20=$O$15,$P$15,'Data Bersih'!G20=$O$16,$P$16)</f>
        <v>3.5</v>
      </c>
      <c r="G20" cm="1">
        <f t="array" ref="G20">ROUND(_xlfn.IFS(AND('Data Bersih'!H20&gt;0,'Data Bersih'!H20&lt;=4),'Data Bersih'!H20*2/4,AND('Data Bersih'!H20&gt;4,'Data Bersih'!H20&lt;=7),'Data Bersih'!H20*4/7,AND('Data Bersih'!H20&gt;7,'Data Bersih'!H20&lt;=10),'Data Bersih'!H20*6/10),2)</f>
        <v>2.86</v>
      </c>
      <c r="H20" s="1" cm="1">
        <f t="array" ref="H20">_xlfn.IFS('Data Bersih'!I20=$O$28,$P$28,'Data Bersih'!I20=$O$29,$P$29,'Data Bersih'!I20=$O$30,$P$30,'Data Bersih'!I20=$O$31,$P$31)</f>
        <v>3</v>
      </c>
      <c r="I20">
        <f t="shared" si="0"/>
        <v>3.1387499999999999</v>
      </c>
      <c r="O20" s="2" t="s">
        <v>52</v>
      </c>
      <c r="P20" s="2" t="s">
        <v>38</v>
      </c>
    </row>
    <row r="21" spans="1:18" x14ac:dyDescent="0.2">
      <c r="A21" s="1">
        <f>IF('Data Bersih'!A21&lt;=40,$L$7,$L$8)</f>
        <v>4</v>
      </c>
      <c r="B21" s="1">
        <f>IF('Data Bersih'!B21=$J$12,$L$12,$L$13)</f>
        <v>2</v>
      </c>
      <c r="C21" s="8" cm="1">
        <f t="array" ref="C21">ROUND(_xlfn.IFS('Data Bersih'!C21&lt;='Credit Scoring'!$K$17,'Data Bersih'!C21*1.5/'Credit Scoring'!$K$17,'Data Bersih'!C21&gt;'Credit Scoring'!$K$19,'Data Bersih'!C21*6/$M$17,AND('Data Bersih'!C21&gt;'Credit Scoring'!$K$17,'Data Bersih'!C21&lt;='Credit Scoring'!$K$19),'Data Bersih'!C21*4.5/$K$19),2)</f>
        <v>4.5</v>
      </c>
      <c r="D21" s="8" cm="1">
        <f t="array" ref="D21">ROUND(_xlfn.IFS('Data Bersih'!D21&lt;='Credit Scoring'!$K$28,'Data Bersih'!D21*1.5/'Credit Scoring'!$K$28,'Data Bersih'!D21&gt;'Credit Scoring'!$K$30,'Data Bersih'!D21*6/$M$28,AND('Data Bersih'!D21&gt;'Credit Scoring'!$K$28,'Data Bersih'!D21&lt;='Credit Scoring'!$K$30),'Data Bersih'!D21*4.5/$K$30),2)</f>
        <v>0.39</v>
      </c>
      <c r="E21" s="1" cm="1">
        <f t="array" ref="E21">_xlfn.IFS(AND('Data Bersih'!E21=$O$5,'Data Bersih'!F21,$P$5),$Q$5,AND('Data Bersih'!E21=$O$6,'Data Bersih'!F21=$P$6),$Q$6,AND('Data Bersih'!E21=$O$7,'Data Bersih'!F21=$P$7),$Q$7,AND('Data Bersih'!E21=$O$8,'Data Bersih'!F21=$P$8),$Q$8)</f>
        <v>3</v>
      </c>
      <c r="F21" s="1" cm="1">
        <f t="array" ref="F21">_xlfn.IFS('Data Bersih'!G21=$O$13,$P$13,'Data Bersih'!G21=$O$14,$P$14,'Data Bersih'!G21=$O$15,$P$15,'Data Bersih'!G21=$O$16,$P$16)</f>
        <v>2.5</v>
      </c>
      <c r="G21" cm="1">
        <f t="array" ref="G21">ROUND(_xlfn.IFS(AND('Data Bersih'!H21&gt;0,'Data Bersih'!H21&lt;=4),'Data Bersih'!H21*2/4,AND('Data Bersih'!H21&gt;4,'Data Bersih'!H21&lt;=7),'Data Bersih'!H21*4/7,AND('Data Bersih'!H21&gt;7,'Data Bersih'!H21&lt;=10),'Data Bersih'!H21*6/10),2)</f>
        <v>2.86</v>
      </c>
      <c r="H21" s="1" cm="1">
        <f t="array" ref="H21">_xlfn.IFS('Data Bersih'!I21=$O$28,$P$28,'Data Bersih'!I21=$O$29,$P$29,'Data Bersih'!I21=$O$30,$P$30,'Data Bersih'!I21=$O$31,$P$31)</f>
        <v>1</v>
      </c>
      <c r="I21">
        <f t="shared" si="0"/>
        <v>2.53125</v>
      </c>
      <c r="J21" s="2" t="s">
        <v>53</v>
      </c>
      <c r="K21" s="3" t="s">
        <v>41</v>
      </c>
      <c r="L21" s="4" t="s">
        <v>67</v>
      </c>
      <c r="M21" s="13" t="s">
        <v>38</v>
      </c>
      <c r="O21" s="2" t="s">
        <v>55</v>
      </c>
      <c r="P21" s="2" t="s">
        <v>54</v>
      </c>
    </row>
    <row r="22" spans="1:18" x14ac:dyDescent="0.2">
      <c r="A22" s="1">
        <f>IF('Data Bersih'!A22&lt;=40,$L$7,$L$8)</f>
        <v>4</v>
      </c>
      <c r="B22" s="1">
        <f>IF('Data Bersih'!B22=$J$12,$L$12,$L$13)</f>
        <v>2</v>
      </c>
      <c r="C22" s="8" cm="1">
        <f t="array" ref="C22">ROUND(_xlfn.IFS('Data Bersih'!C22&lt;='Credit Scoring'!$K$17,'Data Bersih'!C22*1.5/'Credit Scoring'!$K$17,'Data Bersih'!C22&gt;'Credit Scoring'!$K$19,'Data Bersih'!C22*6/$M$17,AND('Data Bersih'!C22&gt;'Credit Scoring'!$K$17,'Data Bersih'!C22&lt;='Credit Scoring'!$K$19),'Data Bersih'!C22*4.5/$K$19),2)</f>
        <v>3.38</v>
      </c>
      <c r="D22" s="8" cm="1">
        <f t="array" ref="D22">ROUND(_xlfn.IFS('Data Bersih'!D22&lt;='Credit Scoring'!$K$28,'Data Bersih'!D22*1.5/'Credit Scoring'!$K$28,'Data Bersih'!D22&gt;'Credit Scoring'!$K$30,'Data Bersih'!D22*6/$M$28,AND('Data Bersih'!D22&gt;'Credit Scoring'!$K$28,'Data Bersih'!D22&lt;='Credit Scoring'!$K$30),'Data Bersih'!D22*4.5/$K$30),2)</f>
        <v>0.78</v>
      </c>
      <c r="E22" s="1" cm="1">
        <f t="array" ref="E22">_xlfn.IFS(AND('Data Bersih'!E22=$O$5,'Data Bersih'!F22,$P$5),$Q$5,AND('Data Bersih'!E22=$O$6,'Data Bersih'!F22=$P$6),$Q$6,AND('Data Bersih'!E22=$O$7,'Data Bersih'!F22=$P$7),$Q$7,AND('Data Bersih'!E22=$O$8,'Data Bersih'!F22=$P$8),$Q$8)</f>
        <v>3</v>
      </c>
      <c r="F22" s="1" cm="1">
        <f t="array" ref="F22">_xlfn.IFS('Data Bersih'!G22=$O$13,$P$13,'Data Bersih'!G22=$O$14,$P$14,'Data Bersih'!G22=$O$15,$P$15,'Data Bersih'!G22=$O$16,$P$16)</f>
        <v>3.5</v>
      </c>
      <c r="G22" cm="1">
        <f t="array" ref="G22">ROUND(_xlfn.IFS(AND('Data Bersih'!H22&gt;0,'Data Bersih'!H22&lt;=4),'Data Bersih'!H22*2/4,AND('Data Bersih'!H22&gt;4,'Data Bersih'!H22&lt;=7),'Data Bersih'!H22*4/7,AND('Data Bersih'!H22&gt;7,'Data Bersih'!H22&lt;=10),'Data Bersih'!H22*6/10),2)</f>
        <v>2.86</v>
      </c>
      <c r="H22" s="1" cm="1">
        <f t="array" ref="H22">_xlfn.IFS('Data Bersih'!I22=$O$28,$P$28,'Data Bersih'!I22=$O$29,$P$29,'Data Bersih'!I22=$O$30,$P$30,'Data Bersih'!I22=$O$31,$P$31)</f>
        <v>5</v>
      </c>
      <c r="I22">
        <f t="shared" si="0"/>
        <v>3.0649999999999995</v>
      </c>
      <c r="J22" s="2" t="s">
        <v>70</v>
      </c>
      <c r="K22" s="3" t="s">
        <v>41</v>
      </c>
      <c r="L22" s="6">
        <v>44682</v>
      </c>
      <c r="M22" s="13"/>
      <c r="O22" s="2" t="s">
        <v>56</v>
      </c>
      <c r="P22" s="5">
        <v>44653</v>
      </c>
    </row>
    <row r="23" spans="1:18" x14ac:dyDescent="0.2">
      <c r="A23" s="1">
        <f>IF('Data Bersih'!A23&lt;=40,$L$7,$L$8)</f>
        <v>4</v>
      </c>
      <c r="B23" s="1">
        <f>IF('Data Bersih'!B23=$J$12,$L$12,$L$13)</f>
        <v>5</v>
      </c>
      <c r="C23" s="8" cm="1">
        <f t="array" ref="C23">ROUND(_xlfn.IFS('Data Bersih'!C23&lt;='Credit Scoring'!$K$17,'Data Bersih'!C23*1.5/'Credit Scoring'!$K$17,'Data Bersih'!C23&gt;'Credit Scoring'!$K$19,'Data Bersih'!C23*6/$M$17,AND('Data Bersih'!C23&gt;'Credit Scoring'!$K$17,'Data Bersih'!C23&lt;='Credit Scoring'!$K$19),'Data Bersih'!C23*4.5/$K$19),2)</f>
        <v>2.25</v>
      </c>
      <c r="D23" s="8" cm="1">
        <f t="array" ref="D23">ROUND(_xlfn.IFS('Data Bersih'!D23&lt;='Credit Scoring'!$K$28,'Data Bersih'!D23*1.5/'Credit Scoring'!$K$28,'Data Bersih'!D23&gt;'Credit Scoring'!$K$30,'Data Bersih'!D23*6/$M$28,AND('Data Bersih'!D23&gt;'Credit Scoring'!$K$28,'Data Bersih'!D23&lt;='Credit Scoring'!$K$30),'Data Bersih'!D23*4.5/$K$30),2)</f>
        <v>0.9</v>
      </c>
      <c r="E23" s="1" cm="1">
        <f t="array" ref="E23">_xlfn.IFS(AND('Data Bersih'!E23=$O$5,'Data Bersih'!F23,$P$5),$Q$5,AND('Data Bersih'!E23=$O$6,'Data Bersih'!F23=$P$6),$Q$6,AND('Data Bersih'!E23=$O$7,'Data Bersih'!F23=$P$7),$Q$7,AND('Data Bersih'!E23=$O$8,'Data Bersih'!F23=$P$8),$Q$8)</f>
        <v>3</v>
      </c>
      <c r="F23" s="1" cm="1">
        <f t="array" ref="F23">_xlfn.IFS('Data Bersih'!G23=$O$13,$P$13,'Data Bersih'!G23=$O$14,$P$14,'Data Bersih'!G23=$O$15,$P$15,'Data Bersih'!G23=$O$16,$P$16)</f>
        <v>2.5</v>
      </c>
      <c r="G23" cm="1">
        <f t="array" ref="G23">ROUND(_xlfn.IFS(AND('Data Bersih'!H23&gt;0,'Data Bersih'!H23&lt;=4),'Data Bersih'!H23*2/4,AND('Data Bersih'!H23&gt;4,'Data Bersih'!H23&lt;=7),'Data Bersih'!H23*4/7,AND('Data Bersih'!H23&gt;7,'Data Bersih'!H23&lt;=10),'Data Bersih'!H23*6/10),2)</f>
        <v>3.43</v>
      </c>
      <c r="H23" s="1" cm="1">
        <f t="array" ref="H23">_xlfn.IFS('Data Bersih'!I23=$O$28,$P$28,'Data Bersih'!I23=$O$29,$P$29,'Data Bersih'!I23=$O$30,$P$30,'Data Bersih'!I23=$O$31,$P$31)</f>
        <v>5</v>
      </c>
      <c r="I23">
        <f t="shared" si="0"/>
        <v>3.26</v>
      </c>
      <c r="J23" s="2" t="s">
        <v>69</v>
      </c>
      <c r="K23" s="3" t="s">
        <v>41</v>
      </c>
      <c r="L23" s="6">
        <v>44717</v>
      </c>
      <c r="M23" s="13"/>
      <c r="O23" s="2" t="s">
        <v>57</v>
      </c>
      <c r="P23" s="5">
        <v>44716</v>
      </c>
    </row>
    <row r="24" spans="1:18" x14ac:dyDescent="0.2">
      <c r="A24" s="1">
        <f>IF('Data Bersih'!A24&lt;=40,$L$7,$L$8)</f>
        <v>4</v>
      </c>
      <c r="B24" s="1">
        <f>IF('Data Bersih'!B24=$J$12,$L$12,$L$13)</f>
        <v>5</v>
      </c>
      <c r="C24" s="8" cm="1">
        <f t="array" ref="C24">ROUND(_xlfn.IFS('Data Bersih'!C24&lt;='Credit Scoring'!$K$17,'Data Bersih'!C24*1.5/'Credit Scoring'!$K$17,'Data Bersih'!C24&gt;'Credit Scoring'!$K$19,'Data Bersih'!C24*6/$M$17,AND('Data Bersih'!C24&gt;'Credit Scoring'!$K$17,'Data Bersih'!C24&lt;='Credit Scoring'!$K$19),'Data Bersih'!C24*4.5/$K$19),2)</f>
        <v>1.1100000000000001</v>
      </c>
      <c r="D24" s="8" cm="1">
        <f t="array" ref="D24">ROUND(_xlfn.IFS('Data Bersih'!D24&lt;='Credit Scoring'!$K$28,'Data Bersih'!D24*1.5/'Credit Scoring'!$K$28,'Data Bersih'!D24&gt;'Credit Scoring'!$K$30,'Data Bersih'!D24*6/$M$28,AND('Data Bersih'!D24&gt;'Credit Scoring'!$K$28,'Data Bersih'!D24&lt;='Credit Scoring'!$K$30),'Data Bersih'!D24*4.5/$K$30),2)</f>
        <v>0.39</v>
      </c>
      <c r="E24" s="1" cm="1">
        <f t="array" ref="E24">_xlfn.IFS(AND('Data Bersih'!E24=$O$5,'Data Bersih'!F24,$P$5),$Q$5,AND('Data Bersih'!E24=$O$6,'Data Bersih'!F24=$P$6),$Q$6,AND('Data Bersih'!E24=$O$7,'Data Bersih'!F24=$P$7),$Q$7,AND('Data Bersih'!E24=$O$8,'Data Bersih'!F24=$P$8),$Q$8)</f>
        <v>3</v>
      </c>
      <c r="F24" s="1" cm="1">
        <f t="array" ref="F24">_xlfn.IFS('Data Bersih'!G24=$O$13,$P$13,'Data Bersih'!G24=$O$14,$P$14,'Data Bersih'!G24=$O$15,$P$15,'Data Bersih'!G24=$O$16,$P$16)</f>
        <v>2.5</v>
      </c>
      <c r="G24" cm="1">
        <f t="array" ref="G24">ROUND(_xlfn.IFS(AND('Data Bersih'!H24&gt;0,'Data Bersih'!H24&lt;=4),'Data Bersih'!H24*2/4,AND('Data Bersih'!H24&gt;4,'Data Bersih'!H24&lt;=7),'Data Bersih'!H24*4/7,AND('Data Bersih'!H24&gt;7,'Data Bersih'!H24&lt;=10),'Data Bersih'!H24*6/10),2)</f>
        <v>0.5</v>
      </c>
      <c r="H24" s="1" cm="1">
        <f t="array" ref="H24">_xlfn.IFS('Data Bersih'!I24=$O$28,$P$28,'Data Bersih'!I24=$O$29,$P$29,'Data Bersih'!I24=$O$30,$P$30,'Data Bersih'!I24=$O$31,$P$31)</f>
        <v>5</v>
      </c>
      <c r="I24">
        <f t="shared" si="0"/>
        <v>2.6875</v>
      </c>
      <c r="J24" s="2" t="s">
        <v>58</v>
      </c>
      <c r="K24" s="3" t="s">
        <v>41</v>
      </c>
      <c r="L24" s="6">
        <v>44717</v>
      </c>
      <c r="P24" s="3"/>
      <c r="Q24" s="4"/>
    </row>
    <row r="25" spans="1:18" x14ac:dyDescent="0.2">
      <c r="A25" s="1">
        <f>IF('Data Bersih'!A25&lt;=40,$L$7,$L$8)</f>
        <v>4</v>
      </c>
      <c r="B25" s="1">
        <f>IF('Data Bersih'!B25=$J$12,$L$12,$L$13)</f>
        <v>2</v>
      </c>
      <c r="C25" s="8" cm="1">
        <f t="array" ref="C25">ROUND(_xlfn.IFS('Data Bersih'!C25&lt;='Credit Scoring'!$K$17,'Data Bersih'!C25*1.5/'Credit Scoring'!$K$17,'Data Bersih'!C25&gt;'Credit Scoring'!$K$19,'Data Bersih'!C25*6/$M$17,AND('Data Bersih'!C25&gt;'Credit Scoring'!$K$17,'Data Bersih'!C25&lt;='Credit Scoring'!$K$19),'Data Bersih'!C25*4.5/$K$19),2)</f>
        <v>2.25</v>
      </c>
      <c r="D25" s="8" cm="1">
        <f t="array" ref="D25">ROUND(_xlfn.IFS('Data Bersih'!D25&lt;='Credit Scoring'!$K$28,'Data Bersih'!D25*1.5/'Credit Scoring'!$K$28,'Data Bersih'!D25&gt;'Credit Scoring'!$K$30,'Data Bersih'!D25*6/$M$28,AND('Data Bersih'!D25&gt;'Credit Scoring'!$K$28,'Data Bersih'!D25&lt;='Credit Scoring'!$K$30),'Data Bersih'!D25*4.5/$K$30),2)</f>
        <v>4.5</v>
      </c>
      <c r="E25" s="1" cm="1">
        <f t="array" ref="E25">_xlfn.IFS(AND('Data Bersih'!E25=$O$5,'Data Bersih'!F25,$P$5),$Q$5,AND('Data Bersih'!E25=$O$6,'Data Bersih'!F25=$P$6),$Q$6,AND('Data Bersih'!E25=$O$7,'Data Bersih'!F25=$P$7),$Q$7,AND('Data Bersih'!E25=$O$8,'Data Bersih'!F25=$P$8),$Q$8)</f>
        <v>3</v>
      </c>
      <c r="F25" s="1" cm="1">
        <f t="array" ref="F25">_xlfn.IFS('Data Bersih'!G25=$O$13,$P$13,'Data Bersih'!G25=$O$14,$P$14,'Data Bersih'!G25=$O$15,$P$15,'Data Bersih'!G25=$O$16,$P$16)</f>
        <v>3.5</v>
      </c>
      <c r="G25" cm="1">
        <f t="array" ref="G25">ROUND(_xlfn.IFS(AND('Data Bersih'!H25&gt;0,'Data Bersih'!H25&lt;=4),'Data Bersih'!H25*2/4,AND('Data Bersih'!H25&gt;4,'Data Bersih'!H25&lt;=7),'Data Bersih'!H25*4/7,AND('Data Bersih'!H25&gt;7,'Data Bersih'!H25&lt;=10),'Data Bersih'!H25*6/10),2)</f>
        <v>2.86</v>
      </c>
      <c r="H25" s="1" cm="1">
        <f t="array" ref="H25">_xlfn.IFS('Data Bersih'!I25=$O$28,$P$28,'Data Bersih'!I25=$O$29,$P$29,'Data Bersih'!I25=$O$30,$P$30,'Data Bersih'!I25=$O$31,$P$31)</f>
        <v>3</v>
      </c>
      <c r="I25">
        <f t="shared" si="0"/>
        <v>3.1387499999999999</v>
      </c>
      <c r="O25" s="11" t="s">
        <v>59</v>
      </c>
      <c r="P25" s="12"/>
      <c r="Q25" s="12"/>
      <c r="R25" s="12"/>
    </row>
    <row r="26" spans="1:18" x14ac:dyDescent="0.2">
      <c r="A26" s="1">
        <f>IF('Data Bersih'!A26&lt;=40,$L$7,$L$8)</f>
        <v>4</v>
      </c>
      <c r="B26" s="1">
        <f>IF('Data Bersih'!B26=$J$12,$L$12,$L$13)</f>
        <v>5</v>
      </c>
      <c r="C26" s="8" cm="1">
        <f t="array" ref="C26">ROUND(_xlfn.IFS('Data Bersih'!C26&lt;='Credit Scoring'!$K$17,'Data Bersih'!C26*1.5/'Credit Scoring'!$K$17,'Data Bersih'!C26&gt;'Credit Scoring'!$K$19,'Data Bersih'!C26*6/$M$17,AND('Data Bersih'!C26&gt;'Credit Scoring'!$K$17,'Data Bersih'!C26&lt;='Credit Scoring'!$K$19),'Data Bersih'!C26*4.5/$K$19),2)</f>
        <v>4.5</v>
      </c>
      <c r="D26" s="8" cm="1">
        <f t="array" ref="D26">ROUND(_xlfn.IFS('Data Bersih'!D26&lt;='Credit Scoring'!$K$28,'Data Bersih'!D26*1.5/'Credit Scoring'!$K$28,'Data Bersih'!D26&gt;'Credit Scoring'!$K$30,'Data Bersih'!D26*6/$M$28,AND('Data Bersih'!D26&gt;'Credit Scoring'!$K$28,'Data Bersih'!D26&lt;='Credit Scoring'!$K$30),'Data Bersih'!D26*4.5/$K$30),2)</f>
        <v>1.06</v>
      </c>
      <c r="E26" s="1" cm="1">
        <f t="array" ref="E26">_xlfn.IFS(AND('Data Bersih'!E26=$O$5,'Data Bersih'!F26,$P$5),$Q$5,AND('Data Bersih'!E26=$O$6,'Data Bersih'!F26=$P$6),$Q$6,AND('Data Bersih'!E26=$O$7,'Data Bersih'!F26=$P$7),$Q$7,AND('Data Bersih'!E26=$O$8,'Data Bersih'!F26=$P$8),$Q$8)</f>
        <v>3</v>
      </c>
      <c r="F26" s="1" cm="1">
        <f t="array" ref="F26">_xlfn.IFS('Data Bersih'!G26=$O$13,$P$13,'Data Bersih'!G26=$O$14,$P$14,'Data Bersih'!G26=$O$15,$P$15,'Data Bersih'!G26=$O$16,$P$16)</f>
        <v>1</v>
      </c>
      <c r="G26" cm="1">
        <f t="array" ref="G26">ROUND(_xlfn.IFS(AND('Data Bersih'!H26&gt;0,'Data Bersih'!H26&lt;=4),'Data Bersih'!H26*2/4,AND('Data Bersih'!H26&gt;4,'Data Bersih'!H26&lt;=7),'Data Bersih'!H26*4/7,AND('Data Bersih'!H26&gt;7,'Data Bersih'!H26&lt;=10),'Data Bersih'!H26*6/10),2)</f>
        <v>1.5</v>
      </c>
      <c r="H26" s="1" cm="1">
        <f t="array" ref="H26">_xlfn.IFS('Data Bersih'!I26=$O$28,$P$28,'Data Bersih'!I26=$O$29,$P$29,'Data Bersih'!I26=$O$30,$P$30,'Data Bersih'!I26=$O$31,$P$31)</f>
        <v>3</v>
      </c>
      <c r="I26">
        <f t="shared" si="0"/>
        <v>2.8825000000000003</v>
      </c>
      <c r="J26" s="11" t="s">
        <v>60</v>
      </c>
      <c r="K26" s="12"/>
      <c r="L26" s="12"/>
      <c r="M26" s="12"/>
      <c r="P26" s="3"/>
      <c r="Q26" s="5"/>
    </row>
    <row r="27" spans="1:18" x14ac:dyDescent="0.2">
      <c r="A27" s="1">
        <f>IF('Data Bersih'!A27&lt;=40,$L$7,$L$8)</f>
        <v>4</v>
      </c>
      <c r="B27" s="1">
        <f>IF('Data Bersih'!B27=$J$12,$L$12,$L$13)</f>
        <v>5</v>
      </c>
      <c r="C27" s="8" cm="1">
        <f t="array" ref="C27">ROUND(_xlfn.IFS('Data Bersih'!C27&lt;='Credit Scoring'!$K$17,'Data Bersih'!C27*1.5/'Credit Scoring'!$K$17,'Data Bersih'!C27&gt;'Credit Scoring'!$K$19,'Data Bersih'!C27*6/$M$17,AND('Data Bersih'!C27&gt;'Credit Scoring'!$K$17,'Data Bersih'!C27&lt;='Credit Scoring'!$K$19),'Data Bersih'!C27*4.5/$K$19),2)</f>
        <v>2.7</v>
      </c>
      <c r="D27" s="8" cm="1">
        <f t="array" ref="D27">ROUND(_xlfn.IFS('Data Bersih'!D27&lt;='Credit Scoring'!$K$28,'Data Bersih'!D27*1.5/'Credit Scoring'!$K$28,'Data Bersih'!D27&gt;'Credit Scoring'!$K$30,'Data Bersih'!D27*6/$M$28,AND('Data Bersih'!D27&gt;'Credit Scoring'!$K$28,'Data Bersih'!D27&lt;='Credit Scoring'!$K$30),'Data Bersih'!D27*4.5/$K$30),2)</f>
        <v>3</v>
      </c>
      <c r="E27" s="1" cm="1">
        <f t="array" ref="E27">_xlfn.IFS(AND('Data Bersih'!E27=$O$5,'Data Bersih'!F27,$P$5),$Q$5,AND('Data Bersih'!E27=$O$6,'Data Bersih'!F27=$P$6),$Q$6,AND('Data Bersih'!E27=$O$7,'Data Bersih'!F27=$P$7),$Q$7,AND('Data Bersih'!E27=$O$8,'Data Bersih'!F27=$P$8),$Q$8)</f>
        <v>3</v>
      </c>
      <c r="F27" s="1" cm="1">
        <f t="array" ref="F27">_xlfn.IFS('Data Bersih'!G27=$O$13,$P$13,'Data Bersih'!G27=$O$14,$P$14,'Data Bersih'!G27=$O$15,$P$15,'Data Bersih'!G27=$O$16,$P$16)</f>
        <v>2.5</v>
      </c>
      <c r="G27" cm="1">
        <f t="array" ref="G27">ROUND(_xlfn.IFS(AND('Data Bersih'!H27&gt;0,'Data Bersih'!H27&lt;=4),'Data Bersih'!H27*2/4,AND('Data Bersih'!H27&gt;4,'Data Bersih'!H27&lt;=7),'Data Bersih'!H27*4/7,AND('Data Bersih'!H27&gt;7,'Data Bersih'!H27&lt;=10),'Data Bersih'!H27*6/10),2)</f>
        <v>4.8</v>
      </c>
      <c r="H27" s="1" cm="1">
        <f t="array" ref="H27">_xlfn.IFS('Data Bersih'!I27=$O$28,$P$28,'Data Bersih'!I27=$O$29,$P$29,'Data Bersih'!I27=$O$30,$P$30,'Data Bersih'!I27=$O$31,$P$31)</f>
        <v>1</v>
      </c>
      <c r="I27">
        <f t="shared" si="0"/>
        <v>3.25</v>
      </c>
      <c r="O27" s="2" t="s">
        <v>61</v>
      </c>
      <c r="P27" s="2" t="s">
        <v>38</v>
      </c>
      <c r="Q27" s="5"/>
    </row>
    <row r="28" spans="1:18" x14ac:dyDescent="0.2">
      <c r="A28" s="1">
        <f>IF('Data Bersih'!A28&lt;=40,$L$7,$L$8)</f>
        <v>4</v>
      </c>
      <c r="B28" s="1">
        <f>IF('Data Bersih'!B28=$J$12,$L$12,$L$13)</f>
        <v>2</v>
      </c>
      <c r="C28" s="8" cm="1">
        <f t="array" ref="C28">ROUND(_xlfn.IFS('Data Bersih'!C28&lt;='Credit Scoring'!$K$17,'Data Bersih'!C28*1.5/'Credit Scoring'!$K$17,'Data Bersih'!C28&gt;'Credit Scoring'!$K$19,'Data Bersih'!C28*6/$M$17,AND('Data Bersih'!C28&gt;'Credit Scoring'!$K$17,'Data Bersih'!C28&lt;='Credit Scoring'!$K$19),'Data Bersih'!C28*4.5/$K$19),2)</f>
        <v>1.93</v>
      </c>
      <c r="D28" s="8" cm="1">
        <f t="array" ref="D28">ROUND(_xlfn.IFS('Data Bersih'!D28&lt;='Credit Scoring'!$K$28,'Data Bersih'!D28*1.5/'Credit Scoring'!$K$28,'Data Bersih'!D28&gt;'Credit Scoring'!$K$30,'Data Bersih'!D28*6/$M$28,AND('Data Bersih'!D28&gt;'Credit Scoring'!$K$28,'Data Bersih'!D28&lt;='Credit Scoring'!$K$30),'Data Bersih'!D28*4.5/$K$30),2)</f>
        <v>1.1100000000000001</v>
      </c>
      <c r="E28" s="1" cm="1">
        <f t="array" ref="E28">_xlfn.IFS(AND('Data Bersih'!E28=$O$5,'Data Bersih'!F28,$P$5),$Q$5,AND('Data Bersih'!E28=$O$6,'Data Bersih'!F28=$P$6),$Q$6,AND('Data Bersih'!E28=$O$7,'Data Bersih'!F28=$P$7),$Q$7,AND('Data Bersih'!E28=$O$8,'Data Bersih'!F28=$P$8),$Q$8)</f>
        <v>3</v>
      </c>
      <c r="F28" s="1" cm="1">
        <f t="array" ref="F28">_xlfn.IFS('Data Bersih'!G28=$O$13,$P$13,'Data Bersih'!G28=$O$14,$P$14,'Data Bersih'!G28=$O$15,$P$15,'Data Bersih'!G28=$O$16,$P$16)</f>
        <v>3.5</v>
      </c>
      <c r="G28" cm="1">
        <f t="array" ref="G28">ROUND(_xlfn.IFS(AND('Data Bersih'!H28&gt;0,'Data Bersih'!H28&lt;=4),'Data Bersih'!H28*2/4,AND('Data Bersih'!H28&gt;4,'Data Bersih'!H28&lt;=7),'Data Bersih'!H28*4/7,AND('Data Bersih'!H28&gt;7,'Data Bersih'!H28&lt;=10),'Data Bersih'!H28*6/10),2)</f>
        <v>2</v>
      </c>
      <c r="H28" s="1" cm="1">
        <f t="array" ref="H28">_xlfn.IFS('Data Bersih'!I28=$O$28,$P$28,'Data Bersih'!I28=$O$29,$P$29,'Data Bersih'!I28=$O$30,$P$30,'Data Bersih'!I28=$O$31,$P$31)</f>
        <v>1</v>
      </c>
      <c r="I28">
        <f t="shared" si="0"/>
        <v>2.3174999999999999</v>
      </c>
      <c r="J28" s="2" t="s">
        <v>47</v>
      </c>
      <c r="K28" s="1">
        <f>QUARTILE('Data Bersih'!$D$2:$D$101,1)</f>
        <v>1912500</v>
      </c>
      <c r="L28" s="2" t="s">
        <v>48</v>
      </c>
      <c r="M28" s="1">
        <f>MAX('Data Bersih'!$D$2:$D$101)</f>
        <v>100000000</v>
      </c>
      <c r="O28" s="2" t="s">
        <v>21</v>
      </c>
      <c r="P28" s="2">
        <v>1</v>
      </c>
    </row>
    <row r="29" spans="1:18" x14ac:dyDescent="0.2">
      <c r="A29" s="1">
        <f>IF('Data Bersih'!A29&lt;=40,$L$7,$L$8)</f>
        <v>4</v>
      </c>
      <c r="B29" s="1">
        <f>IF('Data Bersih'!B29=$J$12,$L$12,$L$13)</f>
        <v>5</v>
      </c>
      <c r="C29" s="8" cm="1">
        <f t="array" ref="C29">ROUND(_xlfn.IFS('Data Bersih'!C29&lt;='Credit Scoring'!$K$17,'Data Bersih'!C29*1.5/'Credit Scoring'!$K$17,'Data Bersih'!C29&gt;'Credit Scoring'!$K$19,'Data Bersih'!C29*6/$M$17,AND('Data Bersih'!C29&gt;'Credit Scoring'!$K$17,'Data Bersih'!C29&lt;='Credit Scoring'!$K$19),'Data Bersih'!C29*4.5/$K$19),2)</f>
        <v>1.1100000000000001</v>
      </c>
      <c r="D29" s="8" cm="1">
        <f t="array" ref="D29">ROUND(_xlfn.IFS('Data Bersih'!D29&lt;='Credit Scoring'!$K$28,'Data Bersih'!D29*1.5/'Credit Scoring'!$K$28,'Data Bersih'!D29&gt;'Credit Scoring'!$K$30,'Data Bersih'!D29*6/$M$28,AND('Data Bersih'!D29&gt;'Credit Scoring'!$K$28,'Data Bersih'!D29&lt;='Credit Scoring'!$K$30),'Data Bersih'!D29*4.5/$K$30),2)</f>
        <v>0.63</v>
      </c>
      <c r="E29" s="1" cm="1">
        <f t="array" ref="E29">_xlfn.IFS(AND('Data Bersih'!E29=$O$5,'Data Bersih'!F29,$P$5),$Q$5,AND('Data Bersih'!E29=$O$6,'Data Bersih'!F29=$P$6),$Q$6,AND('Data Bersih'!E29=$O$7,'Data Bersih'!F29=$P$7),$Q$7,AND('Data Bersih'!E29=$O$8,'Data Bersih'!F29=$P$8),$Q$8)</f>
        <v>3</v>
      </c>
      <c r="F29" s="1" cm="1">
        <f t="array" ref="F29">_xlfn.IFS('Data Bersih'!G29=$O$13,$P$13,'Data Bersih'!G29=$O$14,$P$14,'Data Bersih'!G29=$O$15,$P$15,'Data Bersih'!G29=$O$16,$P$16)</f>
        <v>6</v>
      </c>
      <c r="G29" cm="1">
        <f t="array" ref="G29">ROUND(_xlfn.IFS(AND('Data Bersih'!H29&gt;0,'Data Bersih'!H29&lt;=4),'Data Bersih'!H29*2/4,AND('Data Bersih'!H29&gt;4,'Data Bersih'!H29&lt;=7),'Data Bersih'!H29*4/7,AND('Data Bersih'!H29&gt;7,'Data Bersih'!H29&lt;=10),'Data Bersih'!H29*6/10),2)</f>
        <v>2.86</v>
      </c>
      <c r="H29" s="1" cm="1">
        <f t="array" ref="H29">_xlfn.IFS('Data Bersih'!I29=$O$28,$P$28,'Data Bersih'!I29=$O$29,$P$29,'Data Bersih'!I29=$O$30,$P$30,'Data Bersih'!I29=$O$31,$P$31)</f>
        <v>3</v>
      </c>
      <c r="I29">
        <f t="shared" si="0"/>
        <v>3.2</v>
      </c>
      <c r="J29" s="2" t="s">
        <v>49</v>
      </c>
      <c r="K29" s="1">
        <f>QUARTILE('Data Bersih'!$D$2:$D$101,2)</f>
        <v>7000000</v>
      </c>
      <c r="O29" s="2" t="s">
        <v>14</v>
      </c>
      <c r="P29" s="2">
        <v>3</v>
      </c>
    </row>
    <row r="30" spans="1:18" x14ac:dyDescent="0.2">
      <c r="A30" s="1">
        <f>IF('Data Bersih'!A30&lt;=40,$L$7,$L$8)</f>
        <v>4</v>
      </c>
      <c r="B30" s="1">
        <f>IF('Data Bersih'!B30=$J$12,$L$12,$L$13)</f>
        <v>2</v>
      </c>
      <c r="C30" s="8" cm="1">
        <f t="array" ref="C30">ROUND(_xlfn.IFS('Data Bersih'!C30&lt;='Credit Scoring'!$K$17,'Data Bersih'!C30*1.5/'Credit Scoring'!$K$17,'Data Bersih'!C30&gt;'Credit Scoring'!$K$19,'Data Bersih'!C30*6/$M$17,AND('Data Bersih'!C30&gt;'Credit Scoring'!$K$17,'Data Bersih'!C30&lt;='Credit Scoring'!$K$19),'Data Bersih'!C30*4.5/$K$19),2)</f>
        <v>0.22</v>
      </c>
      <c r="D30" s="8" cm="1">
        <f t="array" ref="D30">ROUND(_xlfn.IFS('Data Bersih'!D30&lt;='Credit Scoring'!$K$28,'Data Bersih'!D30*1.5/'Credit Scoring'!$K$28,'Data Bersih'!D30&gt;'Credit Scoring'!$K$30,'Data Bersih'!D30*6/$M$28,AND('Data Bersih'!D30&gt;'Credit Scoring'!$K$28,'Data Bersih'!D30&lt;='Credit Scoring'!$K$30),'Data Bersih'!D30*4.5/$K$30),2)</f>
        <v>0.6</v>
      </c>
      <c r="E30" s="1" cm="1">
        <f t="array" ref="E30">_xlfn.IFS(AND('Data Bersih'!E30=$O$5,'Data Bersih'!F30,$P$5),$Q$5,AND('Data Bersih'!E30=$O$6,'Data Bersih'!F30=$P$6),$Q$6,AND('Data Bersih'!E30=$O$7,'Data Bersih'!F30=$P$7),$Q$7,AND('Data Bersih'!E30=$O$8,'Data Bersih'!F30=$P$8),$Q$8)</f>
        <v>3</v>
      </c>
      <c r="F30" s="1" cm="1">
        <f t="array" ref="F30">_xlfn.IFS('Data Bersih'!G30=$O$13,$P$13,'Data Bersih'!G30=$O$14,$P$14,'Data Bersih'!G30=$O$15,$P$15,'Data Bersih'!G30=$O$16,$P$16)</f>
        <v>3.5</v>
      </c>
      <c r="G30" cm="1">
        <f t="array" ref="G30">ROUND(_xlfn.IFS(AND('Data Bersih'!H30&gt;0,'Data Bersih'!H30&lt;=4),'Data Bersih'!H30*2/4,AND('Data Bersih'!H30&gt;4,'Data Bersih'!H30&lt;=7),'Data Bersih'!H30*4/7,AND('Data Bersih'!H30&gt;7,'Data Bersih'!H30&lt;=10),'Data Bersih'!H30*6/10),2)</f>
        <v>4</v>
      </c>
      <c r="H30" s="1" cm="1">
        <f t="array" ref="H30">_xlfn.IFS('Data Bersih'!I30=$O$28,$P$28,'Data Bersih'!I30=$O$29,$P$29,'Data Bersih'!I30=$O$30,$P$30,'Data Bersih'!I30=$O$31,$P$31)</f>
        <v>1</v>
      </c>
      <c r="I30">
        <f t="shared" si="0"/>
        <v>2.29</v>
      </c>
      <c r="J30" s="2" t="s">
        <v>51</v>
      </c>
      <c r="K30" s="1">
        <f>QUARTILE('Data Bersih'!$D$2:$D$101,3)</f>
        <v>15000000</v>
      </c>
      <c r="O30" s="2" t="s">
        <v>19</v>
      </c>
      <c r="P30" s="2">
        <v>5</v>
      </c>
    </row>
    <row r="31" spans="1:18" x14ac:dyDescent="0.2">
      <c r="A31" s="1">
        <f>IF('Data Bersih'!A31&lt;=40,$L$7,$L$8)</f>
        <v>4</v>
      </c>
      <c r="B31" s="1">
        <f>IF('Data Bersih'!B31=$J$12,$L$12,$L$13)</f>
        <v>2</v>
      </c>
      <c r="C31" s="8" cm="1">
        <f t="array" ref="C31">ROUND(_xlfn.IFS('Data Bersih'!C31&lt;='Credit Scoring'!$K$17,'Data Bersih'!C31*1.5/'Credit Scoring'!$K$17,'Data Bersih'!C31&gt;'Credit Scoring'!$K$19,'Data Bersih'!C31*6/$M$17,AND('Data Bersih'!C31&gt;'Credit Scoring'!$K$17,'Data Bersih'!C31&lt;='Credit Scoring'!$K$19),'Data Bersih'!C31*4.5/$K$19),2)</f>
        <v>6</v>
      </c>
      <c r="D31" s="8" cm="1">
        <f t="array" ref="D31">ROUND(_xlfn.IFS('Data Bersih'!D31&lt;='Credit Scoring'!$K$28,'Data Bersih'!D31*1.5/'Credit Scoring'!$K$28,'Data Bersih'!D31&gt;'Credit Scoring'!$K$30,'Data Bersih'!D31*6/$M$28,AND('Data Bersih'!D31&gt;'Credit Scoring'!$K$28,'Data Bersih'!D31&lt;='Credit Scoring'!$K$30),'Data Bersih'!D31*4.5/$K$30),2)</f>
        <v>0.23</v>
      </c>
      <c r="E31" s="1" cm="1">
        <f t="array" ref="E31">_xlfn.IFS(AND('Data Bersih'!E31=$O$5,'Data Bersih'!F31,$P$5),$Q$5,AND('Data Bersih'!E31=$O$6,'Data Bersih'!F31=$P$6),$Q$6,AND('Data Bersih'!E31=$O$7,'Data Bersih'!F31=$P$7),$Q$7,AND('Data Bersih'!E31=$O$8,'Data Bersih'!F31=$P$8),$Q$8)</f>
        <v>3</v>
      </c>
      <c r="F31" s="1" cm="1">
        <f t="array" ref="F31">_xlfn.IFS('Data Bersih'!G31=$O$13,$P$13,'Data Bersih'!G31=$O$14,$P$14,'Data Bersih'!G31=$O$15,$P$15,'Data Bersih'!G31=$O$16,$P$16)</f>
        <v>3.5</v>
      </c>
      <c r="G31" cm="1">
        <f t="array" ref="G31">ROUND(_xlfn.IFS(AND('Data Bersih'!H31&gt;0,'Data Bersih'!H31&lt;=4),'Data Bersih'!H31*2/4,AND('Data Bersih'!H31&gt;4,'Data Bersih'!H31&lt;=7),'Data Bersih'!H31*4/7,AND('Data Bersih'!H31&gt;7,'Data Bersih'!H31&lt;=10),'Data Bersih'!H31*6/10),2)</f>
        <v>4.8</v>
      </c>
      <c r="H31" s="1" cm="1">
        <f t="array" ref="H31">_xlfn.IFS('Data Bersih'!I31=$O$28,$P$28,'Data Bersih'!I31=$O$29,$P$29,'Data Bersih'!I31=$O$30,$P$30,'Data Bersih'!I31=$O$31,$P$31)</f>
        <v>1</v>
      </c>
      <c r="I31">
        <f t="shared" si="0"/>
        <v>3.0662500000000001</v>
      </c>
      <c r="O31" s="2" t="s">
        <v>24</v>
      </c>
      <c r="P31" s="2">
        <v>6</v>
      </c>
    </row>
    <row r="32" spans="1:18" x14ac:dyDescent="0.2">
      <c r="A32" s="1">
        <f>IF('Data Bersih'!A32&lt;=40,$L$7,$L$8)</f>
        <v>4</v>
      </c>
      <c r="B32" s="1">
        <f>IF('Data Bersih'!B32=$J$12,$L$12,$L$13)</f>
        <v>2</v>
      </c>
      <c r="C32" s="8" cm="1">
        <f t="array" ref="C32">ROUND(_xlfn.IFS('Data Bersih'!C32&lt;='Credit Scoring'!$K$17,'Data Bersih'!C32*1.5/'Credit Scoring'!$K$17,'Data Bersih'!C32&gt;'Credit Scoring'!$K$19,'Data Bersih'!C32*6/$M$17,AND('Data Bersih'!C32&gt;'Credit Scoring'!$K$17,'Data Bersih'!C32&lt;='Credit Scoring'!$K$19),'Data Bersih'!C32*4.5/$K$19),2)</f>
        <v>1.58</v>
      </c>
      <c r="D32" s="8" cm="1">
        <f t="array" ref="D32">ROUND(_xlfn.IFS('Data Bersih'!D32&lt;='Credit Scoring'!$K$28,'Data Bersih'!D32*1.5/'Credit Scoring'!$K$28,'Data Bersih'!D32&gt;'Credit Scoring'!$K$30,'Data Bersih'!D32*6/$M$28,AND('Data Bersih'!D32&gt;'Credit Scoring'!$K$28,'Data Bersih'!D32&lt;='Credit Scoring'!$K$30),'Data Bersih'!D32*4.5/$K$30),2)</f>
        <v>0.75</v>
      </c>
      <c r="E32" s="1" cm="1">
        <f t="array" ref="E32">_xlfn.IFS(AND('Data Bersih'!E32=$O$5,'Data Bersih'!F32,$P$5),$Q$5,AND('Data Bersih'!E32=$O$6,'Data Bersih'!F32=$P$6),$Q$6,AND('Data Bersih'!E32=$O$7,'Data Bersih'!F32=$P$7),$Q$7,AND('Data Bersih'!E32=$O$8,'Data Bersih'!F32=$P$8),$Q$8)</f>
        <v>1</v>
      </c>
      <c r="F32" s="1" cm="1">
        <f t="array" ref="F32">_xlfn.IFS('Data Bersih'!G32=$O$13,$P$13,'Data Bersih'!G32=$O$14,$P$14,'Data Bersih'!G32=$O$15,$P$15,'Data Bersih'!G32=$O$16,$P$16)</f>
        <v>3.5</v>
      </c>
      <c r="G32" cm="1">
        <f t="array" ref="G32">ROUND(_xlfn.IFS(AND('Data Bersih'!H32&gt;0,'Data Bersih'!H32&lt;=4),'Data Bersih'!H32*2/4,AND('Data Bersih'!H32&gt;4,'Data Bersih'!H32&lt;=7),'Data Bersih'!H32*4/7,AND('Data Bersih'!H32&gt;7,'Data Bersih'!H32&lt;=10),'Data Bersih'!H32*6/10),2)</f>
        <v>1.5</v>
      </c>
      <c r="H32" s="1" cm="1">
        <f t="array" ref="H32">_xlfn.IFS('Data Bersih'!I32=$O$28,$P$28,'Data Bersih'!I32=$O$29,$P$29,'Data Bersih'!I32=$O$30,$P$30,'Data Bersih'!I32=$O$31,$P$31)</f>
        <v>1</v>
      </c>
      <c r="I32">
        <f t="shared" si="0"/>
        <v>1.91625</v>
      </c>
      <c r="J32" s="2" t="s">
        <v>53</v>
      </c>
      <c r="K32" s="3" t="s">
        <v>41</v>
      </c>
      <c r="L32" s="4" t="s">
        <v>63</v>
      </c>
      <c r="M32" s="13" t="s">
        <v>38</v>
      </c>
    </row>
    <row r="33" spans="1:13" x14ac:dyDescent="0.2">
      <c r="A33" s="1">
        <f>IF('Data Bersih'!A33&lt;=40,$L$7,$L$8)</f>
        <v>4</v>
      </c>
      <c r="B33" s="1">
        <f>IF('Data Bersih'!B33=$J$12,$L$12,$L$13)</f>
        <v>5</v>
      </c>
      <c r="C33" s="8" cm="1">
        <f t="array" ref="C33">ROUND(_xlfn.IFS('Data Bersih'!C33&lt;='Credit Scoring'!$K$17,'Data Bersih'!C33*1.5/'Credit Scoring'!$K$17,'Data Bersih'!C33&gt;'Credit Scoring'!$K$19,'Data Bersih'!C33*6/$M$17,AND('Data Bersih'!C33&gt;'Credit Scoring'!$K$17,'Data Bersih'!C33&lt;='Credit Scoring'!$K$19),'Data Bersih'!C33*4.5/$K$19),2)</f>
        <v>2.25</v>
      </c>
      <c r="D33" s="8" cm="1">
        <f t="array" ref="D33">ROUND(_xlfn.IFS('Data Bersih'!D33&lt;='Credit Scoring'!$K$28,'Data Bersih'!D33*1.5/'Credit Scoring'!$K$28,'Data Bersih'!D33&gt;'Credit Scoring'!$K$30,'Data Bersih'!D33*6/$M$28,AND('Data Bersih'!D33&gt;'Credit Scoring'!$K$28,'Data Bersih'!D33&lt;='Credit Scoring'!$K$30),'Data Bersih'!D33*4.5/$K$30),2)</f>
        <v>2.5499999999999998</v>
      </c>
      <c r="E33" s="1" cm="1">
        <f t="array" ref="E33">_xlfn.IFS(AND('Data Bersih'!E33=$O$5,'Data Bersih'!F33,$P$5),$Q$5,AND('Data Bersih'!E33=$O$6,'Data Bersih'!F33=$P$6),$Q$6,AND('Data Bersih'!E33=$O$7,'Data Bersih'!F33=$P$7),$Q$7,AND('Data Bersih'!E33=$O$8,'Data Bersih'!F33=$P$8),$Q$8)</f>
        <v>3</v>
      </c>
      <c r="F33" s="1" cm="1">
        <f t="array" ref="F33">_xlfn.IFS('Data Bersih'!G33=$O$13,$P$13,'Data Bersih'!G33=$O$14,$P$14,'Data Bersih'!G33=$O$15,$P$15,'Data Bersih'!G33=$O$16,$P$16)</f>
        <v>3.5</v>
      </c>
      <c r="G33" cm="1">
        <f t="array" ref="G33">ROUND(_xlfn.IFS(AND('Data Bersih'!H33&gt;0,'Data Bersih'!H33&lt;=4),'Data Bersih'!H33*2/4,AND('Data Bersih'!H33&gt;4,'Data Bersih'!H33&lt;=7),'Data Bersih'!H33*4/7,AND('Data Bersih'!H33&gt;7,'Data Bersih'!H33&lt;=10),'Data Bersih'!H33*6/10),2)</f>
        <v>4.8</v>
      </c>
      <c r="H33" s="1" cm="1">
        <f t="array" ref="H33">_xlfn.IFS('Data Bersih'!I33=$O$28,$P$28,'Data Bersih'!I33=$O$29,$P$29,'Data Bersih'!I33=$O$30,$P$30,'Data Bersih'!I33=$O$31,$P$31)</f>
        <v>3</v>
      </c>
      <c r="I33">
        <f t="shared" si="0"/>
        <v>3.5125000000000002</v>
      </c>
      <c r="J33" s="2" t="s">
        <v>62</v>
      </c>
      <c r="K33" s="3" t="s">
        <v>41</v>
      </c>
      <c r="L33" s="6" t="s">
        <v>64</v>
      </c>
      <c r="M33" s="13"/>
    </row>
    <row r="34" spans="1:13" x14ac:dyDescent="0.2">
      <c r="A34" s="1">
        <f>IF('Data Bersih'!A34&lt;=40,$L$7,$L$8)</f>
        <v>4</v>
      </c>
      <c r="B34" s="1">
        <f>IF('Data Bersih'!B34=$J$12,$L$12,$L$13)</f>
        <v>5</v>
      </c>
      <c r="C34" s="8" cm="1">
        <f t="array" ref="C34">ROUND(_xlfn.IFS('Data Bersih'!C34&lt;='Credit Scoring'!$K$17,'Data Bersih'!C34*1.5/'Credit Scoring'!$K$17,'Data Bersih'!C34&gt;'Credit Scoring'!$K$19,'Data Bersih'!C34*6/$M$17,AND('Data Bersih'!C34&gt;'Credit Scoring'!$K$17,'Data Bersih'!C34&lt;='Credit Scoring'!$K$19),'Data Bersih'!C34*4.5/$K$19),2)</f>
        <v>1.1100000000000001</v>
      </c>
      <c r="D34" s="8" cm="1">
        <f t="array" ref="D34">ROUND(_xlfn.IFS('Data Bersih'!D34&lt;='Credit Scoring'!$K$28,'Data Bersih'!D34*1.5/'Credit Scoring'!$K$28,'Data Bersih'!D34&gt;'Credit Scoring'!$K$30,'Data Bersih'!D34*6/$M$28,AND('Data Bersih'!D34&gt;'Credit Scoring'!$K$28,'Data Bersih'!D34&lt;='Credit Scoring'!$K$30),'Data Bersih'!D34*4.5/$K$30),2)</f>
        <v>1.2</v>
      </c>
      <c r="E34" s="1" cm="1">
        <f t="array" ref="E34">_xlfn.IFS(AND('Data Bersih'!E34=$O$5,'Data Bersih'!F34,$P$5),$Q$5,AND('Data Bersih'!E34=$O$6,'Data Bersih'!F34=$P$6),$Q$6,AND('Data Bersih'!E34=$O$7,'Data Bersih'!F34=$P$7),$Q$7,AND('Data Bersih'!E34=$O$8,'Data Bersih'!F34=$P$8),$Q$8)</f>
        <v>3</v>
      </c>
      <c r="F34" s="1" cm="1">
        <f t="array" ref="F34">_xlfn.IFS('Data Bersih'!G34=$O$13,$P$13,'Data Bersih'!G34=$O$14,$P$14,'Data Bersih'!G34=$O$15,$P$15,'Data Bersih'!G34=$O$16,$P$16)</f>
        <v>3.5</v>
      </c>
      <c r="G34" cm="1">
        <f t="array" ref="G34">ROUND(_xlfn.IFS(AND('Data Bersih'!H34&gt;0,'Data Bersih'!H34&lt;=4),'Data Bersih'!H34*2/4,AND('Data Bersih'!H34&gt;4,'Data Bersih'!H34&lt;=7),'Data Bersih'!H34*4/7,AND('Data Bersih'!H34&gt;7,'Data Bersih'!H34&lt;=10),'Data Bersih'!H34*6/10),2)</f>
        <v>4.8</v>
      </c>
      <c r="H34" s="1" cm="1">
        <f t="array" ref="H34">_xlfn.IFS('Data Bersih'!I34=$O$28,$P$28,'Data Bersih'!I34=$O$29,$P$29,'Data Bersih'!I34=$O$30,$P$30,'Data Bersih'!I34=$O$31,$P$31)</f>
        <v>3</v>
      </c>
      <c r="I34">
        <f t="shared" si="0"/>
        <v>3.2012499999999999</v>
      </c>
      <c r="J34" s="2" t="s">
        <v>58</v>
      </c>
      <c r="K34" s="3" t="s">
        <v>41</v>
      </c>
      <c r="L34" s="6" t="s">
        <v>65</v>
      </c>
      <c r="M34" s="13"/>
    </row>
    <row r="35" spans="1:13" x14ac:dyDescent="0.2">
      <c r="A35" s="1">
        <f>IF('Data Bersih'!A35&lt;=40,$L$7,$L$8)</f>
        <v>4</v>
      </c>
      <c r="B35" s="1">
        <f>IF('Data Bersih'!B35=$J$12,$L$12,$L$13)</f>
        <v>5</v>
      </c>
      <c r="C35" s="8" cm="1">
        <f t="array" ref="C35">ROUND(_xlfn.IFS('Data Bersih'!C35&lt;='Credit Scoring'!$K$17,'Data Bersih'!C35*1.5/'Credit Scoring'!$K$17,'Data Bersih'!C35&gt;'Credit Scoring'!$K$19,'Data Bersih'!C35*6/$M$17,AND('Data Bersih'!C35&gt;'Credit Scoring'!$K$17,'Data Bersih'!C35&lt;='Credit Scoring'!$K$19),'Data Bersih'!C35*4.5/$K$19),2)</f>
        <v>2.4</v>
      </c>
      <c r="D35" s="8" cm="1">
        <f t="array" ref="D35">ROUND(_xlfn.IFS('Data Bersih'!D35&lt;='Credit Scoring'!$K$28,'Data Bersih'!D35*1.5/'Credit Scoring'!$K$28,'Data Bersih'!D35&gt;'Credit Scoring'!$K$30,'Data Bersih'!D35*6/$M$28,AND('Data Bersih'!D35&gt;'Credit Scoring'!$K$28,'Data Bersih'!D35&lt;='Credit Scoring'!$K$30),'Data Bersih'!D35*4.5/$K$30),2)</f>
        <v>2.83</v>
      </c>
      <c r="E35" s="1" cm="1">
        <f t="array" ref="E35">_xlfn.IFS(AND('Data Bersih'!E35=$O$5,'Data Bersih'!F35,$P$5),$Q$5,AND('Data Bersih'!E35=$O$6,'Data Bersih'!F35=$P$6),$Q$6,AND('Data Bersih'!E35=$O$7,'Data Bersih'!F35=$P$7),$Q$7,AND('Data Bersih'!E35=$O$8,'Data Bersih'!F35=$P$8),$Q$8)</f>
        <v>1</v>
      </c>
      <c r="F35" s="1" cm="1">
        <f t="array" ref="F35">_xlfn.IFS('Data Bersih'!G35=$O$13,$P$13,'Data Bersih'!G35=$O$14,$P$14,'Data Bersih'!G35=$O$15,$P$15,'Data Bersih'!G35=$O$16,$P$16)</f>
        <v>3.5</v>
      </c>
      <c r="G35" cm="1">
        <f t="array" ref="G35">ROUND(_xlfn.IFS(AND('Data Bersih'!H35&gt;0,'Data Bersih'!H35&lt;=4),'Data Bersih'!H35*2/4,AND('Data Bersih'!H35&gt;4,'Data Bersih'!H35&lt;=7),'Data Bersih'!H35*4/7,AND('Data Bersih'!H35&gt;7,'Data Bersih'!H35&lt;=10),'Data Bersih'!H35*6/10),2)</f>
        <v>0.5</v>
      </c>
      <c r="H35" s="1" cm="1">
        <f t="array" ref="H35">_xlfn.IFS('Data Bersih'!I35=$O$28,$P$28,'Data Bersih'!I35=$O$29,$P$29,'Data Bersih'!I35=$O$30,$P$30,'Data Bersih'!I35=$O$31,$P$31)</f>
        <v>3</v>
      </c>
      <c r="I35">
        <f t="shared" si="0"/>
        <v>2.7787500000000001</v>
      </c>
    </row>
    <row r="36" spans="1:13" x14ac:dyDescent="0.2">
      <c r="A36" s="1">
        <f>IF('Data Bersih'!A36&lt;=40,$L$7,$L$8)</f>
        <v>4</v>
      </c>
      <c r="B36" s="1">
        <f>IF('Data Bersih'!B36=$J$12,$L$12,$L$13)</f>
        <v>2</v>
      </c>
      <c r="C36" s="8" cm="1">
        <f t="array" ref="C36">ROUND(_xlfn.IFS('Data Bersih'!C36&lt;='Credit Scoring'!$K$17,'Data Bersih'!C36*1.5/'Credit Scoring'!$K$17,'Data Bersih'!C36&gt;'Credit Scoring'!$K$19,'Data Bersih'!C36*6/$M$17,AND('Data Bersih'!C36&gt;'Credit Scoring'!$K$17,'Data Bersih'!C36&lt;='Credit Scoring'!$K$19),'Data Bersih'!C36*4.5/$K$19),2)</f>
        <v>5.14</v>
      </c>
      <c r="D36" s="8" cm="1">
        <f t="array" ref="D36">ROUND(_xlfn.IFS('Data Bersih'!D36&lt;='Credit Scoring'!$K$28,'Data Bersih'!D36*1.5/'Credit Scoring'!$K$28,'Data Bersih'!D36&gt;'Credit Scoring'!$K$30,'Data Bersih'!D36*6/$M$28,AND('Data Bersih'!D36&gt;'Credit Scoring'!$K$28,'Data Bersih'!D36&lt;='Credit Scoring'!$K$30),'Data Bersih'!D36*4.5/$K$30),2)</f>
        <v>0.96</v>
      </c>
      <c r="E36" s="1" cm="1">
        <f t="array" ref="E36">_xlfn.IFS(AND('Data Bersih'!E36=$O$5,'Data Bersih'!F36,$P$5),$Q$5,AND('Data Bersih'!E36=$O$6,'Data Bersih'!F36=$P$6),$Q$6,AND('Data Bersih'!E36=$O$7,'Data Bersih'!F36=$P$7),$Q$7,AND('Data Bersih'!E36=$O$8,'Data Bersih'!F36=$P$8),$Q$8)</f>
        <v>1</v>
      </c>
      <c r="F36" s="1" cm="1">
        <f t="array" ref="F36">_xlfn.IFS('Data Bersih'!G36=$O$13,$P$13,'Data Bersih'!G36=$O$14,$P$14,'Data Bersih'!G36=$O$15,$P$15,'Data Bersih'!G36=$O$16,$P$16)</f>
        <v>3.5</v>
      </c>
      <c r="G36" cm="1">
        <f t="array" ref="G36">ROUND(_xlfn.IFS(AND('Data Bersih'!H36&gt;0,'Data Bersih'!H36&lt;=4),'Data Bersih'!H36*2/4,AND('Data Bersih'!H36&gt;4,'Data Bersih'!H36&lt;=7),'Data Bersih'!H36*4/7,AND('Data Bersih'!H36&gt;7,'Data Bersih'!H36&lt;=10),'Data Bersih'!H36*6/10),2)</f>
        <v>4</v>
      </c>
      <c r="H36" s="1" cm="1">
        <f t="array" ref="H36">_xlfn.IFS('Data Bersih'!I36=$O$28,$P$28,'Data Bersih'!I36=$O$29,$P$29,'Data Bersih'!I36=$O$30,$P$30,'Data Bersih'!I36=$O$31,$P$31)</f>
        <v>3</v>
      </c>
      <c r="I36">
        <f t="shared" si="0"/>
        <v>2.95</v>
      </c>
    </row>
    <row r="37" spans="1:13" x14ac:dyDescent="0.2">
      <c r="A37" s="1">
        <f>IF('Data Bersih'!A37&lt;=40,$L$7,$L$8)</f>
        <v>4</v>
      </c>
      <c r="B37" s="1">
        <f>IF('Data Bersih'!B37=$J$12,$L$12,$L$13)</f>
        <v>5</v>
      </c>
      <c r="C37" s="8" cm="1">
        <f t="array" ref="C37">ROUND(_xlfn.IFS('Data Bersih'!C37&lt;='Credit Scoring'!$K$17,'Data Bersih'!C37*1.5/'Credit Scoring'!$K$17,'Data Bersih'!C37&gt;'Credit Scoring'!$K$19,'Data Bersih'!C37*6/$M$17,AND('Data Bersih'!C37&gt;'Credit Scoring'!$K$17,'Data Bersih'!C37&lt;='Credit Scoring'!$K$19),'Data Bersih'!C37*4.5/$K$19),2)</f>
        <v>4.5</v>
      </c>
      <c r="D37" s="8" cm="1">
        <f t="array" ref="D37">ROUND(_xlfn.IFS('Data Bersih'!D37&lt;='Credit Scoring'!$K$28,'Data Bersih'!D37*1.5/'Credit Scoring'!$K$28,'Data Bersih'!D37&gt;'Credit Scoring'!$K$30,'Data Bersih'!D37*6/$M$28,AND('Data Bersih'!D37&gt;'Credit Scoring'!$K$28,'Data Bersih'!D37&lt;='Credit Scoring'!$K$30),'Data Bersih'!D37*4.5/$K$30),2)</f>
        <v>0.47</v>
      </c>
      <c r="E37" s="1" cm="1">
        <f t="array" ref="E37">_xlfn.IFS(AND('Data Bersih'!E37=$O$5,'Data Bersih'!F37,$P$5),$Q$5,AND('Data Bersih'!E37=$O$6,'Data Bersih'!F37=$P$6),$Q$6,AND('Data Bersih'!E37=$O$7,'Data Bersih'!F37=$P$7),$Q$7,AND('Data Bersih'!E37=$O$8,'Data Bersih'!F37=$P$8),$Q$8)</f>
        <v>3</v>
      </c>
      <c r="F37" s="1" cm="1">
        <f t="array" ref="F37">_xlfn.IFS('Data Bersih'!G37=$O$13,$P$13,'Data Bersih'!G37=$O$14,$P$14,'Data Bersih'!G37=$O$15,$P$15,'Data Bersih'!G37=$O$16,$P$16)</f>
        <v>6</v>
      </c>
      <c r="G37" cm="1">
        <f t="array" ref="G37">ROUND(_xlfn.IFS(AND('Data Bersih'!H37&gt;0,'Data Bersih'!H37&lt;=4),'Data Bersih'!H37*2/4,AND('Data Bersih'!H37&gt;4,'Data Bersih'!H37&lt;=7),'Data Bersih'!H37*4/7,AND('Data Bersih'!H37&gt;7,'Data Bersih'!H37&lt;=10),'Data Bersih'!H37*6/10),2)</f>
        <v>4</v>
      </c>
      <c r="H37" s="1" cm="1">
        <f t="array" ref="H37">_xlfn.IFS('Data Bersih'!I37=$O$28,$P$28,'Data Bersih'!I37=$O$29,$P$29,'Data Bersih'!I37=$O$30,$P$30,'Data Bersih'!I37=$O$31,$P$31)</f>
        <v>6</v>
      </c>
      <c r="I37">
        <f t="shared" si="0"/>
        <v>4.1212499999999999</v>
      </c>
    </row>
    <row r="38" spans="1:13" x14ac:dyDescent="0.2">
      <c r="A38" s="1">
        <f>IF('Data Bersih'!A38&lt;=40,$L$7,$L$8)</f>
        <v>4</v>
      </c>
      <c r="B38" s="1">
        <f>IF('Data Bersih'!B38=$J$12,$L$12,$L$13)</f>
        <v>5</v>
      </c>
      <c r="C38" s="8" cm="1">
        <f t="array" ref="C38">ROUND(_xlfn.IFS('Data Bersih'!C38&lt;='Credit Scoring'!$K$17,'Data Bersih'!C38*1.5/'Credit Scoring'!$K$17,'Data Bersih'!C38&gt;'Credit Scoring'!$K$19,'Data Bersih'!C38*6/$M$17,AND('Data Bersih'!C38&gt;'Credit Scoring'!$K$17,'Data Bersih'!C38&lt;='Credit Scoring'!$K$19),'Data Bersih'!C38*4.5/$K$19),2)</f>
        <v>2.25</v>
      </c>
      <c r="D38" s="8" cm="1">
        <f t="array" ref="D38">ROUND(_xlfn.IFS('Data Bersih'!D38&lt;='Credit Scoring'!$K$28,'Data Bersih'!D38*1.5/'Credit Scoring'!$K$28,'Data Bersih'!D38&gt;'Credit Scoring'!$K$30,'Data Bersih'!D38*6/$M$28,AND('Data Bersih'!D38&gt;'Credit Scoring'!$K$28,'Data Bersih'!D38&lt;='Credit Scoring'!$K$30),'Data Bersih'!D38*4.5/$K$30),2)</f>
        <v>2.76</v>
      </c>
      <c r="E38" s="1" cm="1">
        <f t="array" ref="E38">_xlfn.IFS(AND('Data Bersih'!E38=$O$5,'Data Bersih'!F38,$P$5),$Q$5,AND('Data Bersih'!E38=$O$6,'Data Bersih'!F38=$P$6),$Q$6,AND('Data Bersih'!E38=$O$7,'Data Bersih'!F38=$P$7),$Q$7,AND('Data Bersih'!E38=$O$8,'Data Bersih'!F38=$P$8),$Q$8)</f>
        <v>3</v>
      </c>
      <c r="F38" s="1" cm="1">
        <f t="array" ref="F38">_xlfn.IFS('Data Bersih'!G38=$O$13,$P$13,'Data Bersih'!G38=$O$14,$P$14,'Data Bersih'!G38=$O$15,$P$15,'Data Bersih'!G38=$O$16,$P$16)</f>
        <v>3.5</v>
      </c>
      <c r="G38" cm="1">
        <f t="array" ref="G38">ROUND(_xlfn.IFS(AND('Data Bersih'!H38&gt;0,'Data Bersih'!H38&lt;=4),'Data Bersih'!H38*2/4,AND('Data Bersih'!H38&gt;4,'Data Bersih'!H38&lt;=7),'Data Bersih'!H38*4/7,AND('Data Bersih'!H38&gt;7,'Data Bersih'!H38&lt;=10),'Data Bersih'!H38*6/10),2)</f>
        <v>4</v>
      </c>
      <c r="H38" s="1" cm="1">
        <f t="array" ref="H38">_xlfn.IFS('Data Bersih'!I38=$O$28,$P$28,'Data Bersih'!I38=$O$29,$P$29,'Data Bersih'!I38=$O$30,$P$30,'Data Bersih'!I38=$O$31,$P$31)</f>
        <v>5</v>
      </c>
      <c r="I38">
        <f t="shared" si="0"/>
        <v>3.6887499999999998</v>
      </c>
    </row>
    <row r="39" spans="1:13" x14ac:dyDescent="0.2">
      <c r="A39" s="1">
        <f>IF('Data Bersih'!A39&lt;=40,$L$7,$L$8)</f>
        <v>4</v>
      </c>
      <c r="B39" s="1">
        <f>IF('Data Bersih'!B39=$J$12,$L$12,$L$13)</f>
        <v>2</v>
      </c>
      <c r="C39" s="8" cm="1">
        <f t="array" ref="C39">ROUND(_xlfn.IFS('Data Bersih'!C39&lt;='Credit Scoring'!$K$17,'Data Bersih'!C39*1.5/'Credit Scoring'!$K$17,'Data Bersih'!C39&gt;'Credit Scoring'!$K$19,'Data Bersih'!C39*6/$M$17,AND('Data Bersih'!C39&gt;'Credit Scoring'!$K$17,'Data Bersih'!C39&lt;='Credit Scoring'!$K$19),'Data Bersih'!C39*4.5/$K$19),2)</f>
        <v>1.33</v>
      </c>
      <c r="D39" s="8" cm="1">
        <f t="array" ref="D39">ROUND(_xlfn.IFS('Data Bersih'!D39&lt;='Credit Scoring'!$K$28,'Data Bersih'!D39*1.5/'Credit Scoring'!$K$28,'Data Bersih'!D39&gt;'Credit Scoring'!$K$30,'Data Bersih'!D39*6/$M$28,AND('Data Bersih'!D39&gt;'Credit Scoring'!$K$28,'Data Bersih'!D39&lt;='Credit Scoring'!$K$30),'Data Bersih'!D39*4.5/$K$30),2)</f>
        <v>0.24</v>
      </c>
      <c r="E39" s="1" cm="1">
        <f t="array" ref="E39">_xlfn.IFS(AND('Data Bersih'!E39=$O$5,'Data Bersih'!F39,$P$5),$Q$5,AND('Data Bersih'!E39=$O$6,'Data Bersih'!F39=$P$6),$Q$6,AND('Data Bersih'!E39=$O$7,'Data Bersih'!F39=$P$7),$Q$7,AND('Data Bersih'!E39=$O$8,'Data Bersih'!F39=$P$8),$Q$8)</f>
        <v>3</v>
      </c>
      <c r="F39" s="1" cm="1">
        <f t="array" ref="F39">_xlfn.IFS('Data Bersih'!G39=$O$13,$P$13,'Data Bersih'!G39=$O$14,$P$14,'Data Bersih'!G39=$O$15,$P$15,'Data Bersih'!G39=$O$16,$P$16)</f>
        <v>6</v>
      </c>
      <c r="G39" cm="1">
        <f t="array" ref="G39">ROUND(_xlfn.IFS(AND('Data Bersih'!H39&gt;0,'Data Bersih'!H39&lt;=4),'Data Bersih'!H39*2/4,AND('Data Bersih'!H39&gt;4,'Data Bersih'!H39&lt;=7),'Data Bersih'!H39*4/7,AND('Data Bersih'!H39&gt;7,'Data Bersih'!H39&lt;=10),'Data Bersih'!H39*6/10),2)</f>
        <v>2.86</v>
      </c>
      <c r="H39" s="1" cm="1">
        <f t="array" ref="H39">_xlfn.IFS('Data Bersih'!I39=$O$28,$P$28,'Data Bersih'!I39=$O$29,$P$29,'Data Bersih'!I39=$O$30,$P$30,'Data Bersih'!I39=$O$31,$P$31)</f>
        <v>1</v>
      </c>
      <c r="I39">
        <f t="shared" si="0"/>
        <v>2.55375</v>
      </c>
    </row>
    <row r="40" spans="1:13" x14ac:dyDescent="0.2">
      <c r="A40" s="1">
        <f>IF('Data Bersih'!A40&lt;=40,$L$7,$L$8)</f>
        <v>4</v>
      </c>
      <c r="B40" s="1">
        <f>IF('Data Bersih'!B40=$J$12,$L$12,$L$13)</f>
        <v>5</v>
      </c>
      <c r="C40" s="8" cm="1">
        <f t="array" ref="C40">ROUND(_xlfn.IFS('Data Bersih'!C40&lt;='Credit Scoring'!$K$17,'Data Bersih'!C40*1.5/'Credit Scoring'!$K$17,'Data Bersih'!C40&gt;'Credit Scoring'!$K$19,'Data Bersih'!C40*6/$M$17,AND('Data Bersih'!C40&gt;'Credit Scoring'!$K$17,'Data Bersih'!C40&lt;='Credit Scoring'!$K$19),'Data Bersih'!C40*4.5/$K$19),2)</f>
        <v>4.5</v>
      </c>
      <c r="D40" s="8" cm="1">
        <f t="array" ref="D40">ROUND(_xlfn.IFS('Data Bersih'!D40&lt;='Credit Scoring'!$K$28,'Data Bersih'!D40*1.5/'Credit Scoring'!$K$28,'Data Bersih'!D40&gt;'Credit Scoring'!$K$30,'Data Bersih'!D40*6/$M$28,AND('Data Bersih'!D40&gt;'Credit Scoring'!$K$28,'Data Bersih'!D40&lt;='Credit Scoring'!$K$30),'Data Bersih'!D40*4.5/$K$30),2)</f>
        <v>1.08</v>
      </c>
      <c r="E40" s="1" cm="1">
        <f t="array" ref="E40">_xlfn.IFS(AND('Data Bersih'!E40=$O$5,'Data Bersih'!F40,$P$5),$Q$5,AND('Data Bersih'!E40=$O$6,'Data Bersih'!F40=$P$6),$Q$6,AND('Data Bersih'!E40=$O$7,'Data Bersih'!F40=$P$7),$Q$7,AND('Data Bersih'!E40=$O$8,'Data Bersih'!F40=$P$8),$Q$8)</f>
        <v>3</v>
      </c>
      <c r="F40" s="1" cm="1">
        <f t="array" ref="F40">_xlfn.IFS('Data Bersih'!G40=$O$13,$P$13,'Data Bersih'!G40=$O$14,$P$14,'Data Bersih'!G40=$O$15,$P$15,'Data Bersih'!G40=$O$16,$P$16)</f>
        <v>6</v>
      </c>
      <c r="G40" cm="1">
        <f t="array" ref="G40">ROUND(_xlfn.IFS(AND('Data Bersih'!H40&gt;0,'Data Bersih'!H40&lt;=4),'Data Bersih'!H40*2/4,AND('Data Bersih'!H40&gt;4,'Data Bersih'!H40&lt;=7),'Data Bersih'!H40*4/7,AND('Data Bersih'!H40&gt;7,'Data Bersih'!H40&lt;=10),'Data Bersih'!H40*6/10),2)</f>
        <v>4.8</v>
      </c>
      <c r="H40" s="1" cm="1">
        <f t="array" ref="H40">_xlfn.IFS('Data Bersih'!I40=$O$28,$P$28,'Data Bersih'!I40=$O$29,$P$29,'Data Bersih'!I40=$O$30,$P$30,'Data Bersih'!I40=$O$31,$P$31)</f>
        <v>5</v>
      </c>
      <c r="I40">
        <f t="shared" si="0"/>
        <v>4.1724999999999994</v>
      </c>
    </row>
    <row r="41" spans="1:13" x14ac:dyDescent="0.2">
      <c r="A41" s="1">
        <f>IF('Data Bersih'!A41&lt;=40,$L$7,$L$8)</f>
        <v>4</v>
      </c>
      <c r="B41" s="1">
        <f>IF('Data Bersih'!B41=$J$12,$L$12,$L$13)</f>
        <v>5</v>
      </c>
      <c r="C41" s="8" cm="1">
        <f t="array" ref="C41">ROUND(_xlfn.IFS('Data Bersih'!C41&lt;='Credit Scoring'!$K$17,'Data Bersih'!C41*1.5/'Credit Scoring'!$K$17,'Data Bersih'!C41&gt;'Credit Scoring'!$K$19,'Data Bersih'!C41*6/$M$17,AND('Data Bersih'!C41&gt;'Credit Scoring'!$K$17,'Data Bersih'!C41&lt;='Credit Scoring'!$K$19),'Data Bersih'!C41*4.5/$K$19),2)</f>
        <v>2.25</v>
      </c>
      <c r="D41" s="8" cm="1">
        <f t="array" ref="D41">ROUND(_xlfn.IFS('Data Bersih'!D41&lt;='Credit Scoring'!$K$28,'Data Bersih'!D41*1.5/'Credit Scoring'!$K$28,'Data Bersih'!D41&gt;'Credit Scoring'!$K$30,'Data Bersih'!D41*6/$M$28,AND('Data Bersih'!D41&gt;'Credit Scoring'!$K$28,'Data Bersih'!D41&lt;='Credit Scoring'!$K$30),'Data Bersih'!D41*4.5/$K$30),2)</f>
        <v>0.23</v>
      </c>
      <c r="E41" s="1" cm="1">
        <f t="array" ref="E41">_xlfn.IFS(AND('Data Bersih'!E41=$O$5,'Data Bersih'!F41,$P$5),$Q$5,AND('Data Bersih'!E41=$O$6,'Data Bersih'!F41=$P$6),$Q$6,AND('Data Bersih'!E41=$O$7,'Data Bersih'!F41=$P$7),$Q$7,AND('Data Bersih'!E41=$O$8,'Data Bersih'!F41=$P$8),$Q$8)</f>
        <v>3</v>
      </c>
      <c r="F41" s="1" cm="1">
        <f t="array" ref="F41">_xlfn.IFS('Data Bersih'!G41=$O$13,$P$13,'Data Bersih'!G41=$O$14,$P$14,'Data Bersih'!G41=$O$15,$P$15,'Data Bersih'!G41=$O$16,$P$16)</f>
        <v>3.5</v>
      </c>
      <c r="G41" cm="1">
        <f t="array" ref="G41">ROUND(_xlfn.IFS(AND('Data Bersih'!H41&gt;0,'Data Bersih'!H41&lt;=4),'Data Bersih'!H41*2/4,AND('Data Bersih'!H41&gt;4,'Data Bersih'!H41&lt;=7),'Data Bersih'!H41*4/7,AND('Data Bersih'!H41&gt;7,'Data Bersih'!H41&lt;=10),'Data Bersih'!H41*6/10),2)</f>
        <v>4.8</v>
      </c>
      <c r="H41" s="1" cm="1">
        <f t="array" ref="H41">_xlfn.IFS('Data Bersih'!I41=$O$28,$P$28,'Data Bersih'!I41=$O$29,$P$29,'Data Bersih'!I41=$O$30,$P$30,'Data Bersih'!I41=$O$31,$P$31)</f>
        <v>6</v>
      </c>
      <c r="I41">
        <f t="shared" si="0"/>
        <v>3.5975000000000001</v>
      </c>
    </row>
    <row r="42" spans="1:13" x14ac:dyDescent="0.2">
      <c r="A42" s="1">
        <f>IF('Data Bersih'!A42&lt;=40,$L$7,$L$8)</f>
        <v>4</v>
      </c>
      <c r="B42" s="1">
        <f>IF('Data Bersih'!B42=$J$12,$L$12,$L$13)</f>
        <v>5</v>
      </c>
      <c r="C42" s="8" cm="1">
        <f t="array" ref="C42">ROUND(_xlfn.IFS('Data Bersih'!C42&lt;='Credit Scoring'!$K$17,'Data Bersih'!C42*1.5/'Credit Scoring'!$K$17,'Data Bersih'!C42&gt;'Credit Scoring'!$K$19,'Data Bersih'!C42*6/$M$17,AND('Data Bersih'!C42&gt;'Credit Scoring'!$K$17,'Data Bersih'!C42&lt;='Credit Scoring'!$K$19),'Data Bersih'!C42*4.5/$K$19),2)</f>
        <v>2.14</v>
      </c>
      <c r="D42" s="8" cm="1">
        <f t="array" ref="D42">ROUND(_xlfn.IFS('Data Bersih'!D42&lt;='Credit Scoring'!$K$28,'Data Bersih'!D42*1.5/'Credit Scoring'!$K$28,'Data Bersih'!D42&gt;'Credit Scoring'!$K$30,'Data Bersih'!D42*6/$M$28,AND('Data Bersih'!D42&gt;'Credit Scoring'!$K$28,'Data Bersih'!D42&lt;='Credit Scoring'!$K$30),'Data Bersih'!D42*4.5/$K$30),2)</f>
        <v>0.6</v>
      </c>
      <c r="E42" s="1" cm="1">
        <f t="array" ref="E42">_xlfn.IFS(AND('Data Bersih'!E42=$O$5,'Data Bersih'!F42,$P$5),$Q$5,AND('Data Bersih'!E42=$O$6,'Data Bersih'!F42=$P$6),$Q$6,AND('Data Bersih'!E42=$O$7,'Data Bersih'!F42=$P$7),$Q$7,AND('Data Bersih'!E42=$O$8,'Data Bersih'!F42=$P$8),$Q$8)</f>
        <v>3</v>
      </c>
      <c r="F42" s="1" cm="1">
        <f t="array" ref="F42">_xlfn.IFS('Data Bersih'!G42=$O$13,$P$13,'Data Bersih'!G42=$O$14,$P$14,'Data Bersih'!G42=$O$15,$P$15,'Data Bersih'!G42=$O$16,$P$16)</f>
        <v>3.5</v>
      </c>
      <c r="G42" cm="1">
        <f t="array" ref="G42">ROUND(_xlfn.IFS(AND('Data Bersih'!H42&gt;0,'Data Bersih'!H42&lt;=4),'Data Bersih'!H42*2/4,AND('Data Bersih'!H42&gt;4,'Data Bersih'!H42&lt;=7),'Data Bersih'!H42*4/7,AND('Data Bersih'!H42&gt;7,'Data Bersih'!H42&lt;=10),'Data Bersih'!H42*6/10),2)</f>
        <v>4</v>
      </c>
      <c r="H42" s="1" cm="1">
        <f t="array" ref="H42">_xlfn.IFS('Data Bersih'!I42=$O$28,$P$28,'Data Bersih'!I42=$O$29,$P$29,'Data Bersih'!I42=$O$30,$P$30,'Data Bersih'!I42=$O$31,$P$31)</f>
        <v>3</v>
      </c>
      <c r="I42">
        <f t="shared" si="0"/>
        <v>3.1550000000000002</v>
      </c>
    </row>
    <row r="43" spans="1:13" x14ac:dyDescent="0.2">
      <c r="A43" s="1">
        <f>IF('Data Bersih'!A43&lt;=40,$L$7,$L$8)</f>
        <v>4</v>
      </c>
      <c r="B43" s="1">
        <f>IF('Data Bersih'!B43=$J$12,$L$12,$L$13)</f>
        <v>5</v>
      </c>
      <c r="C43" s="8" cm="1">
        <f t="array" ref="C43">ROUND(_xlfn.IFS('Data Bersih'!C43&lt;='Credit Scoring'!$K$17,'Data Bersih'!C43*1.5/'Credit Scoring'!$K$17,'Data Bersih'!C43&gt;'Credit Scoring'!$K$19,'Data Bersih'!C43*6/$M$17,AND('Data Bersih'!C43&gt;'Credit Scoring'!$K$17,'Data Bersih'!C43&lt;='Credit Scoring'!$K$19),'Data Bersih'!C43*4.5/$K$19),2)</f>
        <v>1.33</v>
      </c>
      <c r="D43" s="8" cm="1">
        <f t="array" ref="D43">ROUND(_xlfn.IFS('Data Bersih'!D43&lt;='Credit Scoring'!$K$28,'Data Bersih'!D43*1.5/'Credit Scoring'!$K$28,'Data Bersih'!D43&gt;'Credit Scoring'!$K$30,'Data Bersih'!D43*6/$M$28,AND('Data Bersih'!D43&gt;'Credit Scoring'!$K$28,'Data Bersih'!D43&lt;='Credit Scoring'!$K$30),'Data Bersih'!D43*4.5/$K$30),2)</f>
        <v>2.4</v>
      </c>
      <c r="E43" s="1" cm="1">
        <f t="array" ref="E43">_xlfn.IFS(AND('Data Bersih'!E43=$O$5,'Data Bersih'!F43,$P$5),$Q$5,AND('Data Bersih'!E43=$O$6,'Data Bersih'!F43=$P$6),$Q$6,AND('Data Bersih'!E43=$O$7,'Data Bersih'!F43=$P$7),$Q$7,AND('Data Bersih'!E43=$O$8,'Data Bersih'!F43=$P$8),$Q$8)</f>
        <v>3</v>
      </c>
      <c r="F43" s="1" cm="1">
        <f t="array" ref="F43">_xlfn.IFS('Data Bersih'!G43=$O$13,$P$13,'Data Bersih'!G43=$O$14,$P$14,'Data Bersih'!G43=$O$15,$P$15,'Data Bersih'!G43=$O$16,$P$16)</f>
        <v>2.5</v>
      </c>
      <c r="G43" cm="1">
        <f t="array" ref="G43">ROUND(_xlfn.IFS(AND('Data Bersih'!H43&gt;0,'Data Bersih'!H43&lt;=4),'Data Bersih'!H43*2/4,AND('Data Bersih'!H43&gt;4,'Data Bersih'!H43&lt;=7),'Data Bersih'!H43*4/7,AND('Data Bersih'!H43&gt;7,'Data Bersih'!H43&lt;=10),'Data Bersih'!H43*6/10),2)</f>
        <v>6</v>
      </c>
      <c r="H43" s="1" cm="1">
        <f t="array" ref="H43">_xlfn.IFS('Data Bersih'!I43=$O$28,$P$28,'Data Bersih'!I43=$O$29,$P$29,'Data Bersih'!I43=$O$30,$P$30,'Data Bersih'!I43=$O$31,$P$31)</f>
        <v>5</v>
      </c>
      <c r="I43">
        <f t="shared" si="0"/>
        <v>3.6537500000000001</v>
      </c>
    </row>
    <row r="44" spans="1:13" x14ac:dyDescent="0.2">
      <c r="A44" s="1">
        <f>IF('Data Bersih'!A44&lt;=40,$L$7,$L$8)</f>
        <v>4</v>
      </c>
      <c r="B44" s="1">
        <f>IF('Data Bersih'!B44=$J$12,$L$12,$L$13)</f>
        <v>5</v>
      </c>
      <c r="C44" s="8" cm="1">
        <f t="array" ref="C44">ROUND(_xlfn.IFS('Data Bersih'!C44&lt;='Credit Scoring'!$K$17,'Data Bersih'!C44*1.5/'Credit Scoring'!$K$17,'Data Bersih'!C44&gt;'Credit Scoring'!$K$19,'Data Bersih'!C44*6/$M$17,AND('Data Bersih'!C44&gt;'Credit Scoring'!$K$17,'Data Bersih'!C44&lt;='Credit Scoring'!$K$19),'Data Bersih'!C44*4.5/$K$19),2)</f>
        <v>2.25</v>
      </c>
      <c r="D44" s="8" cm="1">
        <f t="array" ref="D44">ROUND(_xlfn.IFS('Data Bersih'!D44&lt;='Credit Scoring'!$K$28,'Data Bersih'!D44*1.5/'Credit Scoring'!$K$28,'Data Bersih'!D44&gt;'Credit Scoring'!$K$30,'Data Bersih'!D44*6/$M$28,AND('Data Bersih'!D44&gt;'Credit Scoring'!$K$28,'Data Bersih'!D44&lt;='Credit Scoring'!$K$30),'Data Bersih'!D44*4.5/$K$30),2)</f>
        <v>1.5</v>
      </c>
      <c r="E44" s="1" cm="1">
        <f t="array" ref="E44">_xlfn.IFS(AND('Data Bersih'!E44=$O$5,'Data Bersih'!F44,$P$5),$Q$5,AND('Data Bersih'!E44=$O$6,'Data Bersih'!F44=$P$6),$Q$6,AND('Data Bersih'!E44=$O$7,'Data Bersih'!F44=$P$7),$Q$7,AND('Data Bersih'!E44=$O$8,'Data Bersih'!F44=$P$8),$Q$8)</f>
        <v>3</v>
      </c>
      <c r="F44" s="1" cm="1">
        <f t="array" ref="F44">_xlfn.IFS('Data Bersih'!G44=$O$13,$P$13,'Data Bersih'!G44=$O$14,$P$14,'Data Bersih'!G44=$O$15,$P$15,'Data Bersih'!G44=$O$16,$P$16)</f>
        <v>3.5</v>
      </c>
      <c r="G44" cm="1">
        <f t="array" ref="G44">ROUND(_xlfn.IFS(AND('Data Bersih'!H44&gt;0,'Data Bersih'!H44&lt;=4),'Data Bersih'!H44*2/4,AND('Data Bersih'!H44&gt;4,'Data Bersih'!H44&lt;=7),'Data Bersih'!H44*4/7,AND('Data Bersih'!H44&gt;7,'Data Bersih'!H44&lt;=10),'Data Bersih'!H44*6/10),2)</f>
        <v>4</v>
      </c>
      <c r="H44" s="1" cm="1">
        <f t="array" ref="H44">_xlfn.IFS('Data Bersih'!I44=$O$28,$P$28,'Data Bersih'!I44=$O$29,$P$29,'Data Bersih'!I44=$O$30,$P$30,'Data Bersih'!I44=$O$31,$P$31)</f>
        <v>1</v>
      </c>
      <c r="I44">
        <f t="shared" si="0"/>
        <v>3.03125</v>
      </c>
    </row>
    <row r="45" spans="1:13" x14ac:dyDescent="0.2">
      <c r="A45" s="1">
        <f>IF('Data Bersih'!A45&lt;=40,$L$7,$L$8)</f>
        <v>4</v>
      </c>
      <c r="B45" s="1">
        <f>IF('Data Bersih'!B45=$J$12,$L$12,$L$13)</f>
        <v>2</v>
      </c>
      <c r="C45" s="8" cm="1">
        <f t="array" ref="C45">ROUND(_xlfn.IFS('Data Bersih'!C45&lt;='Credit Scoring'!$K$17,'Data Bersih'!C45*1.5/'Credit Scoring'!$K$17,'Data Bersih'!C45&gt;'Credit Scoring'!$K$19,'Data Bersih'!C45*6/$M$17,AND('Data Bersih'!C45&gt;'Credit Scoring'!$K$17,'Data Bersih'!C45&lt;='Credit Scoring'!$K$19),'Data Bersih'!C45*4.5/$K$19),2)</f>
        <v>0.27</v>
      </c>
      <c r="D45" s="8" cm="1">
        <f t="array" ref="D45">ROUND(_xlfn.IFS('Data Bersih'!D45&lt;='Credit Scoring'!$K$28,'Data Bersih'!D45*1.5/'Credit Scoring'!$K$28,'Data Bersih'!D45&gt;'Credit Scoring'!$K$30,'Data Bersih'!D45*6/$M$28,AND('Data Bersih'!D45&gt;'Credit Scoring'!$K$28,'Data Bersih'!D45&lt;='Credit Scoring'!$K$30),'Data Bersih'!D45*4.5/$K$30),2)</f>
        <v>1.05</v>
      </c>
      <c r="E45" s="1" cm="1">
        <f t="array" ref="E45">_xlfn.IFS(AND('Data Bersih'!E45=$O$5,'Data Bersih'!F45,$P$5),$Q$5,AND('Data Bersih'!E45=$O$6,'Data Bersih'!F45=$P$6),$Q$6,AND('Data Bersih'!E45=$O$7,'Data Bersih'!F45=$P$7),$Q$7,AND('Data Bersih'!E45=$O$8,'Data Bersih'!F45=$P$8),$Q$8)</f>
        <v>3</v>
      </c>
      <c r="F45" s="1" cm="1">
        <f t="array" ref="F45">_xlfn.IFS('Data Bersih'!G45=$O$13,$P$13,'Data Bersih'!G45=$O$14,$P$14,'Data Bersih'!G45=$O$15,$P$15,'Data Bersih'!G45=$O$16,$P$16)</f>
        <v>3.5</v>
      </c>
      <c r="G45" cm="1">
        <f t="array" ref="G45">ROUND(_xlfn.IFS(AND('Data Bersih'!H45&gt;0,'Data Bersih'!H45&lt;=4),'Data Bersih'!H45*2/4,AND('Data Bersih'!H45&gt;4,'Data Bersih'!H45&lt;=7),'Data Bersih'!H45*4/7,AND('Data Bersih'!H45&gt;7,'Data Bersih'!H45&lt;=10),'Data Bersih'!H45*6/10),2)</f>
        <v>4</v>
      </c>
      <c r="H45" s="1" cm="1">
        <f t="array" ref="H45">_xlfn.IFS('Data Bersih'!I45=$O$28,$P$28,'Data Bersih'!I45=$O$29,$P$29,'Data Bersih'!I45=$O$30,$P$30,'Data Bersih'!I45=$O$31,$P$31)</f>
        <v>3</v>
      </c>
      <c r="I45">
        <f t="shared" si="0"/>
        <v>2.6025</v>
      </c>
    </row>
    <row r="46" spans="1:13" x14ac:dyDescent="0.2">
      <c r="A46" s="1">
        <f>IF('Data Bersih'!A46&lt;=40,$L$7,$L$8)</f>
        <v>4</v>
      </c>
      <c r="B46" s="1">
        <f>IF('Data Bersih'!B46=$J$12,$L$12,$L$13)</f>
        <v>2</v>
      </c>
      <c r="C46" s="8" cm="1">
        <f t="array" ref="C46">ROUND(_xlfn.IFS('Data Bersih'!C46&lt;='Credit Scoring'!$K$17,'Data Bersih'!C46*1.5/'Credit Scoring'!$K$17,'Data Bersih'!C46&gt;'Credit Scoring'!$K$19,'Data Bersih'!C46*6/$M$17,AND('Data Bersih'!C46&gt;'Credit Scoring'!$K$17,'Data Bersih'!C46&lt;='Credit Scoring'!$K$19),'Data Bersih'!C46*4.5/$K$19),2)</f>
        <v>3.38</v>
      </c>
      <c r="D46" s="8" cm="1">
        <f t="array" ref="D46">ROUND(_xlfn.IFS('Data Bersih'!D46&lt;='Credit Scoring'!$K$28,'Data Bersih'!D46*1.5/'Credit Scoring'!$K$28,'Data Bersih'!D46&gt;'Credit Scoring'!$K$30,'Data Bersih'!D46*6/$M$28,AND('Data Bersih'!D46&gt;'Credit Scoring'!$K$28,'Data Bersih'!D46&lt;='Credit Scoring'!$K$30),'Data Bersih'!D46*4.5/$K$30),2)</f>
        <v>0.78</v>
      </c>
      <c r="E46" s="1" cm="1">
        <f t="array" ref="E46">_xlfn.IFS(AND('Data Bersih'!E46=$O$5,'Data Bersih'!F46,$P$5),$Q$5,AND('Data Bersih'!E46=$O$6,'Data Bersih'!F46=$P$6),$Q$6,AND('Data Bersih'!E46=$O$7,'Data Bersih'!F46=$P$7),$Q$7,AND('Data Bersih'!E46=$O$8,'Data Bersih'!F46=$P$8),$Q$8)</f>
        <v>1</v>
      </c>
      <c r="F46" s="1" cm="1">
        <f t="array" ref="F46">_xlfn.IFS('Data Bersih'!G46=$O$13,$P$13,'Data Bersih'!G46=$O$14,$P$14,'Data Bersih'!G46=$O$15,$P$15,'Data Bersih'!G46=$O$16,$P$16)</f>
        <v>6</v>
      </c>
      <c r="G46" cm="1">
        <f t="array" ref="G46">ROUND(_xlfn.IFS(AND('Data Bersih'!H46&gt;0,'Data Bersih'!H46&lt;=4),'Data Bersih'!H46*2/4,AND('Data Bersih'!H46&gt;4,'Data Bersih'!H46&lt;=7),'Data Bersih'!H46*4/7,AND('Data Bersih'!H46&gt;7,'Data Bersih'!H46&lt;=10),'Data Bersih'!H46*6/10),2)</f>
        <v>4</v>
      </c>
      <c r="H46" s="1" cm="1">
        <f t="array" ref="H46">_xlfn.IFS('Data Bersih'!I46=$O$28,$P$28,'Data Bersih'!I46=$O$29,$P$29,'Data Bersih'!I46=$O$30,$P$30,'Data Bersih'!I46=$O$31,$P$31)</f>
        <v>3</v>
      </c>
      <c r="I46">
        <f t="shared" si="0"/>
        <v>3.0199999999999996</v>
      </c>
    </row>
    <row r="47" spans="1:13" x14ac:dyDescent="0.2">
      <c r="A47" s="1">
        <f>IF('Data Bersih'!A47&lt;=40,$L$7,$L$8)</f>
        <v>4</v>
      </c>
      <c r="B47" s="1">
        <f>IF('Data Bersih'!B47=$J$12,$L$12,$L$13)</f>
        <v>5</v>
      </c>
      <c r="C47" s="8" cm="1">
        <f t="array" ref="C47">ROUND(_xlfn.IFS('Data Bersih'!C47&lt;='Credit Scoring'!$K$17,'Data Bersih'!C47*1.5/'Credit Scoring'!$K$17,'Data Bersih'!C47&gt;'Credit Scoring'!$K$19,'Data Bersih'!C47*6/$M$17,AND('Data Bersih'!C47&gt;'Credit Scoring'!$K$17,'Data Bersih'!C47&lt;='Credit Scoring'!$K$19),'Data Bersih'!C47*4.5/$K$19),2)</f>
        <v>2.25</v>
      </c>
      <c r="D47" s="8" cm="1">
        <f t="array" ref="D47">ROUND(_xlfn.IFS('Data Bersih'!D47&lt;='Credit Scoring'!$K$28,'Data Bersih'!D47*1.5/'Credit Scoring'!$K$28,'Data Bersih'!D47&gt;'Credit Scoring'!$K$30,'Data Bersih'!D47*6/$M$28,AND('Data Bersih'!D47&gt;'Credit Scoring'!$K$28,'Data Bersih'!D47&lt;='Credit Scoring'!$K$30),'Data Bersih'!D47*4.5/$K$30),2)</f>
        <v>3</v>
      </c>
      <c r="E47" s="1" cm="1">
        <f t="array" ref="E47">_xlfn.IFS(AND('Data Bersih'!E47=$O$5,'Data Bersih'!F47,$P$5),$Q$5,AND('Data Bersih'!E47=$O$6,'Data Bersih'!F47=$P$6),$Q$6,AND('Data Bersih'!E47=$O$7,'Data Bersih'!F47=$P$7),$Q$7,AND('Data Bersih'!E47=$O$8,'Data Bersih'!F47=$P$8),$Q$8)</f>
        <v>3</v>
      </c>
      <c r="F47" s="1" cm="1">
        <f t="array" ref="F47">_xlfn.IFS('Data Bersih'!G47=$O$13,$P$13,'Data Bersih'!G47=$O$14,$P$14,'Data Bersih'!G47=$O$15,$P$15,'Data Bersih'!G47=$O$16,$P$16)</f>
        <v>3.5</v>
      </c>
      <c r="G47" cm="1">
        <f t="array" ref="G47">ROUND(_xlfn.IFS(AND('Data Bersih'!H47&gt;0,'Data Bersih'!H47&lt;=4),'Data Bersih'!H47*2/4,AND('Data Bersih'!H47&gt;4,'Data Bersih'!H47&lt;=7),'Data Bersih'!H47*4/7,AND('Data Bersih'!H47&gt;7,'Data Bersih'!H47&lt;=10),'Data Bersih'!H47*6/10),2)</f>
        <v>3.43</v>
      </c>
      <c r="H47" s="1" cm="1">
        <f t="array" ref="H47">_xlfn.IFS('Data Bersih'!I47=$O$28,$P$28,'Data Bersih'!I47=$O$29,$P$29,'Data Bersih'!I47=$O$30,$P$30,'Data Bersih'!I47=$O$31,$P$31)</f>
        <v>1</v>
      </c>
      <c r="I47">
        <f t="shared" si="0"/>
        <v>3.1475</v>
      </c>
    </row>
    <row r="48" spans="1:13" x14ac:dyDescent="0.2">
      <c r="A48" s="1">
        <f>IF('Data Bersih'!A48&lt;=40,$L$7,$L$8)</f>
        <v>4</v>
      </c>
      <c r="B48" s="1">
        <f>IF('Data Bersih'!B48=$J$12,$L$12,$L$13)</f>
        <v>2</v>
      </c>
      <c r="C48" s="8" cm="1">
        <f t="array" ref="C48">ROUND(_xlfn.IFS('Data Bersih'!C48&lt;='Credit Scoring'!$K$17,'Data Bersih'!C48*1.5/'Credit Scoring'!$K$17,'Data Bersih'!C48&gt;'Credit Scoring'!$K$19,'Data Bersih'!C48*6/$M$17,AND('Data Bersih'!C48&gt;'Credit Scoring'!$K$17,'Data Bersih'!C48&lt;='Credit Scoring'!$K$19),'Data Bersih'!C48*4.5/$K$19),2)</f>
        <v>1.1100000000000001</v>
      </c>
      <c r="D48" s="8" cm="1">
        <f t="array" ref="D48">ROUND(_xlfn.IFS('Data Bersih'!D48&lt;='Credit Scoring'!$K$28,'Data Bersih'!D48*1.5/'Credit Scoring'!$K$28,'Data Bersih'!D48&gt;'Credit Scoring'!$K$30,'Data Bersih'!D48*6/$M$28,AND('Data Bersih'!D48&gt;'Credit Scoring'!$K$28,'Data Bersih'!D48&lt;='Credit Scoring'!$K$30),'Data Bersih'!D48*4.5/$K$30),2)</f>
        <v>1.2</v>
      </c>
      <c r="E48" s="1" cm="1">
        <f t="array" ref="E48">_xlfn.IFS(AND('Data Bersih'!E48=$O$5,'Data Bersih'!F48,$P$5),$Q$5,AND('Data Bersih'!E48=$O$6,'Data Bersih'!F48=$P$6),$Q$6,AND('Data Bersih'!E48=$O$7,'Data Bersih'!F48=$P$7),$Q$7,AND('Data Bersih'!E48=$O$8,'Data Bersih'!F48=$P$8),$Q$8)</f>
        <v>3</v>
      </c>
      <c r="F48" s="1" cm="1">
        <f t="array" ref="F48">_xlfn.IFS('Data Bersih'!G48=$O$13,$P$13,'Data Bersih'!G48=$O$14,$P$14,'Data Bersih'!G48=$O$15,$P$15,'Data Bersih'!G48=$O$16,$P$16)</f>
        <v>6</v>
      </c>
      <c r="G48" cm="1">
        <f t="array" ref="G48">ROUND(_xlfn.IFS(AND('Data Bersih'!H48&gt;0,'Data Bersih'!H48&lt;=4),'Data Bersih'!H48*2/4,AND('Data Bersih'!H48&gt;4,'Data Bersih'!H48&lt;=7),'Data Bersih'!H48*4/7,AND('Data Bersih'!H48&gt;7,'Data Bersih'!H48&lt;=10),'Data Bersih'!H48*6/10),2)</f>
        <v>4.8</v>
      </c>
      <c r="H48" s="1" cm="1">
        <f t="array" ref="H48">_xlfn.IFS('Data Bersih'!I48=$O$28,$P$28,'Data Bersih'!I48=$O$29,$P$29,'Data Bersih'!I48=$O$30,$P$30,'Data Bersih'!I48=$O$31,$P$31)</f>
        <v>3</v>
      </c>
      <c r="I48">
        <f t="shared" si="0"/>
        <v>3.1387500000000004</v>
      </c>
    </row>
    <row r="49" spans="1:9" x14ac:dyDescent="0.2">
      <c r="A49" s="1">
        <f>IF('Data Bersih'!A49&lt;=40,$L$7,$L$8)</f>
        <v>4</v>
      </c>
      <c r="B49" s="1">
        <f>IF('Data Bersih'!B49=$J$12,$L$12,$L$13)</f>
        <v>5</v>
      </c>
      <c r="C49" s="8" cm="1">
        <f t="array" ref="C49">ROUND(_xlfn.IFS('Data Bersih'!C49&lt;='Credit Scoring'!$K$17,'Data Bersih'!C49*1.5/'Credit Scoring'!$K$17,'Data Bersih'!C49&gt;'Credit Scoring'!$K$19,'Data Bersih'!C49*6/$M$17,AND('Data Bersih'!C49&gt;'Credit Scoring'!$K$17,'Data Bersih'!C49&lt;='Credit Scoring'!$K$19),'Data Bersih'!C49*4.5/$K$19),2)</f>
        <v>2.25</v>
      </c>
      <c r="D49" s="8" cm="1">
        <f t="array" ref="D49">ROUND(_xlfn.IFS('Data Bersih'!D49&lt;='Credit Scoring'!$K$28,'Data Bersih'!D49*1.5/'Credit Scoring'!$K$28,'Data Bersih'!D49&gt;'Credit Scoring'!$K$30,'Data Bersih'!D49*6/$M$28,AND('Data Bersih'!D49&gt;'Credit Scoring'!$K$28,'Data Bersih'!D49&lt;='Credit Scoring'!$K$30),'Data Bersih'!D49*4.5/$K$30),2)</f>
        <v>1.2</v>
      </c>
      <c r="E49" s="1" cm="1">
        <f t="array" ref="E49">_xlfn.IFS(AND('Data Bersih'!E49=$O$5,'Data Bersih'!F49,$P$5),$Q$5,AND('Data Bersih'!E49=$O$6,'Data Bersih'!F49=$P$6),$Q$6,AND('Data Bersih'!E49=$O$7,'Data Bersih'!F49=$P$7),$Q$7,AND('Data Bersih'!E49=$O$8,'Data Bersih'!F49=$P$8),$Q$8)</f>
        <v>3</v>
      </c>
      <c r="F49" s="1" cm="1">
        <f t="array" ref="F49">_xlfn.IFS('Data Bersih'!G49=$O$13,$P$13,'Data Bersih'!G49=$O$14,$P$14,'Data Bersih'!G49=$O$15,$P$15,'Data Bersih'!G49=$O$16,$P$16)</f>
        <v>2.5</v>
      </c>
      <c r="G49" cm="1">
        <f t="array" ref="G49">ROUND(_xlfn.IFS(AND('Data Bersih'!H49&gt;0,'Data Bersih'!H49&lt;=4),'Data Bersih'!H49*2/4,AND('Data Bersih'!H49&gt;4,'Data Bersih'!H49&lt;=7),'Data Bersih'!H49*4/7,AND('Data Bersih'!H49&gt;7,'Data Bersih'!H49&lt;=10),'Data Bersih'!H49*6/10),2)</f>
        <v>1</v>
      </c>
      <c r="H49" s="1" cm="1">
        <f t="array" ref="H49">_xlfn.IFS('Data Bersih'!I49=$O$28,$P$28,'Data Bersih'!I49=$O$29,$P$29,'Data Bersih'!I49=$O$30,$P$30,'Data Bersih'!I49=$O$31,$P$31)</f>
        <v>5</v>
      </c>
      <c r="I49">
        <f t="shared" si="0"/>
        <v>2.9937499999999999</v>
      </c>
    </row>
    <row r="50" spans="1:9" x14ac:dyDescent="0.2">
      <c r="A50" s="1">
        <f>IF('Data Bersih'!A50&lt;=40,$L$7,$L$8)</f>
        <v>4</v>
      </c>
      <c r="B50" s="1">
        <f>IF('Data Bersih'!B50=$J$12,$L$12,$L$13)</f>
        <v>2</v>
      </c>
      <c r="C50" s="8" cm="1">
        <f t="array" ref="C50">ROUND(_xlfn.IFS('Data Bersih'!C50&lt;='Credit Scoring'!$K$17,'Data Bersih'!C50*1.5/'Credit Scoring'!$K$17,'Data Bersih'!C50&gt;'Credit Scoring'!$K$19,'Data Bersih'!C50*6/$M$17,AND('Data Bersih'!C50&gt;'Credit Scoring'!$K$17,'Data Bersih'!C50&lt;='Credit Scoring'!$K$19),'Data Bersih'!C50*4.5/$K$19),2)</f>
        <v>3</v>
      </c>
      <c r="D50" s="8" cm="1">
        <f t="array" ref="D50">ROUND(_xlfn.IFS('Data Bersih'!D50&lt;='Credit Scoring'!$K$28,'Data Bersih'!D50*1.5/'Credit Scoring'!$K$28,'Data Bersih'!D50&gt;'Credit Scoring'!$K$30,'Data Bersih'!D50*6/$M$28,AND('Data Bersih'!D50&gt;'Credit Scoring'!$K$28,'Data Bersih'!D50&lt;='Credit Scoring'!$K$30),'Data Bersih'!D50*4.5/$K$30),2)</f>
        <v>4.8099999999999996</v>
      </c>
      <c r="E50" s="1" cm="1">
        <f t="array" ref="E50">_xlfn.IFS(AND('Data Bersih'!E50=$O$5,'Data Bersih'!F50,$P$5),$Q$5,AND('Data Bersih'!E50=$O$6,'Data Bersih'!F50=$P$6),$Q$6,AND('Data Bersih'!E50=$O$7,'Data Bersih'!F50=$P$7),$Q$7,AND('Data Bersih'!E50=$O$8,'Data Bersih'!F50=$P$8),$Q$8)</f>
        <v>3</v>
      </c>
      <c r="F50" s="1" cm="1">
        <f t="array" ref="F50">_xlfn.IFS('Data Bersih'!G50=$O$13,$P$13,'Data Bersih'!G50=$O$14,$P$14,'Data Bersih'!G50=$O$15,$P$15,'Data Bersih'!G50=$O$16,$P$16)</f>
        <v>6</v>
      </c>
      <c r="G50" cm="1">
        <f t="array" ref="G50">ROUND(_xlfn.IFS(AND('Data Bersih'!H50&gt;0,'Data Bersih'!H50&lt;=4),'Data Bersih'!H50*2/4,AND('Data Bersih'!H50&gt;4,'Data Bersih'!H50&lt;=7),'Data Bersih'!H50*4/7,AND('Data Bersih'!H50&gt;7,'Data Bersih'!H50&lt;=10),'Data Bersih'!H50*6/10),2)</f>
        <v>2.86</v>
      </c>
      <c r="H50" s="1" cm="1">
        <f t="array" ref="H50">_xlfn.IFS('Data Bersih'!I50=$O$28,$P$28,'Data Bersih'!I50=$O$29,$P$29,'Data Bersih'!I50=$O$30,$P$30,'Data Bersih'!I50=$O$31,$P$31)</f>
        <v>5</v>
      </c>
      <c r="I50">
        <f t="shared" si="0"/>
        <v>3.8337499999999998</v>
      </c>
    </row>
    <row r="51" spans="1:9" x14ac:dyDescent="0.2">
      <c r="A51" s="1">
        <f>IF('Data Bersih'!A51&lt;=40,$L$7,$L$8)</f>
        <v>4</v>
      </c>
      <c r="B51" s="1">
        <f>IF('Data Bersih'!B51=$J$12,$L$12,$L$13)</f>
        <v>5</v>
      </c>
      <c r="C51" s="8" cm="1">
        <f t="array" ref="C51">ROUND(_xlfn.IFS('Data Bersih'!C51&lt;='Credit Scoring'!$K$17,'Data Bersih'!C51*1.5/'Credit Scoring'!$K$17,'Data Bersih'!C51&gt;'Credit Scoring'!$K$19,'Data Bersih'!C51*6/$M$17,AND('Data Bersih'!C51&gt;'Credit Scoring'!$K$17,'Data Bersih'!C51&lt;='Credit Scoring'!$K$19),'Data Bersih'!C51*4.5/$K$19),2)</f>
        <v>0.78</v>
      </c>
      <c r="D51" s="8" cm="1">
        <f t="array" ref="D51">ROUND(_xlfn.IFS('Data Bersih'!D51&lt;='Credit Scoring'!$K$28,'Data Bersih'!D51*1.5/'Credit Scoring'!$K$28,'Data Bersih'!D51&gt;'Credit Scoring'!$K$30,'Data Bersih'!D51*6/$M$28,AND('Data Bersih'!D51&gt;'Credit Scoring'!$K$28,'Data Bersih'!D51&lt;='Credit Scoring'!$K$30),'Data Bersih'!D51*4.5/$K$30),2)</f>
        <v>1.5</v>
      </c>
      <c r="E51" s="1" cm="1">
        <f t="array" ref="E51">_xlfn.IFS(AND('Data Bersih'!E51=$O$5,'Data Bersih'!F51,$P$5),$Q$5,AND('Data Bersih'!E51=$O$6,'Data Bersih'!F51=$P$6),$Q$6,AND('Data Bersih'!E51=$O$7,'Data Bersih'!F51=$P$7),$Q$7,AND('Data Bersih'!E51=$O$8,'Data Bersih'!F51=$P$8),$Q$8)</f>
        <v>3</v>
      </c>
      <c r="F51" s="1" cm="1">
        <f t="array" ref="F51">_xlfn.IFS('Data Bersih'!G51=$O$13,$P$13,'Data Bersih'!G51=$O$14,$P$14,'Data Bersih'!G51=$O$15,$P$15,'Data Bersih'!G51=$O$16,$P$16)</f>
        <v>2.5</v>
      </c>
      <c r="G51" cm="1">
        <f t="array" ref="G51">ROUND(_xlfn.IFS(AND('Data Bersih'!H51&gt;0,'Data Bersih'!H51&lt;=4),'Data Bersih'!H51*2/4,AND('Data Bersih'!H51&gt;4,'Data Bersih'!H51&lt;=7),'Data Bersih'!H51*4/7,AND('Data Bersih'!H51&gt;7,'Data Bersih'!H51&lt;=10),'Data Bersih'!H51*6/10),2)</f>
        <v>1.5</v>
      </c>
      <c r="H51" s="1" cm="1">
        <f t="array" ref="H51">_xlfn.IFS('Data Bersih'!I51=$O$28,$P$28,'Data Bersih'!I51=$O$29,$P$29,'Data Bersih'!I51=$O$30,$P$30,'Data Bersih'!I51=$O$31,$P$31)</f>
        <v>3</v>
      </c>
      <c r="I51">
        <f t="shared" si="0"/>
        <v>2.66</v>
      </c>
    </row>
    <row r="52" spans="1:9" x14ac:dyDescent="0.2">
      <c r="A52" s="1">
        <f>IF('Data Bersih'!A52&lt;=40,$L$7,$L$8)</f>
        <v>4</v>
      </c>
      <c r="B52" s="1">
        <f>IF('Data Bersih'!B52=$J$12,$L$12,$L$13)</f>
        <v>2</v>
      </c>
      <c r="C52" s="8" cm="1">
        <f t="array" ref="C52">ROUND(_xlfn.IFS('Data Bersih'!C52&lt;='Credit Scoring'!$K$17,'Data Bersih'!C52*1.5/'Credit Scoring'!$K$17,'Data Bersih'!C52&gt;'Credit Scoring'!$K$19,'Data Bersih'!C52*6/$M$17,AND('Data Bersih'!C52&gt;'Credit Scoring'!$K$17,'Data Bersih'!C52&lt;='Credit Scoring'!$K$19),'Data Bersih'!C52*4.5/$K$19),2)</f>
        <v>3.38</v>
      </c>
      <c r="D52" s="8" cm="1">
        <f t="array" ref="D52">ROUND(_xlfn.IFS('Data Bersih'!D52&lt;='Credit Scoring'!$K$28,'Data Bersih'!D52*1.5/'Credit Scoring'!$K$28,'Data Bersih'!D52&gt;'Credit Scoring'!$K$30,'Data Bersih'!D52*6/$M$28,AND('Data Bersih'!D52&gt;'Credit Scoring'!$K$28,'Data Bersih'!D52&lt;='Credit Scoring'!$K$30),'Data Bersih'!D52*4.5/$K$30),2)</f>
        <v>3.6</v>
      </c>
      <c r="E52" s="1" cm="1">
        <f t="array" ref="E52">_xlfn.IFS(AND('Data Bersih'!E52=$O$5,'Data Bersih'!F52,$P$5),$Q$5,AND('Data Bersih'!E52=$O$6,'Data Bersih'!F52=$P$6),$Q$6,AND('Data Bersih'!E52=$O$7,'Data Bersih'!F52=$P$7),$Q$7,AND('Data Bersih'!E52=$O$8,'Data Bersih'!F52=$P$8),$Q$8)</f>
        <v>1</v>
      </c>
      <c r="F52" s="1" cm="1">
        <f t="array" ref="F52">_xlfn.IFS('Data Bersih'!G52=$O$13,$P$13,'Data Bersih'!G52=$O$14,$P$14,'Data Bersih'!G52=$O$15,$P$15,'Data Bersih'!G52=$O$16,$P$16)</f>
        <v>3.5</v>
      </c>
      <c r="G52" cm="1">
        <f t="array" ref="G52">ROUND(_xlfn.IFS(AND('Data Bersih'!H52&gt;0,'Data Bersih'!H52&lt;=4),'Data Bersih'!H52*2/4,AND('Data Bersih'!H52&gt;4,'Data Bersih'!H52&lt;=7),'Data Bersih'!H52*4/7,AND('Data Bersih'!H52&gt;7,'Data Bersih'!H52&lt;=10),'Data Bersih'!H52*6/10),2)</f>
        <v>2.86</v>
      </c>
      <c r="H52" s="1" cm="1">
        <f t="array" ref="H52">_xlfn.IFS('Data Bersih'!I52=$O$28,$P$28,'Data Bersih'!I52=$O$29,$P$29,'Data Bersih'!I52=$O$30,$P$30,'Data Bersih'!I52=$O$31,$P$31)</f>
        <v>3</v>
      </c>
      <c r="I52">
        <f t="shared" si="0"/>
        <v>2.9174999999999995</v>
      </c>
    </row>
    <row r="53" spans="1:9" x14ac:dyDescent="0.2">
      <c r="A53" s="1">
        <f>IF('Data Bersih'!A53&lt;=40,$L$7,$L$8)</f>
        <v>4</v>
      </c>
      <c r="B53" s="1">
        <f>IF('Data Bersih'!B53=$J$12,$L$12,$L$13)</f>
        <v>2</v>
      </c>
      <c r="C53" s="8" cm="1">
        <f t="array" ref="C53">ROUND(_xlfn.IFS('Data Bersih'!C53&lt;='Credit Scoring'!$K$17,'Data Bersih'!C53*1.5/'Credit Scoring'!$K$17,'Data Bersih'!C53&gt;'Credit Scoring'!$K$19,'Data Bersih'!C53*6/$M$17,AND('Data Bersih'!C53&gt;'Credit Scoring'!$K$17,'Data Bersih'!C53&lt;='Credit Scoring'!$K$19),'Data Bersih'!C53*4.5/$K$19),2)</f>
        <v>2.25</v>
      </c>
      <c r="D53" s="8" cm="1">
        <f t="array" ref="D53">ROUND(_xlfn.IFS('Data Bersih'!D53&lt;='Credit Scoring'!$K$28,'Data Bersih'!D53*1.5/'Credit Scoring'!$K$28,'Data Bersih'!D53&gt;'Credit Scoring'!$K$30,'Data Bersih'!D53*6/$M$28,AND('Data Bersih'!D53&gt;'Credit Scoring'!$K$28,'Data Bersih'!D53&lt;='Credit Scoring'!$K$30),'Data Bersih'!D53*4.5/$K$30),2)</f>
        <v>1.2</v>
      </c>
      <c r="E53" s="1" cm="1">
        <f t="array" ref="E53">_xlfn.IFS(AND('Data Bersih'!E53=$O$5,'Data Bersih'!F53,$P$5),$Q$5,AND('Data Bersih'!E53=$O$6,'Data Bersih'!F53=$P$6),$Q$6,AND('Data Bersih'!E53=$O$7,'Data Bersih'!F53=$P$7),$Q$7,AND('Data Bersih'!E53=$O$8,'Data Bersih'!F53=$P$8),$Q$8)</f>
        <v>3</v>
      </c>
      <c r="F53" s="1" cm="1">
        <f t="array" ref="F53">_xlfn.IFS('Data Bersih'!G53=$O$13,$P$13,'Data Bersih'!G53=$O$14,$P$14,'Data Bersih'!G53=$O$15,$P$15,'Data Bersih'!G53=$O$16,$P$16)</f>
        <v>6</v>
      </c>
      <c r="G53" cm="1">
        <f t="array" ref="G53">ROUND(_xlfn.IFS(AND('Data Bersih'!H53&gt;0,'Data Bersih'!H53&lt;=4),'Data Bersih'!H53*2/4,AND('Data Bersih'!H53&gt;4,'Data Bersih'!H53&lt;=7),'Data Bersih'!H53*4/7,AND('Data Bersih'!H53&gt;7,'Data Bersih'!H53&lt;=10),'Data Bersih'!H53*6/10),2)</f>
        <v>4.8</v>
      </c>
      <c r="H53" s="1" cm="1">
        <f t="array" ref="H53">_xlfn.IFS('Data Bersih'!I53=$O$28,$P$28,'Data Bersih'!I53=$O$29,$P$29,'Data Bersih'!I53=$O$30,$P$30,'Data Bersih'!I53=$O$31,$P$31)</f>
        <v>3</v>
      </c>
      <c r="I53">
        <f t="shared" si="0"/>
        <v>3.28125</v>
      </c>
    </row>
    <row r="54" spans="1:9" x14ac:dyDescent="0.2">
      <c r="A54" s="1">
        <f>IF('Data Bersih'!A54&lt;=40,$L$7,$L$8)</f>
        <v>4</v>
      </c>
      <c r="B54" s="1">
        <f>IF('Data Bersih'!B54=$J$12,$L$12,$L$13)</f>
        <v>2</v>
      </c>
      <c r="C54" s="8" cm="1">
        <f t="array" ref="C54">ROUND(_xlfn.IFS('Data Bersih'!C54&lt;='Credit Scoring'!$K$17,'Data Bersih'!C54*1.5/'Credit Scoring'!$K$17,'Data Bersih'!C54&gt;'Credit Scoring'!$K$19,'Data Bersih'!C54*6/$M$17,AND('Data Bersih'!C54&gt;'Credit Scoring'!$K$17,'Data Bersih'!C54&lt;='Credit Scoring'!$K$19),'Data Bersih'!C54*4.5/$K$19),2)</f>
        <v>2.25</v>
      </c>
      <c r="D54" s="8" cm="1">
        <f t="array" ref="D54">ROUND(_xlfn.IFS('Data Bersih'!D54&lt;='Credit Scoring'!$K$28,'Data Bersih'!D54*1.5/'Credit Scoring'!$K$28,'Data Bersih'!D54&gt;'Credit Scoring'!$K$30,'Data Bersih'!D54*6/$M$28,AND('Data Bersih'!D54&gt;'Credit Scoring'!$K$28,'Data Bersih'!D54&lt;='Credit Scoring'!$K$30),'Data Bersih'!D54*4.5/$K$30),2)</f>
        <v>3</v>
      </c>
      <c r="E54" s="1" cm="1">
        <f t="array" ref="E54">_xlfn.IFS(AND('Data Bersih'!E54=$O$5,'Data Bersih'!F54,$P$5),$Q$5,AND('Data Bersih'!E54=$O$6,'Data Bersih'!F54=$P$6),$Q$6,AND('Data Bersih'!E54=$O$7,'Data Bersih'!F54=$P$7),$Q$7,AND('Data Bersih'!E54=$O$8,'Data Bersih'!F54=$P$8),$Q$8)</f>
        <v>0</v>
      </c>
      <c r="F54" s="1" cm="1">
        <f t="array" ref="F54">_xlfn.IFS('Data Bersih'!G54=$O$13,$P$13,'Data Bersih'!G54=$O$14,$P$14,'Data Bersih'!G54=$O$15,$P$15,'Data Bersih'!G54=$O$16,$P$16)</f>
        <v>6</v>
      </c>
      <c r="G54" cm="1">
        <f t="array" ref="G54">ROUND(_xlfn.IFS(AND('Data Bersih'!H54&gt;0,'Data Bersih'!H54&lt;=4),'Data Bersih'!H54*2/4,AND('Data Bersih'!H54&gt;4,'Data Bersih'!H54&lt;=7),'Data Bersih'!H54*4/7,AND('Data Bersih'!H54&gt;7,'Data Bersih'!H54&lt;=10),'Data Bersih'!H54*6/10),2)</f>
        <v>4.8</v>
      </c>
      <c r="H54" s="1" cm="1">
        <f t="array" ref="H54">_xlfn.IFS('Data Bersih'!I54=$O$28,$P$28,'Data Bersih'!I54=$O$29,$P$29,'Data Bersih'!I54=$O$30,$P$30,'Data Bersih'!I54=$O$31,$P$31)</f>
        <v>5</v>
      </c>
      <c r="I54">
        <f t="shared" si="0"/>
        <v>3.3812500000000001</v>
      </c>
    </row>
    <row r="55" spans="1:9" x14ac:dyDescent="0.2">
      <c r="A55" s="1">
        <f>IF('Data Bersih'!A55&lt;=40,$L$7,$L$8)</f>
        <v>4</v>
      </c>
      <c r="B55" s="1">
        <f>IF('Data Bersih'!B55=$J$12,$L$12,$L$13)</f>
        <v>5</v>
      </c>
      <c r="C55" s="8" cm="1">
        <f t="array" ref="C55">ROUND(_xlfn.IFS('Data Bersih'!C55&lt;='Credit Scoring'!$K$17,'Data Bersih'!C55*1.5/'Credit Scoring'!$K$17,'Data Bersih'!C55&gt;'Credit Scoring'!$K$19,'Data Bersih'!C55*6/$M$17,AND('Data Bersih'!C55&gt;'Credit Scoring'!$K$17,'Data Bersih'!C55&lt;='Credit Scoring'!$K$19),'Data Bersih'!C55*4.5/$K$19),2)</f>
        <v>1.1100000000000001</v>
      </c>
      <c r="D55" s="8" cm="1">
        <f t="array" ref="D55">ROUND(_xlfn.IFS('Data Bersih'!D55&lt;='Credit Scoring'!$K$28,'Data Bersih'!D55*1.5/'Credit Scoring'!$K$28,'Data Bersih'!D55&gt;'Credit Scoring'!$K$30,'Data Bersih'!D55*6/$M$28,AND('Data Bersih'!D55&gt;'Credit Scoring'!$K$28,'Data Bersih'!D55&lt;='Credit Scoring'!$K$30),'Data Bersih'!D55*4.5/$K$30),2)</f>
        <v>2.1</v>
      </c>
      <c r="E55" s="1" cm="1">
        <f t="array" ref="E55">_xlfn.IFS(AND('Data Bersih'!E55=$O$5,'Data Bersih'!F55,$P$5),$Q$5,AND('Data Bersih'!E55=$O$6,'Data Bersih'!F55=$P$6),$Q$6,AND('Data Bersih'!E55=$O$7,'Data Bersih'!F55=$P$7),$Q$7,AND('Data Bersih'!E55=$O$8,'Data Bersih'!F55=$P$8),$Q$8)</f>
        <v>0</v>
      </c>
      <c r="F55" s="1" cm="1">
        <f t="array" ref="F55">_xlfn.IFS('Data Bersih'!G55=$O$13,$P$13,'Data Bersih'!G55=$O$14,$P$14,'Data Bersih'!G55=$O$15,$P$15,'Data Bersih'!G55=$O$16,$P$16)</f>
        <v>6</v>
      </c>
      <c r="G55" cm="1">
        <f t="array" ref="G55">ROUND(_xlfn.IFS(AND('Data Bersih'!H55&gt;0,'Data Bersih'!H55&lt;=4),'Data Bersih'!H55*2/4,AND('Data Bersih'!H55&gt;4,'Data Bersih'!H55&lt;=7),'Data Bersih'!H55*4/7,AND('Data Bersih'!H55&gt;7,'Data Bersih'!H55&lt;=10),'Data Bersih'!H55*6/10),2)</f>
        <v>4</v>
      </c>
      <c r="H55" s="1" cm="1">
        <f t="array" ref="H55">_xlfn.IFS('Data Bersih'!I55=$O$28,$P$28,'Data Bersih'!I55=$O$29,$P$29,'Data Bersih'!I55=$O$30,$P$30,'Data Bersih'!I55=$O$31,$P$31)</f>
        <v>3</v>
      </c>
      <c r="I55">
        <f t="shared" si="0"/>
        <v>3.1512500000000001</v>
      </c>
    </row>
    <row r="56" spans="1:9" x14ac:dyDescent="0.2">
      <c r="A56" s="1">
        <f>IF('Data Bersih'!A56&lt;=40,$L$7,$L$8)</f>
        <v>4</v>
      </c>
      <c r="B56" s="1">
        <f>IF('Data Bersih'!B56=$J$12,$L$12,$L$13)</f>
        <v>2</v>
      </c>
      <c r="C56" s="8" cm="1">
        <f t="array" ref="C56">ROUND(_xlfn.IFS('Data Bersih'!C56&lt;='Credit Scoring'!$K$17,'Data Bersih'!C56*1.5/'Credit Scoring'!$K$17,'Data Bersih'!C56&gt;'Credit Scoring'!$K$19,'Data Bersih'!C56*6/$M$17,AND('Data Bersih'!C56&gt;'Credit Scoring'!$K$17,'Data Bersih'!C56&lt;='Credit Scoring'!$K$19),'Data Bersih'!C56*4.5/$K$19),2)</f>
        <v>2.14</v>
      </c>
      <c r="D56" s="8" cm="1">
        <f t="array" ref="D56">ROUND(_xlfn.IFS('Data Bersih'!D56&lt;='Credit Scoring'!$K$28,'Data Bersih'!D56*1.5/'Credit Scoring'!$K$28,'Data Bersih'!D56&gt;'Credit Scoring'!$K$30,'Data Bersih'!D56*6/$M$28,AND('Data Bersih'!D56&gt;'Credit Scoring'!$K$28,'Data Bersih'!D56&lt;='Credit Scoring'!$K$30),'Data Bersih'!D56*4.5/$K$30),2)</f>
        <v>0.78</v>
      </c>
      <c r="E56" s="1" cm="1">
        <f t="array" ref="E56">_xlfn.IFS(AND('Data Bersih'!E56=$O$5,'Data Bersih'!F56,$P$5),$Q$5,AND('Data Bersih'!E56=$O$6,'Data Bersih'!F56=$P$6),$Q$6,AND('Data Bersih'!E56=$O$7,'Data Bersih'!F56=$P$7),$Q$7,AND('Data Bersih'!E56=$O$8,'Data Bersih'!F56=$P$8),$Q$8)</f>
        <v>1</v>
      </c>
      <c r="F56" s="1" cm="1">
        <f t="array" ref="F56">_xlfn.IFS('Data Bersih'!G56=$O$13,$P$13,'Data Bersih'!G56=$O$14,$P$14,'Data Bersih'!G56=$O$15,$P$15,'Data Bersih'!G56=$O$16,$P$16)</f>
        <v>3.5</v>
      </c>
      <c r="G56" cm="1">
        <f t="array" ref="G56">ROUND(_xlfn.IFS(AND('Data Bersih'!H56&gt;0,'Data Bersih'!H56&lt;=4),'Data Bersih'!H56*2/4,AND('Data Bersih'!H56&gt;4,'Data Bersih'!H56&lt;=7),'Data Bersih'!H56*4/7,AND('Data Bersih'!H56&gt;7,'Data Bersih'!H56&lt;=10),'Data Bersih'!H56*6/10),2)</f>
        <v>3.43</v>
      </c>
      <c r="H56" s="1" cm="1">
        <f t="array" ref="H56">_xlfn.IFS('Data Bersih'!I56=$O$28,$P$28,'Data Bersih'!I56=$O$29,$P$29,'Data Bersih'!I56=$O$30,$P$30,'Data Bersih'!I56=$O$31,$P$31)</f>
        <v>3</v>
      </c>
      <c r="I56">
        <f t="shared" si="0"/>
        <v>2.4812500000000002</v>
      </c>
    </row>
    <row r="57" spans="1:9" x14ac:dyDescent="0.2">
      <c r="A57" s="1">
        <f>IF('Data Bersih'!A57&lt;=40,$L$7,$L$8)</f>
        <v>4</v>
      </c>
      <c r="B57" s="1">
        <f>IF('Data Bersih'!B57=$J$12,$L$12,$L$13)</f>
        <v>5</v>
      </c>
      <c r="C57" s="8" cm="1">
        <f t="array" ref="C57">ROUND(_xlfn.IFS('Data Bersih'!C57&lt;='Credit Scoring'!$K$17,'Data Bersih'!C57*1.5/'Credit Scoring'!$K$17,'Data Bersih'!C57&gt;'Credit Scoring'!$K$19,'Data Bersih'!C57*6/$M$17,AND('Data Bersih'!C57&gt;'Credit Scoring'!$K$17,'Data Bersih'!C57&lt;='Credit Scoring'!$K$19),'Data Bersih'!C57*4.5/$K$19),2)</f>
        <v>2.14</v>
      </c>
      <c r="D57" s="8" cm="1">
        <f t="array" ref="D57">ROUND(_xlfn.IFS('Data Bersih'!D57&lt;='Credit Scoring'!$K$28,'Data Bersih'!D57*1.5/'Credit Scoring'!$K$28,'Data Bersih'!D57&gt;'Credit Scoring'!$K$30,'Data Bersih'!D57*6/$M$28,AND('Data Bersih'!D57&gt;'Credit Scoring'!$K$28,'Data Bersih'!D57&lt;='Credit Scoring'!$K$30),'Data Bersih'!D57*4.5/$K$30),2)</f>
        <v>1.08</v>
      </c>
      <c r="E57" s="1" cm="1">
        <f t="array" ref="E57">_xlfn.IFS(AND('Data Bersih'!E57=$O$5,'Data Bersih'!F57,$P$5),$Q$5,AND('Data Bersih'!E57=$O$6,'Data Bersih'!F57=$P$6),$Q$6,AND('Data Bersih'!E57=$O$7,'Data Bersih'!F57=$P$7),$Q$7,AND('Data Bersih'!E57=$O$8,'Data Bersih'!F57=$P$8),$Q$8)</f>
        <v>3</v>
      </c>
      <c r="F57" s="1" cm="1">
        <f t="array" ref="F57">_xlfn.IFS('Data Bersih'!G57=$O$13,$P$13,'Data Bersih'!G57=$O$14,$P$14,'Data Bersih'!G57=$O$15,$P$15,'Data Bersih'!G57=$O$16,$P$16)</f>
        <v>6</v>
      </c>
      <c r="G57" cm="1">
        <f t="array" ref="G57">ROUND(_xlfn.IFS(AND('Data Bersih'!H57&gt;0,'Data Bersih'!H57&lt;=4),'Data Bersih'!H57*2/4,AND('Data Bersih'!H57&gt;4,'Data Bersih'!H57&lt;=7),'Data Bersih'!H57*4/7,AND('Data Bersih'!H57&gt;7,'Data Bersih'!H57&lt;=10),'Data Bersih'!H57*6/10),2)</f>
        <v>4</v>
      </c>
      <c r="H57" s="1" cm="1">
        <f t="array" ref="H57">_xlfn.IFS('Data Bersih'!I57=$O$28,$P$28,'Data Bersih'!I57=$O$29,$P$29,'Data Bersih'!I57=$O$30,$P$30,'Data Bersih'!I57=$O$31,$P$31)</f>
        <v>3</v>
      </c>
      <c r="I57">
        <f t="shared" si="0"/>
        <v>3.5274999999999999</v>
      </c>
    </row>
    <row r="58" spans="1:9" x14ac:dyDescent="0.2">
      <c r="A58" s="1">
        <f>IF('Data Bersih'!A58&lt;=40,$L$7,$L$8)</f>
        <v>4</v>
      </c>
      <c r="B58" s="1">
        <f>IF('Data Bersih'!B58=$J$12,$L$12,$L$13)</f>
        <v>5</v>
      </c>
      <c r="C58" s="8" cm="1">
        <f t="array" ref="C58">ROUND(_xlfn.IFS('Data Bersih'!C58&lt;='Credit Scoring'!$K$17,'Data Bersih'!C58*1.5/'Credit Scoring'!$K$17,'Data Bersih'!C58&gt;'Credit Scoring'!$K$19,'Data Bersih'!C58*6/$M$17,AND('Data Bersih'!C58&gt;'Credit Scoring'!$K$17,'Data Bersih'!C58&lt;='Credit Scoring'!$K$19),'Data Bersih'!C58*4.5/$K$19),2)</f>
        <v>1.69</v>
      </c>
      <c r="D58" s="8" cm="1">
        <f t="array" ref="D58">ROUND(_xlfn.IFS('Data Bersih'!D58&lt;='Credit Scoring'!$K$28,'Data Bersih'!D58*1.5/'Credit Scoring'!$K$28,'Data Bersih'!D58&gt;'Credit Scoring'!$K$30,'Data Bersih'!D58*6/$M$28,AND('Data Bersih'!D58&gt;'Credit Scoring'!$K$28,'Data Bersih'!D58&lt;='Credit Scoring'!$K$30),'Data Bersih'!D58*4.5/$K$30),2)</f>
        <v>0.9</v>
      </c>
      <c r="E58" s="1" cm="1">
        <f t="array" ref="E58">_xlfn.IFS(AND('Data Bersih'!E58=$O$5,'Data Bersih'!F58,$P$5),$Q$5,AND('Data Bersih'!E58=$O$6,'Data Bersih'!F58=$P$6),$Q$6,AND('Data Bersih'!E58=$O$7,'Data Bersih'!F58=$P$7),$Q$7,AND('Data Bersih'!E58=$O$8,'Data Bersih'!F58=$P$8),$Q$8)</f>
        <v>3</v>
      </c>
      <c r="F58" s="1" cm="1">
        <f t="array" ref="F58">_xlfn.IFS('Data Bersih'!G58=$O$13,$P$13,'Data Bersih'!G58=$O$14,$P$14,'Data Bersih'!G58=$O$15,$P$15,'Data Bersih'!G58=$O$16,$P$16)</f>
        <v>6</v>
      </c>
      <c r="G58" cm="1">
        <f t="array" ref="G58">ROUND(_xlfn.IFS(AND('Data Bersih'!H58&gt;0,'Data Bersih'!H58&lt;=4),'Data Bersih'!H58*2/4,AND('Data Bersih'!H58&gt;4,'Data Bersih'!H58&lt;=7),'Data Bersih'!H58*4/7,AND('Data Bersih'!H58&gt;7,'Data Bersih'!H58&lt;=10),'Data Bersih'!H58*6/10),2)</f>
        <v>4.8</v>
      </c>
      <c r="H58" s="1" cm="1">
        <f t="array" ref="H58">_xlfn.IFS('Data Bersih'!I58=$O$28,$P$28,'Data Bersih'!I58=$O$29,$P$29,'Data Bersih'!I58=$O$30,$P$30,'Data Bersih'!I58=$O$31,$P$31)</f>
        <v>5</v>
      </c>
      <c r="I58">
        <f t="shared" si="0"/>
        <v>3.7987500000000001</v>
      </c>
    </row>
    <row r="59" spans="1:9" x14ac:dyDescent="0.2">
      <c r="A59" s="1">
        <f>IF('Data Bersih'!A59&lt;=40,$L$7,$L$8)</f>
        <v>4</v>
      </c>
      <c r="B59" s="1">
        <f>IF('Data Bersih'!B59=$J$12,$L$12,$L$13)</f>
        <v>5</v>
      </c>
      <c r="C59" s="8" cm="1">
        <f t="array" ref="C59">ROUND(_xlfn.IFS('Data Bersih'!C59&lt;='Credit Scoring'!$K$17,'Data Bersih'!C59*1.5/'Credit Scoring'!$K$17,'Data Bersih'!C59&gt;'Credit Scoring'!$K$19,'Data Bersih'!C59*6/$M$17,AND('Data Bersih'!C59&gt;'Credit Scoring'!$K$17,'Data Bersih'!C59&lt;='Credit Scoring'!$K$19),'Data Bersih'!C59*4.5/$K$19),2)</f>
        <v>2.25</v>
      </c>
      <c r="D59" s="8" cm="1">
        <f t="array" ref="D59">ROUND(_xlfn.IFS('Data Bersih'!D59&lt;='Credit Scoring'!$K$28,'Data Bersih'!D59*1.5/'Credit Scoring'!$K$28,'Data Bersih'!D59&gt;'Credit Scoring'!$K$30,'Data Bersih'!D59*6/$M$28,AND('Data Bersih'!D59&gt;'Credit Scoring'!$K$28,'Data Bersih'!D59&lt;='Credit Scoring'!$K$30),'Data Bersih'!D59*4.5/$K$30),2)</f>
        <v>1.5</v>
      </c>
      <c r="E59" s="1" cm="1">
        <f t="array" ref="E59">_xlfn.IFS(AND('Data Bersih'!E59=$O$5,'Data Bersih'!F59,$P$5),$Q$5,AND('Data Bersih'!E59=$O$6,'Data Bersih'!F59=$P$6),$Q$6,AND('Data Bersih'!E59=$O$7,'Data Bersih'!F59=$P$7),$Q$7,AND('Data Bersih'!E59=$O$8,'Data Bersih'!F59=$P$8),$Q$8)</f>
        <v>3</v>
      </c>
      <c r="F59" s="1" cm="1">
        <f t="array" ref="F59">_xlfn.IFS('Data Bersih'!G59=$O$13,$P$13,'Data Bersih'!G59=$O$14,$P$14,'Data Bersih'!G59=$O$15,$P$15,'Data Bersih'!G59=$O$16,$P$16)</f>
        <v>3.5</v>
      </c>
      <c r="G59" cm="1">
        <f t="array" ref="G59">ROUND(_xlfn.IFS(AND('Data Bersih'!H59&gt;0,'Data Bersih'!H59&lt;=4),'Data Bersih'!H59*2/4,AND('Data Bersih'!H59&gt;4,'Data Bersih'!H59&lt;=7),'Data Bersih'!H59*4/7,AND('Data Bersih'!H59&gt;7,'Data Bersih'!H59&lt;=10),'Data Bersih'!H59*6/10),2)</f>
        <v>6</v>
      </c>
      <c r="H59" s="1" cm="1">
        <f t="array" ref="H59">_xlfn.IFS('Data Bersih'!I59=$O$28,$P$28,'Data Bersih'!I59=$O$29,$P$29,'Data Bersih'!I59=$O$30,$P$30,'Data Bersih'!I59=$O$31,$P$31)</f>
        <v>5</v>
      </c>
      <c r="I59">
        <f t="shared" si="0"/>
        <v>3.78125</v>
      </c>
    </row>
    <row r="60" spans="1:9" x14ac:dyDescent="0.2">
      <c r="A60" s="1">
        <f>IF('Data Bersih'!A60&lt;=40,$L$7,$L$8)</f>
        <v>4</v>
      </c>
      <c r="B60" s="1">
        <f>IF('Data Bersih'!B60=$J$12,$L$12,$L$13)</f>
        <v>2</v>
      </c>
      <c r="C60" s="8" cm="1">
        <f t="array" ref="C60">ROUND(_xlfn.IFS('Data Bersih'!C60&lt;='Credit Scoring'!$K$17,'Data Bersih'!C60*1.5/'Credit Scoring'!$K$17,'Data Bersih'!C60&gt;'Credit Scoring'!$K$19,'Data Bersih'!C60*6/$M$17,AND('Data Bersih'!C60&gt;'Credit Scoring'!$K$17,'Data Bersih'!C60&lt;='Credit Scoring'!$K$19),'Data Bersih'!C60*4.5/$K$19),2)</f>
        <v>1.1100000000000001</v>
      </c>
      <c r="D60" s="8" cm="1">
        <f t="array" ref="D60">ROUND(_xlfn.IFS('Data Bersih'!D60&lt;='Credit Scoring'!$K$28,'Data Bersih'!D60*1.5/'Credit Scoring'!$K$28,'Data Bersih'!D60&gt;'Credit Scoring'!$K$30,'Data Bersih'!D60*6/$M$28,AND('Data Bersih'!D60&gt;'Credit Scoring'!$K$28,'Data Bersih'!D60&lt;='Credit Scoring'!$K$30),'Data Bersih'!D60*4.5/$K$30),2)</f>
        <v>0.6</v>
      </c>
      <c r="E60" s="1" cm="1">
        <f t="array" ref="E60">_xlfn.IFS(AND('Data Bersih'!E60=$O$5,'Data Bersih'!F60,$P$5),$Q$5,AND('Data Bersih'!E60=$O$6,'Data Bersih'!F60=$P$6),$Q$6,AND('Data Bersih'!E60=$O$7,'Data Bersih'!F60=$P$7),$Q$7,AND('Data Bersih'!E60=$O$8,'Data Bersih'!F60=$P$8),$Q$8)</f>
        <v>3</v>
      </c>
      <c r="F60" s="1" cm="1">
        <f t="array" ref="F60">_xlfn.IFS('Data Bersih'!G60=$O$13,$P$13,'Data Bersih'!G60=$O$14,$P$14,'Data Bersih'!G60=$O$15,$P$15,'Data Bersih'!G60=$O$16,$P$16)</f>
        <v>3.5</v>
      </c>
      <c r="G60" cm="1">
        <f t="array" ref="G60">ROUND(_xlfn.IFS(AND('Data Bersih'!H60&gt;0,'Data Bersih'!H60&lt;=4),'Data Bersih'!H60*2/4,AND('Data Bersih'!H60&gt;4,'Data Bersih'!H60&lt;=7),'Data Bersih'!H60*4/7,AND('Data Bersih'!H60&gt;7,'Data Bersih'!H60&lt;=10),'Data Bersih'!H60*6/10),2)</f>
        <v>4.8</v>
      </c>
      <c r="H60" s="1" cm="1">
        <f t="array" ref="H60">_xlfn.IFS('Data Bersih'!I60=$O$28,$P$28,'Data Bersih'!I60=$O$29,$P$29,'Data Bersih'!I60=$O$30,$P$30,'Data Bersih'!I60=$O$31,$P$31)</f>
        <v>3</v>
      </c>
      <c r="I60">
        <f t="shared" si="0"/>
        <v>2.7512500000000002</v>
      </c>
    </row>
    <row r="61" spans="1:9" x14ac:dyDescent="0.2">
      <c r="A61" s="1">
        <f>IF('Data Bersih'!A61&lt;=40,$L$7,$L$8)</f>
        <v>4</v>
      </c>
      <c r="B61" s="1">
        <f>IF('Data Bersih'!B61=$J$12,$L$12,$L$13)</f>
        <v>5</v>
      </c>
      <c r="C61" s="8" cm="1">
        <f t="array" ref="C61">ROUND(_xlfn.IFS('Data Bersih'!C61&lt;='Credit Scoring'!$K$17,'Data Bersih'!C61*1.5/'Credit Scoring'!$K$17,'Data Bersih'!C61&gt;'Credit Scoring'!$K$19,'Data Bersih'!C61*6/$M$17,AND('Data Bersih'!C61&gt;'Credit Scoring'!$K$17,'Data Bersih'!C61&lt;='Credit Scoring'!$K$19),'Data Bersih'!C61*4.5/$K$19),2)</f>
        <v>2.25</v>
      </c>
      <c r="D61" s="8" cm="1">
        <f t="array" ref="D61">ROUND(_xlfn.IFS('Data Bersih'!D61&lt;='Credit Scoring'!$K$28,'Data Bersih'!D61*1.5/'Credit Scoring'!$K$28,'Data Bersih'!D61&gt;'Credit Scoring'!$K$30,'Data Bersih'!D61*6/$M$28,AND('Data Bersih'!D61&gt;'Credit Scoring'!$K$28,'Data Bersih'!D61&lt;='Credit Scoring'!$K$30),'Data Bersih'!D61*4.5/$K$30),2)</f>
        <v>3</v>
      </c>
      <c r="E61" s="1" cm="1">
        <f t="array" ref="E61">_xlfn.IFS(AND('Data Bersih'!E61=$O$5,'Data Bersih'!F61,$P$5),$Q$5,AND('Data Bersih'!E61=$O$6,'Data Bersih'!F61=$P$6),$Q$6,AND('Data Bersih'!E61=$O$7,'Data Bersih'!F61=$P$7),$Q$7,AND('Data Bersih'!E61=$O$8,'Data Bersih'!F61=$P$8),$Q$8)</f>
        <v>3</v>
      </c>
      <c r="F61" s="1" cm="1">
        <f t="array" ref="F61">_xlfn.IFS('Data Bersih'!G61=$O$13,$P$13,'Data Bersih'!G61=$O$14,$P$14,'Data Bersih'!G61=$O$15,$P$15,'Data Bersih'!G61=$O$16,$P$16)</f>
        <v>1</v>
      </c>
      <c r="G61" cm="1">
        <f t="array" ref="G61">ROUND(_xlfn.IFS(AND('Data Bersih'!H61&gt;0,'Data Bersih'!H61&lt;=4),'Data Bersih'!H61*2/4,AND('Data Bersih'!H61&gt;4,'Data Bersih'!H61&lt;=7),'Data Bersih'!H61*4/7,AND('Data Bersih'!H61&gt;7,'Data Bersih'!H61&lt;=10),'Data Bersih'!H61*6/10),2)</f>
        <v>0.5</v>
      </c>
      <c r="H61" s="1" cm="1">
        <f t="array" ref="H61">_xlfn.IFS('Data Bersih'!I61=$O$28,$P$28,'Data Bersih'!I61=$O$29,$P$29,'Data Bersih'!I61=$O$30,$P$30,'Data Bersih'!I61=$O$31,$P$31)</f>
        <v>5</v>
      </c>
      <c r="I61">
        <f t="shared" si="0"/>
        <v>2.96875</v>
      </c>
    </row>
    <row r="62" spans="1:9" x14ac:dyDescent="0.2">
      <c r="A62" s="1">
        <f>IF('Data Bersih'!A62&lt;=40,$L$7,$L$8)</f>
        <v>4</v>
      </c>
      <c r="B62" s="1">
        <f>IF('Data Bersih'!B62=$J$12,$L$12,$L$13)</f>
        <v>2</v>
      </c>
      <c r="C62" s="8" cm="1">
        <f t="array" ref="C62">ROUND(_xlfn.IFS('Data Bersih'!C62&lt;='Credit Scoring'!$K$17,'Data Bersih'!C62*1.5/'Credit Scoring'!$K$17,'Data Bersih'!C62&gt;'Credit Scoring'!$K$19,'Data Bersih'!C62*6/$M$17,AND('Data Bersih'!C62&gt;'Credit Scoring'!$K$17,'Data Bersih'!C62&lt;='Credit Scoring'!$K$19),'Data Bersih'!C62*4.5/$K$19),2)</f>
        <v>1.1100000000000001</v>
      </c>
      <c r="D62" s="8" cm="1">
        <f t="array" ref="D62">ROUND(_xlfn.IFS('Data Bersih'!D62&lt;='Credit Scoring'!$K$28,'Data Bersih'!D62*1.5/'Credit Scoring'!$K$28,'Data Bersih'!D62&gt;'Credit Scoring'!$K$30,'Data Bersih'!D62*6/$M$28,AND('Data Bersih'!D62&gt;'Credit Scoring'!$K$28,'Data Bersih'!D62&lt;='Credit Scoring'!$K$30),'Data Bersih'!D62*4.5/$K$30),2)</f>
        <v>1.5</v>
      </c>
      <c r="E62" s="1" cm="1">
        <f t="array" ref="E62">_xlfn.IFS(AND('Data Bersih'!E62=$O$5,'Data Bersih'!F62,$P$5),$Q$5,AND('Data Bersih'!E62=$O$6,'Data Bersih'!F62=$P$6),$Q$6,AND('Data Bersih'!E62=$O$7,'Data Bersih'!F62=$P$7),$Q$7,AND('Data Bersih'!E62=$O$8,'Data Bersih'!F62=$P$8),$Q$8)</f>
        <v>3</v>
      </c>
      <c r="F62" s="1" cm="1">
        <f t="array" ref="F62">_xlfn.IFS('Data Bersih'!G62=$O$13,$P$13,'Data Bersih'!G62=$O$14,$P$14,'Data Bersih'!G62=$O$15,$P$15,'Data Bersih'!G62=$O$16,$P$16)</f>
        <v>3.5</v>
      </c>
      <c r="G62" cm="1">
        <f t="array" ref="G62">ROUND(_xlfn.IFS(AND('Data Bersih'!H62&gt;0,'Data Bersih'!H62&lt;=4),'Data Bersih'!H62*2/4,AND('Data Bersih'!H62&gt;4,'Data Bersih'!H62&lt;=7),'Data Bersih'!H62*4/7,AND('Data Bersih'!H62&gt;7,'Data Bersih'!H62&lt;=10),'Data Bersih'!H62*6/10),2)</f>
        <v>2.86</v>
      </c>
      <c r="H62" s="1" cm="1">
        <f t="array" ref="H62">_xlfn.IFS('Data Bersih'!I62=$O$28,$P$28,'Data Bersih'!I62=$O$29,$P$29,'Data Bersih'!I62=$O$30,$P$30,'Data Bersih'!I62=$O$31,$P$31)</f>
        <v>5</v>
      </c>
      <c r="I62">
        <f t="shared" si="0"/>
        <v>2.8712499999999999</v>
      </c>
    </row>
    <row r="63" spans="1:9" x14ac:dyDescent="0.2">
      <c r="A63" s="1">
        <f>IF('Data Bersih'!A63&lt;=40,$L$7,$L$8)</f>
        <v>4</v>
      </c>
      <c r="B63" s="1">
        <f>IF('Data Bersih'!B63=$J$12,$L$12,$L$13)</f>
        <v>5</v>
      </c>
      <c r="C63" s="8" cm="1">
        <f t="array" ref="C63">ROUND(_xlfn.IFS('Data Bersih'!C63&lt;='Credit Scoring'!$K$17,'Data Bersih'!C63*1.5/'Credit Scoring'!$K$17,'Data Bersih'!C63&gt;'Credit Scoring'!$K$19,'Data Bersih'!C63*6/$M$17,AND('Data Bersih'!C63&gt;'Credit Scoring'!$K$17,'Data Bersih'!C63&lt;='Credit Scoring'!$K$19),'Data Bersih'!C63*4.5/$K$19),2)</f>
        <v>3.43</v>
      </c>
      <c r="D63" s="8" cm="1">
        <f t="array" ref="D63">ROUND(_xlfn.IFS('Data Bersih'!D63&lt;='Credit Scoring'!$K$28,'Data Bersih'!D63*1.5/'Credit Scoring'!$K$28,'Data Bersih'!D63&gt;'Credit Scoring'!$K$30,'Data Bersih'!D63*6/$M$28,AND('Data Bersih'!D63&gt;'Credit Scoring'!$K$28,'Data Bersih'!D63&lt;='Credit Scoring'!$K$30),'Data Bersih'!D63*4.5/$K$30),2)</f>
        <v>6</v>
      </c>
      <c r="E63" s="1" cm="1">
        <f t="array" ref="E63">_xlfn.IFS(AND('Data Bersih'!E63=$O$5,'Data Bersih'!F63,$P$5),$Q$5,AND('Data Bersih'!E63=$O$6,'Data Bersih'!F63=$P$6),$Q$6,AND('Data Bersih'!E63=$O$7,'Data Bersih'!F63=$P$7),$Q$7,AND('Data Bersih'!E63=$O$8,'Data Bersih'!F63=$P$8),$Q$8)</f>
        <v>3</v>
      </c>
      <c r="F63" s="1" cm="1">
        <f t="array" ref="F63">_xlfn.IFS('Data Bersih'!G63=$O$13,$P$13,'Data Bersih'!G63=$O$14,$P$14,'Data Bersih'!G63=$O$15,$P$15,'Data Bersih'!G63=$O$16,$P$16)</f>
        <v>6</v>
      </c>
      <c r="G63" cm="1">
        <f t="array" ref="G63">ROUND(_xlfn.IFS(AND('Data Bersih'!H63&gt;0,'Data Bersih'!H63&lt;=4),'Data Bersih'!H63*2/4,AND('Data Bersih'!H63&gt;4,'Data Bersih'!H63&lt;=7),'Data Bersih'!H63*4/7,AND('Data Bersih'!H63&gt;7,'Data Bersih'!H63&lt;=10),'Data Bersih'!H63*6/10),2)</f>
        <v>5.4</v>
      </c>
      <c r="H63" s="1" cm="1">
        <f t="array" ref="H63">_xlfn.IFS('Data Bersih'!I63=$O$28,$P$28,'Data Bersih'!I63=$O$29,$P$29,'Data Bersih'!I63=$O$30,$P$30,'Data Bersih'!I63=$O$31,$P$31)</f>
        <v>5</v>
      </c>
      <c r="I63">
        <f t="shared" si="0"/>
        <v>4.7287499999999998</v>
      </c>
    </row>
    <row r="64" spans="1:9" x14ac:dyDescent="0.2">
      <c r="A64" s="1">
        <f>IF('Data Bersih'!A64&lt;=40,$L$7,$L$8)</f>
        <v>4</v>
      </c>
      <c r="B64" s="1">
        <f>IF('Data Bersih'!B64=$J$12,$L$12,$L$13)</f>
        <v>5</v>
      </c>
      <c r="C64" s="8" cm="1">
        <f t="array" ref="C64">ROUND(_xlfn.IFS('Data Bersih'!C64&lt;='Credit Scoring'!$K$17,'Data Bersih'!C64*1.5/'Credit Scoring'!$K$17,'Data Bersih'!C64&gt;'Credit Scoring'!$K$19,'Data Bersih'!C64*6/$M$17,AND('Data Bersih'!C64&gt;'Credit Scoring'!$K$17,'Data Bersih'!C64&lt;='Credit Scoring'!$K$19),'Data Bersih'!C64*4.5/$K$19),2)</f>
        <v>4.5</v>
      </c>
      <c r="D64" s="8" cm="1">
        <f t="array" ref="D64">ROUND(_xlfn.IFS('Data Bersih'!D64&lt;='Credit Scoring'!$K$28,'Data Bersih'!D64*1.5/'Credit Scoring'!$K$28,'Data Bersih'!D64&gt;'Credit Scoring'!$K$30,'Data Bersih'!D64*6/$M$28,AND('Data Bersih'!D64&gt;'Credit Scoring'!$K$28,'Data Bersih'!D64&lt;='Credit Scoring'!$K$30),'Data Bersih'!D64*4.5/$K$30),2)</f>
        <v>1.25</v>
      </c>
      <c r="E64" s="1" cm="1">
        <f t="array" ref="E64">_xlfn.IFS(AND('Data Bersih'!E64=$O$5,'Data Bersih'!F64,$P$5),$Q$5,AND('Data Bersih'!E64=$O$6,'Data Bersih'!F64=$P$6),$Q$6,AND('Data Bersih'!E64=$O$7,'Data Bersih'!F64=$P$7),$Q$7,AND('Data Bersih'!E64=$O$8,'Data Bersih'!F64=$P$8),$Q$8)</f>
        <v>3</v>
      </c>
      <c r="F64" s="1" cm="1">
        <f t="array" ref="F64">_xlfn.IFS('Data Bersih'!G64=$O$13,$P$13,'Data Bersih'!G64=$O$14,$P$14,'Data Bersih'!G64=$O$15,$P$15,'Data Bersih'!G64=$O$16,$P$16)</f>
        <v>3.5</v>
      </c>
      <c r="G64" cm="1">
        <f t="array" ref="G64">ROUND(_xlfn.IFS(AND('Data Bersih'!H64&gt;0,'Data Bersih'!H64&lt;=4),'Data Bersih'!H64*2/4,AND('Data Bersih'!H64&gt;4,'Data Bersih'!H64&lt;=7),'Data Bersih'!H64*4/7,AND('Data Bersih'!H64&gt;7,'Data Bersih'!H64&lt;=10),'Data Bersih'!H64*6/10),2)</f>
        <v>2.86</v>
      </c>
      <c r="H64" s="1" cm="1">
        <f t="array" ref="H64">_xlfn.IFS('Data Bersih'!I64=$O$28,$P$28,'Data Bersih'!I64=$O$29,$P$29,'Data Bersih'!I64=$O$30,$P$30,'Data Bersih'!I64=$O$31,$P$31)</f>
        <v>5</v>
      </c>
      <c r="I64">
        <f t="shared" si="0"/>
        <v>3.6387499999999999</v>
      </c>
    </row>
    <row r="65" spans="1:9" x14ac:dyDescent="0.2">
      <c r="A65" s="1">
        <f>IF('Data Bersih'!A65&lt;=40,$L$7,$L$8)</f>
        <v>4</v>
      </c>
      <c r="B65" s="1">
        <f>IF('Data Bersih'!B65=$J$12,$L$12,$L$13)</f>
        <v>5</v>
      </c>
      <c r="C65" s="8" cm="1">
        <f t="array" ref="C65">ROUND(_xlfn.IFS('Data Bersih'!C65&lt;='Credit Scoring'!$K$17,'Data Bersih'!C65*1.5/'Credit Scoring'!$K$17,'Data Bersih'!C65&gt;'Credit Scoring'!$K$19,'Data Bersih'!C65*6/$M$17,AND('Data Bersih'!C65&gt;'Credit Scoring'!$K$17,'Data Bersih'!C65&lt;='Credit Scoring'!$K$19),'Data Bersih'!C65*4.5/$K$19),2)</f>
        <v>2.57</v>
      </c>
      <c r="D65" s="8" cm="1">
        <f t="array" ref="D65">ROUND(_xlfn.IFS('Data Bersih'!D65&lt;='Credit Scoring'!$K$28,'Data Bersih'!D65*1.5/'Credit Scoring'!$K$28,'Data Bersih'!D65&gt;'Credit Scoring'!$K$30,'Data Bersih'!D65*6/$M$28,AND('Data Bersih'!D65&gt;'Credit Scoring'!$K$28,'Data Bersih'!D65&lt;='Credit Scoring'!$K$30),'Data Bersih'!D65*4.5/$K$30),2)</f>
        <v>3</v>
      </c>
      <c r="E65" s="1" cm="1">
        <f t="array" ref="E65">_xlfn.IFS(AND('Data Bersih'!E65=$O$5,'Data Bersih'!F65,$P$5),$Q$5,AND('Data Bersih'!E65=$O$6,'Data Bersih'!F65=$P$6),$Q$6,AND('Data Bersih'!E65=$O$7,'Data Bersih'!F65=$P$7),$Q$7,AND('Data Bersih'!E65=$O$8,'Data Bersih'!F65=$P$8),$Q$8)</f>
        <v>3</v>
      </c>
      <c r="F65" s="1" cm="1">
        <f t="array" ref="F65">_xlfn.IFS('Data Bersih'!G65=$O$13,$P$13,'Data Bersih'!G65=$O$14,$P$14,'Data Bersih'!G65=$O$15,$P$15,'Data Bersih'!G65=$O$16,$P$16)</f>
        <v>3.5</v>
      </c>
      <c r="G65" cm="1">
        <f t="array" ref="G65">ROUND(_xlfn.IFS(AND('Data Bersih'!H65&gt;0,'Data Bersih'!H65&lt;=4),'Data Bersih'!H65*2/4,AND('Data Bersih'!H65&gt;4,'Data Bersih'!H65&lt;=7),'Data Bersih'!H65*4/7,AND('Data Bersih'!H65&gt;7,'Data Bersih'!H65&lt;=10),'Data Bersih'!H65*6/10),2)</f>
        <v>4</v>
      </c>
      <c r="H65" s="1" cm="1">
        <f t="array" ref="H65">_xlfn.IFS('Data Bersih'!I65=$O$28,$P$28,'Data Bersih'!I65=$O$29,$P$29,'Data Bersih'!I65=$O$30,$P$30,'Data Bersih'!I65=$O$31,$P$31)</f>
        <v>3</v>
      </c>
      <c r="I65">
        <f t="shared" si="0"/>
        <v>3.50875</v>
      </c>
    </row>
    <row r="66" spans="1:9" x14ac:dyDescent="0.2">
      <c r="A66" s="1">
        <f>IF('Data Bersih'!A66&lt;=40,$L$7,$L$8)</f>
        <v>4</v>
      </c>
      <c r="B66" s="1">
        <f>IF('Data Bersih'!B66=$J$12,$L$12,$L$13)</f>
        <v>5</v>
      </c>
      <c r="C66" s="8" cm="1">
        <f t="array" ref="C66">ROUND(_xlfn.IFS('Data Bersih'!C66&lt;='Credit Scoring'!$K$17,'Data Bersih'!C66*1.5/'Credit Scoring'!$K$17,'Data Bersih'!C66&gt;'Credit Scoring'!$K$19,'Data Bersih'!C66*6/$M$17,AND('Data Bersih'!C66&gt;'Credit Scoring'!$K$17,'Data Bersih'!C66&lt;='Credit Scoring'!$K$19),'Data Bersih'!C66*4.5/$K$19),2)</f>
        <v>4.5</v>
      </c>
      <c r="D66" s="8" cm="1">
        <f t="array" ref="D66">ROUND(_xlfn.IFS('Data Bersih'!D66&lt;='Credit Scoring'!$K$28,'Data Bersih'!D66*1.5/'Credit Scoring'!$K$28,'Data Bersih'!D66&gt;'Credit Scoring'!$K$30,'Data Bersih'!D66*6/$M$28,AND('Data Bersih'!D66&gt;'Credit Scoring'!$K$28,'Data Bersih'!D66&lt;='Credit Scoring'!$K$30),'Data Bersih'!D66*4.5/$K$30),2)</f>
        <v>4.5</v>
      </c>
      <c r="E66" s="1" cm="1">
        <f t="array" ref="E66">_xlfn.IFS(AND('Data Bersih'!E66=$O$5,'Data Bersih'!F66,$P$5),$Q$5,AND('Data Bersih'!E66=$O$6,'Data Bersih'!F66=$P$6),$Q$6,AND('Data Bersih'!E66=$O$7,'Data Bersih'!F66=$P$7),$Q$7,AND('Data Bersih'!E66=$O$8,'Data Bersih'!F66=$P$8),$Q$8)</f>
        <v>3</v>
      </c>
      <c r="F66" s="1" cm="1">
        <f t="array" ref="F66">_xlfn.IFS('Data Bersih'!G66=$O$13,$P$13,'Data Bersih'!G66=$O$14,$P$14,'Data Bersih'!G66=$O$15,$P$15,'Data Bersih'!G66=$O$16,$P$16)</f>
        <v>1</v>
      </c>
      <c r="G66" cm="1">
        <f t="array" ref="G66">ROUND(_xlfn.IFS(AND('Data Bersih'!H66&gt;0,'Data Bersih'!H66&lt;=4),'Data Bersih'!H66*2/4,AND('Data Bersih'!H66&gt;4,'Data Bersih'!H66&lt;=7),'Data Bersih'!H66*4/7,AND('Data Bersih'!H66&gt;7,'Data Bersih'!H66&lt;=10),'Data Bersih'!H66*6/10),2)</f>
        <v>2</v>
      </c>
      <c r="H66" s="1" cm="1">
        <f t="array" ref="H66">_xlfn.IFS('Data Bersih'!I66=$O$28,$P$28,'Data Bersih'!I66=$O$29,$P$29,'Data Bersih'!I66=$O$30,$P$30,'Data Bersih'!I66=$O$31,$P$31)</f>
        <v>3</v>
      </c>
      <c r="I66">
        <f t="shared" si="0"/>
        <v>3.375</v>
      </c>
    </row>
    <row r="67" spans="1:9" x14ac:dyDescent="0.2">
      <c r="A67" s="1">
        <f>IF('Data Bersih'!A67&lt;=40,$L$7,$L$8)</f>
        <v>4</v>
      </c>
      <c r="B67" s="1">
        <f>IF('Data Bersih'!B67=$J$12,$L$12,$L$13)</f>
        <v>5</v>
      </c>
      <c r="C67" s="8" cm="1">
        <f t="array" ref="C67">ROUND(_xlfn.IFS('Data Bersih'!C67&lt;='Credit Scoring'!$K$17,'Data Bersih'!C67*1.5/'Credit Scoring'!$K$17,'Data Bersih'!C67&gt;'Credit Scoring'!$K$19,'Data Bersih'!C67*6/$M$17,AND('Data Bersih'!C67&gt;'Credit Scoring'!$K$17,'Data Bersih'!C67&lt;='Credit Scoring'!$K$19),'Data Bersih'!C67*4.5/$K$19),2)</f>
        <v>2.25</v>
      </c>
      <c r="D67" s="8" cm="1">
        <f t="array" ref="D67">ROUND(_xlfn.IFS('Data Bersih'!D67&lt;='Credit Scoring'!$K$28,'Data Bersih'!D67*1.5/'Credit Scoring'!$K$28,'Data Bersih'!D67&gt;'Credit Scoring'!$K$30,'Data Bersih'!D67*6/$M$28,AND('Data Bersih'!D67&gt;'Credit Scoring'!$K$28,'Data Bersih'!D67&lt;='Credit Scoring'!$K$30),'Data Bersih'!D67*4.5/$K$30),2)</f>
        <v>0.77</v>
      </c>
      <c r="E67" s="1" cm="1">
        <f t="array" ref="E67">_xlfn.IFS(AND('Data Bersih'!E67=$O$5,'Data Bersih'!F67,$P$5),$Q$5,AND('Data Bersih'!E67=$O$6,'Data Bersih'!F67=$P$6),$Q$6,AND('Data Bersih'!E67=$O$7,'Data Bersih'!F67=$P$7),$Q$7,AND('Data Bersih'!E67=$O$8,'Data Bersih'!F67=$P$8),$Q$8)</f>
        <v>3</v>
      </c>
      <c r="F67" s="1" cm="1">
        <f t="array" ref="F67">_xlfn.IFS('Data Bersih'!G67=$O$13,$P$13,'Data Bersih'!G67=$O$14,$P$14,'Data Bersih'!G67=$O$15,$P$15,'Data Bersih'!G67=$O$16,$P$16)</f>
        <v>6</v>
      </c>
      <c r="G67" cm="1">
        <f t="array" ref="G67">ROUND(_xlfn.IFS(AND('Data Bersih'!H67&gt;0,'Data Bersih'!H67&lt;=4),'Data Bersih'!H67*2/4,AND('Data Bersih'!H67&gt;4,'Data Bersih'!H67&lt;=7),'Data Bersih'!H67*4/7,AND('Data Bersih'!H67&gt;7,'Data Bersih'!H67&lt;=10),'Data Bersih'!H67*6/10),2)</f>
        <v>4</v>
      </c>
      <c r="H67" s="1" cm="1">
        <f t="array" ref="H67">_xlfn.IFS('Data Bersih'!I67=$O$28,$P$28,'Data Bersih'!I67=$O$29,$P$29,'Data Bersih'!I67=$O$30,$P$30,'Data Bersih'!I67=$O$31,$P$31)</f>
        <v>5</v>
      </c>
      <c r="I67">
        <f t="shared" ref="I67:I101" si="1">AVERAGE(A67:H67)</f>
        <v>3.7524999999999999</v>
      </c>
    </row>
    <row r="68" spans="1:9" x14ac:dyDescent="0.2">
      <c r="A68" s="1">
        <f>IF('Data Bersih'!A68&lt;=40,$L$7,$L$8)</f>
        <v>4</v>
      </c>
      <c r="B68" s="1">
        <f>IF('Data Bersih'!B68=$J$12,$L$12,$L$13)</f>
        <v>2</v>
      </c>
      <c r="C68" s="8" cm="1">
        <f t="array" ref="C68">ROUND(_xlfn.IFS('Data Bersih'!C68&lt;='Credit Scoring'!$K$17,'Data Bersih'!C68*1.5/'Credit Scoring'!$K$17,'Data Bersih'!C68&gt;'Credit Scoring'!$K$19,'Data Bersih'!C68*6/$M$17,AND('Data Bersih'!C68&gt;'Credit Scoring'!$K$17,'Data Bersih'!C68&lt;='Credit Scoring'!$K$19),'Data Bersih'!C68*4.5/$K$19),2)</f>
        <v>3.38</v>
      </c>
      <c r="D68" s="8" cm="1">
        <f t="array" ref="D68">ROUND(_xlfn.IFS('Data Bersih'!D68&lt;='Credit Scoring'!$K$28,'Data Bersih'!D68*1.5/'Credit Scoring'!$K$28,'Data Bersih'!D68&gt;'Credit Scoring'!$K$30,'Data Bersih'!D68*6/$M$28,AND('Data Bersih'!D68&gt;'Credit Scoring'!$K$28,'Data Bersih'!D68&lt;='Credit Scoring'!$K$30),'Data Bersih'!D68*4.5/$K$30),2)</f>
        <v>0.78</v>
      </c>
      <c r="E68" s="1" cm="1">
        <f t="array" ref="E68">_xlfn.IFS(AND('Data Bersih'!E68=$O$5,'Data Bersih'!F68,$P$5),$Q$5,AND('Data Bersih'!E68=$O$6,'Data Bersih'!F68=$P$6),$Q$6,AND('Data Bersih'!E68=$O$7,'Data Bersih'!F68=$P$7),$Q$7,AND('Data Bersih'!E68=$O$8,'Data Bersih'!F68=$P$8),$Q$8)</f>
        <v>3</v>
      </c>
      <c r="F68" s="1" cm="1">
        <f t="array" ref="F68">_xlfn.IFS('Data Bersih'!G68=$O$13,$P$13,'Data Bersih'!G68=$O$14,$P$14,'Data Bersih'!G68=$O$15,$P$15,'Data Bersih'!G68=$O$16,$P$16)</f>
        <v>3.5</v>
      </c>
      <c r="G68" cm="1">
        <f t="array" ref="G68">ROUND(_xlfn.IFS(AND('Data Bersih'!H68&gt;0,'Data Bersih'!H68&lt;=4),'Data Bersih'!H68*2/4,AND('Data Bersih'!H68&gt;4,'Data Bersih'!H68&lt;=7),'Data Bersih'!H68*4/7,AND('Data Bersih'!H68&gt;7,'Data Bersih'!H68&lt;=10),'Data Bersih'!H68*6/10),2)</f>
        <v>3.43</v>
      </c>
      <c r="H68" s="1" cm="1">
        <f t="array" ref="H68">_xlfn.IFS('Data Bersih'!I68=$O$28,$P$28,'Data Bersih'!I68=$O$29,$P$29,'Data Bersih'!I68=$O$30,$P$30,'Data Bersih'!I68=$O$31,$P$31)</f>
        <v>3</v>
      </c>
      <c r="I68">
        <f t="shared" si="1"/>
        <v>2.8862499999999995</v>
      </c>
    </row>
    <row r="69" spans="1:9" x14ac:dyDescent="0.2">
      <c r="A69" s="1">
        <f>IF('Data Bersih'!A69&lt;=40,$L$7,$L$8)</f>
        <v>4</v>
      </c>
      <c r="B69" s="1">
        <f>IF('Data Bersih'!B69=$J$12,$L$12,$L$13)</f>
        <v>5</v>
      </c>
      <c r="C69" s="8" cm="1">
        <f t="array" ref="C69">ROUND(_xlfn.IFS('Data Bersih'!C69&lt;='Credit Scoring'!$K$17,'Data Bersih'!C69*1.5/'Credit Scoring'!$K$17,'Data Bersih'!C69&gt;'Credit Scoring'!$K$19,'Data Bersih'!C69*6/$M$17,AND('Data Bersih'!C69&gt;'Credit Scoring'!$K$17,'Data Bersih'!C69&lt;='Credit Scoring'!$K$19),'Data Bersih'!C69*4.5/$K$19),2)</f>
        <v>0.89</v>
      </c>
      <c r="D69" s="8" cm="1">
        <f t="array" ref="D69">ROUND(_xlfn.IFS('Data Bersih'!D69&lt;='Credit Scoring'!$K$28,'Data Bersih'!D69*1.5/'Credit Scoring'!$K$28,'Data Bersih'!D69&gt;'Credit Scoring'!$K$30,'Data Bersih'!D69*6/$M$28,AND('Data Bersih'!D69&gt;'Credit Scoring'!$K$28,'Data Bersih'!D69&lt;='Credit Scoring'!$K$30),'Data Bersih'!D69*4.5/$K$30),2)</f>
        <v>3</v>
      </c>
      <c r="E69" s="1" cm="1">
        <f t="array" ref="E69">_xlfn.IFS(AND('Data Bersih'!E69=$O$5,'Data Bersih'!F69,$P$5),$Q$5,AND('Data Bersih'!E69=$O$6,'Data Bersih'!F69=$P$6),$Q$6,AND('Data Bersih'!E69=$O$7,'Data Bersih'!F69=$P$7),$Q$7,AND('Data Bersih'!E69=$O$8,'Data Bersih'!F69=$P$8),$Q$8)</f>
        <v>1</v>
      </c>
      <c r="F69" s="1" cm="1">
        <f t="array" ref="F69">_xlfn.IFS('Data Bersih'!G69=$O$13,$P$13,'Data Bersih'!G69=$O$14,$P$14,'Data Bersih'!G69=$O$15,$P$15,'Data Bersih'!G69=$O$16,$P$16)</f>
        <v>3.5</v>
      </c>
      <c r="G69" cm="1">
        <f t="array" ref="G69">ROUND(_xlfn.IFS(AND('Data Bersih'!H69&gt;0,'Data Bersih'!H69&lt;=4),'Data Bersih'!H69*2/4,AND('Data Bersih'!H69&gt;4,'Data Bersih'!H69&lt;=7),'Data Bersih'!H69*4/7,AND('Data Bersih'!H69&gt;7,'Data Bersih'!H69&lt;=10),'Data Bersih'!H69*6/10),2)</f>
        <v>3.43</v>
      </c>
      <c r="H69" s="1" cm="1">
        <f t="array" ref="H69">_xlfn.IFS('Data Bersih'!I69=$O$28,$P$28,'Data Bersih'!I69=$O$29,$P$29,'Data Bersih'!I69=$O$30,$P$30,'Data Bersih'!I69=$O$31,$P$31)</f>
        <v>3</v>
      </c>
      <c r="I69">
        <f t="shared" si="1"/>
        <v>2.9775</v>
      </c>
    </row>
    <row r="70" spans="1:9" x14ac:dyDescent="0.2">
      <c r="A70" s="1">
        <f>IF('Data Bersih'!A70&lt;=40,$L$7,$L$8)</f>
        <v>4</v>
      </c>
      <c r="B70" s="1">
        <f>IF('Data Bersih'!B70=$J$12,$L$12,$L$13)</f>
        <v>5</v>
      </c>
      <c r="C70" s="8" cm="1">
        <f t="array" ref="C70">ROUND(_xlfn.IFS('Data Bersih'!C70&lt;='Credit Scoring'!$K$17,'Data Bersih'!C70*1.5/'Credit Scoring'!$K$17,'Data Bersih'!C70&gt;'Credit Scoring'!$K$19,'Data Bersih'!C70*6/$M$17,AND('Data Bersih'!C70&gt;'Credit Scoring'!$K$17,'Data Bersih'!C70&lt;='Credit Scoring'!$K$19),'Data Bersih'!C70*4.5/$K$19),2)</f>
        <v>4.5</v>
      </c>
      <c r="D70" s="8" cm="1">
        <f t="array" ref="D70">ROUND(_xlfn.IFS('Data Bersih'!D70&lt;='Credit Scoring'!$K$28,'Data Bersih'!D70*1.5/'Credit Scoring'!$K$28,'Data Bersih'!D70&gt;'Credit Scoring'!$K$30,'Data Bersih'!D70*6/$M$28,AND('Data Bersih'!D70&gt;'Credit Scoring'!$K$28,'Data Bersih'!D70&lt;='Credit Scoring'!$K$30),'Data Bersih'!D70*4.5/$K$30),2)</f>
        <v>0.78</v>
      </c>
      <c r="E70" s="1" cm="1">
        <f t="array" ref="E70">_xlfn.IFS(AND('Data Bersih'!E70=$O$5,'Data Bersih'!F70,$P$5),$Q$5,AND('Data Bersih'!E70=$O$6,'Data Bersih'!F70=$P$6),$Q$6,AND('Data Bersih'!E70=$O$7,'Data Bersih'!F70=$P$7),$Q$7,AND('Data Bersih'!E70=$O$8,'Data Bersih'!F70=$P$8),$Q$8)</f>
        <v>0</v>
      </c>
      <c r="F70" s="1" cm="1">
        <f t="array" ref="F70">_xlfn.IFS('Data Bersih'!G70=$O$13,$P$13,'Data Bersih'!G70=$O$14,$P$14,'Data Bersih'!G70=$O$15,$P$15,'Data Bersih'!G70=$O$16,$P$16)</f>
        <v>3.5</v>
      </c>
      <c r="G70" cm="1">
        <f t="array" ref="G70">ROUND(_xlfn.IFS(AND('Data Bersih'!H70&gt;0,'Data Bersih'!H70&lt;=4),'Data Bersih'!H70*2/4,AND('Data Bersih'!H70&gt;4,'Data Bersih'!H70&lt;=7),'Data Bersih'!H70*4/7,AND('Data Bersih'!H70&gt;7,'Data Bersih'!H70&lt;=10),'Data Bersih'!H70*6/10),2)</f>
        <v>3.43</v>
      </c>
      <c r="H70" s="1" cm="1">
        <f t="array" ref="H70">_xlfn.IFS('Data Bersih'!I70=$O$28,$P$28,'Data Bersih'!I70=$O$29,$P$29,'Data Bersih'!I70=$O$30,$P$30,'Data Bersih'!I70=$O$31,$P$31)</f>
        <v>3</v>
      </c>
      <c r="I70">
        <f t="shared" si="1"/>
        <v>3.0262500000000001</v>
      </c>
    </row>
    <row r="71" spans="1:9" x14ac:dyDescent="0.2">
      <c r="A71" s="1">
        <f>IF('Data Bersih'!A71&lt;=40,$L$7,$L$8)</f>
        <v>4</v>
      </c>
      <c r="B71" s="1">
        <f>IF('Data Bersih'!B71=$J$12,$L$12,$L$13)</f>
        <v>2</v>
      </c>
      <c r="C71" s="8" cm="1">
        <f t="array" ref="C71">ROUND(_xlfn.IFS('Data Bersih'!C71&lt;='Credit Scoring'!$K$17,'Data Bersih'!C71*1.5/'Credit Scoring'!$K$17,'Data Bersih'!C71&gt;'Credit Scoring'!$K$19,'Data Bersih'!C71*6/$M$17,AND('Data Bersih'!C71&gt;'Credit Scoring'!$K$17,'Data Bersih'!C71&lt;='Credit Scoring'!$K$19),'Data Bersih'!C71*4.5/$K$19),2)</f>
        <v>0.89</v>
      </c>
      <c r="D71" s="8" cm="1">
        <f t="array" ref="D71">ROUND(_xlfn.IFS('Data Bersih'!D71&lt;='Credit Scoring'!$K$28,'Data Bersih'!D71*1.5/'Credit Scoring'!$K$28,'Data Bersih'!D71&gt;'Credit Scoring'!$K$30,'Data Bersih'!D71*6/$M$28,AND('Data Bersih'!D71&gt;'Credit Scoring'!$K$28,'Data Bersih'!D71&lt;='Credit Scoring'!$K$30),'Data Bersih'!D71*4.5/$K$30),2)</f>
        <v>0.25</v>
      </c>
      <c r="E71" s="1" cm="1">
        <f t="array" ref="E71">_xlfn.IFS(AND('Data Bersih'!E71=$O$5,'Data Bersih'!F71,$P$5),$Q$5,AND('Data Bersih'!E71=$O$6,'Data Bersih'!F71=$P$6),$Q$6,AND('Data Bersih'!E71=$O$7,'Data Bersih'!F71=$P$7),$Q$7,AND('Data Bersih'!E71=$O$8,'Data Bersih'!F71=$P$8),$Q$8)</f>
        <v>3</v>
      </c>
      <c r="F71" s="1" cm="1">
        <f t="array" ref="F71">_xlfn.IFS('Data Bersih'!G71=$O$13,$P$13,'Data Bersih'!G71=$O$14,$P$14,'Data Bersih'!G71=$O$15,$P$15,'Data Bersih'!G71=$O$16,$P$16)</f>
        <v>6</v>
      </c>
      <c r="G71" cm="1">
        <f t="array" ref="G71">ROUND(_xlfn.IFS(AND('Data Bersih'!H71&gt;0,'Data Bersih'!H71&lt;=4),'Data Bersih'!H71*2/4,AND('Data Bersih'!H71&gt;4,'Data Bersih'!H71&lt;=7),'Data Bersih'!H71*4/7,AND('Data Bersih'!H71&gt;7,'Data Bersih'!H71&lt;=10),'Data Bersih'!H71*6/10),2)</f>
        <v>2</v>
      </c>
      <c r="H71" s="1" cm="1">
        <f t="array" ref="H71">_xlfn.IFS('Data Bersih'!I71=$O$28,$P$28,'Data Bersih'!I71=$O$29,$P$29,'Data Bersih'!I71=$O$30,$P$30,'Data Bersih'!I71=$O$31,$P$31)</f>
        <v>3</v>
      </c>
      <c r="I71">
        <f t="shared" si="1"/>
        <v>2.6425000000000001</v>
      </c>
    </row>
    <row r="72" spans="1:9" x14ac:dyDescent="0.2">
      <c r="A72" s="1">
        <f>IF('Data Bersih'!A72&lt;=40,$L$7,$L$8)</f>
        <v>4</v>
      </c>
      <c r="B72" s="1">
        <f>IF('Data Bersih'!B72=$J$12,$L$12,$L$13)</f>
        <v>2</v>
      </c>
      <c r="C72" s="8" cm="1">
        <f t="array" ref="C72">ROUND(_xlfn.IFS('Data Bersih'!C72&lt;='Credit Scoring'!$K$17,'Data Bersih'!C72*1.5/'Credit Scoring'!$K$17,'Data Bersih'!C72&gt;'Credit Scoring'!$K$19,'Data Bersih'!C72*6/$M$17,AND('Data Bersih'!C72&gt;'Credit Scoring'!$K$17,'Data Bersih'!C72&lt;='Credit Scoring'!$K$19),'Data Bersih'!C72*4.5/$K$19),2)</f>
        <v>2.25</v>
      </c>
      <c r="D72" s="8" cm="1">
        <f t="array" ref="D72">ROUND(_xlfn.IFS('Data Bersih'!D72&lt;='Credit Scoring'!$K$28,'Data Bersih'!D72*1.5/'Credit Scoring'!$K$28,'Data Bersih'!D72&gt;'Credit Scoring'!$K$30,'Data Bersih'!D72*6/$M$28,AND('Data Bersih'!D72&gt;'Credit Scoring'!$K$28,'Data Bersih'!D72&lt;='Credit Scoring'!$K$30),'Data Bersih'!D72*4.5/$K$30),2)</f>
        <v>1.2</v>
      </c>
      <c r="E72" s="1" cm="1">
        <f t="array" ref="E72">_xlfn.IFS(AND('Data Bersih'!E72=$O$5,'Data Bersih'!F72,$P$5),$Q$5,AND('Data Bersih'!E72=$O$6,'Data Bersih'!F72=$P$6),$Q$6,AND('Data Bersih'!E72=$O$7,'Data Bersih'!F72=$P$7),$Q$7,AND('Data Bersih'!E72=$O$8,'Data Bersih'!F72=$P$8),$Q$8)</f>
        <v>1</v>
      </c>
      <c r="F72" s="1" cm="1">
        <f t="array" ref="F72">_xlfn.IFS('Data Bersih'!G72=$O$13,$P$13,'Data Bersih'!G72=$O$14,$P$14,'Data Bersih'!G72=$O$15,$P$15,'Data Bersih'!G72=$O$16,$P$16)</f>
        <v>3.5</v>
      </c>
      <c r="G72" cm="1">
        <f t="array" ref="G72">ROUND(_xlfn.IFS(AND('Data Bersih'!H72&gt;0,'Data Bersih'!H72&lt;=4),'Data Bersih'!H72*2/4,AND('Data Bersih'!H72&gt;4,'Data Bersih'!H72&lt;=7),'Data Bersih'!H72*4/7,AND('Data Bersih'!H72&gt;7,'Data Bersih'!H72&lt;=10),'Data Bersih'!H72*6/10),2)</f>
        <v>1</v>
      </c>
      <c r="H72" s="1" cm="1">
        <f t="array" ref="H72">_xlfn.IFS('Data Bersih'!I72=$O$28,$P$28,'Data Bersih'!I72=$O$29,$P$29,'Data Bersih'!I72=$O$30,$P$30,'Data Bersih'!I72=$O$31,$P$31)</f>
        <v>3</v>
      </c>
      <c r="I72">
        <f t="shared" si="1"/>
        <v>2.2437499999999999</v>
      </c>
    </row>
    <row r="73" spans="1:9" x14ac:dyDescent="0.2">
      <c r="A73" s="1">
        <f>IF('Data Bersih'!A73&lt;=40,$L$7,$L$8)</f>
        <v>4</v>
      </c>
      <c r="B73" s="1">
        <f>IF('Data Bersih'!B73=$J$12,$L$12,$L$13)</f>
        <v>5</v>
      </c>
      <c r="C73" s="8" cm="1">
        <f t="array" ref="C73">ROUND(_xlfn.IFS('Data Bersih'!C73&lt;='Credit Scoring'!$K$17,'Data Bersih'!C73*1.5/'Credit Scoring'!$K$17,'Data Bersih'!C73&gt;'Credit Scoring'!$K$19,'Data Bersih'!C73*6/$M$17,AND('Data Bersih'!C73&gt;'Credit Scoring'!$K$17,'Data Bersih'!C73&lt;='Credit Scoring'!$K$19),'Data Bersih'!C73*4.5/$K$19),2)</f>
        <v>1.1100000000000001</v>
      </c>
      <c r="D73" s="8" cm="1">
        <f t="array" ref="D73">ROUND(_xlfn.IFS('Data Bersih'!D73&lt;='Credit Scoring'!$K$28,'Data Bersih'!D73*1.5/'Credit Scoring'!$K$28,'Data Bersih'!D73&gt;'Credit Scoring'!$K$30,'Data Bersih'!D73*6/$M$28,AND('Data Bersih'!D73&gt;'Credit Scoring'!$K$28,'Data Bersih'!D73&lt;='Credit Scoring'!$K$30),'Data Bersih'!D73*4.5/$K$30),2)</f>
        <v>3.45</v>
      </c>
      <c r="E73" s="1" cm="1">
        <f t="array" ref="E73">_xlfn.IFS(AND('Data Bersih'!E73=$O$5,'Data Bersih'!F73,$P$5),$Q$5,AND('Data Bersih'!E73=$O$6,'Data Bersih'!F73=$P$6),$Q$6,AND('Data Bersih'!E73=$O$7,'Data Bersih'!F73=$P$7),$Q$7,AND('Data Bersih'!E73=$O$8,'Data Bersih'!F73=$P$8),$Q$8)</f>
        <v>3</v>
      </c>
      <c r="F73" s="1" cm="1">
        <f t="array" ref="F73">_xlfn.IFS('Data Bersih'!G73=$O$13,$P$13,'Data Bersih'!G73=$O$14,$P$14,'Data Bersih'!G73=$O$15,$P$15,'Data Bersih'!G73=$O$16,$P$16)</f>
        <v>6</v>
      </c>
      <c r="G73" cm="1">
        <f t="array" ref="G73">ROUND(_xlfn.IFS(AND('Data Bersih'!H73&gt;0,'Data Bersih'!H73&lt;=4),'Data Bersih'!H73*2/4,AND('Data Bersih'!H73&gt;4,'Data Bersih'!H73&lt;=7),'Data Bersih'!H73*4/7,AND('Data Bersih'!H73&gt;7,'Data Bersih'!H73&lt;=10),'Data Bersih'!H73*6/10),2)</f>
        <v>5.4</v>
      </c>
      <c r="H73" s="1" cm="1">
        <f t="array" ref="H73">_xlfn.IFS('Data Bersih'!I73=$O$28,$P$28,'Data Bersih'!I73=$O$29,$P$29,'Data Bersih'!I73=$O$30,$P$30,'Data Bersih'!I73=$O$31,$P$31)</f>
        <v>6</v>
      </c>
      <c r="I73">
        <f t="shared" si="1"/>
        <v>4.2450000000000001</v>
      </c>
    </row>
    <row r="74" spans="1:9" x14ac:dyDescent="0.2">
      <c r="A74" s="1">
        <f>IF('Data Bersih'!A74&lt;=40,$L$7,$L$8)</f>
        <v>4</v>
      </c>
      <c r="B74" s="1">
        <f>IF('Data Bersih'!B74=$J$12,$L$12,$L$13)</f>
        <v>5</v>
      </c>
      <c r="C74" s="8" cm="1">
        <f t="array" ref="C74">ROUND(_xlfn.IFS('Data Bersih'!C74&lt;='Credit Scoring'!$K$17,'Data Bersih'!C74*1.5/'Credit Scoring'!$K$17,'Data Bersih'!C74&gt;'Credit Scoring'!$K$19,'Data Bersih'!C74*6/$M$17,AND('Data Bersih'!C74&gt;'Credit Scoring'!$K$17,'Data Bersih'!C74&lt;='Credit Scoring'!$K$19),'Data Bersih'!C74*4.5/$K$19),2)</f>
        <v>3.43</v>
      </c>
      <c r="D74" s="8" cm="1">
        <f t="array" ref="D74">ROUND(_xlfn.IFS('Data Bersih'!D74&lt;='Credit Scoring'!$K$28,'Data Bersih'!D74*1.5/'Credit Scoring'!$K$28,'Data Bersih'!D74&gt;'Credit Scoring'!$K$30,'Data Bersih'!D74*6/$M$28,AND('Data Bersih'!D74&gt;'Credit Scoring'!$K$28,'Data Bersih'!D74&lt;='Credit Scoring'!$K$30),'Data Bersih'!D74*4.5/$K$30),2)</f>
        <v>1.44</v>
      </c>
      <c r="E74" s="1" cm="1">
        <f t="array" ref="E74">_xlfn.IFS(AND('Data Bersih'!E74=$O$5,'Data Bersih'!F74,$P$5),$Q$5,AND('Data Bersih'!E74=$O$6,'Data Bersih'!F74=$P$6),$Q$6,AND('Data Bersih'!E74=$O$7,'Data Bersih'!F74=$P$7),$Q$7,AND('Data Bersih'!E74=$O$8,'Data Bersih'!F74=$P$8),$Q$8)</f>
        <v>0</v>
      </c>
      <c r="F74" s="1" cm="1">
        <f t="array" ref="F74">_xlfn.IFS('Data Bersih'!G74=$O$13,$P$13,'Data Bersih'!G74=$O$14,$P$14,'Data Bersih'!G74=$O$15,$P$15,'Data Bersih'!G74=$O$16,$P$16)</f>
        <v>3.5</v>
      </c>
      <c r="G74" cm="1">
        <f t="array" ref="G74">ROUND(_xlfn.IFS(AND('Data Bersih'!H74&gt;0,'Data Bersih'!H74&lt;=4),'Data Bersih'!H74*2/4,AND('Data Bersih'!H74&gt;4,'Data Bersih'!H74&lt;=7),'Data Bersih'!H74*4/7,AND('Data Bersih'!H74&gt;7,'Data Bersih'!H74&lt;=10),'Data Bersih'!H74*6/10),2)</f>
        <v>4.8</v>
      </c>
      <c r="H74" s="1" cm="1">
        <f t="array" ref="H74">_xlfn.IFS('Data Bersih'!I74=$O$28,$P$28,'Data Bersih'!I74=$O$29,$P$29,'Data Bersih'!I74=$O$30,$P$30,'Data Bersih'!I74=$O$31,$P$31)</f>
        <v>5</v>
      </c>
      <c r="I74">
        <f t="shared" si="1"/>
        <v>3.3962499999999998</v>
      </c>
    </row>
    <row r="75" spans="1:9" x14ac:dyDescent="0.2">
      <c r="A75" s="1">
        <f>IF('Data Bersih'!A75&lt;=40,$L$7,$L$8)</f>
        <v>4</v>
      </c>
      <c r="B75" s="1">
        <f>IF('Data Bersih'!B75=$J$12,$L$12,$L$13)</f>
        <v>5</v>
      </c>
      <c r="C75" s="8" cm="1">
        <f t="array" ref="C75">ROUND(_xlfn.IFS('Data Bersih'!C75&lt;='Credit Scoring'!$K$17,'Data Bersih'!C75*1.5/'Credit Scoring'!$K$17,'Data Bersih'!C75&gt;'Credit Scoring'!$K$19,'Data Bersih'!C75*6/$M$17,AND('Data Bersih'!C75&gt;'Credit Scoring'!$K$17,'Data Bersih'!C75&lt;='Credit Scoring'!$K$19),'Data Bersih'!C75*4.5/$K$19),2)</f>
        <v>4.5</v>
      </c>
      <c r="D75" s="8" cm="1">
        <f t="array" ref="D75">ROUND(_xlfn.IFS('Data Bersih'!D75&lt;='Credit Scoring'!$K$28,'Data Bersih'!D75*1.5/'Credit Scoring'!$K$28,'Data Bersih'!D75&gt;'Credit Scoring'!$K$30,'Data Bersih'!D75*6/$M$28,AND('Data Bersih'!D75&gt;'Credit Scoring'!$K$28,'Data Bersih'!D75&lt;='Credit Scoring'!$K$30),'Data Bersih'!D75*4.5/$K$30),2)</f>
        <v>3.6</v>
      </c>
      <c r="E75" s="1" cm="1">
        <f t="array" ref="E75">_xlfn.IFS(AND('Data Bersih'!E75=$O$5,'Data Bersih'!F75,$P$5),$Q$5,AND('Data Bersih'!E75=$O$6,'Data Bersih'!F75=$P$6),$Q$6,AND('Data Bersih'!E75=$O$7,'Data Bersih'!F75=$P$7),$Q$7,AND('Data Bersih'!E75=$O$8,'Data Bersih'!F75=$P$8),$Q$8)</f>
        <v>3</v>
      </c>
      <c r="F75" s="1" cm="1">
        <f t="array" ref="F75">_xlfn.IFS('Data Bersih'!G75=$O$13,$P$13,'Data Bersih'!G75=$O$14,$P$14,'Data Bersih'!G75=$O$15,$P$15,'Data Bersih'!G75=$O$16,$P$16)</f>
        <v>3.5</v>
      </c>
      <c r="G75" cm="1">
        <f t="array" ref="G75">ROUND(_xlfn.IFS(AND('Data Bersih'!H75&gt;0,'Data Bersih'!H75&lt;=4),'Data Bersih'!H75*2/4,AND('Data Bersih'!H75&gt;4,'Data Bersih'!H75&lt;=7),'Data Bersih'!H75*4/7,AND('Data Bersih'!H75&gt;7,'Data Bersih'!H75&lt;=10),'Data Bersih'!H75*6/10),2)</f>
        <v>4</v>
      </c>
      <c r="H75" s="1" cm="1">
        <f t="array" ref="H75">_xlfn.IFS('Data Bersih'!I75=$O$28,$P$28,'Data Bersih'!I75=$O$29,$P$29,'Data Bersih'!I75=$O$30,$P$30,'Data Bersih'!I75=$O$31,$P$31)</f>
        <v>6</v>
      </c>
      <c r="I75">
        <f t="shared" si="1"/>
        <v>4.2</v>
      </c>
    </row>
    <row r="76" spans="1:9" x14ac:dyDescent="0.2">
      <c r="A76" s="1">
        <f>IF('Data Bersih'!A76&lt;=40,$L$7,$L$8)</f>
        <v>4</v>
      </c>
      <c r="B76" s="1">
        <f>IF('Data Bersih'!B76=$J$12,$L$12,$L$13)</f>
        <v>2</v>
      </c>
      <c r="C76" s="8" cm="1">
        <f t="array" ref="C76">ROUND(_xlfn.IFS('Data Bersih'!C76&lt;='Credit Scoring'!$K$17,'Data Bersih'!C76*1.5/'Credit Scoring'!$K$17,'Data Bersih'!C76&gt;'Credit Scoring'!$K$19,'Data Bersih'!C76*6/$M$17,AND('Data Bersih'!C76&gt;'Credit Scoring'!$K$17,'Data Bersih'!C76&lt;='Credit Scoring'!$K$19),'Data Bersih'!C76*4.5/$K$19),2)</f>
        <v>4.05</v>
      </c>
      <c r="D76" s="8" cm="1">
        <f t="array" ref="D76">ROUND(_xlfn.IFS('Data Bersih'!D76&lt;='Credit Scoring'!$K$28,'Data Bersih'!D76*1.5/'Credit Scoring'!$K$28,'Data Bersih'!D76&gt;'Credit Scoring'!$K$30,'Data Bersih'!D76*6/$M$28,AND('Data Bersih'!D76&gt;'Credit Scoring'!$K$28,'Data Bersih'!D76&lt;='Credit Scoring'!$K$30),'Data Bersih'!D76*4.5/$K$30),2)</f>
        <v>3.6</v>
      </c>
      <c r="E76" s="1" cm="1">
        <f t="array" ref="E76">_xlfn.IFS(AND('Data Bersih'!E76=$O$5,'Data Bersih'!F76,$P$5),$Q$5,AND('Data Bersih'!E76=$O$6,'Data Bersih'!F76=$P$6),$Q$6,AND('Data Bersih'!E76=$O$7,'Data Bersih'!F76=$P$7),$Q$7,AND('Data Bersih'!E76=$O$8,'Data Bersih'!F76=$P$8),$Q$8)</f>
        <v>3</v>
      </c>
      <c r="F76" s="1" cm="1">
        <f t="array" ref="F76">_xlfn.IFS('Data Bersih'!G76=$O$13,$P$13,'Data Bersih'!G76=$O$14,$P$14,'Data Bersih'!G76=$O$15,$P$15,'Data Bersih'!G76=$O$16,$P$16)</f>
        <v>6</v>
      </c>
      <c r="G76" cm="1">
        <f t="array" ref="G76">ROUND(_xlfn.IFS(AND('Data Bersih'!H76&gt;0,'Data Bersih'!H76&lt;=4),'Data Bersih'!H76*2/4,AND('Data Bersih'!H76&gt;4,'Data Bersih'!H76&lt;=7),'Data Bersih'!H76*4/7,AND('Data Bersih'!H76&gt;7,'Data Bersih'!H76&lt;=10),'Data Bersih'!H76*6/10),2)</f>
        <v>4</v>
      </c>
      <c r="H76" s="1" cm="1">
        <f t="array" ref="H76">_xlfn.IFS('Data Bersih'!I76=$O$28,$P$28,'Data Bersih'!I76=$O$29,$P$29,'Data Bersih'!I76=$O$30,$P$30,'Data Bersih'!I76=$O$31,$P$31)</f>
        <v>5</v>
      </c>
      <c r="I76">
        <f t="shared" si="1"/>
        <v>3.9562499999999998</v>
      </c>
    </row>
    <row r="77" spans="1:9" x14ac:dyDescent="0.2">
      <c r="A77" s="1">
        <f>IF('Data Bersih'!A77&lt;=40,$L$7,$L$8)</f>
        <v>4</v>
      </c>
      <c r="B77" s="1">
        <f>IF('Data Bersih'!B77=$J$12,$L$12,$L$13)</f>
        <v>5</v>
      </c>
      <c r="C77" s="8" cm="1">
        <f t="array" ref="C77">ROUND(_xlfn.IFS('Data Bersih'!C77&lt;='Credit Scoring'!$K$17,'Data Bersih'!C77*1.5/'Credit Scoring'!$K$17,'Data Bersih'!C77&gt;'Credit Scoring'!$K$19,'Data Bersih'!C77*6/$M$17,AND('Data Bersih'!C77&gt;'Credit Scoring'!$K$17,'Data Bersih'!C77&lt;='Credit Scoring'!$K$19),'Data Bersih'!C77*4.5/$K$19),2)</f>
        <v>2.14</v>
      </c>
      <c r="D77" s="8" cm="1">
        <f t="array" ref="D77">ROUND(_xlfn.IFS('Data Bersih'!D77&lt;='Credit Scoring'!$K$28,'Data Bersih'!D77*1.5/'Credit Scoring'!$K$28,'Data Bersih'!D77&gt;'Credit Scoring'!$K$30,'Data Bersih'!D77*6/$M$28,AND('Data Bersih'!D77&gt;'Credit Scoring'!$K$28,'Data Bersih'!D77&lt;='Credit Scoring'!$K$30),'Data Bersih'!D77*4.5/$K$30),2)</f>
        <v>4.5</v>
      </c>
      <c r="E77" s="1" cm="1">
        <f t="array" ref="E77">_xlfn.IFS(AND('Data Bersih'!E77=$O$5,'Data Bersih'!F77,$P$5),$Q$5,AND('Data Bersih'!E77=$O$6,'Data Bersih'!F77=$P$6),$Q$6,AND('Data Bersih'!E77=$O$7,'Data Bersih'!F77=$P$7),$Q$7,AND('Data Bersih'!E77=$O$8,'Data Bersih'!F77=$P$8),$Q$8)</f>
        <v>3</v>
      </c>
      <c r="F77" s="1" cm="1">
        <f t="array" ref="F77">_xlfn.IFS('Data Bersih'!G77=$O$13,$P$13,'Data Bersih'!G77=$O$14,$P$14,'Data Bersih'!G77=$O$15,$P$15,'Data Bersih'!G77=$O$16,$P$16)</f>
        <v>6</v>
      </c>
      <c r="G77" cm="1">
        <f t="array" ref="G77">ROUND(_xlfn.IFS(AND('Data Bersih'!H77&gt;0,'Data Bersih'!H77&lt;=4),'Data Bersih'!H77*2/4,AND('Data Bersih'!H77&gt;4,'Data Bersih'!H77&lt;=7),'Data Bersih'!H77*4/7,AND('Data Bersih'!H77&gt;7,'Data Bersih'!H77&lt;=10),'Data Bersih'!H77*6/10),2)</f>
        <v>5.4</v>
      </c>
      <c r="H77" s="1" cm="1">
        <f t="array" ref="H77">_xlfn.IFS('Data Bersih'!I77=$O$28,$P$28,'Data Bersih'!I77=$O$29,$P$29,'Data Bersih'!I77=$O$30,$P$30,'Data Bersih'!I77=$O$31,$P$31)</f>
        <v>5</v>
      </c>
      <c r="I77">
        <f t="shared" si="1"/>
        <v>4.38</v>
      </c>
    </row>
    <row r="78" spans="1:9" x14ac:dyDescent="0.2">
      <c r="A78" s="1">
        <f>IF('Data Bersih'!A78&lt;=40,$L$7,$L$8)</f>
        <v>4</v>
      </c>
      <c r="B78" s="1">
        <f>IF('Data Bersih'!B78=$J$12,$L$12,$L$13)</f>
        <v>5</v>
      </c>
      <c r="C78" s="8" cm="1">
        <f t="array" ref="C78">ROUND(_xlfn.IFS('Data Bersih'!C78&lt;='Credit Scoring'!$K$17,'Data Bersih'!C78*1.5/'Credit Scoring'!$K$17,'Data Bersih'!C78&gt;'Credit Scoring'!$K$19,'Data Bersih'!C78*6/$M$17,AND('Data Bersih'!C78&gt;'Credit Scoring'!$K$17,'Data Bersih'!C78&lt;='Credit Scoring'!$K$19),'Data Bersih'!C78*4.5/$K$19),2)</f>
        <v>1.33</v>
      </c>
      <c r="D78" s="8" cm="1">
        <f t="array" ref="D78">ROUND(_xlfn.IFS('Data Bersih'!D78&lt;='Credit Scoring'!$K$28,'Data Bersih'!D78*1.5/'Credit Scoring'!$K$28,'Data Bersih'!D78&gt;'Credit Scoring'!$K$30,'Data Bersih'!D78*6/$M$28,AND('Data Bersih'!D78&gt;'Credit Scoring'!$K$28,'Data Bersih'!D78&lt;='Credit Scoring'!$K$30),'Data Bersih'!D78*4.5/$K$30),2)</f>
        <v>0.01</v>
      </c>
      <c r="E78" s="1" cm="1">
        <f t="array" ref="E78">_xlfn.IFS(AND('Data Bersih'!E78=$O$5,'Data Bersih'!F78,$P$5),$Q$5,AND('Data Bersih'!E78=$O$6,'Data Bersih'!F78=$P$6),$Q$6,AND('Data Bersih'!E78=$O$7,'Data Bersih'!F78=$P$7),$Q$7,AND('Data Bersih'!E78=$O$8,'Data Bersih'!F78=$P$8),$Q$8)</f>
        <v>3</v>
      </c>
      <c r="F78" s="1" cm="1">
        <f t="array" ref="F78">_xlfn.IFS('Data Bersih'!G78=$O$13,$P$13,'Data Bersih'!G78=$O$14,$P$14,'Data Bersih'!G78=$O$15,$P$15,'Data Bersih'!G78=$O$16,$P$16)</f>
        <v>3.5</v>
      </c>
      <c r="G78" cm="1">
        <f t="array" ref="G78">ROUND(_xlfn.IFS(AND('Data Bersih'!H78&gt;0,'Data Bersih'!H78&lt;=4),'Data Bersih'!H78*2/4,AND('Data Bersih'!H78&gt;4,'Data Bersih'!H78&lt;=7),'Data Bersih'!H78*4/7,AND('Data Bersih'!H78&gt;7,'Data Bersih'!H78&lt;=10),'Data Bersih'!H78*6/10),2)</f>
        <v>1.5</v>
      </c>
      <c r="H78" s="1" cm="1">
        <f t="array" ref="H78">_xlfn.IFS('Data Bersih'!I78=$O$28,$P$28,'Data Bersih'!I78=$O$29,$P$29,'Data Bersih'!I78=$O$30,$P$30,'Data Bersih'!I78=$O$31,$P$31)</f>
        <v>3</v>
      </c>
      <c r="I78">
        <f t="shared" si="1"/>
        <v>2.6675</v>
      </c>
    </row>
    <row r="79" spans="1:9" x14ac:dyDescent="0.2">
      <c r="A79" s="1">
        <f>IF('Data Bersih'!A79&lt;=40,$L$7,$L$8)</f>
        <v>4</v>
      </c>
      <c r="B79" s="1">
        <f>IF('Data Bersih'!B79=$J$12,$L$12,$L$13)</f>
        <v>5</v>
      </c>
      <c r="C79" s="8" cm="1">
        <f t="array" ref="C79">ROUND(_xlfn.IFS('Data Bersih'!C79&lt;='Credit Scoring'!$K$17,'Data Bersih'!C79*1.5/'Credit Scoring'!$K$17,'Data Bersih'!C79&gt;'Credit Scoring'!$K$19,'Data Bersih'!C79*6/$M$17,AND('Data Bersih'!C79&gt;'Credit Scoring'!$K$17,'Data Bersih'!C79&lt;='Credit Scoring'!$K$19),'Data Bersih'!C79*4.5/$K$19),2)</f>
        <v>4.29</v>
      </c>
      <c r="D79" s="8" cm="1">
        <f t="array" ref="D79">ROUND(_xlfn.IFS('Data Bersih'!D79&lt;='Credit Scoring'!$K$28,'Data Bersih'!D79*1.5/'Credit Scoring'!$K$28,'Data Bersih'!D79&gt;'Credit Scoring'!$K$30,'Data Bersih'!D79*6/$M$28,AND('Data Bersih'!D79&gt;'Credit Scoring'!$K$28,'Data Bersih'!D79&lt;='Credit Scoring'!$K$30),'Data Bersih'!D79*4.5/$K$30),2)</f>
        <v>4.8</v>
      </c>
      <c r="E79" s="1" cm="1">
        <f t="array" ref="E79">_xlfn.IFS(AND('Data Bersih'!E79=$O$5,'Data Bersih'!F79,$P$5),$Q$5,AND('Data Bersih'!E79=$O$6,'Data Bersih'!F79=$P$6),$Q$6,AND('Data Bersih'!E79=$O$7,'Data Bersih'!F79=$P$7),$Q$7,AND('Data Bersih'!E79=$O$8,'Data Bersih'!F79=$P$8),$Q$8)</f>
        <v>3</v>
      </c>
      <c r="F79" s="1" cm="1">
        <f t="array" ref="F79">_xlfn.IFS('Data Bersih'!G79=$O$13,$P$13,'Data Bersih'!G79=$O$14,$P$14,'Data Bersih'!G79=$O$15,$P$15,'Data Bersih'!G79=$O$16,$P$16)</f>
        <v>3.5</v>
      </c>
      <c r="G79" cm="1">
        <f t="array" ref="G79">ROUND(_xlfn.IFS(AND('Data Bersih'!H79&gt;0,'Data Bersih'!H79&lt;=4),'Data Bersih'!H79*2/4,AND('Data Bersih'!H79&gt;4,'Data Bersih'!H79&lt;=7),'Data Bersih'!H79*4/7,AND('Data Bersih'!H79&gt;7,'Data Bersih'!H79&lt;=10),'Data Bersih'!H79*6/10),2)</f>
        <v>4.8</v>
      </c>
      <c r="H79" s="1" cm="1">
        <f t="array" ref="H79">_xlfn.IFS('Data Bersih'!I79=$O$28,$P$28,'Data Bersih'!I79=$O$29,$P$29,'Data Bersih'!I79=$O$30,$P$30,'Data Bersih'!I79=$O$31,$P$31)</f>
        <v>5</v>
      </c>
      <c r="I79">
        <f t="shared" si="1"/>
        <v>4.2987500000000001</v>
      </c>
    </row>
    <row r="80" spans="1:9" x14ac:dyDescent="0.2">
      <c r="A80" s="1">
        <f>IF('Data Bersih'!A80&lt;=40,$L$7,$L$8)</f>
        <v>4</v>
      </c>
      <c r="B80" s="1">
        <f>IF('Data Bersih'!B80=$J$12,$L$12,$L$13)</f>
        <v>2</v>
      </c>
      <c r="C80" s="8" cm="1">
        <f t="array" ref="C80">ROUND(_xlfn.IFS('Data Bersih'!C80&lt;='Credit Scoring'!$K$17,'Data Bersih'!C80*1.5/'Credit Scoring'!$K$17,'Data Bersih'!C80&gt;'Credit Scoring'!$K$19,'Data Bersih'!C80*6/$M$17,AND('Data Bersih'!C80&gt;'Credit Scoring'!$K$17,'Data Bersih'!C80&lt;='Credit Scoring'!$K$19),'Data Bersih'!C80*4.5/$K$19),2)</f>
        <v>1.58</v>
      </c>
      <c r="D80" s="8" cm="1">
        <f t="array" ref="D80">ROUND(_xlfn.IFS('Data Bersih'!D80&lt;='Credit Scoring'!$K$28,'Data Bersih'!D80*1.5/'Credit Scoring'!$K$28,'Data Bersih'!D80&gt;'Credit Scoring'!$K$30,'Data Bersih'!D80*6/$M$28,AND('Data Bersih'!D80&gt;'Credit Scoring'!$K$28,'Data Bersih'!D80&lt;='Credit Scoring'!$K$30),'Data Bersih'!D80*4.5/$K$30),2)</f>
        <v>4.5</v>
      </c>
      <c r="E80" s="1" cm="1">
        <f t="array" ref="E80">_xlfn.IFS(AND('Data Bersih'!E80=$O$5,'Data Bersih'!F80,$P$5),$Q$5,AND('Data Bersih'!E80=$O$6,'Data Bersih'!F80=$P$6),$Q$6,AND('Data Bersih'!E80=$O$7,'Data Bersih'!F80=$P$7),$Q$7,AND('Data Bersih'!E80=$O$8,'Data Bersih'!F80=$P$8),$Q$8)</f>
        <v>3</v>
      </c>
      <c r="F80" s="1" cm="1">
        <f t="array" ref="F80">_xlfn.IFS('Data Bersih'!G80=$O$13,$P$13,'Data Bersih'!G80=$O$14,$P$14,'Data Bersih'!G80=$O$15,$P$15,'Data Bersih'!G80=$O$16,$P$16)</f>
        <v>6</v>
      </c>
      <c r="G80" cm="1">
        <f t="array" ref="G80">ROUND(_xlfn.IFS(AND('Data Bersih'!H80&gt;0,'Data Bersih'!H80&lt;=4),'Data Bersih'!H80*2/4,AND('Data Bersih'!H80&gt;4,'Data Bersih'!H80&lt;=7),'Data Bersih'!H80*4/7,AND('Data Bersih'!H80&gt;7,'Data Bersih'!H80&lt;=10),'Data Bersih'!H80*6/10),2)</f>
        <v>5.4</v>
      </c>
      <c r="H80" s="1" cm="1">
        <f t="array" ref="H80">_xlfn.IFS('Data Bersih'!I80=$O$28,$P$28,'Data Bersih'!I80=$O$29,$P$29,'Data Bersih'!I80=$O$30,$P$30,'Data Bersih'!I80=$O$31,$P$31)</f>
        <v>3</v>
      </c>
      <c r="I80">
        <f t="shared" si="1"/>
        <v>3.6849999999999996</v>
      </c>
    </row>
    <row r="81" spans="1:9" x14ac:dyDescent="0.2">
      <c r="A81" s="1">
        <f>IF('Data Bersih'!A81&lt;=40,$L$7,$L$8)</f>
        <v>4</v>
      </c>
      <c r="B81" s="1">
        <f>IF('Data Bersih'!B81=$J$12,$L$12,$L$13)</f>
        <v>5</v>
      </c>
      <c r="C81" s="8" cm="1">
        <f t="array" ref="C81">ROUND(_xlfn.IFS('Data Bersih'!C81&lt;='Credit Scoring'!$K$17,'Data Bersih'!C81*1.5/'Credit Scoring'!$K$17,'Data Bersih'!C81&gt;'Credit Scoring'!$K$19,'Data Bersih'!C81*6/$M$17,AND('Data Bersih'!C81&gt;'Credit Scoring'!$K$17,'Data Bersih'!C81&lt;='Credit Scoring'!$K$19),'Data Bersih'!C81*4.5/$K$19),2)</f>
        <v>3.38</v>
      </c>
      <c r="D81" s="8" cm="1">
        <f t="array" ref="D81">ROUND(_xlfn.IFS('Data Bersih'!D81&lt;='Credit Scoring'!$K$28,'Data Bersih'!D81*1.5/'Credit Scoring'!$K$28,'Data Bersih'!D81&gt;'Credit Scoring'!$K$30,'Data Bersih'!D81*6/$M$28,AND('Data Bersih'!D81&gt;'Credit Scoring'!$K$28,'Data Bersih'!D81&lt;='Credit Scoring'!$K$30),'Data Bersih'!D81*4.5/$K$30),2)</f>
        <v>0.75</v>
      </c>
      <c r="E81" s="1" cm="1">
        <f t="array" ref="E81">_xlfn.IFS(AND('Data Bersih'!E81=$O$5,'Data Bersih'!F81,$P$5),$Q$5,AND('Data Bersih'!E81=$O$6,'Data Bersih'!F81=$P$6),$Q$6,AND('Data Bersih'!E81=$O$7,'Data Bersih'!F81=$P$7),$Q$7,AND('Data Bersih'!E81=$O$8,'Data Bersih'!F81=$P$8),$Q$8)</f>
        <v>3</v>
      </c>
      <c r="F81" s="1" cm="1">
        <f t="array" ref="F81">_xlfn.IFS('Data Bersih'!G81=$O$13,$P$13,'Data Bersih'!G81=$O$14,$P$14,'Data Bersih'!G81=$O$15,$P$15,'Data Bersih'!G81=$O$16,$P$16)</f>
        <v>1</v>
      </c>
      <c r="G81" cm="1">
        <f t="array" ref="G81">ROUND(_xlfn.IFS(AND('Data Bersih'!H81&gt;0,'Data Bersih'!H81&lt;=4),'Data Bersih'!H81*2/4,AND('Data Bersih'!H81&gt;4,'Data Bersih'!H81&lt;=7),'Data Bersih'!H81*4/7,AND('Data Bersih'!H81&gt;7,'Data Bersih'!H81&lt;=10),'Data Bersih'!H81*6/10),2)</f>
        <v>4</v>
      </c>
      <c r="H81" s="1" cm="1">
        <f t="array" ref="H81">_xlfn.IFS('Data Bersih'!I81=$O$28,$P$28,'Data Bersih'!I81=$O$29,$P$29,'Data Bersih'!I81=$O$30,$P$30,'Data Bersih'!I81=$O$31,$P$31)</f>
        <v>5</v>
      </c>
      <c r="I81">
        <f t="shared" si="1"/>
        <v>3.2662499999999999</v>
      </c>
    </row>
    <row r="82" spans="1:9" x14ac:dyDescent="0.2">
      <c r="A82" s="1">
        <f>IF('Data Bersih'!A82&lt;=40,$L$7,$L$8)</f>
        <v>4</v>
      </c>
      <c r="B82" s="1">
        <f>IF('Data Bersih'!B82=$J$12,$L$12,$L$13)</f>
        <v>5</v>
      </c>
      <c r="C82" s="8" cm="1">
        <f t="array" ref="C82">ROUND(_xlfn.IFS('Data Bersih'!C82&lt;='Credit Scoring'!$K$17,'Data Bersih'!C82*1.5/'Credit Scoring'!$K$17,'Data Bersih'!C82&gt;'Credit Scoring'!$K$19,'Data Bersih'!C82*6/$M$17,AND('Data Bersih'!C82&gt;'Credit Scoring'!$K$17,'Data Bersih'!C82&lt;='Credit Scoring'!$K$19),'Data Bersih'!C82*4.5/$K$19),2)</f>
        <v>4.5</v>
      </c>
      <c r="D82" s="8" cm="1">
        <f t="array" ref="D82">ROUND(_xlfn.IFS('Data Bersih'!D82&lt;='Credit Scoring'!$K$28,'Data Bersih'!D82*1.5/'Credit Scoring'!$K$28,'Data Bersih'!D82&gt;'Credit Scoring'!$K$30,'Data Bersih'!D82*6/$M$28,AND('Data Bersih'!D82&gt;'Credit Scoring'!$K$28,'Data Bersih'!D82&lt;='Credit Scoring'!$K$30),'Data Bersih'!D82*4.5/$K$30),2)</f>
        <v>0.6</v>
      </c>
      <c r="E82" s="1" cm="1">
        <f t="array" ref="E82">_xlfn.IFS(AND('Data Bersih'!E82=$O$5,'Data Bersih'!F82,$P$5),$Q$5,AND('Data Bersih'!E82=$O$6,'Data Bersih'!F82=$P$6),$Q$6,AND('Data Bersih'!E82=$O$7,'Data Bersih'!F82=$P$7),$Q$7,AND('Data Bersih'!E82=$O$8,'Data Bersih'!F82=$P$8),$Q$8)</f>
        <v>1</v>
      </c>
      <c r="F82" s="1" cm="1">
        <f t="array" ref="F82">_xlfn.IFS('Data Bersih'!G82=$O$13,$P$13,'Data Bersih'!G82=$O$14,$P$14,'Data Bersih'!G82=$O$15,$P$15,'Data Bersih'!G82=$O$16,$P$16)</f>
        <v>3.5</v>
      </c>
      <c r="G82" cm="1">
        <f t="array" ref="G82">ROUND(_xlfn.IFS(AND('Data Bersih'!H82&gt;0,'Data Bersih'!H82&lt;=4),'Data Bersih'!H82*2/4,AND('Data Bersih'!H82&gt;4,'Data Bersih'!H82&lt;=7),'Data Bersih'!H82*4/7,AND('Data Bersih'!H82&gt;7,'Data Bersih'!H82&lt;=10),'Data Bersih'!H82*6/10),2)</f>
        <v>3.43</v>
      </c>
      <c r="H82" s="1" cm="1">
        <f t="array" ref="H82">_xlfn.IFS('Data Bersih'!I82=$O$28,$P$28,'Data Bersih'!I82=$O$29,$P$29,'Data Bersih'!I82=$O$30,$P$30,'Data Bersih'!I82=$O$31,$P$31)</f>
        <v>3</v>
      </c>
      <c r="I82">
        <f t="shared" si="1"/>
        <v>3.1287500000000001</v>
      </c>
    </row>
    <row r="83" spans="1:9" x14ac:dyDescent="0.2">
      <c r="A83" s="1">
        <f>IF('Data Bersih'!A83&lt;=40,$L$7,$L$8)</f>
        <v>4</v>
      </c>
      <c r="B83" s="1">
        <f>IF('Data Bersih'!B83=$J$12,$L$12,$L$13)</f>
        <v>2</v>
      </c>
      <c r="C83" s="8" cm="1">
        <f t="array" ref="C83">ROUND(_xlfn.IFS('Data Bersih'!C83&lt;='Credit Scoring'!$K$17,'Data Bersih'!C83*1.5/'Credit Scoring'!$K$17,'Data Bersih'!C83&gt;'Credit Scoring'!$K$19,'Data Bersih'!C83*6/$M$17,AND('Data Bersih'!C83&gt;'Credit Scoring'!$K$17,'Data Bersih'!C83&lt;='Credit Scoring'!$K$19),'Data Bersih'!C83*4.5/$K$19),2)</f>
        <v>1.1100000000000001</v>
      </c>
      <c r="D83" s="8" cm="1">
        <f t="array" ref="D83">ROUND(_xlfn.IFS('Data Bersih'!D83&lt;='Credit Scoring'!$K$28,'Data Bersih'!D83*1.5/'Credit Scoring'!$K$28,'Data Bersih'!D83&gt;'Credit Scoring'!$K$30,'Data Bersih'!D83*6/$M$28,AND('Data Bersih'!D83&gt;'Credit Scoring'!$K$28,'Data Bersih'!D83&lt;='Credit Scoring'!$K$30),'Data Bersih'!D83*4.5/$K$30),2)</f>
        <v>4.5</v>
      </c>
      <c r="E83" s="1" cm="1">
        <f t="array" ref="E83">_xlfn.IFS(AND('Data Bersih'!E83=$O$5,'Data Bersih'!F83,$P$5),$Q$5,AND('Data Bersih'!E83=$O$6,'Data Bersih'!F83=$P$6),$Q$6,AND('Data Bersih'!E83=$O$7,'Data Bersih'!F83=$P$7),$Q$7,AND('Data Bersih'!E83=$O$8,'Data Bersih'!F83=$P$8),$Q$8)</f>
        <v>0</v>
      </c>
      <c r="F83" s="1" cm="1">
        <f t="array" ref="F83">_xlfn.IFS('Data Bersih'!G83=$O$13,$P$13,'Data Bersih'!G83=$O$14,$P$14,'Data Bersih'!G83=$O$15,$P$15,'Data Bersih'!G83=$O$16,$P$16)</f>
        <v>3.5</v>
      </c>
      <c r="G83" cm="1">
        <f t="array" ref="G83">ROUND(_xlfn.IFS(AND('Data Bersih'!H83&gt;0,'Data Bersih'!H83&lt;=4),'Data Bersih'!H83*2/4,AND('Data Bersih'!H83&gt;4,'Data Bersih'!H83&lt;=7),'Data Bersih'!H83*4/7,AND('Data Bersih'!H83&gt;7,'Data Bersih'!H83&lt;=10),'Data Bersih'!H83*6/10),2)</f>
        <v>1</v>
      </c>
      <c r="H83" s="1" cm="1">
        <f t="array" ref="H83">_xlfn.IFS('Data Bersih'!I83=$O$28,$P$28,'Data Bersih'!I83=$O$29,$P$29,'Data Bersih'!I83=$O$30,$P$30,'Data Bersih'!I83=$O$31,$P$31)</f>
        <v>1</v>
      </c>
      <c r="I83">
        <f t="shared" si="1"/>
        <v>2.1387499999999999</v>
      </c>
    </row>
    <row r="84" spans="1:9" x14ac:dyDescent="0.2">
      <c r="A84" s="1">
        <f>IF('Data Bersih'!A84&lt;=40,$L$7,$L$8)</f>
        <v>4</v>
      </c>
      <c r="B84" s="1">
        <f>IF('Data Bersih'!B84=$J$12,$L$12,$L$13)</f>
        <v>5</v>
      </c>
      <c r="C84" s="8" cm="1">
        <f t="array" ref="C84">ROUND(_xlfn.IFS('Data Bersih'!C84&lt;='Credit Scoring'!$K$17,'Data Bersih'!C84*1.5/'Credit Scoring'!$K$17,'Data Bersih'!C84&gt;'Credit Scoring'!$K$19,'Data Bersih'!C84*6/$M$17,AND('Data Bersih'!C84&gt;'Credit Scoring'!$K$17,'Data Bersih'!C84&lt;='Credit Scoring'!$K$19),'Data Bersih'!C84*4.5/$K$19),2)</f>
        <v>1.1100000000000001</v>
      </c>
      <c r="D84" s="8" cm="1">
        <f t="array" ref="D84">ROUND(_xlfn.IFS('Data Bersih'!D84&lt;='Credit Scoring'!$K$28,'Data Bersih'!D84*1.5/'Credit Scoring'!$K$28,'Data Bersih'!D84&gt;'Credit Scoring'!$K$30,'Data Bersih'!D84*6/$M$28,AND('Data Bersih'!D84&gt;'Credit Scoring'!$K$28,'Data Bersih'!D84&lt;='Credit Scoring'!$K$30),'Data Bersih'!D84*4.5/$K$30),2)</f>
        <v>2.1800000000000002</v>
      </c>
      <c r="E84" s="1" cm="1">
        <f t="array" ref="E84">_xlfn.IFS(AND('Data Bersih'!E84=$O$5,'Data Bersih'!F84,$P$5),$Q$5,AND('Data Bersih'!E84=$O$6,'Data Bersih'!F84=$P$6),$Q$6,AND('Data Bersih'!E84=$O$7,'Data Bersih'!F84=$P$7),$Q$7,AND('Data Bersih'!E84=$O$8,'Data Bersih'!F84=$P$8),$Q$8)</f>
        <v>3</v>
      </c>
      <c r="F84" s="1" cm="1">
        <f t="array" ref="F84">_xlfn.IFS('Data Bersih'!G84=$O$13,$P$13,'Data Bersih'!G84=$O$14,$P$14,'Data Bersih'!G84=$O$15,$P$15,'Data Bersih'!G84=$O$16,$P$16)</f>
        <v>3.5</v>
      </c>
      <c r="G84" cm="1">
        <f t="array" ref="G84">ROUND(_xlfn.IFS(AND('Data Bersih'!H84&gt;0,'Data Bersih'!H84&lt;=4),'Data Bersih'!H84*2/4,AND('Data Bersih'!H84&gt;4,'Data Bersih'!H84&lt;=7),'Data Bersih'!H84*4/7,AND('Data Bersih'!H84&gt;7,'Data Bersih'!H84&lt;=10),'Data Bersih'!H84*6/10),2)</f>
        <v>4</v>
      </c>
      <c r="H84" s="1" cm="1">
        <f t="array" ref="H84">_xlfn.IFS('Data Bersih'!I84=$O$28,$P$28,'Data Bersih'!I84=$O$29,$P$29,'Data Bersih'!I84=$O$30,$P$30,'Data Bersih'!I84=$O$31,$P$31)</f>
        <v>5</v>
      </c>
      <c r="I84">
        <f t="shared" si="1"/>
        <v>3.4737499999999999</v>
      </c>
    </row>
    <row r="85" spans="1:9" x14ac:dyDescent="0.2">
      <c r="A85" s="1">
        <f>IF('Data Bersih'!A85&lt;=40,$L$7,$L$8)</f>
        <v>4</v>
      </c>
      <c r="B85" s="1">
        <f>IF('Data Bersih'!B85=$J$12,$L$12,$L$13)</f>
        <v>5</v>
      </c>
      <c r="C85" s="8" cm="1">
        <f t="array" ref="C85">ROUND(_xlfn.IFS('Data Bersih'!C85&lt;='Credit Scoring'!$K$17,'Data Bersih'!C85*1.5/'Credit Scoring'!$K$17,'Data Bersih'!C85&gt;'Credit Scoring'!$K$19,'Data Bersih'!C85*6/$M$17,AND('Data Bersih'!C85&gt;'Credit Scoring'!$K$17,'Data Bersih'!C85&lt;='Credit Scoring'!$K$19),'Data Bersih'!C85*4.5/$K$19),2)</f>
        <v>0.67</v>
      </c>
      <c r="D85" s="8" cm="1">
        <f t="array" ref="D85">ROUND(_xlfn.IFS('Data Bersih'!D85&lt;='Credit Scoring'!$K$28,'Data Bersih'!D85*1.5/'Credit Scoring'!$K$28,'Data Bersih'!D85&gt;'Credit Scoring'!$K$30,'Data Bersih'!D85*6/$M$28,AND('Data Bersih'!D85&gt;'Credit Scoring'!$K$28,'Data Bersih'!D85&lt;='Credit Scoring'!$K$30),'Data Bersih'!D85*4.5/$K$30),2)</f>
        <v>4.5</v>
      </c>
      <c r="E85" s="1" cm="1">
        <f t="array" ref="E85">_xlfn.IFS(AND('Data Bersih'!E85=$O$5,'Data Bersih'!F85,$P$5),$Q$5,AND('Data Bersih'!E85=$O$6,'Data Bersih'!F85=$P$6),$Q$6,AND('Data Bersih'!E85=$O$7,'Data Bersih'!F85=$P$7),$Q$7,AND('Data Bersih'!E85=$O$8,'Data Bersih'!F85=$P$8),$Q$8)</f>
        <v>1</v>
      </c>
      <c r="F85" s="1" cm="1">
        <f t="array" ref="F85">_xlfn.IFS('Data Bersih'!G85=$O$13,$P$13,'Data Bersih'!G85=$O$14,$P$14,'Data Bersih'!G85=$O$15,$P$15,'Data Bersih'!G85=$O$16,$P$16)</f>
        <v>6</v>
      </c>
      <c r="G85" cm="1">
        <f t="array" ref="G85">ROUND(_xlfn.IFS(AND('Data Bersih'!H85&gt;0,'Data Bersih'!H85&lt;=4),'Data Bersih'!H85*2/4,AND('Data Bersih'!H85&gt;4,'Data Bersih'!H85&lt;=7),'Data Bersih'!H85*4/7,AND('Data Bersih'!H85&gt;7,'Data Bersih'!H85&lt;=10),'Data Bersih'!H85*6/10),2)</f>
        <v>2</v>
      </c>
      <c r="H85" s="1" cm="1">
        <f t="array" ref="H85">_xlfn.IFS('Data Bersih'!I85=$O$28,$P$28,'Data Bersih'!I85=$O$29,$P$29,'Data Bersih'!I85=$O$30,$P$30,'Data Bersih'!I85=$O$31,$P$31)</f>
        <v>3</v>
      </c>
      <c r="I85">
        <f t="shared" si="1"/>
        <v>3.2712500000000002</v>
      </c>
    </row>
    <row r="86" spans="1:9" x14ac:dyDescent="0.2">
      <c r="A86" s="1">
        <f>IF('Data Bersih'!A86&lt;=40,$L$7,$L$8)</f>
        <v>4</v>
      </c>
      <c r="B86" s="1">
        <f>IF('Data Bersih'!B86=$J$12,$L$12,$L$13)</f>
        <v>2</v>
      </c>
      <c r="C86" s="8" cm="1">
        <f t="array" ref="C86">ROUND(_xlfn.IFS('Data Bersih'!C86&lt;='Credit Scoring'!$K$17,'Data Bersih'!C86*1.5/'Credit Scoring'!$K$17,'Data Bersih'!C86&gt;'Credit Scoring'!$K$19,'Data Bersih'!C86*6/$M$17,AND('Data Bersih'!C86&gt;'Credit Scoring'!$K$17,'Data Bersih'!C86&lt;='Credit Scoring'!$K$19),'Data Bersih'!C86*4.5/$K$19),2)</f>
        <v>4.5</v>
      </c>
      <c r="D86" s="8" cm="1">
        <f t="array" ref="D86">ROUND(_xlfn.IFS('Data Bersih'!D86&lt;='Credit Scoring'!$K$28,'Data Bersih'!D86*1.5/'Credit Scoring'!$K$28,'Data Bersih'!D86&gt;'Credit Scoring'!$K$30,'Data Bersih'!D86*6/$M$28,AND('Data Bersih'!D86&gt;'Credit Scoring'!$K$28,'Data Bersih'!D86&lt;='Credit Scoring'!$K$30),'Data Bersih'!D86*4.5/$K$30),2)</f>
        <v>1.5</v>
      </c>
      <c r="E86" s="1" cm="1">
        <f t="array" ref="E86">_xlfn.IFS(AND('Data Bersih'!E86=$O$5,'Data Bersih'!F86,$P$5),$Q$5,AND('Data Bersih'!E86=$O$6,'Data Bersih'!F86=$P$6),$Q$6,AND('Data Bersih'!E86=$O$7,'Data Bersih'!F86=$P$7),$Q$7,AND('Data Bersih'!E86=$O$8,'Data Bersih'!F86=$P$8),$Q$8)</f>
        <v>3</v>
      </c>
      <c r="F86" s="1" cm="1">
        <f t="array" ref="F86">_xlfn.IFS('Data Bersih'!G86=$O$13,$P$13,'Data Bersih'!G86=$O$14,$P$14,'Data Bersih'!G86=$O$15,$P$15,'Data Bersih'!G86=$O$16,$P$16)</f>
        <v>3.5</v>
      </c>
      <c r="G86" cm="1">
        <f t="array" ref="G86">ROUND(_xlfn.IFS(AND('Data Bersih'!H86&gt;0,'Data Bersih'!H86&lt;=4),'Data Bersih'!H86*2/4,AND('Data Bersih'!H86&gt;4,'Data Bersih'!H86&lt;=7),'Data Bersih'!H86*4/7,AND('Data Bersih'!H86&gt;7,'Data Bersih'!H86&lt;=10),'Data Bersih'!H86*6/10),2)</f>
        <v>2</v>
      </c>
      <c r="H86" s="1" cm="1">
        <f t="array" ref="H86">_xlfn.IFS('Data Bersih'!I86=$O$28,$P$28,'Data Bersih'!I86=$O$29,$P$29,'Data Bersih'!I86=$O$30,$P$30,'Data Bersih'!I86=$O$31,$P$31)</f>
        <v>5</v>
      </c>
      <c r="I86">
        <f t="shared" si="1"/>
        <v>3.1875</v>
      </c>
    </row>
    <row r="87" spans="1:9" x14ac:dyDescent="0.2">
      <c r="A87" s="1">
        <f>IF('Data Bersih'!A87&lt;=40,$L$7,$L$8)</f>
        <v>4</v>
      </c>
      <c r="B87" s="1">
        <f>IF('Data Bersih'!B87=$J$12,$L$12,$L$13)</f>
        <v>5</v>
      </c>
      <c r="C87" s="8" cm="1">
        <f t="array" ref="C87">ROUND(_xlfn.IFS('Data Bersih'!C87&lt;='Credit Scoring'!$K$17,'Data Bersih'!C87*1.5/'Credit Scoring'!$K$17,'Data Bersih'!C87&gt;'Credit Scoring'!$K$19,'Data Bersih'!C87*6/$M$17,AND('Data Bersih'!C87&gt;'Credit Scoring'!$K$17,'Data Bersih'!C87&lt;='Credit Scoring'!$K$19),'Data Bersih'!C87*4.5/$K$19),2)</f>
        <v>1.58</v>
      </c>
      <c r="D87" s="8" cm="1">
        <f t="array" ref="D87">ROUND(_xlfn.IFS('Data Bersih'!D87&lt;='Credit Scoring'!$K$28,'Data Bersih'!D87*1.5/'Credit Scoring'!$K$28,'Data Bersih'!D87&gt;'Credit Scoring'!$K$30,'Data Bersih'!D87*6/$M$28,AND('Data Bersih'!D87&gt;'Credit Scoring'!$K$28,'Data Bersih'!D87&lt;='Credit Scoring'!$K$30),'Data Bersih'!D87*4.5/$K$30),2)</f>
        <v>3</v>
      </c>
      <c r="E87" s="1" cm="1">
        <f t="array" ref="E87">_xlfn.IFS(AND('Data Bersih'!E87=$O$5,'Data Bersih'!F87,$P$5),$Q$5,AND('Data Bersih'!E87=$O$6,'Data Bersih'!F87=$P$6),$Q$6,AND('Data Bersih'!E87=$O$7,'Data Bersih'!F87=$P$7),$Q$7,AND('Data Bersih'!E87=$O$8,'Data Bersih'!F87=$P$8),$Q$8)</f>
        <v>3</v>
      </c>
      <c r="F87" s="1" cm="1">
        <f t="array" ref="F87">_xlfn.IFS('Data Bersih'!G87=$O$13,$P$13,'Data Bersih'!G87=$O$14,$P$14,'Data Bersih'!G87=$O$15,$P$15,'Data Bersih'!G87=$O$16,$P$16)</f>
        <v>2.5</v>
      </c>
      <c r="G87" cm="1">
        <f t="array" ref="G87">ROUND(_xlfn.IFS(AND('Data Bersih'!H87&gt;0,'Data Bersih'!H87&lt;=4),'Data Bersih'!H87*2/4,AND('Data Bersih'!H87&gt;4,'Data Bersih'!H87&lt;=7),'Data Bersih'!H87*4/7,AND('Data Bersih'!H87&gt;7,'Data Bersih'!H87&lt;=10),'Data Bersih'!H87*6/10),2)</f>
        <v>2.86</v>
      </c>
      <c r="H87" s="1" cm="1">
        <f t="array" ref="H87">_xlfn.IFS('Data Bersih'!I87=$O$28,$P$28,'Data Bersih'!I87=$O$29,$P$29,'Data Bersih'!I87=$O$30,$P$30,'Data Bersih'!I87=$O$31,$P$31)</f>
        <v>6</v>
      </c>
      <c r="I87">
        <f t="shared" si="1"/>
        <v>3.4924999999999997</v>
      </c>
    </row>
    <row r="88" spans="1:9" x14ac:dyDescent="0.2">
      <c r="A88" s="1">
        <f>IF('Data Bersih'!A88&lt;=40,$L$7,$L$8)</f>
        <v>4</v>
      </c>
      <c r="B88" s="1">
        <f>IF('Data Bersih'!B88=$J$12,$L$12,$L$13)</f>
        <v>2</v>
      </c>
      <c r="C88" s="8" cm="1">
        <f t="array" ref="C88">ROUND(_xlfn.IFS('Data Bersih'!C88&lt;='Credit Scoring'!$K$17,'Data Bersih'!C88*1.5/'Credit Scoring'!$K$17,'Data Bersih'!C88&gt;'Credit Scoring'!$K$19,'Data Bersih'!C88*6/$M$17,AND('Data Bersih'!C88&gt;'Credit Scoring'!$K$17,'Data Bersih'!C88&lt;='Credit Scoring'!$K$19),'Data Bersih'!C88*4.5/$K$19),2)</f>
        <v>4.5</v>
      </c>
      <c r="D88" s="8" cm="1">
        <f t="array" ref="D88">ROUND(_xlfn.IFS('Data Bersih'!D88&lt;='Credit Scoring'!$K$28,'Data Bersih'!D88*1.5/'Credit Scoring'!$K$28,'Data Bersih'!D88&gt;'Credit Scoring'!$K$30,'Data Bersih'!D88*6/$M$28,AND('Data Bersih'!D88&gt;'Credit Scoring'!$K$28,'Data Bersih'!D88&lt;='Credit Scoring'!$K$30),'Data Bersih'!D88*4.5/$K$30),2)</f>
        <v>1.8</v>
      </c>
      <c r="E88" s="1" cm="1">
        <f t="array" ref="E88">_xlfn.IFS(AND('Data Bersih'!E88=$O$5,'Data Bersih'!F88,$P$5),$Q$5,AND('Data Bersih'!E88=$O$6,'Data Bersih'!F88=$P$6),$Q$6,AND('Data Bersih'!E88=$O$7,'Data Bersih'!F88=$P$7),$Q$7,AND('Data Bersih'!E88=$O$8,'Data Bersih'!F88=$P$8),$Q$8)</f>
        <v>3</v>
      </c>
      <c r="F88" s="1" cm="1">
        <f t="array" ref="F88">_xlfn.IFS('Data Bersih'!G88=$O$13,$P$13,'Data Bersih'!G88=$O$14,$P$14,'Data Bersih'!G88=$O$15,$P$15,'Data Bersih'!G88=$O$16,$P$16)</f>
        <v>1</v>
      </c>
      <c r="G88" cm="1">
        <f t="array" ref="G88">ROUND(_xlfn.IFS(AND('Data Bersih'!H88&gt;0,'Data Bersih'!H88&lt;=4),'Data Bersih'!H88*2/4,AND('Data Bersih'!H88&gt;4,'Data Bersih'!H88&lt;=7),'Data Bersih'!H88*4/7,AND('Data Bersih'!H88&gt;7,'Data Bersih'!H88&lt;=10),'Data Bersih'!H88*6/10),2)</f>
        <v>3.43</v>
      </c>
      <c r="H88" s="1" cm="1">
        <f t="array" ref="H88">_xlfn.IFS('Data Bersih'!I88=$O$28,$P$28,'Data Bersih'!I88=$O$29,$P$29,'Data Bersih'!I88=$O$30,$P$30,'Data Bersih'!I88=$O$31,$P$31)</f>
        <v>5</v>
      </c>
      <c r="I88">
        <f t="shared" si="1"/>
        <v>3.0912500000000001</v>
      </c>
    </row>
    <row r="89" spans="1:9" x14ac:dyDescent="0.2">
      <c r="A89" s="1">
        <f>IF('Data Bersih'!A89&lt;=40,$L$7,$L$8)</f>
        <v>4</v>
      </c>
      <c r="B89" s="1">
        <f>IF('Data Bersih'!B89=$J$12,$L$12,$L$13)</f>
        <v>2</v>
      </c>
      <c r="C89" s="8" cm="1">
        <f t="array" ref="C89">ROUND(_xlfn.IFS('Data Bersih'!C89&lt;='Credit Scoring'!$K$17,'Data Bersih'!C89*1.5/'Credit Scoring'!$K$17,'Data Bersih'!C89&gt;'Credit Scoring'!$K$19,'Data Bersih'!C89*6/$M$17,AND('Data Bersih'!C89&gt;'Credit Scoring'!$K$17,'Data Bersih'!C89&lt;='Credit Scoring'!$K$19),'Data Bersih'!C89*4.5/$K$19),2)</f>
        <v>3.38</v>
      </c>
      <c r="D89" s="8" cm="1">
        <f t="array" ref="D89">ROUND(_xlfn.IFS('Data Bersih'!D89&lt;='Credit Scoring'!$K$28,'Data Bersih'!D89*1.5/'Credit Scoring'!$K$28,'Data Bersih'!D89&gt;'Credit Scoring'!$K$30,'Data Bersih'!D89*6/$M$28,AND('Data Bersih'!D89&gt;'Credit Scoring'!$K$28,'Data Bersih'!D89&lt;='Credit Scoring'!$K$30),'Data Bersih'!D89*4.5/$K$30),2)</f>
        <v>4.5</v>
      </c>
      <c r="E89" s="1" cm="1">
        <f t="array" ref="E89">_xlfn.IFS(AND('Data Bersih'!E89=$O$5,'Data Bersih'!F89,$P$5),$Q$5,AND('Data Bersih'!E89=$O$6,'Data Bersih'!F89=$P$6),$Q$6,AND('Data Bersih'!E89=$O$7,'Data Bersih'!F89=$P$7),$Q$7,AND('Data Bersih'!E89=$O$8,'Data Bersih'!F89=$P$8),$Q$8)</f>
        <v>3</v>
      </c>
      <c r="F89" s="1" cm="1">
        <f t="array" ref="F89">_xlfn.IFS('Data Bersih'!G89=$O$13,$P$13,'Data Bersih'!G89=$O$14,$P$14,'Data Bersih'!G89=$O$15,$P$15,'Data Bersih'!G89=$O$16,$P$16)</f>
        <v>2.5</v>
      </c>
      <c r="G89" cm="1">
        <f t="array" ref="G89">ROUND(_xlfn.IFS(AND('Data Bersih'!H89&gt;0,'Data Bersih'!H89&lt;=4),'Data Bersih'!H89*2/4,AND('Data Bersih'!H89&gt;4,'Data Bersih'!H89&lt;=7),'Data Bersih'!H89*4/7,AND('Data Bersih'!H89&gt;7,'Data Bersih'!H89&lt;=10),'Data Bersih'!H89*6/10),2)</f>
        <v>4.8</v>
      </c>
      <c r="H89" s="1" cm="1">
        <f t="array" ref="H89">_xlfn.IFS('Data Bersih'!I89=$O$28,$P$28,'Data Bersih'!I89=$O$29,$P$29,'Data Bersih'!I89=$O$30,$P$30,'Data Bersih'!I89=$O$31,$P$31)</f>
        <v>1</v>
      </c>
      <c r="I89">
        <f t="shared" si="1"/>
        <v>3.1475</v>
      </c>
    </row>
    <row r="90" spans="1:9" x14ac:dyDescent="0.2">
      <c r="A90" s="1">
        <f>IF('Data Bersih'!A90&lt;=40,$L$7,$L$8)</f>
        <v>4</v>
      </c>
      <c r="B90" s="1">
        <f>IF('Data Bersih'!B90=$J$12,$L$12,$L$13)</f>
        <v>5</v>
      </c>
      <c r="C90" s="8" cm="1">
        <f t="array" ref="C90">ROUND(_xlfn.IFS('Data Bersih'!C90&lt;='Credit Scoring'!$K$17,'Data Bersih'!C90*1.5/'Credit Scoring'!$K$17,'Data Bersih'!C90&gt;'Credit Scoring'!$K$19,'Data Bersih'!C90*6/$M$17,AND('Data Bersih'!C90&gt;'Credit Scoring'!$K$17,'Data Bersih'!C90&lt;='Credit Scoring'!$K$19),'Data Bersih'!C90*4.5/$K$19),2)</f>
        <v>3.38</v>
      </c>
      <c r="D90" s="8" cm="1">
        <f t="array" ref="D90">ROUND(_xlfn.IFS('Data Bersih'!D90&lt;='Credit Scoring'!$K$28,'Data Bersih'!D90*1.5/'Credit Scoring'!$K$28,'Data Bersih'!D90&gt;'Credit Scoring'!$K$30,'Data Bersih'!D90*6/$M$28,AND('Data Bersih'!D90&gt;'Credit Scoring'!$K$28,'Data Bersih'!D90&lt;='Credit Scoring'!$K$30),'Data Bersih'!D90*4.5/$K$30),2)</f>
        <v>1.5</v>
      </c>
      <c r="E90" s="1" cm="1">
        <f t="array" ref="E90">_xlfn.IFS(AND('Data Bersih'!E90=$O$5,'Data Bersih'!F90,$P$5),$Q$5,AND('Data Bersih'!E90=$O$6,'Data Bersih'!F90=$P$6),$Q$6,AND('Data Bersih'!E90=$O$7,'Data Bersih'!F90=$P$7),$Q$7,AND('Data Bersih'!E90=$O$8,'Data Bersih'!F90=$P$8),$Q$8)</f>
        <v>3</v>
      </c>
      <c r="F90" s="1" cm="1">
        <f t="array" ref="F90">_xlfn.IFS('Data Bersih'!G90=$O$13,$P$13,'Data Bersih'!G90=$O$14,$P$14,'Data Bersih'!G90=$O$15,$P$15,'Data Bersih'!G90=$O$16,$P$16)</f>
        <v>6</v>
      </c>
      <c r="G90" cm="1">
        <f t="array" ref="G90">ROUND(_xlfn.IFS(AND('Data Bersih'!H90&gt;0,'Data Bersih'!H90&lt;=4),'Data Bersih'!H90*2/4,AND('Data Bersih'!H90&gt;4,'Data Bersih'!H90&lt;=7),'Data Bersih'!H90*4/7,AND('Data Bersih'!H90&gt;7,'Data Bersih'!H90&lt;=10),'Data Bersih'!H90*6/10),2)</f>
        <v>4</v>
      </c>
      <c r="H90" s="1" cm="1">
        <f t="array" ref="H90">_xlfn.IFS('Data Bersih'!I90=$O$28,$P$28,'Data Bersih'!I90=$O$29,$P$29,'Data Bersih'!I90=$O$30,$P$30,'Data Bersih'!I90=$O$31,$P$31)</f>
        <v>5</v>
      </c>
      <c r="I90">
        <f t="shared" si="1"/>
        <v>3.9849999999999999</v>
      </c>
    </row>
    <row r="91" spans="1:9" x14ac:dyDescent="0.2">
      <c r="A91" s="1">
        <f>IF('Data Bersih'!A91&lt;=40,$L$7,$L$8)</f>
        <v>4</v>
      </c>
      <c r="B91" s="1">
        <f>IF('Data Bersih'!B91=$J$12,$L$12,$L$13)</f>
        <v>5</v>
      </c>
      <c r="C91" s="8" cm="1">
        <f t="array" ref="C91">ROUND(_xlfn.IFS('Data Bersih'!C91&lt;='Credit Scoring'!$K$17,'Data Bersih'!C91*1.5/'Credit Scoring'!$K$17,'Data Bersih'!C91&gt;'Credit Scoring'!$K$19,'Data Bersih'!C91*6/$M$17,AND('Data Bersih'!C91&gt;'Credit Scoring'!$K$17,'Data Bersih'!C91&lt;='Credit Scoring'!$K$19),'Data Bersih'!C91*4.5/$K$19),2)</f>
        <v>0.78</v>
      </c>
      <c r="D91" s="8" cm="1">
        <f t="array" ref="D91">ROUND(_xlfn.IFS('Data Bersih'!D91&lt;='Credit Scoring'!$K$28,'Data Bersih'!D91*1.5/'Credit Scoring'!$K$28,'Data Bersih'!D91&gt;'Credit Scoring'!$K$30,'Data Bersih'!D91*6/$M$28,AND('Data Bersih'!D91&gt;'Credit Scoring'!$K$28,'Data Bersih'!D91&lt;='Credit Scoring'!$K$30),'Data Bersih'!D91*4.5/$K$30),2)</f>
        <v>0.78</v>
      </c>
      <c r="E91" s="1" cm="1">
        <f t="array" ref="E91">_xlfn.IFS(AND('Data Bersih'!E91=$O$5,'Data Bersih'!F91,$P$5),$Q$5,AND('Data Bersih'!E91=$O$6,'Data Bersih'!F91=$P$6),$Q$6,AND('Data Bersih'!E91=$O$7,'Data Bersih'!F91=$P$7),$Q$7,AND('Data Bersih'!E91=$O$8,'Data Bersih'!F91=$P$8),$Q$8)</f>
        <v>1</v>
      </c>
      <c r="F91" s="1" cm="1">
        <f t="array" ref="F91">_xlfn.IFS('Data Bersih'!G91=$O$13,$P$13,'Data Bersih'!G91=$O$14,$P$14,'Data Bersih'!G91=$O$15,$P$15,'Data Bersih'!G91=$O$16,$P$16)</f>
        <v>3.5</v>
      </c>
      <c r="G91" cm="1">
        <f t="array" ref="G91">ROUND(_xlfn.IFS(AND('Data Bersih'!H91&gt;0,'Data Bersih'!H91&lt;=4),'Data Bersih'!H91*2/4,AND('Data Bersih'!H91&gt;4,'Data Bersih'!H91&lt;=7),'Data Bersih'!H91*4/7,AND('Data Bersih'!H91&gt;7,'Data Bersih'!H91&lt;=10),'Data Bersih'!H91*6/10),2)</f>
        <v>2.86</v>
      </c>
      <c r="H91" s="1" cm="1">
        <f t="array" ref="H91">_xlfn.IFS('Data Bersih'!I91=$O$28,$P$28,'Data Bersih'!I91=$O$29,$P$29,'Data Bersih'!I91=$O$30,$P$30,'Data Bersih'!I91=$O$31,$P$31)</f>
        <v>6</v>
      </c>
      <c r="I91">
        <f t="shared" si="1"/>
        <v>2.9899999999999998</v>
      </c>
    </row>
    <row r="92" spans="1:9" x14ac:dyDescent="0.2">
      <c r="A92" s="1">
        <f>IF('Data Bersih'!A92&lt;=40,$L$7,$L$8)</f>
        <v>4</v>
      </c>
      <c r="B92" s="1">
        <f>IF('Data Bersih'!B92=$J$12,$L$12,$L$13)</f>
        <v>5</v>
      </c>
      <c r="C92" s="8" cm="1">
        <f t="array" ref="C92">ROUND(_xlfn.IFS('Data Bersih'!C92&lt;='Credit Scoring'!$K$17,'Data Bersih'!C92*1.5/'Credit Scoring'!$K$17,'Data Bersih'!C92&gt;'Credit Scoring'!$K$19,'Data Bersih'!C92*6/$M$17,AND('Data Bersih'!C92&gt;'Credit Scoring'!$K$17,'Data Bersih'!C92&lt;='Credit Scoring'!$K$19),'Data Bersih'!C92*4.5/$K$19),2)</f>
        <v>4.5</v>
      </c>
      <c r="D92" s="8" cm="1">
        <f t="array" ref="D92">ROUND(_xlfn.IFS('Data Bersih'!D92&lt;='Credit Scoring'!$K$28,'Data Bersih'!D92*1.5/'Credit Scoring'!$K$28,'Data Bersih'!D92&gt;'Credit Scoring'!$K$30,'Data Bersih'!D92*6/$M$28,AND('Data Bersih'!D92&gt;'Credit Scoring'!$K$28,'Data Bersih'!D92&lt;='Credit Scoring'!$K$30),'Data Bersih'!D92*4.5/$K$30),2)</f>
        <v>1.2</v>
      </c>
      <c r="E92" s="1" cm="1">
        <f t="array" ref="E92">_xlfn.IFS(AND('Data Bersih'!E92=$O$5,'Data Bersih'!F92,$P$5),$Q$5,AND('Data Bersih'!E92=$O$6,'Data Bersih'!F92=$P$6),$Q$6,AND('Data Bersih'!E92=$O$7,'Data Bersih'!F92=$P$7),$Q$7,AND('Data Bersih'!E92=$O$8,'Data Bersih'!F92=$P$8),$Q$8)</f>
        <v>3</v>
      </c>
      <c r="F92" s="1" cm="1">
        <f t="array" ref="F92">_xlfn.IFS('Data Bersih'!G92=$O$13,$P$13,'Data Bersih'!G92=$O$14,$P$14,'Data Bersih'!G92=$O$15,$P$15,'Data Bersih'!G92=$O$16,$P$16)</f>
        <v>3.5</v>
      </c>
      <c r="G92" cm="1">
        <f t="array" ref="G92">ROUND(_xlfn.IFS(AND('Data Bersih'!H92&gt;0,'Data Bersih'!H92&lt;=4),'Data Bersih'!H92*2/4,AND('Data Bersih'!H92&gt;4,'Data Bersih'!H92&lt;=7),'Data Bersih'!H92*4/7,AND('Data Bersih'!H92&gt;7,'Data Bersih'!H92&lt;=10),'Data Bersih'!H92*6/10),2)</f>
        <v>6</v>
      </c>
      <c r="H92" s="1" cm="1">
        <f t="array" ref="H92">_xlfn.IFS('Data Bersih'!I92=$O$28,$P$28,'Data Bersih'!I92=$O$29,$P$29,'Data Bersih'!I92=$O$30,$P$30,'Data Bersih'!I92=$O$31,$P$31)</f>
        <v>6</v>
      </c>
      <c r="I92">
        <f t="shared" si="1"/>
        <v>4.1500000000000004</v>
      </c>
    </row>
    <row r="93" spans="1:9" x14ac:dyDescent="0.2">
      <c r="A93" s="1">
        <f>IF('Data Bersih'!A93&lt;=40,$L$7,$L$8)</f>
        <v>4</v>
      </c>
      <c r="B93" s="1">
        <f>IF('Data Bersih'!B93=$J$12,$L$12,$L$13)</f>
        <v>2</v>
      </c>
      <c r="C93" s="8" cm="1">
        <f t="array" ref="C93">ROUND(_xlfn.IFS('Data Bersih'!C93&lt;='Credit Scoring'!$K$17,'Data Bersih'!C93*1.5/'Credit Scoring'!$K$17,'Data Bersih'!C93&gt;'Credit Scoring'!$K$19,'Data Bersih'!C93*6/$M$17,AND('Data Bersih'!C93&gt;'Credit Scoring'!$K$17,'Data Bersih'!C93&lt;='Credit Scoring'!$K$19),'Data Bersih'!C93*4.5/$K$19),2)</f>
        <v>4.05</v>
      </c>
      <c r="D93" s="8" cm="1">
        <f t="array" ref="D93">ROUND(_xlfn.IFS('Data Bersih'!D93&lt;='Credit Scoring'!$K$28,'Data Bersih'!D93*1.5/'Credit Scoring'!$K$28,'Data Bersih'!D93&gt;'Credit Scoring'!$K$30,'Data Bersih'!D93*6/$M$28,AND('Data Bersih'!D93&gt;'Credit Scoring'!$K$28,'Data Bersih'!D93&lt;='Credit Scoring'!$K$30),'Data Bersih'!D93*4.5/$K$30),2)</f>
        <v>2.1</v>
      </c>
      <c r="E93" s="1" cm="1">
        <f t="array" ref="E93">_xlfn.IFS(AND('Data Bersih'!E93=$O$5,'Data Bersih'!F93,$P$5),$Q$5,AND('Data Bersih'!E93=$O$6,'Data Bersih'!F93=$P$6),$Q$6,AND('Data Bersih'!E93=$O$7,'Data Bersih'!F93=$P$7),$Q$7,AND('Data Bersih'!E93=$O$8,'Data Bersih'!F93=$P$8),$Q$8)</f>
        <v>1</v>
      </c>
      <c r="F93" s="1" cm="1">
        <f t="array" ref="F93">_xlfn.IFS('Data Bersih'!G93=$O$13,$P$13,'Data Bersih'!G93=$O$14,$P$14,'Data Bersih'!G93=$O$15,$P$15,'Data Bersih'!G93=$O$16,$P$16)</f>
        <v>6</v>
      </c>
      <c r="G93" cm="1">
        <f t="array" ref="G93">ROUND(_xlfn.IFS(AND('Data Bersih'!H93&gt;0,'Data Bersih'!H93&lt;=4),'Data Bersih'!H93*2/4,AND('Data Bersih'!H93&gt;4,'Data Bersih'!H93&lt;=7),'Data Bersih'!H93*4/7,AND('Data Bersih'!H93&gt;7,'Data Bersih'!H93&lt;=10),'Data Bersih'!H93*6/10),2)</f>
        <v>4</v>
      </c>
      <c r="H93" s="1" cm="1">
        <f t="array" ref="H93">_xlfn.IFS('Data Bersih'!I93=$O$28,$P$28,'Data Bersih'!I93=$O$29,$P$29,'Data Bersih'!I93=$O$30,$P$30,'Data Bersih'!I93=$O$31,$P$31)</f>
        <v>5</v>
      </c>
      <c r="I93">
        <f t="shared" si="1"/>
        <v>3.5187499999999998</v>
      </c>
    </row>
    <row r="94" spans="1:9" x14ac:dyDescent="0.2">
      <c r="A94" s="1">
        <f>IF('Data Bersih'!A94&lt;=40,$L$7,$L$8)</f>
        <v>4</v>
      </c>
      <c r="B94" s="1">
        <f>IF('Data Bersih'!B94=$J$12,$L$12,$L$13)</f>
        <v>5</v>
      </c>
      <c r="C94" s="8" cm="1">
        <f t="array" ref="C94">ROUND(_xlfn.IFS('Data Bersih'!C94&lt;='Credit Scoring'!$K$17,'Data Bersih'!C94*1.5/'Credit Scoring'!$K$17,'Data Bersih'!C94&gt;'Credit Scoring'!$K$19,'Data Bersih'!C94*6/$M$17,AND('Data Bersih'!C94&gt;'Credit Scoring'!$K$17,'Data Bersih'!C94&lt;='Credit Scoring'!$K$19),'Data Bersih'!C94*4.5/$K$19),2)</f>
        <v>2.57</v>
      </c>
      <c r="D94" s="8" cm="1">
        <f t="array" ref="D94">ROUND(_xlfn.IFS('Data Bersih'!D94&lt;='Credit Scoring'!$K$28,'Data Bersih'!D94*1.5/'Credit Scoring'!$K$28,'Data Bersih'!D94&gt;'Credit Scoring'!$K$30,'Data Bersih'!D94*6/$M$28,AND('Data Bersih'!D94&gt;'Credit Scoring'!$K$28,'Data Bersih'!D94&lt;='Credit Scoring'!$K$30),'Data Bersih'!D94*4.5/$K$30),2)</f>
        <v>1.65</v>
      </c>
      <c r="E94" s="1" cm="1">
        <f t="array" ref="E94">_xlfn.IFS(AND('Data Bersih'!E94=$O$5,'Data Bersih'!F94,$P$5),$Q$5,AND('Data Bersih'!E94=$O$6,'Data Bersih'!F94=$P$6),$Q$6,AND('Data Bersih'!E94=$O$7,'Data Bersih'!F94=$P$7),$Q$7,AND('Data Bersih'!E94=$O$8,'Data Bersih'!F94=$P$8),$Q$8)</f>
        <v>3</v>
      </c>
      <c r="F94" s="1" cm="1">
        <f t="array" ref="F94">_xlfn.IFS('Data Bersih'!G94=$O$13,$P$13,'Data Bersih'!G94=$O$14,$P$14,'Data Bersih'!G94=$O$15,$P$15,'Data Bersih'!G94=$O$16,$P$16)</f>
        <v>2.5</v>
      </c>
      <c r="G94" cm="1">
        <f t="array" ref="G94">ROUND(_xlfn.IFS(AND('Data Bersih'!H94&gt;0,'Data Bersih'!H94&lt;=4),'Data Bersih'!H94*2/4,AND('Data Bersih'!H94&gt;4,'Data Bersih'!H94&lt;=7),'Data Bersih'!H94*4/7,AND('Data Bersih'!H94&gt;7,'Data Bersih'!H94&lt;=10),'Data Bersih'!H94*6/10),2)</f>
        <v>2</v>
      </c>
      <c r="H94" s="1" cm="1">
        <f t="array" ref="H94">_xlfn.IFS('Data Bersih'!I94=$O$28,$P$28,'Data Bersih'!I94=$O$29,$P$29,'Data Bersih'!I94=$O$30,$P$30,'Data Bersih'!I94=$O$31,$P$31)</f>
        <v>5</v>
      </c>
      <c r="I94">
        <f t="shared" si="1"/>
        <v>3.2149999999999999</v>
      </c>
    </row>
    <row r="95" spans="1:9" x14ac:dyDescent="0.2">
      <c r="A95" s="1">
        <f>IF('Data Bersih'!A95&lt;=40,$L$7,$L$8)</f>
        <v>4</v>
      </c>
      <c r="B95" s="1">
        <f>IF('Data Bersih'!B95=$J$12,$L$12,$L$13)</f>
        <v>2</v>
      </c>
      <c r="C95" s="8" cm="1">
        <f t="array" ref="C95">ROUND(_xlfn.IFS('Data Bersih'!C95&lt;='Credit Scoring'!$K$17,'Data Bersih'!C95*1.5/'Credit Scoring'!$K$17,'Data Bersih'!C95&gt;'Credit Scoring'!$K$19,'Data Bersih'!C95*6/$M$17,AND('Data Bersih'!C95&gt;'Credit Scoring'!$K$17,'Data Bersih'!C95&lt;='Credit Scoring'!$K$19),'Data Bersih'!C95*4.5/$K$19),2)</f>
        <v>1.1100000000000001</v>
      </c>
      <c r="D95" s="8" cm="1">
        <f t="array" ref="D95">ROUND(_xlfn.IFS('Data Bersih'!D95&lt;='Credit Scoring'!$K$28,'Data Bersih'!D95*1.5/'Credit Scoring'!$K$28,'Data Bersih'!D95&gt;'Credit Scoring'!$K$30,'Data Bersih'!D95*6/$M$28,AND('Data Bersih'!D95&gt;'Credit Scoring'!$K$28,'Data Bersih'!D95&lt;='Credit Scoring'!$K$30),'Data Bersih'!D95*4.5/$K$30),2)</f>
        <v>0.78</v>
      </c>
      <c r="E95" s="1" cm="1">
        <f t="array" ref="E95">_xlfn.IFS(AND('Data Bersih'!E95=$O$5,'Data Bersih'!F95,$P$5),$Q$5,AND('Data Bersih'!E95=$O$6,'Data Bersih'!F95=$P$6),$Q$6,AND('Data Bersih'!E95=$O$7,'Data Bersih'!F95=$P$7),$Q$7,AND('Data Bersih'!E95=$O$8,'Data Bersih'!F95=$P$8),$Q$8)</f>
        <v>3</v>
      </c>
      <c r="F95" s="1" cm="1">
        <f t="array" ref="F95">_xlfn.IFS('Data Bersih'!G95=$O$13,$P$13,'Data Bersih'!G95=$O$14,$P$14,'Data Bersih'!G95=$O$15,$P$15,'Data Bersih'!G95=$O$16,$P$16)</f>
        <v>6</v>
      </c>
      <c r="G95" cm="1">
        <f t="array" ref="G95">ROUND(_xlfn.IFS(AND('Data Bersih'!H95&gt;0,'Data Bersih'!H95&lt;=4),'Data Bersih'!H95*2/4,AND('Data Bersih'!H95&gt;4,'Data Bersih'!H95&lt;=7),'Data Bersih'!H95*4/7,AND('Data Bersih'!H95&gt;7,'Data Bersih'!H95&lt;=10),'Data Bersih'!H95*6/10),2)</f>
        <v>4</v>
      </c>
      <c r="H95" s="1" cm="1">
        <f t="array" ref="H95">_xlfn.IFS('Data Bersih'!I95=$O$28,$P$28,'Data Bersih'!I95=$O$29,$P$29,'Data Bersih'!I95=$O$30,$P$30,'Data Bersih'!I95=$O$31,$P$31)</f>
        <v>1</v>
      </c>
      <c r="I95">
        <f t="shared" si="1"/>
        <v>2.7362500000000001</v>
      </c>
    </row>
    <row r="96" spans="1:9" x14ac:dyDescent="0.2">
      <c r="A96" s="1">
        <f>IF('Data Bersih'!A96&lt;=40,$L$7,$L$8)</f>
        <v>4</v>
      </c>
      <c r="B96" s="1">
        <f>IF('Data Bersih'!B96=$J$12,$L$12,$L$13)</f>
        <v>5</v>
      </c>
      <c r="C96" s="8" cm="1">
        <f t="array" ref="C96">ROUND(_xlfn.IFS('Data Bersih'!C96&lt;='Credit Scoring'!$K$17,'Data Bersih'!C96*1.5/'Credit Scoring'!$K$17,'Data Bersih'!C96&gt;'Credit Scoring'!$K$19,'Data Bersih'!C96*6/$M$17,AND('Data Bersih'!C96&gt;'Credit Scoring'!$K$17,'Data Bersih'!C96&lt;='Credit Scoring'!$K$19),'Data Bersih'!C96*4.5/$K$19),2)</f>
        <v>1.89</v>
      </c>
      <c r="D96" s="8" cm="1">
        <f t="array" ref="D96">ROUND(_xlfn.IFS('Data Bersih'!D96&lt;='Credit Scoring'!$K$28,'Data Bersih'!D96*1.5/'Credit Scoring'!$K$28,'Data Bersih'!D96&gt;'Credit Scoring'!$K$30,'Data Bersih'!D96*6/$M$28,AND('Data Bersih'!D96&gt;'Credit Scoring'!$K$28,'Data Bersih'!D96&lt;='Credit Scoring'!$K$30),'Data Bersih'!D96*4.5/$K$30),2)</f>
        <v>3.9</v>
      </c>
      <c r="E96" s="1" cm="1">
        <f t="array" ref="E96">_xlfn.IFS(AND('Data Bersih'!E96=$O$5,'Data Bersih'!F96,$P$5),$Q$5,AND('Data Bersih'!E96=$O$6,'Data Bersih'!F96=$P$6),$Q$6,AND('Data Bersih'!E96=$O$7,'Data Bersih'!F96=$P$7),$Q$7,AND('Data Bersih'!E96=$O$8,'Data Bersih'!F96=$P$8),$Q$8)</f>
        <v>3</v>
      </c>
      <c r="F96" s="1" cm="1">
        <f t="array" ref="F96">_xlfn.IFS('Data Bersih'!G96=$O$13,$P$13,'Data Bersih'!G96=$O$14,$P$14,'Data Bersih'!G96=$O$15,$P$15,'Data Bersih'!G96=$O$16,$P$16)</f>
        <v>6</v>
      </c>
      <c r="G96" cm="1">
        <f t="array" ref="G96">ROUND(_xlfn.IFS(AND('Data Bersih'!H96&gt;0,'Data Bersih'!H96&lt;=4),'Data Bersih'!H96*2/4,AND('Data Bersih'!H96&gt;4,'Data Bersih'!H96&lt;=7),'Data Bersih'!H96*4/7,AND('Data Bersih'!H96&gt;7,'Data Bersih'!H96&lt;=10),'Data Bersih'!H96*6/10),2)</f>
        <v>2</v>
      </c>
      <c r="H96" s="1" cm="1">
        <f t="array" ref="H96">_xlfn.IFS('Data Bersih'!I96=$O$28,$P$28,'Data Bersih'!I96=$O$29,$P$29,'Data Bersih'!I96=$O$30,$P$30,'Data Bersih'!I96=$O$31,$P$31)</f>
        <v>1</v>
      </c>
      <c r="I96">
        <f t="shared" si="1"/>
        <v>3.3487499999999999</v>
      </c>
    </row>
    <row r="97" spans="1:9" x14ac:dyDescent="0.2">
      <c r="A97" s="1">
        <f>IF('Data Bersih'!A97&lt;=40,$L$7,$L$8)</f>
        <v>4</v>
      </c>
      <c r="B97" s="1">
        <f>IF('Data Bersih'!B97=$J$12,$L$12,$L$13)</f>
        <v>2</v>
      </c>
      <c r="C97" s="8" cm="1">
        <f t="array" ref="C97">ROUND(_xlfn.IFS('Data Bersih'!C97&lt;='Credit Scoring'!$K$17,'Data Bersih'!C97*1.5/'Credit Scoring'!$K$17,'Data Bersih'!C97&gt;'Credit Scoring'!$K$19,'Data Bersih'!C97*6/$M$17,AND('Data Bersih'!C97&gt;'Credit Scoring'!$K$17,'Data Bersih'!C97&lt;='Credit Scoring'!$K$19),'Data Bersih'!C97*4.5/$K$19),2)</f>
        <v>0.89</v>
      </c>
      <c r="D97" s="8" cm="1">
        <f t="array" ref="D97">ROUND(_xlfn.IFS('Data Bersih'!D97&lt;='Credit Scoring'!$K$28,'Data Bersih'!D97*1.5/'Credit Scoring'!$K$28,'Data Bersih'!D97&gt;'Credit Scoring'!$K$30,'Data Bersih'!D97*6/$M$28,AND('Data Bersih'!D97&gt;'Credit Scoring'!$K$28,'Data Bersih'!D97&lt;='Credit Scoring'!$K$30),'Data Bersih'!D97*4.5/$K$30),2)</f>
        <v>0.32</v>
      </c>
      <c r="E97" s="1" cm="1">
        <f t="array" ref="E97">_xlfn.IFS(AND('Data Bersih'!E97=$O$5,'Data Bersih'!F97,$P$5),$Q$5,AND('Data Bersih'!E97=$O$6,'Data Bersih'!F97=$P$6),$Q$6,AND('Data Bersih'!E97=$O$7,'Data Bersih'!F97=$P$7),$Q$7,AND('Data Bersih'!E97=$O$8,'Data Bersih'!F97=$P$8),$Q$8)</f>
        <v>1</v>
      </c>
      <c r="F97" s="1" cm="1">
        <f t="array" ref="F97">_xlfn.IFS('Data Bersih'!G97=$O$13,$P$13,'Data Bersih'!G97=$O$14,$P$14,'Data Bersih'!G97=$O$15,$P$15,'Data Bersih'!G97=$O$16,$P$16)</f>
        <v>3.5</v>
      </c>
      <c r="G97" cm="1">
        <f t="array" ref="G97">ROUND(_xlfn.IFS(AND('Data Bersih'!H97&gt;0,'Data Bersih'!H97&lt;=4),'Data Bersih'!H97*2/4,AND('Data Bersih'!H97&gt;4,'Data Bersih'!H97&lt;=7),'Data Bersih'!H97*4/7,AND('Data Bersih'!H97&gt;7,'Data Bersih'!H97&lt;=10),'Data Bersih'!H97*6/10),2)</f>
        <v>2</v>
      </c>
      <c r="H97" s="1" cm="1">
        <f t="array" ref="H97">_xlfn.IFS('Data Bersih'!I97=$O$28,$P$28,'Data Bersih'!I97=$O$29,$P$29,'Data Bersih'!I97=$O$30,$P$30,'Data Bersih'!I97=$O$31,$P$31)</f>
        <v>3</v>
      </c>
      <c r="I97">
        <f t="shared" si="1"/>
        <v>2.0887500000000001</v>
      </c>
    </row>
    <row r="98" spans="1:9" x14ac:dyDescent="0.2">
      <c r="A98" s="1">
        <f>IF('Data Bersih'!A98&lt;=40,$L$7,$L$8)</f>
        <v>4</v>
      </c>
      <c r="B98" s="1">
        <f>IF('Data Bersih'!B98=$J$12,$L$12,$L$13)</f>
        <v>2</v>
      </c>
      <c r="C98" s="8" cm="1">
        <f t="array" ref="C98">ROUND(_xlfn.IFS('Data Bersih'!C98&lt;='Credit Scoring'!$K$17,'Data Bersih'!C98*1.5/'Credit Scoring'!$K$17,'Data Bersih'!C98&gt;'Credit Scoring'!$K$19,'Data Bersih'!C98*6/$M$17,AND('Data Bersih'!C98&gt;'Credit Scoring'!$K$17,'Data Bersih'!C98&lt;='Credit Scoring'!$K$19),'Data Bersih'!C98*4.5/$K$19),2)</f>
        <v>0.44</v>
      </c>
      <c r="D98" s="8" cm="1">
        <f t="array" ref="D98">ROUND(_xlfn.IFS('Data Bersih'!D98&lt;='Credit Scoring'!$K$28,'Data Bersih'!D98*1.5/'Credit Scoring'!$K$28,'Data Bersih'!D98&gt;'Credit Scoring'!$K$30,'Data Bersih'!D98*6/$M$28,AND('Data Bersih'!D98&gt;'Credit Scoring'!$K$28,'Data Bersih'!D98&lt;='Credit Scoring'!$K$30),'Data Bersih'!D98*4.5/$K$30),2)</f>
        <v>0.24</v>
      </c>
      <c r="E98" s="1" cm="1">
        <f t="array" ref="E98">_xlfn.IFS(AND('Data Bersih'!E98=$O$5,'Data Bersih'!F98,$P$5),$Q$5,AND('Data Bersih'!E98=$O$6,'Data Bersih'!F98=$P$6),$Q$6,AND('Data Bersih'!E98=$O$7,'Data Bersih'!F98=$P$7),$Q$7,AND('Data Bersih'!E98=$O$8,'Data Bersih'!F98=$P$8),$Q$8)</f>
        <v>3</v>
      </c>
      <c r="F98" s="1" cm="1">
        <f t="array" ref="F98">_xlfn.IFS('Data Bersih'!G98=$O$13,$P$13,'Data Bersih'!G98=$O$14,$P$14,'Data Bersih'!G98=$O$15,$P$15,'Data Bersih'!G98=$O$16,$P$16)</f>
        <v>6</v>
      </c>
      <c r="G98" cm="1">
        <f t="array" ref="G98">ROUND(_xlfn.IFS(AND('Data Bersih'!H98&gt;0,'Data Bersih'!H98&lt;=4),'Data Bersih'!H98*2/4,AND('Data Bersih'!H98&gt;4,'Data Bersih'!H98&lt;=7),'Data Bersih'!H98*4/7,AND('Data Bersih'!H98&gt;7,'Data Bersih'!H98&lt;=10),'Data Bersih'!H98*6/10),2)</f>
        <v>2.86</v>
      </c>
      <c r="H98" s="1" cm="1">
        <f t="array" ref="H98">_xlfn.IFS('Data Bersih'!I98=$O$28,$P$28,'Data Bersih'!I98=$O$29,$P$29,'Data Bersih'!I98=$O$30,$P$30,'Data Bersih'!I98=$O$31,$P$31)</f>
        <v>5</v>
      </c>
      <c r="I98">
        <f t="shared" si="1"/>
        <v>2.9424999999999999</v>
      </c>
    </row>
    <row r="99" spans="1:9" x14ac:dyDescent="0.2">
      <c r="A99" s="1">
        <f>IF('Data Bersih'!A99&lt;=40,$L$7,$L$8)</f>
        <v>4</v>
      </c>
      <c r="B99" s="1">
        <f>IF('Data Bersih'!B99=$J$12,$L$12,$L$13)</f>
        <v>5</v>
      </c>
      <c r="C99" s="8" cm="1">
        <f t="array" ref="C99">ROUND(_xlfn.IFS('Data Bersih'!C99&lt;='Credit Scoring'!$K$17,'Data Bersih'!C99*1.5/'Credit Scoring'!$K$17,'Data Bersih'!C99&gt;'Credit Scoring'!$K$19,'Data Bersih'!C99*6/$M$17,AND('Data Bersih'!C99&gt;'Credit Scoring'!$K$17,'Data Bersih'!C99&lt;='Credit Scoring'!$K$19),'Data Bersih'!C99*4.5/$K$19),2)</f>
        <v>4.5</v>
      </c>
      <c r="D99" s="8" cm="1">
        <f t="array" ref="D99">ROUND(_xlfn.IFS('Data Bersih'!D99&lt;='Credit Scoring'!$K$28,'Data Bersih'!D99*1.5/'Credit Scoring'!$K$28,'Data Bersih'!D99&gt;'Credit Scoring'!$K$30,'Data Bersih'!D99*6/$M$28,AND('Data Bersih'!D99&gt;'Credit Scoring'!$K$28,'Data Bersih'!D99&lt;='Credit Scoring'!$K$30),'Data Bersih'!D99*4.5/$K$30),2)</f>
        <v>1.26</v>
      </c>
      <c r="E99" s="1" cm="1">
        <f t="array" ref="E99">_xlfn.IFS(AND('Data Bersih'!E99=$O$5,'Data Bersih'!F99,$P$5),$Q$5,AND('Data Bersih'!E99=$O$6,'Data Bersih'!F99=$P$6),$Q$6,AND('Data Bersih'!E99=$O$7,'Data Bersih'!F99=$P$7),$Q$7,AND('Data Bersih'!E99=$O$8,'Data Bersih'!F99=$P$8),$Q$8)</f>
        <v>3</v>
      </c>
      <c r="F99" s="1" cm="1">
        <f t="array" ref="F99">_xlfn.IFS('Data Bersih'!G99=$O$13,$P$13,'Data Bersih'!G99=$O$14,$P$14,'Data Bersih'!G99=$O$15,$P$15,'Data Bersih'!G99=$O$16,$P$16)</f>
        <v>6</v>
      </c>
      <c r="G99" cm="1">
        <f t="array" ref="G99">ROUND(_xlfn.IFS(AND('Data Bersih'!H99&gt;0,'Data Bersih'!H99&lt;=4),'Data Bersih'!H99*2/4,AND('Data Bersih'!H99&gt;4,'Data Bersih'!H99&lt;=7),'Data Bersih'!H99*4/7,AND('Data Bersih'!H99&gt;7,'Data Bersih'!H99&lt;=10),'Data Bersih'!H99*6/10),2)</f>
        <v>2.86</v>
      </c>
      <c r="H99" s="1" cm="1">
        <f t="array" ref="H99">_xlfn.IFS('Data Bersih'!I99=$O$28,$P$28,'Data Bersih'!I99=$O$29,$P$29,'Data Bersih'!I99=$O$30,$P$30,'Data Bersih'!I99=$O$31,$P$31)</f>
        <v>5</v>
      </c>
      <c r="I99">
        <f t="shared" si="1"/>
        <v>3.9524999999999997</v>
      </c>
    </row>
    <row r="100" spans="1:9" x14ac:dyDescent="0.2">
      <c r="A100" s="1">
        <f>IF('Data Bersih'!A100&lt;=40,$L$7,$L$8)</f>
        <v>4</v>
      </c>
      <c r="B100" s="1">
        <f>IF('Data Bersih'!B100=$J$12,$L$12,$L$13)</f>
        <v>5</v>
      </c>
      <c r="C100" s="8" cm="1">
        <f t="array" ref="C100">ROUND(_xlfn.IFS('Data Bersih'!C100&lt;='Credit Scoring'!$K$17,'Data Bersih'!C100*1.5/'Credit Scoring'!$K$17,'Data Bersih'!C100&gt;'Credit Scoring'!$K$19,'Data Bersih'!C100*6/$M$17,AND('Data Bersih'!C100&gt;'Credit Scoring'!$K$17,'Data Bersih'!C100&lt;='Credit Scoring'!$K$19),'Data Bersih'!C100*4.5/$K$19),2)</f>
        <v>3.83</v>
      </c>
      <c r="D100" s="8" cm="1">
        <f t="array" ref="D100">ROUND(_xlfn.IFS('Data Bersih'!D100&lt;='Credit Scoring'!$K$28,'Data Bersih'!D100*1.5/'Credit Scoring'!$K$28,'Data Bersih'!D100&gt;'Credit Scoring'!$K$30,'Data Bersih'!D100*6/$M$28,AND('Data Bersih'!D100&gt;'Credit Scoring'!$K$28,'Data Bersih'!D100&lt;='Credit Scoring'!$K$30),'Data Bersih'!D100*4.5/$K$30),2)</f>
        <v>4.5</v>
      </c>
      <c r="E100" s="1" cm="1">
        <f t="array" ref="E100">_xlfn.IFS(AND('Data Bersih'!E100=$O$5,'Data Bersih'!F100,$P$5),$Q$5,AND('Data Bersih'!E100=$O$6,'Data Bersih'!F100=$P$6),$Q$6,AND('Data Bersih'!E100=$O$7,'Data Bersih'!F100=$P$7),$Q$7,AND('Data Bersih'!E100=$O$8,'Data Bersih'!F100=$P$8),$Q$8)</f>
        <v>3</v>
      </c>
      <c r="F100" s="1" cm="1">
        <f t="array" ref="F100">_xlfn.IFS('Data Bersih'!G100=$O$13,$P$13,'Data Bersih'!G100=$O$14,$P$14,'Data Bersih'!G100=$O$15,$P$15,'Data Bersih'!G100=$O$16,$P$16)</f>
        <v>6</v>
      </c>
      <c r="G100" cm="1">
        <f t="array" ref="G100">ROUND(_xlfn.IFS(AND('Data Bersih'!H100&gt;0,'Data Bersih'!H100&lt;=4),'Data Bersih'!H100*2/4,AND('Data Bersih'!H100&gt;4,'Data Bersih'!H100&lt;=7),'Data Bersih'!H100*4/7,AND('Data Bersih'!H100&gt;7,'Data Bersih'!H100&lt;=10),'Data Bersih'!H100*6/10),2)</f>
        <v>4.8</v>
      </c>
      <c r="H100" s="1" cm="1">
        <f t="array" ref="H100">_xlfn.IFS('Data Bersih'!I100=$O$28,$P$28,'Data Bersih'!I100=$O$29,$P$29,'Data Bersih'!I100=$O$30,$P$30,'Data Bersih'!I100=$O$31,$P$31)</f>
        <v>3</v>
      </c>
      <c r="I100">
        <f t="shared" si="1"/>
        <v>4.2662499999999994</v>
      </c>
    </row>
    <row r="101" spans="1:9" x14ac:dyDescent="0.2">
      <c r="A101" s="1">
        <f>IF('Data Bersih'!A101&lt;=40,$L$7,$L$8)</f>
        <v>4</v>
      </c>
      <c r="B101" s="1">
        <f>IF('Data Bersih'!B101=$J$12,$L$12,$L$13)</f>
        <v>5</v>
      </c>
      <c r="C101" s="8" cm="1">
        <f t="array" ref="C101">ROUND(_xlfn.IFS('Data Bersih'!C101&lt;='Credit Scoring'!$K$17,'Data Bersih'!C101*1.5/'Credit Scoring'!$K$17,'Data Bersih'!C101&gt;'Credit Scoring'!$K$19,'Data Bersih'!C101*6/$M$17,AND('Data Bersih'!C101&gt;'Credit Scoring'!$K$17,'Data Bersih'!C101&lt;='Credit Scoring'!$K$19),'Data Bersih'!C101*4.5/$K$19),2)</f>
        <v>1.58</v>
      </c>
      <c r="D101" s="8" cm="1">
        <f t="array" ref="D101">ROUND(_xlfn.IFS('Data Bersih'!D101&lt;='Credit Scoring'!$K$28,'Data Bersih'!D101*1.5/'Credit Scoring'!$K$28,'Data Bersih'!D101&gt;'Credit Scoring'!$K$30,'Data Bersih'!D101*6/$M$28,AND('Data Bersih'!D101&gt;'Credit Scoring'!$K$28,'Data Bersih'!D101&lt;='Credit Scoring'!$K$30),'Data Bersih'!D101*4.5/$K$30),2)</f>
        <v>0.6</v>
      </c>
      <c r="E101" s="1" cm="1">
        <f t="array" ref="E101">_xlfn.IFS(AND('Data Bersih'!E101=$O$5,'Data Bersih'!F101,$P$5),$Q$5,AND('Data Bersih'!E101=$O$6,'Data Bersih'!F101=$P$6),$Q$6,AND('Data Bersih'!E101=$O$7,'Data Bersih'!F101=$P$7),$Q$7,AND('Data Bersih'!E101=$O$8,'Data Bersih'!F101=$P$8),$Q$8)</f>
        <v>3</v>
      </c>
      <c r="F101" s="1" cm="1">
        <f t="array" ref="F101">_xlfn.IFS('Data Bersih'!G101=$O$13,$P$13,'Data Bersih'!G101=$O$14,$P$14,'Data Bersih'!G101=$O$15,$P$15,'Data Bersih'!G101=$O$16,$P$16)</f>
        <v>6</v>
      </c>
      <c r="G101" cm="1">
        <f t="array" ref="G101">ROUND(_xlfn.IFS(AND('Data Bersih'!H101&gt;0,'Data Bersih'!H101&lt;=4),'Data Bersih'!H101*2/4,AND('Data Bersih'!H101&gt;4,'Data Bersih'!H101&lt;=7),'Data Bersih'!H101*4/7,AND('Data Bersih'!H101&gt;7,'Data Bersih'!H101&lt;=10),'Data Bersih'!H101*6/10),2)</f>
        <v>4</v>
      </c>
      <c r="H101" s="1" cm="1">
        <f t="array" ref="H101">_xlfn.IFS('Data Bersih'!I101=$O$28,$P$28,'Data Bersih'!I101=$O$29,$P$29,'Data Bersih'!I101=$O$30,$P$30,'Data Bersih'!I101=$O$31,$P$31)</f>
        <v>5</v>
      </c>
      <c r="I101">
        <f t="shared" si="1"/>
        <v>3.6475</v>
      </c>
    </row>
  </sheetData>
  <mergeCells count="12">
    <mergeCell ref="J26:M26"/>
    <mergeCell ref="O25:R25"/>
    <mergeCell ref="M21:M23"/>
    <mergeCell ref="M32:M34"/>
    <mergeCell ref="O10:R10"/>
    <mergeCell ref="O18:R18"/>
    <mergeCell ref="J15:M15"/>
    <mergeCell ref="J2:M2"/>
    <mergeCell ref="O2:R2"/>
    <mergeCell ref="M7:M8"/>
    <mergeCell ref="J10:M10"/>
    <mergeCell ref="M12:M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FE95-7475-486A-BA5C-90CE460A7755}">
  <sheetPr>
    <outlinePr summaryBelow="0" summaryRight="0"/>
  </sheetPr>
  <dimension ref="A1:X101"/>
  <sheetViews>
    <sheetView topLeftCell="E1" zoomScale="70" zoomScaleNormal="70" workbookViewId="0">
      <selection activeCell="T3" sqref="T3"/>
    </sheetView>
  </sheetViews>
  <sheetFormatPr defaultColWidth="12.5703125" defaultRowHeight="15.75" customHeight="1" x14ac:dyDescent="0.2"/>
  <cols>
    <col min="10" max="10" width="20.28515625" bestFit="1" customWidth="1"/>
    <col min="11" max="11" width="14.28515625" bestFit="1" customWidth="1"/>
    <col min="15" max="15" width="16.28515625" bestFit="1" customWidth="1"/>
  </cols>
  <sheetData>
    <row r="1" spans="1:24" x14ac:dyDescent="0.2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66</v>
      </c>
      <c r="T1" t="s">
        <v>68</v>
      </c>
    </row>
    <row r="2" spans="1:24" x14ac:dyDescent="0.2">
      <c r="A2" s="1">
        <f>IF('Data Bersih'!A2&lt;=40,$L$7,$L$8)</f>
        <v>4</v>
      </c>
      <c r="B2" s="1">
        <f>IF('Data Bersih'!B2=$J$12,$L$12,$L$13)</f>
        <v>5</v>
      </c>
      <c r="C2" cm="1">
        <f t="array" ref="C2">ROUND(_xlfn.IFS('Data Bersih'!C2&lt;='Credit Scoring (2)'!$K$17,'Data Bersih'!C2*1.5/'Credit Scoring (2)'!$K$17,'Data Bersih'!C2&gt;'Credit Scoring (2)'!$K$19,'Data Bersih'!C2*6/$M$17,AND('Data Bersih'!C2&gt;'Credit Scoring (2)'!$K$17,'Data Bersih'!C2&lt;='Credit Scoring (2)'!$K$19),'Data Bersih'!C2*4.5/$K$19),2)</f>
        <v>4.5</v>
      </c>
      <c r="D2" cm="1">
        <f t="array" ref="D2">ROUND(_xlfn.IFS('Data Bersih'!D2&lt;='Credit Scoring (2)'!$K$28,'Data Bersih'!D2*2/'Credit Scoring (2)'!$K$28,'Data Bersih'!D2&gt;'Credit Scoring (2)'!$K$30,'Data Bersih'!D2*6/$M$28,AND('Data Bersih'!D2&gt;'Credit Scoring (2)'!$K$28,'Data Bersih'!D2&lt;='Credit Scoring (2)'!$K$30),'Data Bersih'!D2*4.5/$K$30),2)</f>
        <v>2.88</v>
      </c>
      <c r="E2" s="1" cm="1">
        <f t="array" ref="E2">_xlfn.IFS(AND('Data Bersih'!E2=$O$5,'Data Bersih'!F2,$P$5),$Q$5,AND('Data Bersih'!E2=$O$6,'Data Bersih'!F2=$P$6),$Q$6,AND('Data Bersih'!E2=$O$7,'Data Bersih'!F2=$P$7),$Q$7,AND('Data Bersih'!E2=$O$8,'Data Bersih'!F2=$P$8),$Q$8)</f>
        <v>1</v>
      </c>
      <c r="F2" s="1" cm="1">
        <f t="array" ref="F2">_xlfn.IFS('Data Bersih'!G2=$O$13,$P$13,'Data Bersih'!G2=$O$14,$P$14,'Data Bersih'!G2=$O$15,$P$15,'Data Bersih'!G2=$O$16,$P$16)</f>
        <v>3.5</v>
      </c>
      <c r="G2" cm="1">
        <f t="array" ref="G2">ROUND(_xlfn.IFS(AND('Data Bersih'!H2&gt;0,'Data Bersih'!H2&lt;=4),'Data Bersih'!H2*2/4,AND('Data Bersih'!H2&gt;4,'Data Bersih'!H2&lt;=7),'Data Bersih'!H2*4/7,AND('Data Bersih'!H2&gt;7,'Data Bersih'!H2&lt;=10),'Data Bersih'!H2*6/10),2)</f>
        <v>4</v>
      </c>
      <c r="H2" s="1" cm="1">
        <f t="array" ref="H2">_xlfn.IFS('Data Bersih'!I2=$O$28,$P$28,'Data Bersih'!I2=$O$29,$P$29,'Data Bersih'!I2=$O$30,$P$30,'Data Bersih'!I2=$O$31,$P$31)</f>
        <v>3</v>
      </c>
      <c r="I2">
        <f>AVERAGE(A2:G2)</f>
        <v>3.5542857142857143</v>
      </c>
      <c r="J2" s="11" t="s">
        <v>35</v>
      </c>
      <c r="K2" s="12"/>
      <c r="L2" s="12"/>
      <c r="M2" s="12"/>
      <c r="O2" s="11" t="s">
        <v>36</v>
      </c>
      <c r="P2" s="12"/>
      <c r="Q2" s="12"/>
      <c r="R2" s="12"/>
      <c r="T2" t="str" cm="1">
        <f t="array" ref="T2">_xlfn.IFS('Credit Scoring (2)'!I2&gt;4,"Agresif",'Credit Scoring (2)'!I2&lt;=3,"Konservatif",AND('Credit Scoring (2)'!I2&gt;3,'Credit Scoring (2)'!I2&lt;=4),"Moderat")</f>
        <v>Moderat</v>
      </c>
      <c r="V2" t="s">
        <v>22</v>
      </c>
      <c r="W2" t="s">
        <v>15</v>
      </c>
      <c r="X2" t="s">
        <v>18</v>
      </c>
    </row>
    <row r="3" spans="1:24" x14ac:dyDescent="0.2">
      <c r="A3" s="1">
        <f>IF('Data Bersih'!A3&lt;=40,$L$7,$L$8)</f>
        <v>4</v>
      </c>
      <c r="B3" s="1">
        <f>IF('Data Bersih'!B3=$J$12,$L$12,$L$13)</f>
        <v>2</v>
      </c>
      <c r="C3" cm="1">
        <f t="array" ref="C3">ROUND(_xlfn.IFS('Data Bersih'!C3&lt;='Credit Scoring (2)'!$K$17,'Data Bersih'!C3*1.5/'Credit Scoring (2)'!$K$17,'Data Bersih'!C3&gt;'Credit Scoring (2)'!$K$19,'Data Bersih'!C3*6/$M$17,AND('Data Bersih'!C3&gt;'Credit Scoring (2)'!$K$17,'Data Bersih'!C3&lt;='Credit Scoring (2)'!$K$19),'Data Bersih'!C3*4.5/$K$19),2)</f>
        <v>4.5</v>
      </c>
      <c r="D3" cm="1">
        <f t="array" ref="D3">ROUND(_xlfn.IFS('Data Bersih'!D3&lt;='Credit Scoring (2)'!$K$28,'Data Bersih'!D3*2/'Credit Scoring (2)'!$K$28,'Data Bersih'!D3&gt;'Credit Scoring (2)'!$K$30,'Data Bersih'!D3*6/$M$28,AND('Data Bersih'!D3&gt;'Credit Scoring (2)'!$K$28,'Data Bersih'!D3&lt;='Credit Scoring (2)'!$K$30),'Data Bersih'!D3*4.5/$K$30),2)</f>
        <v>1.73</v>
      </c>
      <c r="E3" s="1" cm="1">
        <f t="array" ref="E3">_xlfn.IFS(AND('Data Bersih'!E3=$O$5,'Data Bersih'!F3,$P$5),$Q$5,AND('Data Bersih'!E3=$O$6,'Data Bersih'!F3=$P$6),$Q$6,AND('Data Bersih'!E3=$O$7,'Data Bersih'!F3=$P$7),$Q$7,AND('Data Bersih'!E3=$O$8,'Data Bersih'!F3=$P$8),$Q$8)</f>
        <v>3</v>
      </c>
      <c r="F3" s="1" cm="1">
        <f t="array" ref="F3">_xlfn.IFS('Data Bersih'!G3=$O$13,$P$13,'Data Bersih'!G3=$O$14,$P$14,'Data Bersih'!G3=$O$15,$P$15,'Data Bersih'!G3=$O$16,$P$16)</f>
        <v>6</v>
      </c>
      <c r="G3" cm="1">
        <f t="array" ref="G3">ROUND(_xlfn.IFS(AND('Data Bersih'!H3&gt;0,'Data Bersih'!H3&lt;=4),'Data Bersih'!H3*2/4,AND('Data Bersih'!H3&gt;4,'Data Bersih'!H3&lt;=7),'Data Bersih'!H3*4/7,AND('Data Bersih'!H3&gt;7,'Data Bersih'!H3&lt;=10),'Data Bersih'!H3*6/10),2)</f>
        <v>4</v>
      </c>
      <c r="H3" s="1" cm="1">
        <f t="array" ref="H3">_xlfn.IFS('Data Bersih'!I3=$O$28,$P$28,'Data Bersih'!I3=$O$29,$P$29,'Data Bersih'!I3=$O$30,$P$30,'Data Bersih'!I3=$O$31,$P$31)</f>
        <v>3</v>
      </c>
      <c r="I3">
        <f t="shared" ref="I3:I66" si="0">AVERAGE(A3:G3)</f>
        <v>3.6042857142857145</v>
      </c>
      <c r="T3" t="str" cm="1">
        <f t="array" ref="T3">_xlfn.IFS('Credit Scoring (2)'!I3&gt;4,"Agresif",'Credit Scoring (2)'!I3&lt;=3,"Konservatif",AND('Credit Scoring (2)'!I3&gt;3,'Credit Scoring (2)'!I3&lt;=4),"Moderat")</f>
        <v>Moderat</v>
      </c>
      <c r="V3">
        <f>COUNTIF($T$2:$T$101,V2)</f>
        <v>37</v>
      </c>
      <c r="W3">
        <f t="shared" ref="W3:X3" si="1">COUNTIF($T$2:$T$101,W2)</f>
        <v>58</v>
      </c>
      <c r="X3">
        <f t="shared" si="1"/>
        <v>5</v>
      </c>
    </row>
    <row r="4" spans="1:24" x14ac:dyDescent="0.2">
      <c r="A4" s="1">
        <f>IF('Data Bersih'!A4&lt;=40,$L$7,$L$8)</f>
        <v>4</v>
      </c>
      <c r="B4" s="1">
        <f>IF('Data Bersih'!B4=$J$12,$L$12,$L$13)</f>
        <v>5</v>
      </c>
      <c r="C4" cm="1">
        <f t="array" ref="C4">ROUND(_xlfn.IFS('Data Bersih'!C4&lt;='Credit Scoring (2)'!$K$17,'Data Bersih'!C4*1.5/'Credit Scoring (2)'!$K$17,'Data Bersih'!C4&gt;'Credit Scoring (2)'!$K$19,'Data Bersih'!C4*6/$M$17,AND('Data Bersih'!C4&gt;'Credit Scoring (2)'!$K$17,'Data Bersih'!C4&lt;='Credit Scoring (2)'!$K$19),'Data Bersih'!C4*4.5/$K$19),2)</f>
        <v>2.57</v>
      </c>
      <c r="D4" cm="1">
        <f t="array" ref="D4">ROUND(_xlfn.IFS('Data Bersih'!D4&lt;='Credit Scoring (2)'!$K$28,'Data Bersih'!D4*2/'Credit Scoring (2)'!$K$28,'Data Bersih'!D4&gt;'Credit Scoring (2)'!$K$30,'Data Bersih'!D4*6/$M$28,AND('Data Bersih'!D4&gt;'Credit Scoring (2)'!$K$28,'Data Bersih'!D4&lt;='Credit Scoring (2)'!$K$30),'Data Bersih'!D4*4.5/$K$30),2)</f>
        <v>1.2</v>
      </c>
      <c r="E4" s="1" cm="1">
        <f t="array" ref="E4">_xlfn.IFS(AND('Data Bersih'!E4=$O$5,'Data Bersih'!F4,$P$5),$Q$5,AND('Data Bersih'!E4=$O$6,'Data Bersih'!F4=$P$6),$Q$6,AND('Data Bersih'!E4=$O$7,'Data Bersih'!F4=$P$7),$Q$7,AND('Data Bersih'!E4=$O$8,'Data Bersih'!F4=$P$8),$Q$8)</f>
        <v>0</v>
      </c>
      <c r="F4" s="1" cm="1">
        <f t="array" ref="F4">_xlfn.IFS('Data Bersih'!G4=$O$13,$P$13,'Data Bersih'!G4=$O$14,$P$14,'Data Bersih'!G4=$O$15,$P$15,'Data Bersih'!G4=$O$16,$P$16)</f>
        <v>6</v>
      </c>
      <c r="G4" cm="1">
        <f t="array" ref="G4">ROUND(_xlfn.IFS(AND('Data Bersih'!H4&gt;0,'Data Bersih'!H4&lt;=4),'Data Bersih'!H4*2/4,AND('Data Bersih'!H4&gt;4,'Data Bersih'!H4&lt;=7),'Data Bersih'!H4*4/7,AND('Data Bersih'!H4&gt;7,'Data Bersih'!H4&lt;=10),'Data Bersih'!H4*6/10),2)</f>
        <v>2.86</v>
      </c>
      <c r="H4" s="1" cm="1">
        <f t="array" ref="H4">_xlfn.IFS('Data Bersih'!I4=$O$28,$P$28,'Data Bersih'!I4=$O$29,$P$29,'Data Bersih'!I4=$O$30,$P$30,'Data Bersih'!I4=$O$31,$P$31)</f>
        <v>5</v>
      </c>
      <c r="I4">
        <f t="shared" si="0"/>
        <v>3.09</v>
      </c>
      <c r="J4" s="2" t="s">
        <v>37</v>
      </c>
      <c r="K4" s="2">
        <v>40</v>
      </c>
      <c r="O4" s="2" t="s">
        <v>25</v>
      </c>
      <c r="P4" s="2" t="s">
        <v>26</v>
      </c>
      <c r="Q4" s="2" t="s">
        <v>38</v>
      </c>
      <c r="T4" t="str" cm="1">
        <f t="array" ref="T4">_xlfn.IFS('Credit Scoring (2)'!I4&gt;4,"Agresif",'Credit Scoring (2)'!I4&lt;=3,"Konservatif",AND('Credit Scoring (2)'!I4&gt;3,'Credit Scoring (2)'!I4&lt;=4),"Moderat")</f>
        <v>Moderat</v>
      </c>
    </row>
    <row r="5" spans="1:24" x14ac:dyDescent="0.2">
      <c r="A5" s="1">
        <f>IF('Data Bersih'!A5&lt;=40,$L$7,$L$8)</f>
        <v>4</v>
      </c>
      <c r="B5" s="1">
        <f>IF('Data Bersih'!B5=$J$12,$L$12,$L$13)</f>
        <v>5</v>
      </c>
      <c r="C5" cm="1">
        <f t="array" ref="C5">ROUND(_xlfn.IFS('Data Bersih'!C5&lt;='Credit Scoring (2)'!$K$17,'Data Bersih'!C5*1.5/'Credit Scoring (2)'!$K$17,'Data Bersih'!C5&gt;'Credit Scoring (2)'!$K$19,'Data Bersih'!C5*6/$M$17,AND('Data Bersih'!C5&gt;'Credit Scoring (2)'!$K$17,'Data Bersih'!C5&lt;='Credit Scoring (2)'!$K$19),'Data Bersih'!C5*4.5/$K$19),2)</f>
        <v>0.78</v>
      </c>
      <c r="D5" cm="1">
        <f t="array" ref="D5">ROUND(_xlfn.IFS('Data Bersih'!D5&lt;='Credit Scoring (2)'!$K$28,'Data Bersih'!D5*2/'Credit Scoring (2)'!$K$28,'Data Bersih'!D5&gt;'Credit Scoring (2)'!$K$30,'Data Bersih'!D5*6/$M$28,AND('Data Bersih'!D5&gt;'Credit Scoring (2)'!$K$28,'Data Bersih'!D5&lt;='Credit Scoring (2)'!$K$30),'Data Bersih'!D5*4.5/$K$30),2)</f>
        <v>1.5</v>
      </c>
      <c r="E5" s="1" cm="1">
        <f t="array" ref="E5">_xlfn.IFS(AND('Data Bersih'!E5=$O$5,'Data Bersih'!F5,$P$5),$Q$5,AND('Data Bersih'!E5=$O$6,'Data Bersih'!F5=$P$6),$Q$6,AND('Data Bersih'!E5=$O$7,'Data Bersih'!F5=$P$7),$Q$7,AND('Data Bersih'!E5=$O$8,'Data Bersih'!F5=$P$8),$Q$8)</f>
        <v>1</v>
      </c>
      <c r="F5" s="1" cm="1">
        <f t="array" ref="F5">_xlfn.IFS('Data Bersih'!G5=$O$13,$P$13,'Data Bersih'!G5=$O$14,$P$14,'Data Bersih'!G5=$O$15,$P$15,'Data Bersih'!G5=$O$16,$P$16)</f>
        <v>3.5</v>
      </c>
      <c r="G5" cm="1">
        <f t="array" ref="G5">ROUND(_xlfn.IFS(AND('Data Bersih'!H5&gt;0,'Data Bersih'!H5&lt;=4),'Data Bersih'!H5*2/4,AND('Data Bersih'!H5&gt;4,'Data Bersih'!H5&lt;=7),'Data Bersih'!H5*4/7,AND('Data Bersih'!H5&gt;7,'Data Bersih'!H5&lt;=10),'Data Bersih'!H5*6/10),2)</f>
        <v>4</v>
      </c>
      <c r="H5" s="1" cm="1">
        <f t="array" ref="H5">_xlfn.IFS('Data Bersih'!I5=$O$28,$P$28,'Data Bersih'!I5=$O$29,$P$29,'Data Bersih'!I5=$O$30,$P$30,'Data Bersih'!I5=$O$31,$P$31)</f>
        <v>5</v>
      </c>
      <c r="I5">
        <f t="shared" si="0"/>
        <v>2.8257142857142861</v>
      </c>
      <c r="J5" s="2" t="s">
        <v>39</v>
      </c>
      <c r="K5" s="2">
        <v>80</v>
      </c>
      <c r="O5" s="2" t="s">
        <v>12</v>
      </c>
      <c r="P5" s="2" t="s">
        <v>12</v>
      </c>
      <c r="Q5" s="2">
        <v>3</v>
      </c>
      <c r="T5" t="str" cm="1">
        <f t="array" ref="T5">_xlfn.IFS('Credit Scoring (2)'!I5&gt;4,"Agresif",'Credit Scoring (2)'!I5&lt;=3,"Konservatif",AND('Credit Scoring (2)'!I5&gt;3,'Credit Scoring (2)'!I5&lt;=4),"Moderat")</f>
        <v>Konservatif</v>
      </c>
    </row>
    <row r="6" spans="1:24" x14ac:dyDescent="0.2">
      <c r="A6" s="1">
        <f>IF('Data Bersih'!A6&lt;=40,$L$7,$L$8)</f>
        <v>4</v>
      </c>
      <c r="B6" s="1">
        <f>IF('Data Bersih'!B6=$J$12,$L$12,$L$13)</f>
        <v>2</v>
      </c>
      <c r="C6" cm="1">
        <f t="array" ref="C6">ROUND(_xlfn.IFS('Data Bersih'!C6&lt;='Credit Scoring (2)'!$K$17,'Data Bersih'!C6*1.5/'Credit Scoring (2)'!$K$17,'Data Bersih'!C6&gt;'Credit Scoring (2)'!$K$19,'Data Bersih'!C6*6/$M$17,AND('Data Bersih'!C6&gt;'Credit Scoring (2)'!$K$17,'Data Bersih'!C6&lt;='Credit Scoring (2)'!$K$19),'Data Bersih'!C6*4.5/$K$19),2)</f>
        <v>3.38</v>
      </c>
      <c r="D6" cm="1">
        <f t="array" ref="D6">ROUND(_xlfn.IFS('Data Bersih'!D6&lt;='Credit Scoring (2)'!$K$28,'Data Bersih'!D6*2/'Credit Scoring (2)'!$K$28,'Data Bersih'!D6&gt;'Credit Scoring (2)'!$K$30,'Data Bersih'!D6*6/$M$28,AND('Data Bersih'!D6&gt;'Credit Scoring (2)'!$K$28,'Data Bersih'!D6&lt;='Credit Scoring (2)'!$K$30),'Data Bersih'!D6*4.5/$K$30),2)</f>
        <v>1.21</v>
      </c>
      <c r="E6" s="1" cm="1">
        <f t="array" ref="E6">_xlfn.IFS(AND('Data Bersih'!E6=$O$5,'Data Bersih'!F6,$P$5),$Q$5,AND('Data Bersih'!E6=$O$6,'Data Bersih'!F6=$P$6),$Q$6,AND('Data Bersih'!E6=$O$7,'Data Bersih'!F6=$P$7),$Q$7,AND('Data Bersih'!E6=$O$8,'Data Bersih'!F6=$P$8),$Q$8)</f>
        <v>3</v>
      </c>
      <c r="F6" s="1" cm="1">
        <f t="array" ref="F6">_xlfn.IFS('Data Bersih'!G6=$O$13,$P$13,'Data Bersih'!G6=$O$14,$P$14,'Data Bersih'!G6=$O$15,$P$15,'Data Bersih'!G6=$O$16,$P$16)</f>
        <v>3.5</v>
      </c>
      <c r="G6" cm="1">
        <f t="array" ref="G6">ROUND(_xlfn.IFS(AND('Data Bersih'!H6&gt;0,'Data Bersih'!H6&lt;=4),'Data Bersih'!H6*2/4,AND('Data Bersih'!H6&gt;4,'Data Bersih'!H6&lt;=7),'Data Bersih'!H6*4/7,AND('Data Bersih'!H6&gt;7,'Data Bersih'!H6&lt;=10),'Data Bersih'!H6*6/10),2)</f>
        <v>0.5</v>
      </c>
      <c r="H6" s="1" cm="1">
        <f t="array" ref="H6">_xlfn.IFS('Data Bersih'!I6=$O$28,$P$28,'Data Bersih'!I6=$O$29,$P$29,'Data Bersih'!I6=$O$30,$P$30,'Data Bersih'!I6=$O$31,$P$31)</f>
        <v>3</v>
      </c>
      <c r="I6">
        <f t="shared" si="0"/>
        <v>2.5128571428571429</v>
      </c>
      <c r="O6" s="2" t="s">
        <v>12</v>
      </c>
      <c r="P6" s="2" t="s">
        <v>11</v>
      </c>
      <c r="Q6" s="2">
        <v>6</v>
      </c>
      <c r="T6" t="str" cm="1">
        <f t="array" ref="T6">_xlfn.IFS('Credit Scoring (2)'!I6&gt;4,"Agresif",'Credit Scoring (2)'!I6&lt;=3,"Konservatif",AND('Credit Scoring (2)'!I6&gt;3,'Credit Scoring (2)'!I6&lt;=4),"Moderat")</f>
        <v>Konservatif</v>
      </c>
    </row>
    <row r="7" spans="1:24" x14ac:dyDescent="0.2">
      <c r="A7" s="1">
        <f>IF('Data Bersih'!A7&lt;=40,$L$7,$L$8)</f>
        <v>4</v>
      </c>
      <c r="B7" s="1">
        <f>IF('Data Bersih'!B7=$J$12,$L$12,$L$13)</f>
        <v>2</v>
      </c>
      <c r="C7" cm="1">
        <f t="array" ref="C7">ROUND(_xlfn.IFS('Data Bersih'!C7&lt;='Credit Scoring (2)'!$K$17,'Data Bersih'!C7*1.5/'Credit Scoring (2)'!$K$17,'Data Bersih'!C7&gt;'Credit Scoring (2)'!$K$19,'Data Bersih'!C7*6/$M$17,AND('Data Bersih'!C7&gt;'Credit Scoring (2)'!$K$17,'Data Bersih'!C7&lt;='Credit Scoring (2)'!$K$19),'Data Bersih'!C7*4.5/$K$19),2)</f>
        <v>3.38</v>
      </c>
      <c r="D7" cm="1">
        <f t="array" ref="D7">ROUND(_xlfn.IFS('Data Bersih'!D7&lt;='Credit Scoring (2)'!$K$28,'Data Bersih'!D7*2/'Credit Scoring (2)'!$K$28,'Data Bersih'!D7&gt;'Credit Scoring (2)'!$K$30,'Data Bersih'!D7*6/$M$28,AND('Data Bersih'!D7&gt;'Credit Scoring (2)'!$K$28,'Data Bersih'!D7&lt;='Credit Scoring (2)'!$K$30),'Data Bersih'!D7*4.5/$K$30),2)</f>
        <v>1.8</v>
      </c>
      <c r="E7" s="1" cm="1">
        <f t="array" ref="E7">_xlfn.IFS(AND('Data Bersih'!E7=$O$5,'Data Bersih'!F7,$P$5),$Q$5,AND('Data Bersih'!E7=$O$6,'Data Bersih'!F7=$P$6),$Q$6,AND('Data Bersih'!E7=$O$7,'Data Bersih'!F7=$P$7),$Q$7,AND('Data Bersih'!E7=$O$8,'Data Bersih'!F7=$P$8),$Q$8)</f>
        <v>3</v>
      </c>
      <c r="F7" s="1" cm="1">
        <f t="array" ref="F7">_xlfn.IFS('Data Bersih'!G7=$O$13,$P$13,'Data Bersih'!G7=$O$14,$P$14,'Data Bersih'!G7=$O$15,$P$15,'Data Bersih'!G7=$O$16,$P$16)</f>
        <v>1</v>
      </c>
      <c r="G7" cm="1">
        <f t="array" ref="G7">ROUND(_xlfn.IFS(AND('Data Bersih'!H7&gt;0,'Data Bersih'!H7&lt;=4),'Data Bersih'!H7*2/4,AND('Data Bersih'!H7&gt;4,'Data Bersih'!H7&lt;=7),'Data Bersih'!H7*4/7,AND('Data Bersih'!H7&gt;7,'Data Bersih'!H7&lt;=10),'Data Bersih'!H7*6/10),2)</f>
        <v>3.43</v>
      </c>
      <c r="H7" s="1" cm="1">
        <f t="array" ref="H7">_xlfn.IFS('Data Bersih'!I7=$O$28,$P$28,'Data Bersih'!I7=$O$29,$P$29,'Data Bersih'!I7=$O$30,$P$30,'Data Bersih'!I7=$O$31,$P$31)</f>
        <v>1</v>
      </c>
      <c r="I7">
        <f t="shared" si="0"/>
        <v>2.6585714285714284</v>
      </c>
      <c r="J7" s="2" t="s">
        <v>40</v>
      </c>
      <c r="K7" s="3" t="s">
        <v>41</v>
      </c>
      <c r="L7" s="2">
        <v>4</v>
      </c>
      <c r="M7" s="13" t="s">
        <v>38</v>
      </c>
      <c r="O7" s="2" t="s">
        <v>11</v>
      </c>
      <c r="P7" s="2" t="s">
        <v>12</v>
      </c>
      <c r="Q7" s="2">
        <v>1</v>
      </c>
      <c r="T7" t="str" cm="1">
        <f t="array" ref="T7">_xlfn.IFS('Credit Scoring (2)'!I7&gt;4,"Agresif",'Credit Scoring (2)'!I7&lt;=3,"Konservatif",AND('Credit Scoring (2)'!I7&gt;3,'Credit Scoring (2)'!I7&lt;=4),"Moderat")</f>
        <v>Konservatif</v>
      </c>
    </row>
    <row r="8" spans="1:24" x14ac:dyDescent="0.2">
      <c r="A8" s="1">
        <f>IF('Data Bersih'!A8&lt;=40,$L$7,$L$8)</f>
        <v>4</v>
      </c>
      <c r="B8" s="1">
        <f>IF('Data Bersih'!B8=$J$12,$L$12,$L$13)</f>
        <v>5</v>
      </c>
      <c r="C8" cm="1">
        <f t="array" ref="C8">ROUND(_xlfn.IFS('Data Bersih'!C8&lt;='Credit Scoring (2)'!$K$17,'Data Bersih'!C8*1.5/'Credit Scoring (2)'!$K$17,'Data Bersih'!C8&gt;'Credit Scoring (2)'!$K$19,'Data Bersih'!C8*6/$M$17,AND('Data Bersih'!C8&gt;'Credit Scoring (2)'!$K$17,'Data Bersih'!C8&lt;='Credit Scoring (2)'!$K$19),'Data Bersih'!C8*4.5/$K$19),2)</f>
        <v>2.25</v>
      </c>
      <c r="D8" cm="1">
        <f t="array" ref="D8">ROUND(_xlfn.IFS('Data Bersih'!D8&lt;='Credit Scoring (2)'!$K$28,'Data Bersih'!D8*2/'Credit Scoring (2)'!$K$28,'Data Bersih'!D8&gt;'Credit Scoring (2)'!$K$30,'Data Bersih'!D8*6/$M$28,AND('Data Bersih'!D8&gt;'Credit Scoring (2)'!$K$28,'Data Bersih'!D8&lt;='Credit Scoring (2)'!$K$30),'Data Bersih'!D8*4.5/$K$30),2)</f>
        <v>1.57</v>
      </c>
      <c r="E8" s="1" cm="1">
        <f t="array" ref="E8">_xlfn.IFS(AND('Data Bersih'!E8=$O$5,'Data Bersih'!F8,$P$5),$Q$5,AND('Data Bersih'!E8=$O$6,'Data Bersih'!F8=$P$6),$Q$6,AND('Data Bersih'!E8=$O$7,'Data Bersih'!F8=$P$7),$Q$7,AND('Data Bersih'!E8=$O$8,'Data Bersih'!F8=$P$8),$Q$8)</f>
        <v>1</v>
      </c>
      <c r="F8" s="1" cm="1">
        <f t="array" ref="F8">_xlfn.IFS('Data Bersih'!G8=$O$13,$P$13,'Data Bersih'!G8=$O$14,$P$14,'Data Bersih'!G8=$O$15,$P$15,'Data Bersih'!G8=$O$16,$P$16)</f>
        <v>3.5</v>
      </c>
      <c r="G8" cm="1">
        <f t="array" ref="G8">ROUND(_xlfn.IFS(AND('Data Bersih'!H8&gt;0,'Data Bersih'!H8&lt;=4),'Data Bersih'!H8*2/4,AND('Data Bersih'!H8&gt;4,'Data Bersih'!H8&lt;=7),'Data Bersih'!H8*4/7,AND('Data Bersih'!H8&gt;7,'Data Bersih'!H8&lt;=10),'Data Bersih'!H8*6/10),2)</f>
        <v>3.43</v>
      </c>
      <c r="H8" s="1" cm="1">
        <f t="array" ref="H8">_xlfn.IFS('Data Bersih'!I8=$O$28,$P$28,'Data Bersih'!I8=$O$29,$P$29,'Data Bersih'!I8=$O$30,$P$30,'Data Bersih'!I8=$O$31,$P$31)</f>
        <v>5</v>
      </c>
      <c r="I8">
        <f t="shared" si="0"/>
        <v>2.9642857142857144</v>
      </c>
      <c r="J8" s="2" t="s">
        <v>42</v>
      </c>
      <c r="K8" s="3" t="s">
        <v>41</v>
      </c>
      <c r="L8" s="2">
        <v>2</v>
      </c>
      <c r="M8" s="12"/>
      <c r="O8" s="2" t="s">
        <v>11</v>
      </c>
      <c r="P8" s="2" t="s">
        <v>11</v>
      </c>
      <c r="Q8" s="2">
        <v>0</v>
      </c>
      <c r="T8" t="str" cm="1">
        <f t="array" ref="T8">_xlfn.IFS('Credit Scoring (2)'!I8&gt;4,"Agresif",'Credit Scoring (2)'!I8&lt;=3,"Konservatif",AND('Credit Scoring (2)'!I8&gt;3,'Credit Scoring (2)'!I8&lt;=4),"Moderat")</f>
        <v>Konservatif</v>
      </c>
    </row>
    <row r="9" spans="1:24" x14ac:dyDescent="0.2">
      <c r="A9" s="1">
        <f>IF('Data Bersih'!A9&lt;=40,$L$7,$L$8)</f>
        <v>4</v>
      </c>
      <c r="B9" s="1">
        <f>IF('Data Bersih'!B9=$J$12,$L$12,$L$13)</f>
        <v>5</v>
      </c>
      <c r="C9" cm="1">
        <f t="array" ref="C9">ROUND(_xlfn.IFS('Data Bersih'!C9&lt;='Credit Scoring (2)'!$K$17,'Data Bersih'!C9*1.5/'Credit Scoring (2)'!$K$17,'Data Bersih'!C9&gt;'Credit Scoring (2)'!$K$19,'Data Bersih'!C9*6/$M$17,AND('Data Bersih'!C9&gt;'Credit Scoring (2)'!$K$17,'Data Bersih'!C9&lt;='Credit Scoring (2)'!$K$19),'Data Bersih'!C9*4.5/$K$19),2)</f>
        <v>3.38</v>
      </c>
      <c r="D9" cm="1">
        <f t="array" ref="D9">ROUND(_xlfn.IFS('Data Bersih'!D9&lt;='Credit Scoring (2)'!$K$28,'Data Bersih'!D9*2/'Credit Scoring (2)'!$K$28,'Data Bersih'!D9&gt;'Credit Scoring (2)'!$K$30,'Data Bersih'!D9*6/$M$28,AND('Data Bersih'!D9&gt;'Credit Scoring (2)'!$K$28,'Data Bersih'!D9&lt;='Credit Scoring (2)'!$K$30),'Data Bersih'!D9*4.5/$K$30),2)</f>
        <v>1.1399999999999999</v>
      </c>
      <c r="E9" s="1" cm="1">
        <f t="array" ref="E9">_xlfn.IFS(AND('Data Bersih'!E9=$O$5,'Data Bersih'!F9,$P$5),$Q$5,AND('Data Bersih'!E9=$O$6,'Data Bersih'!F9=$P$6),$Q$6,AND('Data Bersih'!E9=$O$7,'Data Bersih'!F9=$P$7),$Q$7,AND('Data Bersih'!E9=$O$8,'Data Bersih'!F9=$P$8),$Q$8)</f>
        <v>3</v>
      </c>
      <c r="F9" s="1" cm="1">
        <f t="array" ref="F9">_xlfn.IFS('Data Bersih'!G9=$O$13,$P$13,'Data Bersih'!G9=$O$14,$P$14,'Data Bersih'!G9=$O$15,$P$15,'Data Bersih'!G9=$O$16,$P$16)</f>
        <v>3.5</v>
      </c>
      <c r="G9" cm="1">
        <f t="array" ref="G9">ROUND(_xlfn.IFS(AND('Data Bersih'!H9&gt;0,'Data Bersih'!H9&lt;=4),'Data Bersih'!H9*2/4,AND('Data Bersih'!H9&gt;4,'Data Bersih'!H9&lt;=7),'Data Bersih'!H9*4/7,AND('Data Bersih'!H9&gt;7,'Data Bersih'!H9&lt;=10),'Data Bersih'!H9*6/10),2)</f>
        <v>4.8</v>
      </c>
      <c r="H9" s="1" cm="1">
        <f t="array" ref="H9">_xlfn.IFS('Data Bersih'!I9=$O$28,$P$28,'Data Bersih'!I9=$O$29,$P$29,'Data Bersih'!I9=$O$30,$P$30,'Data Bersih'!I9=$O$31,$P$31)</f>
        <v>1</v>
      </c>
      <c r="I9">
        <f t="shared" si="0"/>
        <v>3.5457142857142858</v>
      </c>
      <c r="T9" t="str" cm="1">
        <f t="array" ref="T9">_xlfn.IFS('Credit Scoring (2)'!I9&gt;4,"Agresif",'Credit Scoring (2)'!I9&lt;=3,"Konservatif",AND('Credit Scoring (2)'!I9&gt;3,'Credit Scoring (2)'!I9&lt;=4),"Moderat")</f>
        <v>Moderat</v>
      </c>
    </row>
    <row r="10" spans="1:24" x14ac:dyDescent="0.2">
      <c r="A10" s="1">
        <f>IF('Data Bersih'!A10&lt;=40,$L$7,$L$8)</f>
        <v>4</v>
      </c>
      <c r="B10" s="1">
        <f>IF('Data Bersih'!B10=$J$12,$L$12,$L$13)</f>
        <v>2</v>
      </c>
      <c r="C10" cm="1">
        <f t="array" ref="C10">ROUND(_xlfn.IFS('Data Bersih'!C10&lt;='Credit Scoring (2)'!$K$17,'Data Bersih'!C10*1.5/'Credit Scoring (2)'!$K$17,'Data Bersih'!C10&gt;'Credit Scoring (2)'!$K$19,'Data Bersih'!C10*6/$M$17,AND('Data Bersih'!C10&gt;'Credit Scoring (2)'!$K$17,'Data Bersih'!C10&lt;='Credit Scoring (2)'!$K$19),'Data Bersih'!C10*4.5/$K$19),2)</f>
        <v>4.63</v>
      </c>
      <c r="D10" cm="1">
        <f t="array" ref="D10">ROUND(_xlfn.IFS('Data Bersih'!D10&lt;='Credit Scoring (2)'!$K$28,'Data Bersih'!D10*2/'Credit Scoring (2)'!$K$28,'Data Bersih'!D10&gt;'Credit Scoring (2)'!$K$30,'Data Bersih'!D10*6/$M$28,AND('Data Bersih'!D10&gt;'Credit Scoring (2)'!$K$28,'Data Bersih'!D10&lt;='Credit Scoring (2)'!$K$30),'Data Bersih'!D10*4.5/$K$30),2)</f>
        <v>2.2200000000000002</v>
      </c>
      <c r="E10" s="1" cm="1">
        <f t="array" ref="E10">_xlfn.IFS(AND('Data Bersih'!E10=$O$5,'Data Bersih'!F10,$P$5),$Q$5,AND('Data Bersih'!E10=$O$6,'Data Bersih'!F10=$P$6),$Q$6,AND('Data Bersih'!E10=$O$7,'Data Bersih'!F10=$P$7),$Q$7,AND('Data Bersih'!E10=$O$8,'Data Bersih'!F10=$P$8),$Q$8)</f>
        <v>3</v>
      </c>
      <c r="F10" s="1" cm="1">
        <f t="array" ref="F10">_xlfn.IFS('Data Bersih'!G10=$O$13,$P$13,'Data Bersih'!G10=$O$14,$P$14,'Data Bersih'!G10=$O$15,$P$15,'Data Bersih'!G10=$O$16,$P$16)</f>
        <v>6</v>
      </c>
      <c r="G10" cm="1">
        <f t="array" ref="G10">ROUND(_xlfn.IFS(AND('Data Bersih'!H10&gt;0,'Data Bersih'!H10&lt;=4),'Data Bersih'!H10*2/4,AND('Data Bersih'!H10&gt;4,'Data Bersih'!H10&lt;=7),'Data Bersih'!H10*4/7,AND('Data Bersih'!H10&gt;7,'Data Bersih'!H10&lt;=10),'Data Bersih'!H10*6/10),2)</f>
        <v>5.4</v>
      </c>
      <c r="H10" s="1" cm="1">
        <f t="array" ref="H10">_xlfn.IFS('Data Bersih'!I10=$O$28,$P$28,'Data Bersih'!I10=$O$29,$P$29,'Data Bersih'!I10=$O$30,$P$30,'Data Bersih'!I10=$O$31,$P$31)</f>
        <v>5</v>
      </c>
      <c r="I10">
        <f t="shared" si="0"/>
        <v>3.8928571428571428</v>
      </c>
      <c r="J10" s="11" t="s">
        <v>43</v>
      </c>
      <c r="K10" s="12"/>
      <c r="L10" s="12"/>
      <c r="M10" s="12"/>
      <c r="O10" s="11" t="s">
        <v>44</v>
      </c>
      <c r="P10" s="12"/>
      <c r="Q10" s="12"/>
      <c r="R10" s="12"/>
      <c r="T10" t="str" cm="1">
        <f t="array" ref="T10">_xlfn.IFS('Credit Scoring (2)'!I10&gt;4,"Agresif",'Credit Scoring (2)'!I10&lt;=3,"Konservatif",AND('Credit Scoring (2)'!I10&gt;3,'Credit Scoring (2)'!I10&lt;=4),"Moderat")</f>
        <v>Moderat</v>
      </c>
    </row>
    <row r="11" spans="1:24" x14ac:dyDescent="0.2">
      <c r="A11" s="1">
        <f>IF('Data Bersih'!A11&lt;=40,$L$7,$L$8)</f>
        <v>4</v>
      </c>
      <c r="B11" s="1">
        <f>IF('Data Bersih'!B11=$J$12,$L$12,$L$13)</f>
        <v>2</v>
      </c>
      <c r="C11" cm="1">
        <f t="array" ref="C11">ROUND(_xlfn.IFS('Data Bersih'!C11&lt;='Credit Scoring (2)'!$K$17,'Data Bersih'!C11*1.5/'Credit Scoring (2)'!$K$17,'Data Bersih'!C11&gt;'Credit Scoring (2)'!$K$19,'Data Bersih'!C11*6/$M$17,AND('Data Bersih'!C11&gt;'Credit Scoring (2)'!$K$17,'Data Bersih'!C11&lt;='Credit Scoring (2)'!$K$19),'Data Bersih'!C11*4.5/$K$19),2)</f>
        <v>3.15</v>
      </c>
      <c r="D11" cm="1">
        <f t="array" ref="D11">ROUND(_xlfn.IFS('Data Bersih'!D11&lt;='Credit Scoring (2)'!$K$28,'Data Bersih'!D11*2/'Credit Scoring (2)'!$K$28,'Data Bersih'!D11&gt;'Credit Scoring (2)'!$K$30,'Data Bersih'!D11*6/$M$28,AND('Data Bersih'!D11&gt;'Credit Scoring (2)'!$K$28,'Data Bersih'!D11&lt;='Credit Scoring (2)'!$K$30),'Data Bersih'!D11*4.5/$K$30),2)</f>
        <v>1.67</v>
      </c>
      <c r="E11" s="1" cm="1">
        <f t="array" ref="E11">_xlfn.IFS(AND('Data Bersih'!E11=$O$5,'Data Bersih'!F11,$P$5),$Q$5,AND('Data Bersih'!E11=$O$6,'Data Bersih'!F11=$P$6),$Q$6,AND('Data Bersih'!E11=$O$7,'Data Bersih'!F11=$P$7),$Q$7,AND('Data Bersih'!E11=$O$8,'Data Bersih'!F11=$P$8),$Q$8)</f>
        <v>3</v>
      </c>
      <c r="F11" s="1" cm="1">
        <f t="array" ref="F11">_xlfn.IFS('Data Bersih'!G11=$O$13,$P$13,'Data Bersih'!G11=$O$14,$P$14,'Data Bersih'!G11=$O$15,$P$15,'Data Bersih'!G11=$O$16,$P$16)</f>
        <v>2.5</v>
      </c>
      <c r="G11" cm="1">
        <f t="array" ref="G11">ROUND(_xlfn.IFS(AND('Data Bersih'!H11&gt;0,'Data Bersih'!H11&lt;=4),'Data Bersih'!H11*2/4,AND('Data Bersih'!H11&gt;4,'Data Bersih'!H11&lt;=7),'Data Bersih'!H11*4/7,AND('Data Bersih'!H11&gt;7,'Data Bersih'!H11&lt;=10),'Data Bersih'!H11*6/10),2)</f>
        <v>2.86</v>
      </c>
      <c r="H11" s="1" cm="1">
        <f t="array" ref="H11">_xlfn.IFS('Data Bersih'!I11=$O$28,$P$28,'Data Bersih'!I11=$O$29,$P$29,'Data Bersih'!I11=$O$30,$P$30,'Data Bersih'!I11=$O$31,$P$31)</f>
        <v>3</v>
      </c>
      <c r="I11">
        <f t="shared" si="0"/>
        <v>2.7399999999999998</v>
      </c>
      <c r="T11" t="str" cm="1">
        <f t="array" ref="T11">_xlfn.IFS('Credit Scoring (2)'!I11&gt;4,"Agresif",'Credit Scoring (2)'!I11&lt;=3,"Konservatif",AND('Credit Scoring (2)'!I11&gt;3,'Credit Scoring (2)'!I11&lt;=4),"Moderat")</f>
        <v>Konservatif</v>
      </c>
    </row>
    <row r="12" spans="1:24" x14ac:dyDescent="0.2">
      <c r="A12" s="1">
        <f>IF('Data Bersih'!A12&lt;=40,$L$7,$L$8)</f>
        <v>4</v>
      </c>
      <c r="B12" s="1">
        <f>IF('Data Bersih'!B12=$J$12,$L$12,$L$13)</f>
        <v>5</v>
      </c>
      <c r="C12" cm="1">
        <f t="array" ref="C12">ROUND(_xlfn.IFS('Data Bersih'!C12&lt;='Credit Scoring (2)'!$K$17,'Data Bersih'!C12*1.5/'Credit Scoring (2)'!$K$17,'Data Bersih'!C12&gt;'Credit Scoring (2)'!$K$19,'Data Bersih'!C12*6/$M$17,AND('Data Bersih'!C12&gt;'Credit Scoring (2)'!$K$17,'Data Bersih'!C12&lt;='Credit Scoring (2)'!$K$19),'Data Bersih'!C12*4.5/$K$19),2)</f>
        <v>2.25</v>
      </c>
      <c r="D12" cm="1">
        <f t="array" ref="D12">ROUND(_xlfn.IFS('Data Bersih'!D12&lt;='Credit Scoring (2)'!$K$28,'Data Bersih'!D12*2/'Credit Scoring (2)'!$K$28,'Data Bersih'!D12&gt;'Credit Scoring (2)'!$K$30,'Data Bersih'!D12*6/$M$28,AND('Data Bersih'!D12&gt;'Credit Scoring (2)'!$K$28,'Data Bersih'!D12&lt;='Credit Scoring (2)'!$K$30),'Data Bersih'!D12*4.5/$K$30),2)</f>
        <v>0.02</v>
      </c>
      <c r="E12" s="1" cm="1">
        <f t="array" ref="E12">_xlfn.IFS(AND('Data Bersih'!E12=$O$5,'Data Bersih'!F12,$P$5),$Q$5,AND('Data Bersih'!E12=$O$6,'Data Bersih'!F12=$P$6),$Q$6,AND('Data Bersih'!E12=$O$7,'Data Bersih'!F12=$P$7),$Q$7,AND('Data Bersih'!E12=$O$8,'Data Bersih'!F12=$P$8),$Q$8)</f>
        <v>3</v>
      </c>
      <c r="F12" s="1" cm="1">
        <f t="array" ref="F12">_xlfn.IFS('Data Bersih'!G12=$O$13,$P$13,'Data Bersih'!G12=$O$14,$P$14,'Data Bersih'!G12=$O$15,$P$15,'Data Bersih'!G12=$O$16,$P$16)</f>
        <v>6</v>
      </c>
      <c r="G12" cm="1">
        <f t="array" ref="G12">ROUND(_xlfn.IFS(AND('Data Bersih'!H12&gt;0,'Data Bersih'!H12&lt;=4),'Data Bersih'!H12*2/4,AND('Data Bersih'!H12&gt;4,'Data Bersih'!H12&lt;=7),'Data Bersih'!H12*4/7,AND('Data Bersih'!H12&gt;7,'Data Bersih'!H12&lt;=10),'Data Bersih'!H12*6/10),2)</f>
        <v>2.86</v>
      </c>
      <c r="H12" s="1" cm="1">
        <f t="array" ref="H12">_xlfn.IFS('Data Bersih'!I12=$O$28,$P$28,'Data Bersih'!I12=$O$29,$P$29,'Data Bersih'!I12=$O$30,$P$30,'Data Bersih'!I12=$O$31,$P$31)</f>
        <v>5</v>
      </c>
      <c r="I12">
        <f t="shared" si="0"/>
        <v>3.3042857142857143</v>
      </c>
      <c r="J12" s="2" t="s">
        <v>10</v>
      </c>
      <c r="K12" s="3" t="s">
        <v>41</v>
      </c>
      <c r="L12" s="2">
        <v>5</v>
      </c>
      <c r="M12" s="13" t="s">
        <v>38</v>
      </c>
      <c r="O12" s="2" t="s">
        <v>45</v>
      </c>
      <c r="P12" s="2" t="s">
        <v>38</v>
      </c>
      <c r="T12" t="str" cm="1">
        <f t="array" ref="T12">_xlfn.IFS('Credit Scoring (2)'!I12&gt;4,"Agresif",'Credit Scoring (2)'!I12&lt;=3,"Konservatif",AND('Credit Scoring (2)'!I12&gt;3,'Credit Scoring (2)'!I12&lt;=4),"Moderat")</f>
        <v>Moderat</v>
      </c>
    </row>
    <row r="13" spans="1:24" x14ac:dyDescent="0.2">
      <c r="A13" s="1">
        <f>IF('Data Bersih'!A13&lt;=40,$L$7,$L$8)</f>
        <v>4</v>
      </c>
      <c r="B13" s="1">
        <f>IF('Data Bersih'!B13=$J$12,$L$12,$L$13)</f>
        <v>2</v>
      </c>
      <c r="C13" cm="1">
        <f t="array" ref="C13">ROUND(_xlfn.IFS('Data Bersih'!C13&lt;='Credit Scoring (2)'!$K$17,'Data Bersih'!C13*1.5/'Credit Scoring (2)'!$K$17,'Data Bersih'!C13&gt;'Credit Scoring (2)'!$K$19,'Data Bersih'!C13*6/$M$17,AND('Data Bersih'!C13&gt;'Credit Scoring (2)'!$K$17,'Data Bersih'!C13&lt;='Credit Scoring (2)'!$K$19),'Data Bersih'!C13*4.5/$K$19),2)</f>
        <v>3.38</v>
      </c>
      <c r="D13" cm="1">
        <f t="array" ref="D13">ROUND(_xlfn.IFS('Data Bersih'!D13&lt;='Credit Scoring (2)'!$K$28,'Data Bersih'!D13*2/'Credit Scoring (2)'!$K$28,'Data Bersih'!D13&gt;'Credit Scoring (2)'!$K$30,'Data Bersih'!D13*6/$M$28,AND('Data Bersih'!D13&gt;'Credit Scoring (2)'!$K$28,'Data Bersih'!D13&lt;='Credit Scoring (2)'!$K$30),'Data Bersih'!D13*4.5/$K$30),2)</f>
        <v>1.19</v>
      </c>
      <c r="E13" s="1" cm="1">
        <f t="array" ref="E13">_xlfn.IFS(AND('Data Bersih'!E13=$O$5,'Data Bersih'!F13,$P$5),$Q$5,AND('Data Bersih'!E13=$O$6,'Data Bersih'!F13=$P$6),$Q$6,AND('Data Bersih'!E13=$O$7,'Data Bersih'!F13=$P$7),$Q$7,AND('Data Bersih'!E13=$O$8,'Data Bersih'!F13=$P$8),$Q$8)</f>
        <v>3</v>
      </c>
      <c r="F13" s="1" cm="1">
        <f t="array" ref="F13">_xlfn.IFS('Data Bersih'!G13=$O$13,$P$13,'Data Bersih'!G13=$O$14,$P$14,'Data Bersih'!G13=$O$15,$P$15,'Data Bersih'!G13=$O$16,$P$16)</f>
        <v>3.5</v>
      </c>
      <c r="G13" cm="1">
        <f t="array" ref="G13">ROUND(_xlfn.IFS(AND('Data Bersih'!H13&gt;0,'Data Bersih'!H13&lt;=4),'Data Bersih'!H13*2/4,AND('Data Bersih'!H13&gt;4,'Data Bersih'!H13&lt;=7),'Data Bersih'!H13*4/7,AND('Data Bersih'!H13&gt;7,'Data Bersih'!H13&lt;=10),'Data Bersih'!H13*6/10),2)</f>
        <v>4</v>
      </c>
      <c r="H13" s="1" cm="1">
        <f t="array" ref="H13">_xlfn.IFS('Data Bersih'!I13=$O$28,$P$28,'Data Bersih'!I13=$O$29,$P$29,'Data Bersih'!I13=$O$30,$P$30,'Data Bersih'!I13=$O$31,$P$31)</f>
        <v>3</v>
      </c>
      <c r="I13">
        <f t="shared" si="0"/>
        <v>3.0100000000000002</v>
      </c>
      <c r="J13" s="2" t="s">
        <v>16</v>
      </c>
      <c r="K13" s="3" t="s">
        <v>41</v>
      </c>
      <c r="L13" s="2">
        <v>2</v>
      </c>
      <c r="M13" s="12"/>
      <c r="O13" s="2" t="s">
        <v>13</v>
      </c>
      <c r="P13">
        <v>3.5</v>
      </c>
      <c r="T13" t="str" cm="1">
        <f t="array" ref="T13">_xlfn.IFS('Credit Scoring (2)'!I13&gt;4,"Agresif",'Credit Scoring (2)'!I13&lt;=3,"Konservatif",AND('Credit Scoring (2)'!I13&gt;3,'Credit Scoring (2)'!I13&lt;=4),"Moderat")</f>
        <v>Moderat</v>
      </c>
    </row>
    <row r="14" spans="1:24" x14ac:dyDescent="0.2">
      <c r="A14" s="1">
        <f>IF('Data Bersih'!A14&lt;=40,$L$7,$L$8)</f>
        <v>4</v>
      </c>
      <c r="B14" s="1">
        <f>IF('Data Bersih'!B14=$J$12,$L$12,$L$13)</f>
        <v>5</v>
      </c>
      <c r="C14" cm="1">
        <f t="array" ref="C14">ROUND(_xlfn.IFS('Data Bersih'!C14&lt;='Credit Scoring (2)'!$K$17,'Data Bersih'!C14*1.5/'Credit Scoring (2)'!$K$17,'Data Bersih'!C14&gt;'Credit Scoring (2)'!$K$19,'Data Bersih'!C14*6/$M$17,AND('Data Bersih'!C14&gt;'Credit Scoring (2)'!$K$17,'Data Bersih'!C14&lt;='Credit Scoring (2)'!$K$19),'Data Bersih'!C14*4.5/$K$19),2)</f>
        <v>3.38</v>
      </c>
      <c r="D14" cm="1">
        <f t="array" ref="D14">ROUND(_xlfn.IFS('Data Bersih'!D14&lt;='Credit Scoring (2)'!$K$28,'Data Bersih'!D14*2/'Credit Scoring (2)'!$K$28,'Data Bersih'!D14&gt;'Credit Scoring (2)'!$K$30,'Data Bersih'!D14*6/$M$28,AND('Data Bersih'!D14&gt;'Credit Scoring (2)'!$K$28,'Data Bersih'!D14&lt;='Credit Scoring (2)'!$K$30),'Data Bersih'!D14*4.5/$K$30),2)</f>
        <v>4.5</v>
      </c>
      <c r="E14" s="1" cm="1">
        <f t="array" ref="E14">_xlfn.IFS(AND('Data Bersih'!E14=$O$5,'Data Bersih'!F14,$P$5),$Q$5,AND('Data Bersih'!E14=$O$6,'Data Bersih'!F14=$P$6),$Q$6,AND('Data Bersih'!E14=$O$7,'Data Bersih'!F14=$P$7),$Q$7,AND('Data Bersih'!E14=$O$8,'Data Bersih'!F14=$P$8),$Q$8)</f>
        <v>1</v>
      </c>
      <c r="F14" s="1" cm="1">
        <f t="array" ref="F14">_xlfn.IFS('Data Bersih'!G14=$O$13,$P$13,'Data Bersih'!G14=$O$14,$P$14,'Data Bersih'!G14=$O$15,$P$15,'Data Bersih'!G14=$O$16,$P$16)</f>
        <v>3.5</v>
      </c>
      <c r="G14" cm="1">
        <f t="array" ref="G14">ROUND(_xlfn.IFS(AND('Data Bersih'!H14&gt;0,'Data Bersih'!H14&lt;=4),'Data Bersih'!H14*2/4,AND('Data Bersih'!H14&gt;4,'Data Bersih'!H14&lt;=7),'Data Bersih'!H14*4/7,AND('Data Bersih'!H14&gt;7,'Data Bersih'!H14&lt;=10),'Data Bersih'!H14*6/10),2)</f>
        <v>4.8</v>
      </c>
      <c r="H14" s="1" cm="1">
        <f t="array" ref="H14">_xlfn.IFS('Data Bersih'!I14=$O$28,$P$28,'Data Bersih'!I14=$O$29,$P$29,'Data Bersih'!I14=$O$30,$P$30,'Data Bersih'!I14=$O$31,$P$31)</f>
        <v>1</v>
      </c>
      <c r="I14">
        <f t="shared" si="0"/>
        <v>3.7399999999999998</v>
      </c>
      <c r="O14" s="2" t="s">
        <v>20</v>
      </c>
      <c r="P14" s="2">
        <v>1</v>
      </c>
      <c r="T14" t="str" cm="1">
        <f t="array" ref="T14">_xlfn.IFS('Credit Scoring (2)'!I14&gt;4,"Agresif",'Credit Scoring (2)'!I14&lt;=3,"Konservatif",AND('Credit Scoring (2)'!I14&gt;3,'Credit Scoring (2)'!I14&lt;=4),"Moderat")</f>
        <v>Moderat</v>
      </c>
    </row>
    <row r="15" spans="1:24" x14ac:dyDescent="0.2">
      <c r="A15" s="1">
        <f>IF('Data Bersih'!A15&lt;=40,$L$7,$L$8)</f>
        <v>4</v>
      </c>
      <c r="B15" s="1">
        <f>IF('Data Bersih'!B15=$J$12,$L$12,$L$13)</f>
        <v>2</v>
      </c>
      <c r="C15" cm="1">
        <f t="array" ref="C15">ROUND(_xlfn.IFS('Data Bersih'!C15&lt;='Credit Scoring (2)'!$K$17,'Data Bersih'!C15*1.5/'Credit Scoring (2)'!$K$17,'Data Bersih'!C15&gt;'Credit Scoring (2)'!$K$19,'Data Bersih'!C15*6/$M$17,AND('Data Bersih'!C15&gt;'Credit Scoring (2)'!$K$17,'Data Bersih'!C15&lt;='Credit Scoring (2)'!$K$19),'Data Bersih'!C15*4.5/$K$19),2)</f>
        <v>1.1100000000000001</v>
      </c>
      <c r="D15" cm="1">
        <f t="array" ref="D15">ROUND(_xlfn.IFS('Data Bersih'!D15&lt;='Credit Scoring (2)'!$K$28,'Data Bersih'!D15*2/'Credit Scoring (2)'!$K$28,'Data Bersih'!D15&gt;'Credit Scoring (2)'!$K$30,'Data Bersih'!D15*6/$M$28,AND('Data Bersih'!D15&gt;'Credit Scoring (2)'!$K$28,'Data Bersih'!D15&lt;='Credit Scoring (2)'!$K$30),'Data Bersih'!D15*4.5/$K$30),2)</f>
        <v>3</v>
      </c>
      <c r="E15" s="1" cm="1">
        <f t="array" ref="E15">_xlfn.IFS(AND('Data Bersih'!E15=$O$5,'Data Bersih'!F15,$P$5),$Q$5,AND('Data Bersih'!E15=$O$6,'Data Bersih'!F15=$P$6),$Q$6,AND('Data Bersih'!E15=$O$7,'Data Bersih'!F15=$P$7),$Q$7,AND('Data Bersih'!E15=$O$8,'Data Bersih'!F15=$P$8),$Q$8)</f>
        <v>3</v>
      </c>
      <c r="F15" s="1" cm="1">
        <f t="array" ref="F15">_xlfn.IFS('Data Bersih'!G15=$O$13,$P$13,'Data Bersih'!G15=$O$14,$P$14,'Data Bersih'!G15=$O$15,$P$15,'Data Bersih'!G15=$O$16,$P$16)</f>
        <v>6</v>
      </c>
      <c r="G15" cm="1">
        <f t="array" ref="G15">ROUND(_xlfn.IFS(AND('Data Bersih'!H15&gt;0,'Data Bersih'!H15&lt;=4),'Data Bersih'!H15*2/4,AND('Data Bersih'!H15&gt;4,'Data Bersih'!H15&lt;=7),'Data Bersih'!H15*4/7,AND('Data Bersih'!H15&gt;7,'Data Bersih'!H15&lt;=10),'Data Bersih'!H15*6/10),2)</f>
        <v>4</v>
      </c>
      <c r="H15" s="1" cm="1">
        <f t="array" ref="H15">_xlfn.IFS('Data Bersih'!I15=$O$28,$P$28,'Data Bersih'!I15=$O$29,$P$29,'Data Bersih'!I15=$O$30,$P$30,'Data Bersih'!I15=$O$31,$P$31)</f>
        <v>3</v>
      </c>
      <c r="I15">
        <f t="shared" si="0"/>
        <v>3.3014285714285712</v>
      </c>
      <c r="J15" s="11" t="s">
        <v>46</v>
      </c>
      <c r="K15" s="12"/>
      <c r="L15" s="12"/>
      <c r="M15" s="12"/>
      <c r="O15" s="2" t="s">
        <v>23</v>
      </c>
      <c r="P15">
        <v>2.5</v>
      </c>
      <c r="T15" t="str" cm="1">
        <f t="array" ref="T15">_xlfn.IFS('Credit Scoring (2)'!I15&gt;4,"Agresif",'Credit Scoring (2)'!I15&lt;=3,"Konservatif",AND('Credit Scoring (2)'!I15&gt;3,'Credit Scoring (2)'!I15&lt;=4),"Moderat")</f>
        <v>Moderat</v>
      </c>
    </row>
    <row r="16" spans="1:24" x14ac:dyDescent="0.2">
      <c r="A16" s="1">
        <f>IF('Data Bersih'!A16&lt;=40,$L$7,$L$8)</f>
        <v>4</v>
      </c>
      <c r="B16" s="1">
        <f>IF('Data Bersih'!B16=$J$12,$L$12,$L$13)</f>
        <v>2</v>
      </c>
      <c r="C16" cm="1">
        <f t="array" ref="C16">ROUND(_xlfn.IFS('Data Bersih'!C16&lt;='Credit Scoring (2)'!$K$17,'Data Bersih'!C16*1.5/'Credit Scoring (2)'!$K$17,'Data Bersih'!C16&gt;'Credit Scoring (2)'!$K$19,'Data Bersih'!C16*6/$M$17,AND('Data Bersih'!C16&gt;'Credit Scoring (2)'!$K$17,'Data Bersih'!C16&lt;='Credit Scoring (2)'!$K$19),'Data Bersih'!C16*4.5/$K$19),2)</f>
        <v>2.57</v>
      </c>
      <c r="D16" cm="1">
        <f t="array" ref="D16">ROUND(_xlfn.IFS('Data Bersih'!D16&lt;='Credit Scoring (2)'!$K$28,'Data Bersih'!D16*2/'Credit Scoring (2)'!$K$28,'Data Bersih'!D16&gt;'Credit Scoring (2)'!$K$30,'Data Bersih'!D16*6/$M$28,AND('Data Bersih'!D16&gt;'Credit Scoring (2)'!$K$28,'Data Bersih'!D16&lt;='Credit Scoring (2)'!$K$30),'Data Bersih'!D16*4.5/$K$30),2)</f>
        <v>2.7</v>
      </c>
      <c r="E16" s="1" cm="1">
        <f t="array" ref="E16">_xlfn.IFS(AND('Data Bersih'!E16=$O$5,'Data Bersih'!F16,$P$5),$Q$5,AND('Data Bersih'!E16=$O$6,'Data Bersih'!F16=$P$6),$Q$6,AND('Data Bersih'!E16=$O$7,'Data Bersih'!F16=$P$7),$Q$7,AND('Data Bersih'!E16=$O$8,'Data Bersih'!F16=$P$8),$Q$8)</f>
        <v>3</v>
      </c>
      <c r="F16" s="1" cm="1">
        <f t="array" ref="F16">_xlfn.IFS('Data Bersih'!G16=$O$13,$P$13,'Data Bersih'!G16=$O$14,$P$14,'Data Bersih'!G16=$O$15,$P$15,'Data Bersih'!G16=$O$16,$P$16)</f>
        <v>3.5</v>
      </c>
      <c r="G16" cm="1">
        <f t="array" ref="G16">ROUND(_xlfn.IFS(AND('Data Bersih'!H16&gt;0,'Data Bersih'!H16&lt;=4),'Data Bersih'!H16*2/4,AND('Data Bersih'!H16&gt;4,'Data Bersih'!H16&lt;=7),'Data Bersih'!H16*4/7,AND('Data Bersih'!H16&gt;7,'Data Bersih'!H16&lt;=10),'Data Bersih'!H16*6/10),2)</f>
        <v>2.86</v>
      </c>
      <c r="H16" s="1" cm="1">
        <f t="array" ref="H16">_xlfn.IFS('Data Bersih'!I16=$O$28,$P$28,'Data Bersih'!I16=$O$29,$P$29,'Data Bersih'!I16=$O$30,$P$30,'Data Bersih'!I16=$O$31,$P$31)</f>
        <v>1</v>
      </c>
      <c r="I16">
        <f t="shared" si="0"/>
        <v>2.9471428571428571</v>
      </c>
      <c r="O16" s="2" t="s">
        <v>17</v>
      </c>
      <c r="P16" s="2">
        <v>6</v>
      </c>
      <c r="T16" t="str" cm="1">
        <f t="array" ref="T16">_xlfn.IFS('Credit Scoring (2)'!I16&gt;4,"Agresif",'Credit Scoring (2)'!I16&lt;=3,"Konservatif",AND('Credit Scoring (2)'!I16&gt;3,'Credit Scoring (2)'!I16&lt;=4),"Moderat")</f>
        <v>Konservatif</v>
      </c>
    </row>
    <row r="17" spans="1:20" x14ac:dyDescent="0.2">
      <c r="A17" s="1">
        <f>IF('Data Bersih'!A17&lt;=40,$L$7,$L$8)</f>
        <v>4</v>
      </c>
      <c r="B17" s="1">
        <f>IF('Data Bersih'!B17=$J$12,$L$12,$L$13)</f>
        <v>5</v>
      </c>
      <c r="C17" cm="1">
        <f t="array" ref="C17">ROUND(_xlfn.IFS('Data Bersih'!C17&lt;='Credit Scoring (2)'!$K$17,'Data Bersih'!C17*1.5/'Credit Scoring (2)'!$K$17,'Data Bersih'!C17&gt;'Credit Scoring (2)'!$K$19,'Data Bersih'!C17*6/$M$17,AND('Data Bersih'!C17&gt;'Credit Scoring (2)'!$K$17,'Data Bersih'!C17&lt;='Credit Scoring (2)'!$K$19),'Data Bersih'!C17*4.5/$K$19),2)</f>
        <v>2.14</v>
      </c>
      <c r="D17" cm="1">
        <f t="array" ref="D17">ROUND(_xlfn.IFS('Data Bersih'!D17&lt;='Credit Scoring (2)'!$K$28,'Data Bersih'!D17*2/'Credit Scoring (2)'!$K$28,'Data Bersih'!D17&gt;'Credit Scoring (2)'!$K$30,'Data Bersih'!D17*6/$M$28,AND('Data Bersih'!D17&gt;'Credit Scoring (2)'!$K$28,'Data Bersih'!D17&lt;='Credit Scoring (2)'!$K$30),'Data Bersih'!D17*4.5/$K$30),2)</f>
        <v>3</v>
      </c>
      <c r="E17" s="1" cm="1">
        <f t="array" ref="E17">_xlfn.IFS(AND('Data Bersih'!E17=$O$5,'Data Bersih'!F17,$P$5),$Q$5,AND('Data Bersih'!E17=$O$6,'Data Bersih'!F17=$P$6),$Q$6,AND('Data Bersih'!E17=$O$7,'Data Bersih'!F17=$P$7),$Q$7,AND('Data Bersih'!E17=$O$8,'Data Bersih'!F17=$P$8),$Q$8)</f>
        <v>3</v>
      </c>
      <c r="F17" s="1" cm="1">
        <f t="array" ref="F17">_xlfn.IFS('Data Bersih'!G17=$O$13,$P$13,'Data Bersih'!G17=$O$14,$P$14,'Data Bersih'!G17=$O$15,$P$15,'Data Bersih'!G17=$O$16,$P$16)</f>
        <v>6</v>
      </c>
      <c r="G17" cm="1">
        <f t="array" ref="G17">ROUND(_xlfn.IFS(AND('Data Bersih'!H17&gt;0,'Data Bersih'!H17&lt;=4),'Data Bersih'!H17*2/4,AND('Data Bersih'!H17&gt;4,'Data Bersih'!H17&lt;=7),'Data Bersih'!H17*4/7,AND('Data Bersih'!H17&gt;7,'Data Bersih'!H17&lt;=10),'Data Bersih'!H17*6/10),2)</f>
        <v>1.5</v>
      </c>
      <c r="H17" s="1" cm="1">
        <f t="array" ref="H17">_xlfn.IFS('Data Bersih'!I17=$O$28,$P$28,'Data Bersih'!I17=$O$29,$P$29,'Data Bersih'!I17=$O$30,$P$30,'Data Bersih'!I17=$O$31,$P$31)</f>
        <v>3</v>
      </c>
      <c r="I17">
        <f t="shared" si="0"/>
        <v>3.52</v>
      </c>
      <c r="J17" s="2" t="s">
        <v>47</v>
      </c>
      <c r="K17" s="1">
        <f>QUARTILE('Data Bersih'!$C$2:$C$101,1)</f>
        <v>675000</v>
      </c>
      <c r="L17" s="2" t="s">
        <v>48</v>
      </c>
      <c r="M17" s="1">
        <f>MAX('Data Bersih'!$C$2:$C$101)</f>
        <v>6999990</v>
      </c>
      <c r="T17" t="str" cm="1">
        <f t="array" ref="T17">_xlfn.IFS('Credit Scoring (2)'!I17&gt;4,"Agresif",'Credit Scoring (2)'!I17&lt;=3,"Konservatif",AND('Credit Scoring (2)'!I17&gt;3,'Credit Scoring (2)'!I17&lt;=4),"Moderat")</f>
        <v>Moderat</v>
      </c>
    </row>
    <row r="18" spans="1:20" x14ac:dyDescent="0.2">
      <c r="A18" s="1">
        <f>IF('Data Bersih'!A18&lt;=40,$L$7,$L$8)</f>
        <v>4</v>
      </c>
      <c r="B18" s="1">
        <f>IF('Data Bersih'!B18=$J$12,$L$12,$L$13)</f>
        <v>2</v>
      </c>
      <c r="C18" cm="1">
        <f t="array" ref="C18">ROUND(_xlfn.IFS('Data Bersih'!C18&lt;='Credit Scoring (2)'!$K$17,'Data Bersih'!C18*1.5/'Credit Scoring (2)'!$K$17,'Data Bersih'!C18&gt;'Credit Scoring (2)'!$K$19,'Data Bersih'!C18*6/$M$17,AND('Data Bersih'!C18&gt;'Credit Scoring (2)'!$K$17,'Data Bersih'!C18&lt;='Credit Scoring (2)'!$K$19),'Data Bersih'!C18*4.5/$K$19),2)</f>
        <v>4.5</v>
      </c>
      <c r="D18" cm="1">
        <f t="array" ref="D18">ROUND(_xlfn.IFS('Data Bersih'!D18&lt;='Credit Scoring (2)'!$K$28,'Data Bersih'!D18*2/'Credit Scoring (2)'!$K$28,'Data Bersih'!D18&gt;'Credit Scoring (2)'!$K$30,'Data Bersih'!D18*6/$M$28,AND('Data Bersih'!D18&gt;'Credit Scoring (2)'!$K$28,'Data Bersih'!D18&lt;='Credit Scoring (2)'!$K$30),'Data Bersih'!D18*4.5/$K$30),2)</f>
        <v>1.38</v>
      </c>
      <c r="E18" s="1" cm="1">
        <f t="array" ref="E18">_xlfn.IFS(AND('Data Bersih'!E18=$O$5,'Data Bersih'!F18,$P$5),$Q$5,AND('Data Bersih'!E18=$O$6,'Data Bersih'!F18=$P$6),$Q$6,AND('Data Bersih'!E18=$O$7,'Data Bersih'!F18=$P$7),$Q$7,AND('Data Bersih'!E18=$O$8,'Data Bersih'!F18=$P$8),$Q$8)</f>
        <v>3</v>
      </c>
      <c r="F18" s="1" cm="1">
        <f t="array" ref="F18">_xlfn.IFS('Data Bersih'!G18=$O$13,$P$13,'Data Bersih'!G18=$O$14,$P$14,'Data Bersih'!G18=$O$15,$P$15,'Data Bersih'!G18=$O$16,$P$16)</f>
        <v>3.5</v>
      </c>
      <c r="G18" cm="1">
        <f t="array" ref="G18">ROUND(_xlfn.IFS(AND('Data Bersih'!H18&gt;0,'Data Bersih'!H18&lt;=4),'Data Bersih'!H18*2/4,AND('Data Bersih'!H18&gt;4,'Data Bersih'!H18&lt;=7),'Data Bersih'!H18*4/7,AND('Data Bersih'!H18&gt;7,'Data Bersih'!H18&lt;=10),'Data Bersih'!H18*6/10),2)</f>
        <v>4</v>
      </c>
      <c r="H18" s="1" cm="1">
        <f t="array" ref="H18">_xlfn.IFS('Data Bersih'!I18=$O$28,$P$28,'Data Bersih'!I18=$O$29,$P$29,'Data Bersih'!I18=$O$30,$P$30,'Data Bersih'!I18=$O$31,$P$31)</f>
        <v>3</v>
      </c>
      <c r="I18">
        <f t="shared" si="0"/>
        <v>3.1971428571428571</v>
      </c>
      <c r="J18" s="2" t="s">
        <v>49</v>
      </c>
      <c r="K18" s="1">
        <f>QUARTILE('Data Bersih'!$C$2:$C$101,2)</f>
        <v>1500000</v>
      </c>
      <c r="O18" s="11" t="s">
        <v>50</v>
      </c>
      <c r="P18" s="12"/>
      <c r="Q18" s="12"/>
      <c r="R18" s="12"/>
      <c r="T18" t="str" cm="1">
        <f t="array" ref="T18">_xlfn.IFS('Credit Scoring (2)'!I18&gt;4,"Agresif",'Credit Scoring (2)'!I18&lt;=3,"Konservatif",AND('Credit Scoring (2)'!I18&gt;3,'Credit Scoring (2)'!I18&lt;=4),"Moderat")</f>
        <v>Moderat</v>
      </c>
    </row>
    <row r="19" spans="1:20" x14ac:dyDescent="0.2">
      <c r="A19" s="1">
        <f>IF('Data Bersih'!A19&lt;=40,$L$7,$L$8)</f>
        <v>4</v>
      </c>
      <c r="B19" s="1">
        <f>IF('Data Bersih'!B19=$J$12,$L$12,$L$13)</f>
        <v>2</v>
      </c>
      <c r="C19" cm="1">
        <f t="array" ref="C19">ROUND(_xlfn.IFS('Data Bersih'!C19&lt;='Credit Scoring (2)'!$K$17,'Data Bersih'!C19*1.5/'Credit Scoring (2)'!$K$17,'Data Bersih'!C19&gt;'Credit Scoring (2)'!$K$19,'Data Bersih'!C19*6/$M$17,AND('Data Bersih'!C19&gt;'Credit Scoring (2)'!$K$17,'Data Bersih'!C19&lt;='Credit Scoring (2)'!$K$19),'Data Bersih'!C19*4.5/$K$19),2)</f>
        <v>3.38</v>
      </c>
      <c r="D19" cm="1">
        <f t="array" ref="D19">ROUND(_xlfn.IFS('Data Bersih'!D19&lt;='Credit Scoring (2)'!$K$28,'Data Bersih'!D19*2/'Credit Scoring (2)'!$K$28,'Data Bersih'!D19&gt;'Credit Scoring (2)'!$K$30,'Data Bersih'!D19*6/$M$28,AND('Data Bersih'!D19&gt;'Credit Scoring (2)'!$K$28,'Data Bersih'!D19&lt;='Credit Scoring (2)'!$K$30),'Data Bersih'!D19*4.5/$K$30),2)</f>
        <v>0.6</v>
      </c>
      <c r="E19" s="1" cm="1">
        <f t="array" ref="E19">_xlfn.IFS(AND('Data Bersih'!E19=$O$5,'Data Bersih'!F19,$P$5),$Q$5,AND('Data Bersih'!E19=$O$6,'Data Bersih'!F19=$P$6),$Q$6,AND('Data Bersih'!E19=$O$7,'Data Bersih'!F19=$P$7),$Q$7,AND('Data Bersih'!E19=$O$8,'Data Bersih'!F19=$P$8),$Q$8)</f>
        <v>0</v>
      </c>
      <c r="F19" s="1" cm="1">
        <f t="array" ref="F19">_xlfn.IFS('Data Bersih'!G19=$O$13,$P$13,'Data Bersih'!G19=$O$14,$P$14,'Data Bersih'!G19=$O$15,$P$15,'Data Bersih'!G19=$O$16,$P$16)</f>
        <v>3.5</v>
      </c>
      <c r="G19" cm="1">
        <f t="array" ref="G19">ROUND(_xlfn.IFS(AND('Data Bersih'!H19&gt;0,'Data Bersih'!H19&lt;=4),'Data Bersih'!H19*2/4,AND('Data Bersih'!H19&gt;4,'Data Bersih'!H19&lt;=7),'Data Bersih'!H19*4/7,AND('Data Bersih'!H19&gt;7,'Data Bersih'!H19&lt;=10),'Data Bersih'!H19*6/10),2)</f>
        <v>2.86</v>
      </c>
      <c r="H19" s="1" cm="1">
        <f t="array" ref="H19">_xlfn.IFS('Data Bersih'!I19=$O$28,$P$28,'Data Bersih'!I19=$O$29,$P$29,'Data Bersih'!I19=$O$30,$P$30,'Data Bersih'!I19=$O$31,$P$31)</f>
        <v>3</v>
      </c>
      <c r="I19">
        <f t="shared" si="0"/>
        <v>2.3342857142857141</v>
      </c>
      <c r="J19" s="2" t="s">
        <v>51</v>
      </c>
      <c r="K19" s="1">
        <f>QUARTILE('Data Bersih'!$C$2:$C$101,3)</f>
        <v>2000000</v>
      </c>
      <c r="T19" t="str" cm="1">
        <f t="array" ref="T19">_xlfn.IFS('Credit Scoring (2)'!I19&gt;4,"Agresif",'Credit Scoring (2)'!I19&lt;=3,"Konservatif",AND('Credit Scoring (2)'!I19&gt;3,'Credit Scoring (2)'!I19&lt;=4),"Moderat")</f>
        <v>Konservatif</v>
      </c>
    </row>
    <row r="20" spans="1:20" x14ac:dyDescent="0.2">
      <c r="A20" s="1">
        <f>IF('Data Bersih'!A20&lt;=40,$L$7,$L$8)</f>
        <v>4</v>
      </c>
      <c r="B20" s="1">
        <f>IF('Data Bersih'!B20=$J$12,$L$12,$L$13)</f>
        <v>2</v>
      </c>
      <c r="C20" cm="1">
        <f t="array" ref="C20">ROUND(_xlfn.IFS('Data Bersih'!C20&lt;='Credit Scoring (2)'!$K$17,'Data Bersih'!C20*1.5/'Credit Scoring (2)'!$K$17,'Data Bersih'!C20&gt;'Credit Scoring (2)'!$K$19,'Data Bersih'!C20*6/$M$17,AND('Data Bersih'!C20&gt;'Credit Scoring (2)'!$K$17,'Data Bersih'!C20&lt;='Credit Scoring (2)'!$K$19),'Data Bersih'!C20*4.5/$K$19),2)</f>
        <v>2.25</v>
      </c>
      <c r="D20" cm="1">
        <f t="array" ref="D20">ROUND(_xlfn.IFS('Data Bersih'!D20&lt;='Credit Scoring (2)'!$K$28,'Data Bersih'!D20*2/'Credit Scoring (2)'!$K$28,'Data Bersih'!D20&gt;'Credit Scoring (2)'!$K$30,'Data Bersih'!D20*6/$M$28,AND('Data Bersih'!D20&gt;'Credit Scoring (2)'!$K$28,'Data Bersih'!D20&lt;='Credit Scoring (2)'!$K$30),'Data Bersih'!D20*4.5/$K$30),2)</f>
        <v>4.5</v>
      </c>
      <c r="E20" s="1" cm="1">
        <f t="array" ref="E20">_xlfn.IFS(AND('Data Bersih'!E20=$O$5,'Data Bersih'!F20,$P$5),$Q$5,AND('Data Bersih'!E20=$O$6,'Data Bersih'!F20=$P$6),$Q$6,AND('Data Bersih'!E20=$O$7,'Data Bersih'!F20=$P$7),$Q$7,AND('Data Bersih'!E20=$O$8,'Data Bersih'!F20=$P$8),$Q$8)</f>
        <v>3</v>
      </c>
      <c r="F20" s="1" cm="1">
        <f t="array" ref="F20">_xlfn.IFS('Data Bersih'!G20=$O$13,$P$13,'Data Bersih'!G20=$O$14,$P$14,'Data Bersih'!G20=$O$15,$P$15,'Data Bersih'!G20=$O$16,$P$16)</f>
        <v>3.5</v>
      </c>
      <c r="G20" cm="1">
        <f t="array" ref="G20">ROUND(_xlfn.IFS(AND('Data Bersih'!H20&gt;0,'Data Bersih'!H20&lt;=4),'Data Bersih'!H20*2/4,AND('Data Bersih'!H20&gt;4,'Data Bersih'!H20&lt;=7),'Data Bersih'!H20*4/7,AND('Data Bersih'!H20&gt;7,'Data Bersih'!H20&lt;=10),'Data Bersih'!H20*6/10),2)</f>
        <v>2.86</v>
      </c>
      <c r="H20" s="1" cm="1">
        <f t="array" ref="H20">_xlfn.IFS('Data Bersih'!I20=$O$28,$P$28,'Data Bersih'!I20=$O$29,$P$29,'Data Bersih'!I20=$O$30,$P$30,'Data Bersih'!I20=$O$31,$P$31)</f>
        <v>3</v>
      </c>
      <c r="I20">
        <f t="shared" si="0"/>
        <v>3.1585714285714284</v>
      </c>
      <c r="O20" s="2" t="s">
        <v>52</v>
      </c>
      <c r="P20" s="2" t="s">
        <v>38</v>
      </c>
      <c r="T20" t="str" cm="1">
        <f t="array" ref="T20">_xlfn.IFS('Credit Scoring (2)'!I20&gt;4,"Agresif",'Credit Scoring (2)'!I20&lt;=3,"Konservatif",AND('Credit Scoring (2)'!I20&gt;3,'Credit Scoring (2)'!I20&lt;=4),"Moderat")</f>
        <v>Moderat</v>
      </c>
    </row>
    <row r="21" spans="1:20" x14ac:dyDescent="0.2">
      <c r="A21" s="1">
        <f>IF('Data Bersih'!A21&lt;=40,$L$7,$L$8)</f>
        <v>4</v>
      </c>
      <c r="B21" s="1">
        <f>IF('Data Bersih'!B21=$J$12,$L$12,$L$13)</f>
        <v>2</v>
      </c>
      <c r="C21" cm="1">
        <f t="array" ref="C21">ROUND(_xlfn.IFS('Data Bersih'!C21&lt;='Credit Scoring (2)'!$K$17,'Data Bersih'!C21*1.5/'Credit Scoring (2)'!$K$17,'Data Bersih'!C21&gt;'Credit Scoring (2)'!$K$19,'Data Bersih'!C21*6/$M$17,AND('Data Bersih'!C21&gt;'Credit Scoring (2)'!$K$17,'Data Bersih'!C21&lt;='Credit Scoring (2)'!$K$19),'Data Bersih'!C21*4.5/$K$19),2)</f>
        <v>4.5</v>
      </c>
      <c r="D21" cm="1">
        <f t="array" ref="D21">ROUND(_xlfn.IFS('Data Bersih'!D21&lt;='Credit Scoring (2)'!$K$28,'Data Bersih'!D21*2/'Credit Scoring (2)'!$K$28,'Data Bersih'!D21&gt;'Credit Scoring (2)'!$K$30,'Data Bersih'!D21*6/$M$28,AND('Data Bersih'!D21&gt;'Credit Scoring (2)'!$K$28,'Data Bersih'!D21&lt;='Credit Scoring (2)'!$K$30),'Data Bersih'!D21*4.5/$K$30),2)</f>
        <v>0.52</v>
      </c>
      <c r="E21" s="1" cm="1">
        <f t="array" ref="E21">_xlfn.IFS(AND('Data Bersih'!E21=$O$5,'Data Bersih'!F21,$P$5),$Q$5,AND('Data Bersih'!E21=$O$6,'Data Bersih'!F21=$P$6),$Q$6,AND('Data Bersih'!E21=$O$7,'Data Bersih'!F21=$P$7),$Q$7,AND('Data Bersih'!E21=$O$8,'Data Bersih'!F21=$P$8),$Q$8)</f>
        <v>3</v>
      </c>
      <c r="F21" s="1" cm="1">
        <f t="array" ref="F21">_xlfn.IFS('Data Bersih'!G21=$O$13,$P$13,'Data Bersih'!G21=$O$14,$P$14,'Data Bersih'!G21=$O$15,$P$15,'Data Bersih'!G21=$O$16,$P$16)</f>
        <v>2.5</v>
      </c>
      <c r="G21" cm="1">
        <f t="array" ref="G21">ROUND(_xlfn.IFS(AND('Data Bersih'!H21&gt;0,'Data Bersih'!H21&lt;=4),'Data Bersih'!H21*2/4,AND('Data Bersih'!H21&gt;4,'Data Bersih'!H21&lt;=7),'Data Bersih'!H21*4/7,AND('Data Bersih'!H21&gt;7,'Data Bersih'!H21&lt;=10),'Data Bersih'!H21*6/10),2)</f>
        <v>2.86</v>
      </c>
      <c r="H21" s="1" cm="1">
        <f t="array" ref="H21">_xlfn.IFS('Data Bersih'!I21=$O$28,$P$28,'Data Bersih'!I21=$O$29,$P$29,'Data Bersih'!I21=$O$30,$P$30,'Data Bersih'!I21=$O$31,$P$31)</f>
        <v>1</v>
      </c>
      <c r="I21">
        <f t="shared" si="0"/>
        <v>2.7685714285714282</v>
      </c>
      <c r="J21" s="2" t="s">
        <v>53</v>
      </c>
      <c r="K21" s="3" t="s">
        <v>41</v>
      </c>
      <c r="L21" s="4" t="s">
        <v>63</v>
      </c>
      <c r="M21" s="13" t="s">
        <v>38</v>
      </c>
      <c r="O21" s="2" t="s">
        <v>55</v>
      </c>
      <c r="P21" s="4" t="s">
        <v>54</v>
      </c>
      <c r="T21" t="str" cm="1">
        <f t="array" ref="T21">_xlfn.IFS('Credit Scoring (2)'!I21&gt;4,"Agresif",'Credit Scoring (2)'!I21&lt;=3,"Konservatif",AND('Credit Scoring (2)'!I21&gt;3,'Credit Scoring (2)'!I21&lt;=4),"Moderat")</f>
        <v>Konservatif</v>
      </c>
    </row>
    <row r="22" spans="1:20" x14ac:dyDescent="0.2">
      <c r="A22" s="1">
        <f>IF('Data Bersih'!A22&lt;=40,$L$7,$L$8)</f>
        <v>4</v>
      </c>
      <c r="B22" s="1">
        <f>IF('Data Bersih'!B22=$J$12,$L$12,$L$13)</f>
        <v>2</v>
      </c>
      <c r="C22" cm="1">
        <f t="array" ref="C22">ROUND(_xlfn.IFS('Data Bersih'!C22&lt;='Credit Scoring (2)'!$K$17,'Data Bersih'!C22*1.5/'Credit Scoring (2)'!$K$17,'Data Bersih'!C22&gt;'Credit Scoring (2)'!$K$19,'Data Bersih'!C22*6/$M$17,AND('Data Bersih'!C22&gt;'Credit Scoring (2)'!$K$17,'Data Bersih'!C22&lt;='Credit Scoring (2)'!$K$19),'Data Bersih'!C22*4.5/$K$19),2)</f>
        <v>3.38</v>
      </c>
      <c r="D22" cm="1">
        <f t="array" ref="D22">ROUND(_xlfn.IFS('Data Bersih'!D22&lt;='Credit Scoring (2)'!$K$28,'Data Bersih'!D22*2/'Credit Scoring (2)'!$K$28,'Data Bersih'!D22&gt;'Credit Scoring (2)'!$K$30,'Data Bersih'!D22*6/$M$28,AND('Data Bersih'!D22&gt;'Credit Scoring (2)'!$K$28,'Data Bersih'!D22&lt;='Credit Scoring (2)'!$K$30),'Data Bersih'!D22*4.5/$K$30),2)</f>
        <v>1.05</v>
      </c>
      <c r="E22" s="1" cm="1">
        <f t="array" ref="E22">_xlfn.IFS(AND('Data Bersih'!E22=$O$5,'Data Bersih'!F22,$P$5),$Q$5,AND('Data Bersih'!E22=$O$6,'Data Bersih'!F22=$P$6),$Q$6,AND('Data Bersih'!E22=$O$7,'Data Bersih'!F22=$P$7),$Q$7,AND('Data Bersih'!E22=$O$8,'Data Bersih'!F22=$P$8),$Q$8)</f>
        <v>3</v>
      </c>
      <c r="F22" s="1" cm="1">
        <f t="array" ref="F22">_xlfn.IFS('Data Bersih'!G22=$O$13,$P$13,'Data Bersih'!G22=$O$14,$P$14,'Data Bersih'!G22=$O$15,$P$15,'Data Bersih'!G22=$O$16,$P$16)</f>
        <v>3.5</v>
      </c>
      <c r="G22" cm="1">
        <f t="array" ref="G22">ROUND(_xlfn.IFS(AND('Data Bersih'!H22&gt;0,'Data Bersih'!H22&lt;=4),'Data Bersih'!H22*2/4,AND('Data Bersih'!H22&gt;4,'Data Bersih'!H22&lt;=7),'Data Bersih'!H22*4/7,AND('Data Bersih'!H22&gt;7,'Data Bersih'!H22&lt;=10),'Data Bersih'!H22*6/10),2)</f>
        <v>2.86</v>
      </c>
      <c r="H22" s="1" cm="1">
        <f t="array" ref="H22">_xlfn.IFS('Data Bersih'!I22=$O$28,$P$28,'Data Bersih'!I22=$O$29,$P$29,'Data Bersih'!I22=$O$30,$P$30,'Data Bersih'!I22=$O$31,$P$31)</f>
        <v>5</v>
      </c>
      <c r="I22">
        <f t="shared" si="0"/>
        <v>2.827142857142857</v>
      </c>
      <c r="J22" s="2" t="s">
        <v>62</v>
      </c>
      <c r="K22" s="3" t="s">
        <v>41</v>
      </c>
      <c r="L22" s="6" t="s">
        <v>64</v>
      </c>
      <c r="M22" s="13"/>
      <c r="O22" s="2" t="s">
        <v>56</v>
      </c>
      <c r="P22" s="5">
        <v>44653</v>
      </c>
      <c r="T22" t="str" cm="1">
        <f t="array" ref="T22">_xlfn.IFS('Credit Scoring (2)'!I22&gt;4,"Agresif",'Credit Scoring (2)'!I22&lt;=3,"Konservatif",AND('Credit Scoring (2)'!I22&gt;3,'Credit Scoring (2)'!I22&lt;=4),"Moderat")</f>
        <v>Konservatif</v>
      </c>
    </row>
    <row r="23" spans="1:20" x14ac:dyDescent="0.2">
      <c r="A23" s="1">
        <f>IF('Data Bersih'!A23&lt;=40,$L$7,$L$8)</f>
        <v>4</v>
      </c>
      <c r="B23" s="1">
        <f>IF('Data Bersih'!B23=$J$12,$L$12,$L$13)</f>
        <v>5</v>
      </c>
      <c r="C23" cm="1">
        <f t="array" ref="C23">ROUND(_xlfn.IFS('Data Bersih'!C23&lt;='Credit Scoring (2)'!$K$17,'Data Bersih'!C23*1.5/'Credit Scoring (2)'!$K$17,'Data Bersih'!C23&gt;'Credit Scoring (2)'!$K$19,'Data Bersih'!C23*6/$M$17,AND('Data Bersih'!C23&gt;'Credit Scoring (2)'!$K$17,'Data Bersih'!C23&lt;='Credit Scoring (2)'!$K$19),'Data Bersih'!C23*4.5/$K$19),2)</f>
        <v>2.25</v>
      </c>
      <c r="D23" cm="1">
        <f t="array" ref="D23">ROUND(_xlfn.IFS('Data Bersih'!D23&lt;='Credit Scoring (2)'!$K$28,'Data Bersih'!D23*2/'Credit Scoring (2)'!$K$28,'Data Bersih'!D23&gt;'Credit Scoring (2)'!$K$30,'Data Bersih'!D23*6/$M$28,AND('Data Bersih'!D23&gt;'Credit Scoring (2)'!$K$28,'Data Bersih'!D23&lt;='Credit Scoring (2)'!$K$30),'Data Bersih'!D23*4.5/$K$30),2)</f>
        <v>0.9</v>
      </c>
      <c r="E23" s="1" cm="1">
        <f t="array" ref="E23">_xlfn.IFS(AND('Data Bersih'!E23=$O$5,'Data Bersih'!F23,$P$5),$Q$5,AND('Data Bersih'!E23=$O$6,'Data Bersih'!F23=$P$6),$Q$6,AND('Data Bersih'!E23=$O$7,'Data Bersih'!F23=$P$7),$Q$7,AND('Data Bersih'!E23=$O$8,'Data Bersih'!F23=$P$8),$Q$8)</f>
        <v>3</v>
      </c>
      <c r="F23" s="1" cm="1">
        <f t="array" ref="F23">_xlfn.IFS('Data Bersih'!G23=$O$13,$P$13,'Data Bersih'!G23=$O$14,$P$14,'Data Bersih'!G23=$O$15,$P$15,'Data Bersih'!G23=$O$16,$P$16)</f>
        <v>2.5</v>
      </c>
      <c r="G23" cm="1">
        <f t="array" ref="G23">ROUND(_xlfn.IFS(AND('Data Bersih'!H23&gt;0,'Data Bersih'!H23&lt;=4),'Data Bersih'!H23*2/4,AND('Data Bersih'!H23&gt;4,'Data Bersih'!H23&lt;=7),'Data Bersih'!H23*4/7,AND('Data Bersih'!H23&gt;7,'Data Bersih'!H23&lt;=10),'Data Bersih'!H23*6/10),2)</f>
        <v>3.43</v>
      </c>
      <c r="H23" s="1" cm="1">
        <f t="array" ref="H23">_xlfn.IFS('Data Bersih'!I23=$O$28,$P$28,'Data Bersih'!I23=$O$29,$P$29,'Data Bersih'!I23=$O$30,$P$30,'Data Bersih'!I23=$O$31,$P$31)</f>
        <v>5</v>
      </c>
      <c r="I23">
        <f t="shared" si="0"/>
        <v>3.0114285714285711</v>
      </c>
      <c r="J23" s="2" t="s">
        <v>58</v>
      </c>
      <c r="K23" s="3" t="s">
        <v>41</v>
      </c>
      <c r="L23" s="6" t="s">
        <v>65</v>
      </c>
      <c r="M23" s="13"/>
      <c r="O23" s="2" t="s">
        <v>57</v>
      </c>
      <c r="P23" s="5">
        <v>44716</v>
      </c>
      <c r="T23" t="str" cm="1">
        <f t="array" ref="T23">_xlfn.IFS('Credit Scoring (2)'!I23&gt;4,"Agresif",'Credit Scoring (2)'!I23&lt;=3,"Konservatif",AND('Credit Scoring (2)'!I23&gt;3,'Credit Scoring (2)'!I23&lt;=4),"Moderat")</f>
        <v>Moderat</v>
      </c>
    </row>
    <row r="24" spans="1:20" x14ac:dyDescent="0.2">
      <c r="A24" s="1">
        <f>IF('Data Bersih'!A24&lt;=40,$L$7,$L$8)</f>
        <v>4</v>
      </c>
      <c r="B24" s="1">
        <f>IF('Data Bersih'!B24=$J$12,$L$12,$L$13)</f>
        <v>5</v>
      </c>
      <c r="C24" cm="1">
        <f t="array" ref="C24">ROUND(_xlfn.IFS('Data Bersih'!C24&lt;='Credit Scoring (2)'!$K$17,'Data Bersih'!C24*1.5/'Credit Scoring (2)'!$K$17,'Data Bersih'!C24&gt;'Credit Scoring (2)'!$K$19,'Data Bersih'!C24*6/$M$17,AND('Data Bersih'!C24&gt;'Credit Scoring (2)'!$K$17,'Data Bersih'!C24&lt;='Credit Scoring (2)'!$K$19),'Data Bersih'!C24*4.5/$K$19),2)</f>
        <v>1.1100000000000001</v>
      </c>
      <c r="D24" cm="1">
        <f t="array" ref="D24">ROUND(_xlfn.IFS('Data Bersih'!D24&lt;='Credit Scoring (2)'!$K$28,'Data Bersih'!D24*2/'Credit Scoring (2)'!$K$28,'Data Bersih'!D24&gt;'Credit Scoring (2)'!$K$30,'Data Bersih'!D24*6/$M$28,AND('Data Bersih'!D24&gt;'Credit Scoring (2)'!$K$28,'Data Bersih'!D24&lt;='Credit Scoring (2)'!$K$30),'Data Bersih'!D24*4.5/$K$30),2)</f>
        <v>0.52</v>
      </c>
      <c r="E24" s="1" cm="1">
        <f t="array" ref="E24">_xlfn.IFS(AND('Data Bersih'!E24=$O$5,'Data Bersih'!F24,$P$5),$Q$5,AND('Data Bersih'!E24=$O$6,'Data Bersih'!F24=$P$6),$Q$6,AND('Data Bersih'!E24=$O$7,'Data Bersih'!F24=$P$7),$Q$7,AND('Data Bersih'!E24=$O$8,'Data Bersih'!F24=$P$8),$Q$8)</f>
        <v>3</v>
      </c>
      <c r="F24" s="1" cm="1">
        <f t="array" ref="F24">_xlfn.IFS('Data Bersih'!G24=$O$13,$P$13,'Data Bersih'!G24=$O$14,$P$14,'Data Bersih'!G24=$O$15,$P$15,'Data Bersih'!G24=$O$16,$P$16)</f>
        <v>2.5</v>
      </c>
      <c r="G24" cm="1">
        <f t="array" ref="G24">ROUND(_xlfn.IFS(AND('Data Bersih'!H24&gt;0,'Data Bersih'!H24&lt;=4),'Data Bersih'!H24*2/4,AND('Data Bersih'!H24&gt;4,'Data Bersih'!H24&lt;=7),'Data Bersih'!H24*4/7,AND('Data Bersih'!H24&gt;7,'Data Bersih'!H24&lt;=10),'Data Bersih'!H24*6/10),2)</f>
        <v>0.5</v>
      </c>
      <c r="H24" s="1" cm="1">
        <f t="array" ref="H24">_xlfn.IFS('Data Bersih'!I24=$O$28,$P$28,'Data Bersih'!I24=$O$29,$P$29,'Data Bersih'!I24=$O$30,$P$30,'Data Bersih'!I24=$O$31,$P$31)</f>
        <v>5</v>
      </c>
      <c r="I24">
        <f t="shared" si="0"/>
        <v>2.3757142857142854</v>
      </c>
      <c r="J24" s="2"/>
      <c r="K24" s="3"/>
      <c r="L24" s="5"/>
      <c r="P24" s="3"/>
      <c r="Q24" s="4"/>
      <c r="T24" t="str" cm="1">
        <f t="array" ref="T24">_xlfn.IFS('Credit Scoring (2)'!I24&gt;4,"Agresif",'Credit Scoring (2)'!I24&lt;=3,"Konservatif",AND('Credit Scoring (2)'!I24&gt;3,'Credit Scoring (2)'!I24&lt;=4),"Moderat")</f>
        <v>Konservatif</v>
      </c>
    </row>
    <row r="25" spans="1:20" x14ac:dyDescent="0.2">
      <c r="A25" s="1">
        <f>IF('Data Bersih'!A25&lt;=40,$L$7,$L$8)</f>
        <v>4</v>
      </c>
      <c r="B25" s="1">
        <f>IF('Data Bersih'!B25=$J$12,$L$12,$L$13)</f>
        <v>2</v>
      </c>
      <c r="C25" cm="1">
        <f t="array" ref="C25">ROUND(_xlfn.IFS('Data Bersih'!C25&lt;='Credit Scoring (2)'!$K$17,'Data Bersih'!C25*1.5/'Credit Scoring (2)'!$K$17,'Data Bersih'!C25&gt;'Credit Scoring (2)'!$K$19,'Data Bersih'!C25*6/$M$17,AND('Data Bersih'!C25&gt;'Credit Scoring (2)'!$K$17,'Data Bersih'!C25&lt;='Credit Scoring (2)'!$K$19),'Data Bersih'!C25*4.5/$K$19),2)</f>
        <v>2.25</v>
      </c>
      <c r="D25" cm="1">
        <f t="array" ref="D25">ROUND(_xlfn.IFS('Data Bersih'!D25&lt;='Credit Scoring (2)'!$K$28,'Data Bersih'!D25*2/'Credit Scoring (2)'!$K$28,'Data Bersih'!D25&gt;'Credit Scoring (2)'!$K$30,'Data Bersih'!D25*6/$M$28,AND('Data Bersih'!D25&gt;'Credit Scoring (2)'!$K$28,'Data Bersih'!D25&lt;='Credit Scoring (2)'!$K$30),'Data Bersih'!D25*4.5/$K$30),2)</f>
        <v>4.5</v>
      </c>
      <c r="E25" s="1" cm="1">
        <f t="array" ref="E25">_xlfn.IFS(AND('Data Bersih'!E25=$O$5,'Data Bersih'!F25,$P$5),$Q$5,AND('Data Bersih'!E25=$O$6,'Data Bersih'!F25=$P$6),$Q$6,AND('Data Bersih'!E25=$O$7,'Data Bersih'!F25=$P$7),$Q$7,AND('Data Bersih'!E25=$O$8,'Data Bersih'!F25=$P$8),$Q$8)</f>
        <v>3</v>
      </c>
      <c r="F25" s="1" cm="1">
        <f t="array" ref="F25">_xlfn.IFS('Data Bersih'!G25=$O$13,$P$13,'Data Bersih'!G25=$O$14,$P$14,'Data Bersih'!G25=$O$15,$P$15,'Data Bersih'!G25=$O$16,$P$16)</f>
        <v>3.5</v>
      </c>
      <c r="G25" cm="1">
        <f t="array" ref="G25">ROUND(_xlfn.IFS(AND('Data Bersih'!H25&gt;0,'Data Bersih'!H25&lt;=4),'Data Bersih'!H25*2/4,AND('Data Bersih'!H25&gt;4,'Data Bersih'!H25&lt;=7),'Data Bersih'!H25*4/7,AND('Data Bersih'!H25&gt;7,'Data Bersih'!H25&lt;=10),'Data Bersih'!H25*6/10),2)</f>
        <v>2.86</v>
      </c>
      <c r="H25" s="1" cm="1">
        <f t="array" ref="H25">_xlfn.IFS('Data Bersih'!I25=$O$28,$P$28,'Data Bersih'!I25=$O$29,$P$29,'Data Bersih'!I25=$O$30,$P$30,'Data Bersih'!I25=$O$31,$P$31)</f>
        <v>3</v>
      </c>
      <c r="I25">
        <f t="shared" si="0"/>
        <v>3.1585714285714284</v>
      </c>
      <c r="O25" s="11" t="s">
        <v>59</v>
      </c>
      <c r="P25" s="12"/>
      <c r="Q25" s="12"/>
      <c r="R25" s="12"/>
      <c r="T25" t="str" cm="1">
        <f t="array" ref="T25">_xlfn.IFS('Credit Scoring (2)'!I25&gt;4,"Agresif",'Credit Scoring (2)'!I25&lt;=3,"Konservatif",AND('Credit Scoring (2)'!I25&gt;3,'Credit Scoring (2)'!I25&lt;=4),"Moderat")</f>
        <v>Moderat</v>
      </c>
    </row>
    <row r="26" spans="1:20" x14ac:dyDescent="0.2">
      <c r="A26" s="1">
        <f>IF('Data Bersih'!A26&lt;=40,$L$7,$L$8)</f>
        <v>4</v>
      </c>
      <c r="B26" s="1">
        <f>IF('Data Bersih'!B26=$J$12,$L$12,$L$13)</f>
        <v>5</v>
      </c>
      <c r="C26" cm="1">
        <f t="array" ref="C26">ROUND(_xlfn.IFS('Data Bersih'!C26&lt;='Credit Scoring (2)'!$K$17,'Data Bersih'!C26*1.5/'Credit Scoring (2)'!$K$17,'Data Bersih'!C26&gt;'Credit Scoring (2)'!$K$19,'Data Bersih'!C26*6/$M$17,AND('Data Bersih'!C26&gt;'Credit Scoring (2)'!$K$17,'Data Bersih'!C26&lt;='Credit Scoring (2)'!$K$19),'Data Bersih'!C26*4.5/$K$19),2)</f>
        <v>4.5</v>
      </c>
      <c r="D26" cm="1">
        <f t="array" ref="D26">ROUND(_xlfn.IFS('Data Bersih'!D26&lt;='Credit Scoring (2)'!$K$28,'Data Bersih'!D26*2/'Credit Scoring (2)'!$K$28,'Data Bersih'!D26&gt;'Credit Scoring (2)'!$K$30,'Data Bersih'!D26*6/$M$28,AND('Data Bersih'!D26&gt;'Credit Scoring (2)'!$K$28,'Data Bersih'!D26&lt;='Credit Scoring (2)'!$K$30),'Data Bersih'!D26*4.5/$K$30),2)</f>
        <v>1.06</v>
      </c>
      <c r="E26" s="1" cm="1">
        <f t="array" ref="E26">_xlfn.IFS(AND('Data Bersih'!E26=$O$5,'Data Bersih'!F26,$P$5),$Q$5,AND('Data Bersih'!E26=$O$6,'Data Bersih'!F26=$P$6),$Q$6,AND('Data Bersih'!E26=$O$7,'Data Bersih'!F26=$P$7),$Q$7,AND('Data Bersih'!E26=$O$8,'Data Bersih'!F26=$P$8),$Q$8)</f>
        <v>3</v>
      </c>
      <c r="F26" s="1" cm="1">
        <f t="array" ref="F26">_xlfn.IFS('Data Bersih'!G26=$O$13,$P$13,'Data Bersih'!G26=$O$14,$P$14,'Data Bersih'!G26=$O$15,$P$15,'Data Bersih'!G26=$O$16,$P$16)</f>
        <v>1</v>
      </c>
      <c r="G26" cm="1">
        <f t="array" ref="G26">ROUND(_xlfn.IFS(AND('Data Bersih'!H26&gt;0,'Data Bersih'!H26&lt;=4),'Data Bersih'!H26*2/4,AND('Data Bersih'!H26&gt;4,'Data Bersih'!H26&lt;=7),'Data Bersih'!H26*4/7,AND('Data Bersih'!H26&gt;7,'Data Bersih'!H26&lt;=10),'Data Bersih'!H26*6/10),2)</f>
        <v>1.5</v>
      </c>
      <c r="H26" s="1" cm="1">
        <f t="array" ref="H26">_xlfn.IFS('Data Bersih'!I26=$O$28,$P$28,'Data Bersih'!I26=$O$29,$P$29,'Data Bersih'!I26=$O$30,$P$30,'Data Bersih'!I26=$O$31,$P$31)</f>
        <v>3</v>
      </c>
      <c r="I26">
        <f t="shared" si="0"/>
        <v>2.8657142857142861</v>
      </c>
      <c r="J26" s="11" t="s">
        <v>60</v>
      </c>
      <c r="K26" s="12"/>
      <c r="L26" s="12"/>
      <c r="M26" s="12"/>
      <c r="P26" s="3"/>
      <c r="Q26" s="5"/>
      <c r="T26" t="str" cm="1">
        <f t="array" ref="T26">_xlfn.IFS('Credit Scoring (2)'!I26&gt;4,"Agresif",'Credit Scoring (2)'!I26&lt;=3,"Konservatif",AND('Credit Scoring (2)'!I26&gt;3,'Credit Scoring (2)'!I26&lt;=4),"Moderat")</f>
        <v>Konservatif</v>
      </c>
    </row>
    <row r="27" spans="1:20" x14ac:dyDescent="0.2">
      <c r="A27" s="1">
        <f>IF('Data Bersih'!A27&lt;=40,$L$7,$L$8)</f>
        <v>4</v>
      </c>
      <c r="B27" s="1">
        <f>IF('Data Bersih'!B27=$J$12,$L$12,$L$13)</f>
        <v>5</v>
      </c>
      <c r="C27" cm="1">
        <f t="array" ref="C27">ROUND(_xlfn.IFS('Data Bersih'!C27&lt;='Credit Scoring (2)'!$K$17,'Data Bersih'!C27*1.5/'Credit Scoring (2)'!$K$17,'Data Bersih'!C27&gt;'Credit Scoring (2)'!$K$19,'Data Bersih'!C27*6/$M$17,AND('Data Bersih'!C27&gt;'Credit Scoring (2)'!$K$17,'Data Bersih'!C27&lt;='Credit Scoring (2)'!$K$19),'Data Bersih'!C27*4.5/$K$19),2)</f>
        <v>2.7</v>
      </c>
      <c r="D27" cm="1">
        <f t="array" ref="D27">ROUND(_xlfn.IFS('Data Bersih'!D27&lt;='Credit Scoring (2)'!$K$28,'Data Bersih'!D27*2/'Credit Scoring (2)'!$K$28,'Data Bersih'!D27&gt;'Credit Scoring (2)'!$K$30,'Data Bersih'!D27*6/$M$28,AND('Data Bersih'!D27&gt;'Credit Scoring (2)'!$K$28,'Data Bersih'!D27&lt;='Credit Scoring (2)'!$K$30),'Data Bersih'!D27*4.5/$K$30),2)</f>
        <v>3</v>
      </c>
      <c r="E27" s="1" cm="1">
        <f t="array" ref="E27">_xlfn.IFS(AND('Data Bersih'!E27=$O$5,'Data Bersih'!F27,$P$5),$Q$5,AND('Data Bersih'!E27=$O$6,'Data Bersih'!F27=$P$6),$Q$6,AND('Data Bersih'!E27=$O$7,'Data Bersih'!F27=$P$7),$Q$7,AND('Data Bersih'!E27=$O$8,'Data Bersih'!F27=$P$8),$Q$8)</f>
        <v>3</v>
      </c>
      <c r="F27" s="1" cm="1">
        <f t="array" ref="F27">_xlfn.IFS('Data Bersih'!G27=$O$13,$P$13,'Data Bersih'!G27=$O$14,$P$14,'Data Bersih'!G27=$O$15,$P$15,'Data Bersih'!G27=$O$16,$P$16)</f>
        <v>2.5</v>
      </c>
      <c r="G27" cm="1">
        <f t="array" ref="G27">ROUND(_xlfn.IFS(AND('Data Bersih'!H27&gt;0,'Data Bersih'!H27&lt;=4),'Data Bersih'!H27*2/4,AND('Data Bersih'!H27&gt;4,'Data Bersih'!H27&lt;=7),'Data Bersih'!H27*4/7,AND('Data Bersih'!H27&gt;7,'Data Bersih'!H27&lt;=10),'Data Bersih'!H27*6/10),2)</f>
        <v>4.8</v>
      </c>
      <c r="H27" s="1" cm="1">
        <f t="array" ref="H27">_xlfn.IFS('Data Bersih'!I27=$O$28,$P$28,'Data Bersih'!I27=$O$29,$P$29,'Data Bersih'!I27=$O$30,$P$30,'Data Bersih'!I27=$O$31,$P$31)</f>
        <v>1</v>
      </c>
      <c r="I27">
        <f t="shared" si="0"/>
        <v>3.5714285714285716</v>
      </c>
      <c r="O27" s="2" t="s">
        <v>61</v>
      </c>
      <c r="P27" s="2" t="s">
        <v>38</v>
      </c>
      <c r="Q27" s="5"/>
      <c r="T27" t="str" cm="1">
        <f t="array" ref="T27">_xlfn.IFS('Credit Scoring (2)'!I27&gt;4,"Agresif",'Credit Scoring (2)'!I27&lt;=3,"Konservatif",AND('Credit Scoring (2)'!I27&gt;3,'Credit Scoring (2)'!I27&lt;=4),"Moderat")</f>
        <v>Moderat</v>
      </c>
    </row>
    <row r="28" spans="1:20" x14ac:dyDescent="0.2">
      <c r="A28" s="1">
        <f>IF('Data Bersih'!A28&lt;=40,$L$7,$L$8)</f>
        <v>4</v>
      </c>
      <c r="B28" s="1">
        <f>IF('Data Bersih'!B28=$J$12,$L$12,$L$13)</f>
        <v>2</v>
      </c>
      <c r="C28" cm="1">
        <f t="array" ref="C28">ROUND(_xlfn.IFS('Data Bersih'!C28&lt;='Credit Scoring (2)'!$K$17,'Data Bersih'!C28*1.5/'Credit Scoring (2)'!$K$17,'Data Bersih'!C28&gt;'Credit Scoring (2)'!$K$19,'Data Bersih'!C28*6/$M$17,AND('Data Bersih'!C28&gt;'Credit Scoring (2)'!$K$17,'Data Bersih'!C28&lt;='Credit Scoring (2)'!$K$19),'Data Bersih'!C28*4.5/$K$19),2)</f>
        <v>1.93</v>
      </c>
      <c r="D28" cm="1">
        <f t="array" ref="D28">ROUND(_xlfn.IFS('Data Bersih'!D28&lt;='Credit Scoring (2)'!$K$28,'Data Bersih'!D28*2/'Credit Scoring (2)'!$K$28,'Data Bersih'!D28&gt;'Credit Scoring (2)'!$K$30,'Data Bersih'!D28*6/$M$28,AND('Data Bersih'!D28&gt;'Credit Scoring (2)'!$K$28,'Data Bersih'!D28&lt;='Credit Scoring (2)'!$K$30),'Data Bersih'!D28*4.5/$K$30),2)</f>
        <v>1.1100000000000001</v>
      </c>
      <c r="E28" s="1" cm="1">
        <f t="array" ref="E28">_xlfn.IFS(AND('Data Bersih'!E28=$O$5,'Data Bersih'!F28,$P$5),$Q$5,AND('Data Bersih'!E28=$O$6,'Data Bersih'!F28=$P$6),$Q$6,AND('Data Bersih'!E28=$O$7,'Data Bersih'!F28=$P$7),$Q$7,AND('Data Bersih'!E28=$O$8,'Data Bersih'!F28=$P$8),$Q$8)</f>
        <v>3</v>
      </c>
      <c r="F28" s="1" cm="1">
        <f t="array" ref="F28">_xlfn.IFS('Data Bersih'!G28=$O$13,$P$13,'Data Bersih'!G28=$O$14,$P$14,'Data Bersih'!G28=$O$15,$P$15,'Data Bersih'!G28=$O$16,$P$16)</f>
        <v>3.5</v>
      </c>
      <c r="G28" cm="1">
        <f t="array" ref="G28">ROUND(_xlfn.IFS(AND('Data Bersih'!H28&gt;0,'Data Bersih'!H28&lt;=4),'Data Bersih'!H28*2/4,AND('Data Bersih'!H28&gt;4,'Data Bersih'!H28&lt;=7),'Data Bersih'!H28*4/7,AND('Data Bersih'!H28&gt;7,'Data Bersih'!H28&lt;=10),'Data Bersih'!H28*6/10),2)</f>
        <v>2</v>
      </c>
      <c r="H28" s="1" cm="1">
        <f t="array" ref="H28">_xlfn.IFS('Data Bersih'!I28=$O$28,$P$28,'Data Bersih'!I28=$O$29,$P$29,'Data Bersih'!I28=$O$30,$P$30,'Data Bersih'!I28=$O$31,$P$31)</f>
        <v>1</v>
      </c>
      <c r="I28">
        <f t="shared" si="0"/>
        <v>2.5057142857142858</v>
      </c>
      <c r="J28" s="2" t="s">
        <v>47</v>
      </c>
      <c r="K28" s="1">
        <f>QUARTILE('Data Bersih'!$D$2:$D$101,1)</f>
        <v>1912500</v>
      </c>
      <c r="L28" s="2" t="s">
        <v>48</v>
      </c>
      <c r="M28" s="1">
        <f>MAX('Data Bersih'!$D$2:$D$101)</f>
        <v>100000000</v>
      </c>
      <c r="O28" s="2" t="s">
        <v>21</v>
      </c>
      <c r="P28" s="2">
        <v>1</v>
      </c>
      <c r="T28" t="str" cm="1">
        <f t="array" ref="T28">_xlfn.IFS('Credit Scoring (2)'!I28&gt;4,"Agresif",'Credit Scoring (2)'!I28&lt;=3,"Konservatif",AND('Credit Scoring (2)'!I28&gt;3,'Credit Scoring (2)'!I28&lt;=4),"Moderat")</f>
        <v>Konservatif</v>
      </c>
    </row>
    <row r="29" spans="1:20" x14ac:dyDescent="0.2">
      <c r="A29" s="1">
        <f>IF('Data Bersih'!A29&lt;=40,$L$7,$L$8)</f>
        <v>4</v>
      </c>
      <c r="B29" s="1">
        <f>IF('Data Bersih'!B29=$J$12,$L$12,$L$13)</f>
        <v>5</v>
      </c>
      <c r="C29" cm="1">
        <f t="array" ref="C29">ROUND(_xlfn.IFS('Data Bersih'!C29&lt;='Credit Scoring (2)'!$K$17,'Data Bersih'!C29*1.5/'Credit Scoring (2)'!$K$17,'Data Bersih'!C29&gt;'Credit Scoring (2)'!$K$19,'Data Bersih'!C29*6/$M$17,AND('Data Bersih'!C29&gt;'Credit Scoring (2)'!$K$17,'Data Bersih'!C29&lt;='Credit Scoring (2)'!$K$19),'Data Bersih'!C29*4.5/$K$19),2)</f>
        <v>1.1100000000000001</v>
      </c>
      <c r="D29" cm="1">
        <f t="array" ref="D29">ROUND(_xlfn.IFS('Data Bersih'!D29&lt;='Credit Scoring (2)'!$K$28,'Data Bersih'!D29*2/'Credit Scoring (2)'!$K$28,'Data Bersih'!D29&gt;'Credit Scoring (2)'!$K$30,'Data Bersih'!D29*6/$M$28,AND('Data Bersih'!D29&gt;'Credit Scoring (2)'!$K$28,'Data Bersih'!D29&lt;='Credit Scoring (2)'!$K$30),'Data Bersih'!D29*4.5/$K$30),2)</f>
        <v>0.84</v>
      </c>
      <c r="E29" s="1" cm="1">
        <f t="array" ref="E29">_xlfn.IFS(AND('Data Bersih'!E29=$O$5,'Data Bersih'!F29,$P$5),$Q$5,AND('Data Bersih'!E29=$O$6,'Data Bersih'!F29=$P$6),$Q$6,AND('Data Bersih'!E29=$O$7,'Data Bersih'!F29=$P$7),$Q$7,AND('Data Bersih'!E29=$O$8,'Data Bersih'!F29=$P$8),$Q$8)</f>
        <v>3</v>
      </c>
      <c r="F29" s="1" cm="1">
        <f t="array" ref="F29">_xlfn.IFS('Data Bersih'!G29=$O$13,$P$13,'Data Bersih'!G29=$O$14,$P$14,'Data Bersih'!G29=$O$15,$P$15,'Data Bersih'!G29=$O$16,$P$16)</f>
        <v>6</v>
      </c>
      <c r="G29" cm="1">
        <f t="array" ref="G29">ROUND(_xlfn.IFS(AND('Data Bersih'!H29&gt;0,'Data Bersih'!H29&lt;=4),'Data Bersih'!H29*2/4,AND('Data Bersih'!H29&gt;4,'Data Bersih'!H29&lt;=7),'Data Bersih'!H29*4/7,AND('Data Bersih'!H29&gt;7,'Data Bersih'!H29&lt;=10),'Data Bersih'!H29*6/10),2)</f>
        <v>2.86</v>
      </c>
      <c r="H29" s="1" cm="1">
        <f t="array" ref="H29">_xlfn.IFS('Data Bersih'!I29=$O$28,$P$28,'Data Bersih'!I29=$O$29,$P$29,'Data Bersih'!I29=$O$30,$P$30,'Data Bersih'!I29=$O$31,$P$31)</f>
        <v>3</v>
      </c>
      <c r="I29">
        <f t="shared" si="0"/>
        <v>3.2585714285714285</v>
      </c>
      <c r="J29" s="2" t="s">
        <v>49</v>
      </c>
      <c r="K29" s="1">
        <f>QUARTILE('Data Bersih'!$D$2:$D$101,2)</f>
        <v>7000000</v>
      </c>
      <c r="O29" s="2" t="s">
        <v>14</v>
      </c>
      <c r="P29" s="2">
        <v>3</v>
      </c>
      <c r="T29" t="str" cm="1">
        <f t="array" ref="T29">_xlfn.IFS('Credit Scoring (2)'!I29&gt;4,"Agresif",'Credit Scoring (2)'!I29&lt;=3,"Konservatif",AND('Credit Scoring (2)'!I29&gt;3,'Credit Scoring (2)'!I29&lt;=4),"Moderat")</f>
        <v>Moderat</v>
      </c>
    </row>
    <row r="30" spans="1:20" x14ac:dyDescent="0.2">
      <c r="A30" s="1">
        <f>IF('Data Bersih'!A30&lt;=40,$L$7,$L$8)</f>
        <v>4</v>
      </c>
      <c r="B30" s="1">
        <f>IF('Data Bersih'!B30=$J$12,$L$12,$L$13)</f>
        <v>2</v>
      </c>
      <c r="C30" cm="1">
        <f t="array" ref="C30">ROUND(_xlfn.IFS('Data Bersih'!C30&lt;='Credit Scoring (2)'!$K$17,'Data Bersih'!C30*1.5/'Credit Scoring (2)'!$K$17,'Data Bersih'!C30&gt;'Credit Scoring (2)'!$K$19,'Data Bersih'!C30*6/$M$17,AND('Data Bersih'!C30&gt;'Credit Scoring (2)'!$K$17,'Data Bersih'!C30&lt;='Credit Scoring (2)'!$K$19),'Data Bersih'!C30*4.5/$K$19),2)</f>
        <v>0.22</v>
      </c>
      <c r="D30" cm="1">
        <f t="array" ref="D30">ROUND(_xlfn.IFS('Data Bersih'!D30&lt;='Credit Scoring (2)'!$K$28,'Data Bersih'!D30*2/'Credit Scoring (2)'!$K$28,'Data Bersih'!D30&gt;'Credit Scoring (2)'!$K$30,'Data Bersih'!D30*6/$M$28,AND('Data Bersih'!D30&gt;'Credit Scoring (2)'!$K$28,'Data Bersih'!D30&lt;='Credit Scoring (2)'!$K$30),'Data Bersih'!D30*4.5/$K$30),2)</f>
        <v>0.6</v>
      </c>
      <c r="E30" s="1" cm="1">
        <f t="array" ref="E30">_xlfn.IFS(AND('Data Bersih'!E30=$O$5,'Data Bersih'!F30,$P$5),$Q$5,AND('Data Bersih'!E30=$O$6,'Data Bersih'!F30=$P$6),$Q$6,AND('Data Bersih'!E30=$O$7,'Data Bersih'!F30=$P$7),$Q$7,AND('Data Bersih'!E30=$O$8,'Data Bersih'!F30=$P$8),$Q$8)</f>
        <v>3</v>
      </c>
      <c r="F30" s="1" cm="1">
        <f t="array" ref="F30">_xlfn.IFS('Data Bersih'!G30=$O$13,$P$13,'Data Bersih'!G30=$O$14,$P$14,'Data Bersih'!G30=$O$15,$P$15,'Data Bersih'!G30=$O$16,$P$16)</f>
        <v>3.5</v>
      </c>
      <c r="G30" cm="1">
        <f t="array" ref="G30">ROUND(_xlfn.IFS(AND('Data Bersih'!H30&gt;0,'Data Bersih'!H30&lt;=4),'Data Bersih'!H30*2/4,AND('Data Bersih'!H30&gt;4,'Data Bersih'!H30&lt;=7),'Data Bersih'!H30*4/7,AND('Data Bersih'!H30&gt;7,'Data Bersih'!H30&lt;=10),'Data Bersih'!H30*6/10),2)</f>
        <v>4</v>
      </c>
      <c r="H30" s="1" cm="1">
        <f t="array" ref="H30">_xlfn.IFS('Data Bersih'!I30=$O$28,$P$28,'Data Bersih'!I30=$O$29,$P$29,'Data Bersih'!I30=$O$30,$P$30,'Data Bersih'!I30=$O$31,$P$31)</f>
        <v>1</v>
      </c>
      <c r="I30">
        <f t="shared" si="0"/>
        <v>2.4742857142857142</v>
      </c>
      <c r="J30" s="2" t="s">
        <v>51</v>
      </c>
      <c r="K30" s="1">
        <f>QUARTILE('Data Bersih'!$D$2:$D$101,3)</f>
        <v>15000000</v>
      </c>
      <c r="O30" s="2" t="s">
        <v>19</v>
      </c>
      <c r="P30" s="2">
        <v>5</v>
      </c>
      <c r="T30" t="str" cm="1">
        <f t="array" ref="T30">_xlfn.IFS('Credit Scoring (2)'!I30&gt;4,"Agresif",'Credit Scoring (2)'!I30&lt;=3,"Konservatif",AND('Credit Scoring (2)'!I30&gt;3,'Credit Scoring (2)'!I30&lt;=4),"Moderat")</f>
        <v>Konservatif</v>
      </c>
    </row>
    <row r="31" spans="1:20" x14ac:dyDescent="0.2">
      <c r="A31" s="1">
        <f>IF('Data Bersih'!A31&lt;=40,$L$7,$L$8)</f>
        <v>4</v>
      </c>
      <c r="B31" s="1">
        <f>IF('Data Bersih'!B31=$J$12,$L$12,$L$13)</f>
        <v>2</v>
      </c>
      <c r="C31" cm="1">
        <f t="array" ref="C31">ROUND(_xlfn.IFS('Data Bersih'!C31&lt;='Credit Scoring (2)'!$K$17,'Data Bersih'!C31*1.5/'Credit Scoring (2)'!$K$17,'Data Bersih'!C31&gt;'Credit Scoring (2)'!$K$19,'Data Bersih'!C31*6/$M$17,AND('Data Bersih'!C31&gt;'Credit Scoring (2)'!$K$17,'Data Bersih'!C31&lt;='Credit Scoring (2)'!$K$19),'Data Bersih'!C31*4.5/$K$19),2)</f>
        <v>6</v>
      </c>
      <c r="D31" cm="1">
        <f t="array" ref="D31">ROUND(_xlfn.IFS('Data Bersih'!D31&lt;='Credit Scoring (2)'!$K$28,'Data Bersih'!D31*2/'Credit Scoring (2)'!$K$28,'Data Bersih'!D31&gt;'Credit Scoring (2)'!$K$30,'Data Bersih'!D31*6/$M$28,AND('Data Bersih'!D31&gt;'Credit Scoring (2)'!$K$28,'Data Bersih'!D31&lt;='Credit Scoring (2)'!$K$30),'Data Bersih'!D31*4.5/$K$30),2)</f>
        <v>0.31</v>
      </c>
      <c r="E31" s="1" cm="1">
        <f t="array" ref="E31">_xlfn.IFS(AND('Data Bersih'!E31=$O$5,'Data Bersih'!F31,$P$5),$Q$5,AND('Data Bersih'!E31=$O$6,'Data Bersih'!F31=$P$6),$Q$6,AND('Data Bersih'!E31=$O$7,'Data Bersih'!F31=$P$7),$Q$7,AND('Data Bersih'!E31=$O$8,'Data Bersih'!F31=$P$8),$Q$8)</f>
        <v>3</v>
      </c>
      <c r="F31" s="1" cm="1">
        <f t="array" ref="F31">_xlfn.IFS('Data Bersih'!G31=$O$13,$P$13,'Data Bersih'!G31=$O$14,$P$14,'Data Bersih'!G31=$O$15,$P$15,'Data Bersih'!G31=$O$16,$P$16)</f>
        <v>3.5</v>
      </c>
      <c r="G31" cm="1">
        <f t="array" ref="G31">ROUND(_xlfn.IFS(AND('Data Bersih'!H31&gt;0,'Data Bersih'!H31&lt;=4),'Data Bersih'!H31*2/4,AND('Data Bersih'!H31&gt;4,'Data Bersih'!H31&lt;=7),'Data Bersih'!H31*4/7,AND('Data Bersih'!H31&gt;7,'Data Bersih'!H31&lt;=10),'Data Bersih'!H31*6/10),2)</f>
        <v>4.8</v>
      </c>
      <c r="H31" s="1" cm="1">
        <f t="array" ref="H31">_xlfn.IFS('Data Bersih'!I31=$O$28,$P$28,'Data Bersih'!I31=$O$29,$P$29,'Data Bersih'!I31=$O$30,$P$30,'Data Bersih'!I31=$O$31,$P$31)</f>
        <v>1</v>
      </c>
      <c r="I31">
        <f t="shared" si="0"/>
        <v>3.3728571428571432</v>
      </c>
      <c r="O31" s="2" t="s">
        <v>24</v>
      </c>
      <c r="P31" s="2">
        <v>6</v>
      </c>
      <c r="T31" t="str" cm="1">
        <f t="array" ref="T31">_xlfn.IFS('Credit Scoring (2)'!I31&gt;4,"Agresif",'Credit Scoring (2)'!I31&lt;=3,"Konservatif",AND('Credit Scoring (2)'!I31&gt;3,'Credit Scoring (2)'!I31&lt;=4),"Moderat")</f>
        <v>Moderat</v>
      </c>
    </row>
    <row r="32" spans="1:20" x14ac:dyDescent="0.2">
      <c r="A32" s="1">
        <f>IF('Data Bersih'!A32&lt;=40,$L$7,$L$8)</f>
        <v>4</v>
      </c>
      <c r="B32" s="1">
        <f>IF('Data Bersih'!B32=$J$12,$L$12,$L$13)</f>
        <v>2</v>
      </c>
      <c r="C32" cm="1">
        <f t="array" ref="C32">ROUND(_xlfn.IFS('Data Bersih'!C32&lt;='Credit Scoring (2)'!$K$17,'Data Bersih'!C32*1.5/'Credit Scoring (2)'!$K$17,'Data Bersih'!C32&gt;'Credit Scoring (2)'!$K$19,'Data Bersih'!C32*6/$M$17,AND('Data Bersih'!C32&gt;'Credit Scoring (2)'!$K$17,'Data Bersih'!C32&lt;='Credit Scoring (2)'!$K$19),'Data Bersih'!C32*4.5/$K$19),2)</f>
        <v>1.58</v>
      </c>
      <c r="D32" cm="1">
        <f t="array" ref="D32">ROUND(_xlfn.IFS('Data Bersih'!D32&lt;='Credit Scoring (2)'!$K$28,'Data Bersih'!D32*2/'Credit Scoring (2)'!$K$28,'Data Bersih'!D32&gt;'Credit Scoring (2)'!$K$30,'Data Bersih'!D32*6/$M$28,AND('Data Bersih'!D32&gt;'Credit Scoring (2)'!$K$28,'Data Bersih'!D32&lt;='Credit Scoring (2)'!$K$30),'Data Bersih'!D32*4.5/$K$30),2)</f>
        <v>0.75</v>
      </c>
      <c r="E32" s="1" cm="1">
        <f t="array" ref="E32">_xlfn.IFS(AND('Data Bersih'!E32=$O$5,'Data Bersih'!F32,$P$5),$Q$5,AND('Data Bersih'!E32=$O$6,'Data Bersih'!F32=$P$6),$Q$6,AND('Data Bersih'!E32=$O$7,'Data Bersih'!F32=$P$7),$Q$7,AND('Data Bersih'!E32=$O$8,'Data Bersih'!F32=$P$8),$Q$8)</f>
        <v>1</v>
      </c>
      <c r="F32" s="1" cm="1">
        <f t="array" ref="F32">_xlfn.IFS('Data Bersih'!G32=$O$13,$P$13,'Data Bersih'!G32=$O$14,$P$14,'Data Bersih'!G32=$O$15,$P$15,'Data Bersih'!G32=$O$16,$P$16)</f>
        <v>3.5</v>
      </c>
      <c r="G32" cm="1">
        <f t="array" ref="G32">ROUND(_xlfn.IFS(AND('Data Bersih'!H32&gt;0,'Data Bersih'!H32&lt;=4),'Data Bersih'!H32*2/4,AND('Data Bersih'!H32&gt;4,'Data Bersih'!H32&lt;=7),'Data Bersih'!H32*4/7,AND('Data Bersih'!H32&gt;7,'Data Bersih'!H32&lt;=10),'Data Bersih'!H32*6/10),2)</f>
        <v>1.5</v>
      </c>
      <c r="H32" s="1" cm="1">
        <f t="array" ref="H32">_xlfn.IFS('Data Bersih'!I32=$O$28,$P$28,'Data Bersih'!I32=$O$29,$P$29,'Data Bersih'!I32=$O$30,$P$30,'Data Bersih'!I32=$O$31,$P$31)</f>
        <v>1</v>
      </c>
      <c r="I32">
        <f t="shared" si="0"/>
        <v>2.0471428571428572</v>
      </c>
      <c r="J32" s="2" t="s">
        <v>53</v>
      </c>
      <c r="K32" s="3" t="s">
        <v>41</v>
      </c>
      <c r="L32" s="4" t="s">
        <v>63</v>
      </c>
      <c r="M32" s="13" t="s">
        <v>38</v>
      </c>
      <c r="T32" t="str" cm="1">
        <f t="array" ref="T32">_xlfn.IFS('Credit Scoring (2)'!I32&gt;4,"Agresif",'Credit Scoring (2)'!I32&lt;=3,"Konservatif",AND('Credit Scoring (2)'!I32&gt;3,'Credit Scoring (2)'!I32&lt;=4),"Moderat")</f>
        <v>Konservatif</v>
      </c>
    </row>
    <row r="33" spans="1:20" x14ac:dyDescent="0.2">
      <c r="A33" s="1">
        <f>IF('Data Bersih'!A33&lt;=40,$L$7,$L$8)</f>
        <v>4</v>
      </c>
      <c r="B33" s="1">
        <f>IF('Data Bersih'!B33=$J$12,$L$12,$L$13)</f>
        <v>5</v>
      </c>
      <c r="C33" cm="1">
        <f t="array" ref="C33">ROUND(_xlfn.IFS('Data Bersih'!C33&lt;='Credit Scoring (2)'!$K$17,'Data Bersih'!C33*1.5/'Credit Scoring (2)'!$K$17,'Data Bersih'!C33&gt;'Credit Scoring (2)'!$K$19,'Data Bersih'!C33*6/$M$17,AND('Data Bersih'!C33&gt;'Credit Scoring (2)'!$K$17,'Data Bersih'!C33&lt;='Credit Scoring (2)'!$K$19),'Data Bersih'!C33*4.5/$K$19),2)</f>
        <v>2.25</v>
      </c>
      <c r="D33" cm="1">
        <f t="array" ref="D33">ROUND(_xlfn.IFS('Data Bersih'!D33&lt;='Credit Scoring (2)'!$K$28,'Data Bersih'!D33*2/'Credit Scoring (2)'!$K$28,'Data Bersih'!D33&gt;'Credit Scoring (2)'!$K$30,'Data Bersih'!D33*6/$M$28,AND('Data Bersih'!D33&gt;'Credit Scoring (2)'!$K$28,'Data Bersih'!D33&lt;='Credit Scoring (2)'!$K$30),'Data Bersih'!D33*4.5/$K$30),2)</f>
        <v>2.5499999999999998</v>
      </c>
      <c r="E33" s="1" cm="1">
        <f t="array" ref="E33">_xlfn.IFS(AND('Data Bersih'!E33=$O$5,'Data Bersih'!F33,$P$5),$Q$5,AND('Data Bersih'!E33=$O$6,'Data Bersih'!F33=$P$6),$Q$6,AND('Data Bersih'!E33=$O$7,'Data Bersih'!F33=$P$7),$Q$7,AND('Data Bersih'!E33=$O$8,'Data Bersih'!F33=$P$8),$Q$8)</f>
        <v>3</v>
      </c>
      <c r="F33" s="1" cm="1">
        <f t="array" ref="F33">_xlfn.IFS('Data Bersih'!G33=$O$13,$P$13,'Data Bersih'!G33=$O$14,$P$14,'Data Bersih'!G33=$O$15,$P$15,'Data Bersih'!G33=$O$16,$P$16)</f>
        <v>3.5</v>
      </c>
      <c r="G33" cm="1">
        <f t="array" ref="G33">ROUND(_xlfn.IFS(AND('Data Bersih'!H33&gt;0,'Data Bersih'!H33&lt;=4),'Data Bersih'!H33*2/4,AND('Data Bersih'!H33&gt;4,'Data Bersih'!H33&lt;=7),'Data Bersih'!H33*4/7,AND('Data Bersih'!H33&gt;7,'Data Bersih'!H33&lt;=10),'Data Bersih'!H33*6/10),2)</f>
        <v>4.8</v>
      </c>
      <c r="H33" s="1" cm="1">
        <f t="array" ref="H33">_xlfn.IFS('Data Bersih'!I33=$O$28,$P$28,'Data Bersih'!I33=$O$29,$P$29,'Data Bersih'!I33=$O$30,$P$30,'Data Bersih'!I33=$O$31,$P$31)</f>
        <v>3</v>
      </c>
      <c r="I33">
        <f t="shared" si="0"/>
        <v>3.5857142857142859</v>
      </c>
      <c r="J33" s="2" t="s">
        <v>62</v>
      </c>
      <c r="K33" s="3" t="s">
        <v>41</v>
      </c>
      <c r="L33" s="6" t="s">
        <v>64</v>
      </c>
      <c r="M33" s="13"/>
      <c r="T33" t="str" cm="1">
        <f t="array" ref="T33">_xlfn.IFS('Credit Scoring (2)'!I33&gt;4,"Agresif",'Credit Scoring (2)'!I33&lt;=3,"Konservatif",AND('Credit Scoring (2)'!I33&gt;3,'Credit Scoring (2)'!I33&lt;=4),"Moderat")</f>
        <v>Moderat</v>
      </c>
    </row>
    <row r="34" spans="1:20" x14ac:dyDescent="0.2">
      <c r="A34" s="1">
        <f>IF('Data Bersih'!A34&lt;=40,$L$7,$L$8)</f>
        <v>4</v>
      </c>
      <c r="B34" s="1">
        <f>IF('Data Bersih'!B34=$J$12,$L$12,$L$13)</f>
        <v>5</v>
      </c>
      <c r="C34" cm="1">
        <f t="array" ref="C34">ROUND(_xlfn.IFS('Data Bersih'!C34&lt;='Credit Scoring (2)'!$K$17,'Data Bersih'!C34*1.5/'Credit Scoring (2)'!$K$17,'Data Bersih'!C34&gt;'Credit Scoring (2)'!$K$19,'Data Bersih'!C34*6/$M$17,AND('Data Bersih'!C34&gt;'Credit Scoring (2)'!$K$17,'Data Bersih'!C34&lt;='Credit Scoring (2)'!$K$19),'Data Bersih'!C34*4.5/$K$19),2)</f>
        <v>1.1100000000000001</v>
      </c>
      <c r="D34" cm="1">
        <f t="array" ref="D34">ROUND(_xlfn.IFS('Data Bersih'!D34&lt;='Credit Scoring (2)'!$K$28,'Data Bersih'!D34*2/'Credit Scoring (2)'!$K$28,'Data Bersih'!D34&gt;'Credit Scoring (2)'!$K$30,'Data Bersih'!D34*6/$M$28,AND('Data Bersih'!D34&gt;'Credit Scoring (2)'!$K$28,'Data Bersih'!D34&lt;='Credit Scoring (2)'!$K$30),'Data Bersih'!D34*4.5/$K$30),2)</f>
        <v>1.2</v>
      </c>
      <c r="E34" s="1" cm="1">
        <f t="array" ref="E34">_xlfn.IFS(AND('Data Bersih'!E34=$O$5,'Data Bersih'!F34,$P$5),$Q$5,AND('Data Bersih'!E34=$O$6,'Data Bersih'!F34=$P$6),$Q$6,AND('Data Bersih'!E34=$O$7,'Data Bersih'!F34=$P$7),$Q$7,AND('Data Bersih'!E34=$O$8,'Data Bersih'!F34=$P$8),$Q$8)</f>
        <v>3</v>
      </c>
      <c r="F34" s="1" cm="1">
        <f t="array" ref="F34">_xlfn.IFS('Data Bersih'!G34=$O$13,$P$13,'Data Bersih'!G34=$O$14,$P$14,'Data Bersih'!G34=$O$15,$P$15,'Data Bersih'!G34=$O$16,$P$16)</f>
        <v>3.5</v>
      </c>
      <c r="G34" cm="1">
        <f t="array" ref="G34">ROUND(_xlfn.IFS(AND('Data Bersih'!H34&gt;0,'Data Bersih'!H34&lt;=4),'Data Bersih'!H34*2/4,AND('Data Bersih'!H34&gt;4,'Data Bersih'!H34&lt;=7),'Data Bersih'!H34*4/7,AND('Data Bersih'!H34&gt;7,'Data Bersih'!H34&lt;=10),'Data Bersih'!H34*6/10),2)</f>
        <v>4.8</v>
      </c>
      <c r="H34" s="1" cm="1">
        <f t="array" ref="H34">_xlfn.IFS('Data Bersih'!I34=$O$28,$P$28,'Data Bersih'!I34=$O$29,$P$29,'Data Bersih'!I34=$O$30,$P$30,'Data Bersih'!I34=$O$31,$P$31)</f>
        <v>3</v>
      </c>
      <c r="I34">
        <f t="shared" si="0"/>
        <v>3.23</v>
      </c>
      <c r="J34" s="2" t="s">
        <v>58</v>
      </c>
      <c r="K34" s="3" t="s">
        <v>41</v>
      </c>
      <c r="L34" s="6" t="s">
        <v>65</v>
      </c>
      <c r="M34" s="13"/>
      <c r="T34" t="str" cm="1">
        <f t="array" ref="T34">_xlfn.IFS('Credit Scoring (2)'!I34&gt;4,"Agresif",'Credit Scoring (2)'!I34&lt;=3,"Konservatif",AND('Credit Scoring (2)'!I34&gt;3,'Credit Scoring (2)'!I34&lt;=4),"Moderat")</f>
        <v>Moderat</v>
      </c>
    </row>
    <row r="35" spans="1:20" x14ac:dyDescent="0.2">
      <c r="A35" s="1">
        <f>IF('Data Bersih'!A35&lt;=40,$L$7,$L$8)</f>
        <v>4</v>
      </c>
      <c r="B35" s="1">
        <f>IF('Data Bersih'!B35=$J$12,$L$12,$L$13)</f>
        <v>5</v>
      </c>
      <c r="C35" cm="1">
        <f t="array" ref="C35">ROUND(_xlfn.IFS('Data Bersih'!C35&lt;='Credit Scoring (2)'!$K$17,'Data Bersih'!C35*1.5/'Credit Scoring (2)'!$K$17,'Data Bersih'!C35&gt;'Credit Scoring (2)'!$K$19,'Data Bersih'!C35*6/$M$17,AND('Data Bersih'!C35&gt;'Credit Scoring (2)'!$K$17,'Data Bersih'!C35&lt;='Credit Scoring (2)'!$K$19),'Data Bersih'!C35*4.5/$K$19),2)</f>
        <v>2.4</v>
      </c>
      <c r="D35" cm="1">
        <f t="array" ref="D35">ROUND(_xlfn.IFS('Data Bersih'!D35&lt;='Credit Scoring (2)'!$K$28,'Data Bersih'!D35*2/'Credit Scoring (2)'!$K$28,'Data Bersih'!D35&gt;'Credit Scoring (2)'!$K$30,'Data Bersih'!D35*6/$M$28,AND('Data Bersih'!D35&gt;'Credit Scoring (2)'!$K$28,'Data Bersih'!D35&lt;='Credit Scoring (2)'!$K$30),'Data Bersih'!D35*4.5/$K$30),2)</f>
        <v>2.83</v>
      </c>
      <c r="E35" s="1" cm="1">
        <f t="array" ref="E35">_xlfn.IFS(AND('Data Bersih'!E35=$O$5,'Data Bersih'!F35,$P$5),$Q$5,AND('Data Bersih'!E35=$O$6,'Data Bersih'!F35=$P$6),$Q$6,AND('Data Bersih'!E35=$O$7,'Data Bersih'!F35=$P$7),$Q$7,AND('Data Bersih'!E35=$O$8,'Data Bersih'!F35=$P$8),$Q$8)</f>
        <v>1</v>
      </c>
      <c r="F35" s="1" cm="1">
        <f t="array" ref="F35">_xlfn.IFS('Data Bersih'!G35=$O$13,$P$13,'Data Bersih'!G35=$O$14,$P$14,'Data Bersih'!G35=$O$15,$P$15,'Data Bersih'!G35=$O$16,$P$16)</f>
        <v>3.5</v>
      </c>
      <c r="G35" cm="1">
        <f t="array" ref="G35">ROUND(_xlfn.IFS(AND('Data Bersih'!H35&gt;0,'Data Bersih'!H35&lt;=4),'Data Bersih'!H35*2/4,AND('Data Bersih'!H35&gt;4,'Data Bersih'!H35&lt;=7),'Data Bersih'!H35*4/7,AND('Data Bersih'!H35&gt;7,'Data Bersih'!H35&lt;=10),'Data Bersih'!H35*6/10),2)</f>
        <v>0.5</v>
      </c>
      <c r="H35" s="1" cm="1">
        <f t="array" ref="H35">_xlfn.IFS('Data Bersih'!I35=$O$28,$P$28,'Data Bersih'!I35=$O$29,$P$29,'Data Bersih'!I35=$O$30,$P$30,'Data Bersih'!I35=$O$31,$P$31)</f>
        <v>3</v>
      </c>
      <c r="I35">
        <f t="shared" si="0"/>
        <v>2.7471428571428573</v>
      </c>
      <c r="T35" t="str" cm="1">
        <f t="array" ref="T35">_xlfn.IFS('Credit Scoring (2)'!I35&gt;4,"Agresif",'Credit Scoring (2)'!I35&lt;=3,"Konservatif",AND('Credit Scoring (2)'!I35&gt;3,'Credit Scoring (2)'!I35&lt;=4),"Moderat")</f>
        <v>Konservatif</v>
      </c>
    </row>
    <row r="36" spans="1:20" x14ac:dyDescent="0.2">
      <c r="A36" s="1">
        <f>IF('Data Bersih'!A36&lt;=40,$L$7,$L$8)</f>
        <v>4</v>
      </c>
      <c r="B36" s="1">
        <f>IF('Data Bersih'!B36=$J$12,$L$12,$L$13)</f>
        <v>2</v>
      </c>
      <c r="C36" cm="1">
        <f t="array" ref="C36">ROUND(_xlfn.IFS('Data Bersih'!C36&lt;='Credit Scoring (2)'!$K$17,'Data Bersih'!C36*1.5/'Credit Scoring (2)'!$K$17,'Data Bersih'!C36&gt;'Credit Scoring (2)'!$K$19,'Data Bersih'!C36*6/$M$17,AND('Data Bersih'!C36&gt;'Credit Scoring (2)'!$K$17,'Data Bersih'!C36&lt;='Credit Scoring (2)'!$K$19),'Data Bersih'!C36*4.5/$K$19),2)</f>
        <v>5.14</v>
      </c>
      <c r="D36" cm="1">
        <f t="array" ref="D36">ROUND(_xlfn.IFS('Data Bersih'!D36&lt;='Credit Scoring (2)'!$K$28,'Data Bersih'!D36*2/'Credit Scoring (2)'!$K$28,'Data Bersih'!D36&gt;'Credit Scoring (2)'!$K$30,'Data Bersih'!D36*6/$M$28,AND('Data Bersih'!D36&gt;'Credit Scoring (2)'!$K$28,'Data Bersih'!D36&lt;='Credit Scoring (2)'!$K$30),'Data Bersih'!D36*4.5/$K$30),2)</f>
        <v>0.96</v>
      </c>
      <c r="E36" s="1" cm="1">
        <f t="array" ref="E36">_xlfn.IFS(AND('Data Bersih'!E36=$O$5,'Data Bersih'!F36,$P$5),$Q$5,AND('Data Bersih'!E36=$O$6,'Data Bersih'!F36=$P$6),$Q$6,AND('Data Bersih'!E36=$O$7,'Data Bersih'!F36=$P$7),$Q$7,AND('Data Bersih'!E36=$O$8,'Data Bersih'!F36=$P$8),$Q$8)</f>
        <v>1</v>
      </c>
      <c r="F36" s="1" cm="1">
        <f t="array" ref="F36">_xlfn.IFS('Data Bersih'!G36=$O$13,$P$13,'Data Bersih'!G36=$O$14,$P$14,'Data Bersih'!G36=$O$15,$P$15,'Data Bersih'!G36=$O$16,$P$16)</f>
        <v>3.5</v>
      </c>
      <c r="G36" cm="1">
        <f t="array" ref="G36">ROUND(_xlfn.IFS(AND('Data Bersih'!H36&gt;0,'Data Bersih'!H36&lt;=4),'Data Bersih'!H36*2/4,AND('Data Bersih'!H36&gt;4,'Data Bersih'!H36&lt;=7),'Data Bersih'!H36*4/7,AND('Data Bersih'!H36&gt;7,'Data Bersih'!H36&lt;=10),'Data Bersih'!H36*6/10),2)</f>
        <v>4</v>
      </c>
      <c r="H36" s="1" cm="1">
        <f t="array" ref="H36">_xlfn.IFS('Data Bersih'!I36=$O$28,$P$28,'Data Bersih'!I36=$O$29,$P$29,'Data Bersih'!I36=$O$30,$P$30,'Data Bersih'!I36=$O$31,$P$31)</f>
        <v>3</v>
      </c>
      <c r="I36">
        <f t="shared" si="0"/>
        <v>2.9428571428571431</v>
      </c>
      <c r="T36" t="str" cm="1">
        <f t="array" ref="T36">_xlfn.IFS('Credit Scoring (2)'!I36&gt;4,"Agresif",'Credit Scoring (2)'!I36&lt;=3,"Konservatif",AND('Credit Scoring (2)'!I36&gt;3,'Credit Scoring (2)'!I36&lt;=4),"Moderat")</f>
        <v>Konservatif</v>
      </c>
    </row>
    <row r="37" spans="1:20" x14ac:dyDescent="0.2">
      <c r="A37" s="1">
        <f>IF('Data Bersih'!A37&lt;=40,$L$7,$L$8)</f>
        <v>4</v>
      </c>
      <c r="B37" s="1">
        <f>IF('Data Bersih'!B37=$J$12,$L$12,$L$13)</f>
        <v>5</v>
      </c>
      <c r="C37" cm="1">
        <f t="array" ref="C37">ROUND(_xlfn.IFS('Data Bersih'!C37&lt;='Credit Scoring (2)'!$K$17,'Data Bersih'!C37*1.5/'Credit Scoring (2)'!$K$17,'Data Bersih'!C37&gt;'Credit Scoring (2)'!$K$19,'Data Bersih'!C37*6/$M$17,AND('Data Bersih'!C37&gt;'Credit Scoring (2)'!$K$17,'Data Bersih'!C37&lt;='Credit Scoring (2)'!$K$19),'Data Bersih'!C37*4.5/$K$19),2)</f>
        <v>4.5</v>
      </c>
      <c r="D37" cm="1">
        <f t="array" ref="D37">ROUND(_xlfn.IFS('Data Bersih'!D37&lt;='Credit Scoring (2)'!$K$28,'Data Bersih'!D37*2/'Credit Scoring (2)'!$K$28,'Data Bersih'!D37&gt;'Credit Scoring (2)'!$K$30,'Data Bersih'!D37*6/$M$28,AND('Data Bersih'!D37&gt;'Credit Scoring (2)'!$K$28,'Data Bersih'!D37&lt;='Credit Scoring (2)'!$K$30),'Data Bersih'!D37*4.5/$K$30),2)</f>
        <v>0.63</v>
      </c>
      <c r="E37" s="1" cm="1">
        <f t="array" ref="E37">_xlfn.IFS(AND('Data Bersih'!E37=$O$5,'Data Bersih'!F37,$P$5),$Q$5,AND('Data Bersih'!E37=$O$6,'Data Bersih'!F37=$P$6),$Q$6,AND('Data Bersih'!E37=$O$7,'Data Bersih'!F37=$P$7),$Q$7,AND('Data Bersih'!E37=$O$8,'Data Bersih'!F37=$P$8),$Q$8)</f>
        <v>3</v>
      </c>
      <c r="F37" s="1" cm="1">
        <f t="array" ref="F37">_xlfn.IFS('Data Bersih'!G37=$O$13,$P$13,'Data Bersih'!G37=$O$14,$P$14,'Data Bersih'!G37=$O$15,$P$15,'Data Bersih'!G37=$O$16,$P$16)</f>
        <v>6</v>
      </c>
      <c r="G37" cm="1">
        <f t="array" ref="G37">ROUND(_xlfn.IFS(AND('Data Bersih'!H37&gt;0,'Data Bersih'!H37&lt;=4),'Data Bersih'!H37*2/4,AND('Data Bersih'!H37&gt;4,'Data Bersih'!H37&lt;=7),'Data Bersih'!H37*4/7,AND('Data Bersih'!H37&gt;7,'Data Bersih'!H37&lt;=10),'Data Bersih'!H37*6/10),2)</f>
        <v>4</v>
      </c>
      <c r="H37" s="1" cm="1">
        <f t="array" ref="H37">_xlfn.IFS('Data Bersih'!I37=$O$28,$P$28,'Data Bersih'!I37=$O$29,$P$29,'Data Bersih'!I37=$O$30,$P$30,'Data Bersih'!I37=$O$31,$P$31)</f>
        <v>6</v>
      </c>
      <c r="I37">
        <f t="shared" si="0"/>
        <v>3.8757142857142859</v>
      </c>
      <c r="T37" t="str" cm="1">
        <f t="array" ref="T37">_xlfn.IFS('Credit Scoring (2)'!I37&gt;4,"Agresif",'Credit Scoring (2)'!I37&lt;=3,"Konservatif",AND('Credit Scoring (2)'!I37&gt;3,'Credit Scoring (2)'!I37&lt;=4),"Moderat")</f>
        <v>Moderat</v>
      </c>
    </row>
    <row r="38" spans="1:20" x14ac:dyDescent="0.2">
      <c r="A38" s="1">
        <f>IF('Data Bersih'!A38&lt;=40,$L$7,$L$8)</f>
        <v>4</v>
      </c>
      <c r="B38" s="1">
        <f>IF('Data Bersih'!B38=$J$12,$L$12,$L$13)</f>
        <v>5</v>
      </c>
      <c r="C38" cm="1">
        <f t="array" ref="C38">ROUND(_xlfn.IFS('Data Bersih'!C38&lt;='Credit Scoring (2)'!$K$17,'Data Bersih'!C38*1.5/'Credit Scoring (2)'!$K$17,'Data Bersih'!C38&gt;'Credit Scoring (2)'!$K$19,'Data Bersih'!C38*6/$M$17,AND('Data Bersih'!C38&gt;'Credit Scoring (2)'!$K$17,'Data Bersih'!C38&lt;='Credit Scoring (2)'!$K$19),'Data Bersih'!C38*4.5/$K$19),2)</f>
        <v>2.25</v>
      </c>
      <c r="D38" cm="1">
        <f t="array" ref="D38">ROUND(_xlfn.IFS('Data Bersih'!D38&lt;='Credit Scoring (2)'!$K$28,'Data Bersih'!D38*2/'Credit Scoring (2)'!$K$28,'Data Bersih'!D38&gt;'Credit Scoring (2)'!$K$30,'Data Bersih'!D38*6/$M$28,AND('Data Bersih'!D38&gt;'Credit Scoring (2)'!$K$28,'Data Bersih'!D38&lt;='Credit Scoring (2)'!$K$30),'Data Bersih'!D38*4.5/$K$30),2)</f>
        <v>2.76</v>
      </c>
      <c r="E38" s="1" cm="1">
        <f t="array" ref="E38">_xlfn.IFS(AND('Data Bersih'!E38=$O$5,'Data Bersih'!F38,$P$5),$Q$5,AND('Data Bersih'!E38=$O$6,'Data Bersih'!F38=$P$6),$Q$6,AND('Data Bersih'!E38=$O$7,'Data Bersih'!F38=$P$7),$Q$7,AND('Data Bersih'!E38=$O$8,'Data Bersih'!F38=$P$8),$Q$8)</f>
        <v>3</v>
      </c>
      <c r="F38" s="1" cm="1">
        <f t="array" ref="F38">_xlfn.IFS('Data Bersih'!G38=$O$13,$P$13,'Data Bersih'!G38=$O$14,$P$14,'Data Bersih'!G38=$O$15,$P$15,'Data Bersih'!G38=$O$16,$P$16)</f>
        <v>3.5</v>
      </c>
      <c r="G38" cm="1">
        <f t="array" ref="G38">ROUND(_xlfn.IFS(AND('Data Bersih'!H38&gt;0,'Data Bersih'!H38&lt;=4),'Data Bersih'!H38*2/4,AND('Data Bersih'!H38&gt;4,'Data Bersih'!H38&lt;=7),'Data Bersih'!H38*4/7,AND('Data Bersih'!H38&gt;7,'Data Bersih'!H38&lt;=10),'Data Bersih'!H38*6/10),2)</f>
        <v>4</v>
      </c>
      <c r="H38" s="1" cm="1">
        <f t="array" ref="H38">_xlfn.IFS('Data Bersih'!I38=$O$28,$P$28,'Data Bersih'!I38=$O$29,$P$29,'Data Bersih'!I38=$O$30,$P$30,'Data Bersih'!I38=$O$31,$P$31)</f>
        <v>5</v>
      </c>
      <c r="I38">
        <f t="shared" si="0"/>
        <v>3.5014285714285713</v>
      </c>
      <c r="T38" t="str" cm="1">
        <f t="array" ref="T38">_xlfn.IFS('Credit Scoring (2)'!I38&gt;4,"Agresif",'Credit Scoring (2)'!I38&lt;=3,"Konservatif",AND('Credit Scoring (2)'!I38&gt;3,'Credit Scoring (2)'!I38&lt;=4),"Moderat")</f>
        <v>Moderat</v>
      </c>
    </row>
    <row r="39" spans="1:20" x14ac:dyDescent="0.2">
      <c r="A39" s="1">
        <f>IF('Data Bersih'!A39&lt;=40,$L$7,$L$8)</f>
        <v>4</v>
      </c>
      <c r="B39" s="1">
        <f>IF('Data Bersih'!B39=$J$12,$L$12,$L$13)</f>
        <v>2</v>
      </c>
      <c r="C39" cm="1">
        <f t="array" ref="C39">ROUND(_xlfn.IFS('Data Bersih'!C39&lt;='Credit Scoring (2)'!$K$17,'Data Bersih'!C39*1.5/'Credit Scoring (2)'!$K$17,'Data Bersih'!C39&gt;'Credit Scoring (2)'!$K$19,'Data Bersih'!C39*6/$M$17,AND('Data Bersih'!C39&gt;'Credit Scoring (2)'!$K$17,'Data Bersih'!C39&lt;='Credit Scoring (2)'!$K$19),'Data Bersih'!C39*4.5/$K$19),2)</f>
        <v>1.33</v>
      </c>
      <c r="D39" cm="1">
        <f t="array" ref="D39">ROUND(_xlfn.IFS('Data Bersih'!D39&lt;='Credit Scoring (2)'!$K$28,'Data Bersih'!D39*2/'Credit Scoring (2)'!$K$28,'Data Bersih'!D39&gt;'Credit Scoring (2)'!$K$30,'Data Bersih'!D39*6/$M$28,AND('Data Bersih'!D39&gt;'Credit Scoring (2)'!$K$28,'Data Bersih'!D39&lt;='Credit Scoring (2)'!$K$30),'Data Bersih'!D39*4.5/$K$30),2)</f>
        <v>0.31</v>
      </c>
      <c r="E39" s="1" cm="1">
        <f t="array" ref="E39">_xlfn.IFS(AND('Data Bersih'!E39=$O$5,'Data Bersih'!F39,$P$5),$Q$5,AND('Data Bersih'!E39=$O$6,'Data Bersih'!F39=$P$6),$Q$6,AND('Data Bersih'!E39=$O$7,'Data Bersih'!F39=$P$7),$Q$7,AND('Data Bersih'!E39=$O$8,'Data Bersih'!F39=$P$8),$Q$8)</f>
        <v>3</v>
      </c>
      <c r="F39" s="1" cm="1">
        <f t="array" ref="F39">_xlfn.IFS('Data Bersih'!G39=$O$13,$P$13,'Data Bersih'!G39=$O$14,$P$14,'Data Bersih'!G39=$O$15,$P$15,'Data Bersih'!G39=$O$16,$P$16)</f>
        <v>6</v>
      </c>
      <c r="G39" cm="1">
        <f t="array" ref="G39">ROUND(_xlfn.IFS(AND('Data Bersih'!H39&gt;0,'Data Bersih'!H39&lt;=4),'Data Bersih'!H39*2/4,AND('Data Bersih'!H39&gt;4,'Data Bersih'!H39&lt;=7),'Data Bersih'!H39*4/7,AND('Data Bersih'!H39&gt;7,'Data Bersih'!H39&lt;=10),'Data Bersih'!H39*6/10),2)</f>
        <v>2.86</v>
      </c>
      <c r="H39" s="1" cm="1">
        <f t="array" ref="H39">_xlfn.IFS('Data Bersih'!I39=$O$28,$P$28,'Data Bersih'!I39=$O$29,$P$29,'Data Bersih'!I39=$O$30,$P$30,'Data Bersih'!I39=$O$31,$P$31)</f>
        <v>1</v>
      </c>
      <c r="I39">
        <f t="shared" si="0"/>
        <v>2.7857142857142856</v>
      </c>
      <c r="T39" t="str" cm="1">
        <f t="array" ref="T39">_xlfn.IFS('Credit Scoring (2)'!I39&gt;4,"Agresif",'Credit Scoring (2)'!I39&lt;=3,"Konservatif",AND('Credit Scoring (2)'!I39&gt;3,'Credit Scoring (2)'!I39&lt;=4),"Moderat")</f>
        <v>Konservatif</v>
      </c>
    </row>
    <row r="40" spans="1:20" x14ac:dyDescent="0.2">
      <c r="A40" s="1">
        <f>IF('Data Bersih'!A40&lt;=40,$L$7,$L$8)</f>
        <v>4</v>
      </c>
      <c r="B40" s="1">
        <f>IF('Data Bersih'!B40=$J$12,$L$12,$L$13)</f>
        <v>5</v>
      </c>
      <c r="C40" cm="1">
        <f t="array" ref="C40">ROUND(_xlfn.IFS('Data Bersih'!C40&lt;='Credit Scoring (2)'!$K$17,'Data Bersih'!C40*1.5/'Credit Scoring (2)'!$K$17,'Data Bersih'!C40&gt;'Credit Scoring (2)'!$K$19,'Data Bersih'!C40*6/$M$17,AND('Data Bersih'!C40&gt;'Credit Scoring (2)'!$K$17,'Data Bersih'!C40&lt;='Credit Scoring (2)'!$K$19),'Data Bersih'!C40*4.5/$K$19),2)</f>
        <v>4.5</v>
      </c>
      <c r="D40" cm="1">
        <f t="array" ref="D40">ROUND(_xlfn.IFS('Data Bersih'!D40&lt;='Credit Scoring (2)'!$K$28,'Data Bersih'!D40*2/'Credit Scoring (2)'!$K$28,'Data Bersih'!D40&gt;'Credit Scoring (2)'!$K$30,'Data Bersih'!D40*6/$M$28,AND('Data Bersih'!D40&gt;'Credit Scoring (2)'!$K$28,'Data Bersih'!D40&lt;='Credit Scoring (2)'!$K$30),'Data Bersih'!D40*4.5/$K$30),2)</f>
        <v>1.08</v>
      </c>
      <c r="E40" s="1" cm="1">
        <f t="array" ref="E40">_xlfn.IFS(AND('Data Bersih'!E40=$O$5,'Data Bersih'!F40,$P$5),$Q$5,AND('Data Bersih'!E40=$O$6,'Data Bersih'!F40=$P$6),$Q$6,AND('Data Bersih'!E40=$O$7,'Data Bersih'!F40=$P$7),$Q$7,AND('Data Bersih'!E40=$O$8,'Data Bersih'!F40=$P$8),$Q$8)</f>
        <v>3</v>
      </c>
      <c r="F40" s="1" cm="1">
        <f t="array" ref="F40">_xlfn.IFS('Data Bersih'!G40=$O$13,$P$13,'Data Bersih'!G40=$O$14,$P$14,'Data Bersih'!G40=$O$15,$P$15,'Data Bersih'!G40=$O$16,$P$16)</f>
        <v>6</v>
      </c>
      <c r="G40" cm="1">
        <f t="array" ref="G40">ROUND(_xlfn.IFS(AND('Data Bersih'!H40&gt;0,'Data Bersih'!H40&lt;=4),'Data Bersih'!H40*2/4,AND('Data Bersih'!H40&gt;4,'Data Bersih'!H40&lt;=7),'Data Bersih'!H40*4/7,AND('Data Bersih'!H40&gt;7,'Data Bersih'!H40&lt;=10),'Data Bersih'!H40*6/10),2)</f>
        <v>4.8</v>
      </c>
      <c r="H40" s="1" cm="1">
        <f t="array" ref="H40">_xlfn.IFS('Data Bersih'!I40=$O$28,$P$28,'Data Bersih'!I40=$O$29,$P$29,'Data Bersih'!I40=$O$30,$P$30,'Data Bersih'!I40=$O$31,$P$31)</f>
        <v>5</v>
      </c>
      <c r="I40">
        <f t="shared" si="0"/>
        <v>4.0542857142857143</v>
      </c>
      <c r="T40" t="str" cm="1">
        <f t="array" ref="T40">_xlfn.IFS('Credit Scoring (2)'!I40&gt;4,"Agresif",'Credit Scoring (2)'!I40&lt;=3,"Konservatif",AND('Credit Scoring (2)'!I40&gt;3,'Credit Scoring (2)'!I40&lt;=4),"Moderat")</f>
        <v>Agresif</v>
      </c>
    </row>
    <row r="41" spans="1:20" x14ac:dyDescent="0.2">
      <c r="A41" s="1">
        <f>IF('Data Bersih'!A41&lt;=40,$L$7,$L$8)</f>
        <v>4</v>
      </c>
      <c r="B41" s="1">
        <f>IF('Data Bersih'!B41=$J$12,$L$12,$L$13)</f>
        <v>5</v>
      </c>
      <c r="C41" cm="1">
        <f t="array" ref="C41">ROUND(_xlfn.IFS('Data Bersih'!C41&lt;='Credit Scoring (2)'!$K$17,'Data Bersih'!C41*1.5/'Credit Scoring (2)'!$K$17,'Data Bersih'!C41&gt;'Credit Scoring (2)'!$K$19,'Data Bersih'!C41*6/$M$17,AND('Data Bersih'!C41&gt;'Credit Scoring (2)'!$K$17,'Data Bersih'!C41&lt;='Credit Scoring (2)'!$K$19),'Data Bersih'!C41*4.5/$K$19),2)</f>
        <v>2.25</v>
      </c>
      <c r="D41" cm="1">
        <f t="array" ref="D41">ROUND(_xlfn.IFS('Data Bersih'!D41&lt;='Credit Scoring (2)'!$K$28,'Data Bersih'!D41*2/'Credit Scoring (2)'!$K$28,'Data Bersih'!D41&gt;'Credit Scoring (2)'!$K$30,'Data Bersih'!D41*6/$M$28,AND('Data Bersih'!D41&gt;'Credit Scoring (2)'!$K$28,'Data Bersih'!D41&lt;='Credit Scoring (2)'!$K$30),'Data Bersih'!D41*4.5/$K$30),2)</f>
        <v>0.31</v>
      </c>
      <c r="E41" s="1" cm="1">
        <f t="array" ref="E41">_xlfn.IFS(AND('Data Bersih'!E41=$O$5,'Data Bersih'!F41,$P$5),$Q$5,AND('Data Bersih'!E41=$O$6,'Data Bersih'!F41=$P$6),$Q$6,AND('Data Bersih'!E41=$O$7,'Data Bersih'!F41=$P$7),$Q$7,AND('Data Bersih'!E41=$O$8,'Data Bersih'!F41=$P$8),$Q$8)</f>
        <v>3</v>
      </c>
      <c r="F41" s="1" cm="1">
        <f t="array" ref="F41">_xlfn.IFS('Data Bersih'!G41=$O$13,$P$13,'Data Bersih'!G41=$O$14,$P$14,'Data Bersih'!G41=$O$15,$P$15,'Data Bersih'!G41=$O$16,$P$16)</f>
        <v>3.5</v>
      </c>
      <c r="G41" cm="1">
        <f t="array" ref="G41">ROUND(_xlfn.IFS(AND('Data Bersih'!H41&gt;0,'Data Bersih'!H41&lt;=4),'Data Bersih'!H41*2/4,AND('Data Bersih'!H41&gt;4,'Data Bersih'!H41&lt;=7),'Data Bersih'!H41*4/7,AND('Data Bersih'!H41&gt;7,'Data Bersih'!H41&lt;=10),'Data Bersih'!H41*6/10),2)</f>
        <v>4.8</v>
      </c>
      <c r="H41" s="1" cm="1">
        <f t="array" ref="H41">_xlfn.IFS('Data Bersih'!I41=$O$28,$P$28,'Data Bersih'!I41=$O$29,$P$29,'Data Bersih'!I41=$O$30,$P$30,'Data Bersih'!I41=$O$31,$P$31)</f>
        <v>6</v>
      </c>
      <c r="I41">
        <f t="shared" si="0"/>
        <v>3.265714285714286</v>
      </c>
      <c r="T41" t="str" cm="1">
        <f t="array" ref="T41">_xlfn.IFS('Credit Scoring (2)'!I41&gt;4,"Agresif",'Credit Scoring (2)'!I41&lt;=3,"Konservatif",AND('Credit Scoring (2)'!I41&gt;3,'Credit Scoring (2)'!I41&lt;=4),"Moderat")</f>
        <v>Moderat</v>
      </c>
    </row>
    <row r="42" spans="1:20" x14ac:dyDescent="0.2">
      <c r="A42" s="1">
        <f>IF('Data Bersih'!A42&lt;=40,$L$7,$L$8)</f>
        <v>4</v>
      </c>
      <c r="B42" s="1">
        <f>IF('Data Bersih'!B42=$J$12,$L$12,$L$13)</f>
        <v>5</v>
      </c>
      <c r="C42" cm="1">
        <f t="array" ref="C42">ROUND(_xlfn.IFS('Data Bersih'!C42&lt;='Credit Scoring (2)'!$K$17,'Data Bersih'!C42*1.5/'Credit Scoring (2)'!$K$17,'Data Bersih'!C42&gt;'Credit Scoring (2)'!$K$19,'Data Bersih'!C42*6/$M$17,AND('Data Bersih'!C42&gt;'Credit Scoring (2)'!$K$17,'Data Bersih'!C42&lt;='Credit Scoring (2)'!$K$19),'Data Bersih'!C42*4.5/$K$19),2)</f>
        <v>2.14</v>
      </c>
      <c r="D42" cm="1">
        <f t="array" ref="D42">ROUND(_xlfn.IFS('Data Bersih'!D42&lt;='Credit Scoring (2)'!$K$28,'Data Bersih'!D42*2/'Credit Scoring (2)'!$K$28,'Data Bersih'!D42&gt;'Credit Scoring (2)'!$K$30,'Data Bersih'!D42*6/$M$28,AND('Data Bersih'!D42&gt;'Credit Scoring (2)'!$K$28,'Data Bersih'!D42&lt;='Credit Scoring (2)'!$K$30),'Data Bersih'!D42*4.5/$K$30),2)</f>
        <v>0.6</v>
      </c>
      <c r="E42" s="1" cm="1">
        <f t="array" ref="E42">_xlfn.IFS(AND('Data Bersih'!E42=$O$5,'Data Bersih'!F42,$P$5),$Q$5,AND('Data Bersih'!E42=$O$6,'Data Bersih'!F42=$P$6),$Q$6,AND('Data Bersih'!E42=$O$7,'Data Bersih'!F42=$P$7),$Q$7,AND('Data Bersih'!E42=$O$8,'Data Bersih'!F42=$P$8),$Q$8)</f>
        <v>3</v>
      </c>
      <c r="F42" s="1" cm="1">
        <f t="array" ref="F42">_xlfn.IFS('Data Bersih'!G42=$O$13,$P$13,'Data Bersih'!G42=$O$14,$P$14,'Data Bersih'!G42=$O$15,$P$15,'Data Bersih'!G42=$O$16,$P$16)</f>
        <v>3.5</v>
      </c>
      <c r="G42" cm="1">
        <f t="array" ref="G42">ROUND(_xlfn.IFS(AND('Data Bersih'!H42&gt;0,'Data Bersih'!H42&lt;=4),'Data Bersih'!H42*2/4,AND('Data Bersih'!H42&gt;4,'Data Bersih'!H42&lt;=7),'Data Bersih'!H42*4/7,AND('Data Bersih'!H42&gt;7,'Data Bersih'!H42&lt;=10),'Data Bersih'!H42*6/10),2)</f>
        <v>4</v>
      </c>
      <c r="H42" s="1" cm="1">
        <f t="array" ref="H42">_xlfn.IFS('Data Bersih'!I42=$O$28,$P$28,'Data Bersih'!I42=$O$29,$P$29,'Data Bersih'!I42=$O$30,$P$30,'Data Bersih'!I42=$O$31,$P$31)</f>
        <v>3</v>
      </c>
      <c r="I42">
        <f t="shared" si="0"/>
        <v>3.1771428571428575</v>
      </c>
      <c r="T42" t="str" cm="1">
        <f t="array" ref="T42">_xlfn.IFS('Credit Scoring (2)'!I42&gt;4,"Agresif",'Credit Scoring (2)'!I42&lt;=3,"Konservatif",AND('Credit Scoring (2)'!I42&gt;3,'Credit Scoring (2)'!I42&lt;=4),"Moderat")</f>
        <v>Moderat</v>
      </c>
    </row>
    <row r="43" spans="1:20" x14ac:dyDescent="0.2">
      <c r="A43" s="1">
        <f>IF('Data Bersih'!A43&lt;=40,$L$7,$L$8)</f>
        <v>4</v>
      </c>
      <c r="B43" s="1">
        <f>IF('Data Bersih'!B43=$J$12,$L$12,$L$13)</f>
        <v>5</v>
      </c>
      <c r="C43" cm="1">
        <f t="array" ref="C43">ROUND(_xlfn.IFS('Data Bersih'!C43&lt;='Credit Scoring (2)'!$K$17,'Data Bersih'!C43*1.5/'Credit Scoring (2)'!$K$17,'Data Bersih'!C43&gt;'Credit Scoring (2)'!$K$19,'Data Bersih'!C43*6/$M$17,AND('Data Bersih'!C43&gt;'Credit Scoring (2)'!$K$17,'Data Bersih'!C43&lt;='Credit Scoring (2)'!$K$19),'Data Bersih'!C43*4.5/$K$19),2)</f>
        <v>1.33</v>
      </c>
      <c r="D43" cm="1">
        <f t="array" ref="D43">ROUND(_xlfn.IFS('Data Bersih'!D43&lt;='Credit Scoring (2)'!$K$28,'Data Bersih'!D43*2/'Credit Scoring (2)'!$K$28,'Data Bersih'!D43&gt;'Credit Scoring (2)'!$K$30,'Data Bersih'!D43*6/$M$28,AND('Data Bersih'!D43&gt;'Credit Scoring (2)'!$K$28,'Data Bersih'!D43&lt;='Credit Scoring (2)'!$K$30),'Data Bersih'!D43*4.5/$K$30),2)</f>
        <v>2.4</v>
      </c>
      <c r="E43" s="1" cm="1">
        <f t="array" ref="E43">_xlfn.IFS(AND('Data Bersih'!E43=$O$5,'Data Bersih'!F43,$P$5),$Q$5,AND('Data Bersih'!E43=$O$6,'Data Bersih'!F43=$P$6),$Q$6,AND('Data Bersih'!E43=$O$7,'Data Bersih'!F43=$P$7),$Q$7,AND('Data Bersih'!E43=$O$8,'Data Bersih'!F43=$P$8),$Q$8)</f>
        <v>3</v>
      </c>
      <c r="F43" s="1" cm="1">
        <f t="array" ref="F43">_xlfn.IFS('Data Bersih'!G43=$O$13,$P$13,'Data Bersih'!G43=$O$14,$P$14,'Data Bersih'!G43=$O$15,$P$15,'Data Bersih'!G43=$O$16,$P$16)</f>
        <v>2.5</v>
      </c>
      <c r="G43" cm="1">
        <f t="array" ref="G43">ROUND(_xlfn.IFS(AND('Data Bersih'!H43&gt;0,'Data Bersih'!H43&lt;=4),'Data Bersih'!H43*2/4,AND('Data Bersih'!H43&gt;4,'Data Bersih'!H43&lt;=7),'Data Bersih'!H43*4/7,AND('Data Bersih'!H43&gt;7,'Data Bersih'!H43&lt;=10),'Data Bersih'!H43*6/10),2)</f>
        <v>6</v>
      </c>
      <c r="H43" s="1" cm="1">
        <f t="array" ref="H43">_xlfn.IFS('Data Bersih'!I43=$O$28,$P$28,'Data Bersih'!I43=$O$29,$P$29,'Data Bersih'!I43=$O$30,$P$30,'Data Bersih'!I43=$O$31,$P$31)</f>
        <v>5</v>
      </c>
      <c r="I43">
        <f t="shared" si="0"/>
        <v>3.4614285714285713</v>
      </c>
      <c r="T43" t="str" cm="1">
        <f t="array" ref="T43">_xlfn.IFS('Credit Scoring (2)'!I43&gt;4,"Agresif",'Credit Scoring (2)'!I43&lt;=3,"Konservatif",AND('Credit Scoring (2)'!I43&gt;3,'Credit Scoring (2)'!I43&lt;=4),"Moderat")</f>
        <v>Moderat</v>
      </c>
    </row>
    <row r="44" spans="1:20" x14ac:dyDescent="0.2">
      <c r="A44" s="1">
        <f>IF('Data Bersih'!A44&lt;=40,$L$7,$L$8)</f>
        <v>4</v>
      </c>
      <c r="B44" s="1">
        <f>IF('Data Bersih'!B44=$J$12,$L$12,$L$13)</f>
        <v>5</v>
      </c>
      <c r="C44" cm="1">
        <f t="array" ref="C44">ROUND(_xlfn.IFS('Data Bersih'!C44&lt;='Credit Scoring (2)'!$K$17,'Data Bersih'!C44*1.5/'Credit Scoring (2)'!$K$17,'Data Bersih'!C44&gt;'Credit Scoring (2)'!$K$19,'Data Bersih'!C44*6/$M$17,AND('Data Bersih'!C44&gt;'Credit Scoring (2)'!$K$17,'Data Bersih'!C44&lt;='Credit Scoring (2)'!$K$19),'Data Bersih'!C44*4.5/$K$19),2)</f>
        <v>2.25</v>
      </c>
      <c r="D44" cm="1">
        <f t="array" ref="D44">ROUND(_xlfn.IFS('Data Bersih'!D44&lt;='Credit Scoring (2)'!$K$28,'Data Bersih'!D44*2/'Credit Scoring (2)'!$K$28,'Data Bersih'!D44&gt;'Credit Scoring (2)'!$K$30,'Data Bersih'!D44*6/$M$28,AND('Data Bersih'!D44&gt;'Credit Scoring (2)'!$K$28,'Data Bersih'!D44&lt;='Credit Scoring (2)'!$K$30),'Data Bersih'!D44*4.5/$K$30),2)</f>
        <v>1.5</v>
      </c>
      <c r="E44" s="1" cm="1">
        <f t="array" ref="E44">_xlfn.IFS(AND('Data Bersih'!E44=$O$5,'Data Bersih'!F44,$P$5),$Q$5,AND('Data Bersih'!E44=$O$6,'Data Bersih'!F44=$P$6),$Q$6,AND('Data Bersih'!E44=$O$7,'Data Bersih'!F44=$P$7),$Q$7,AND('Data Bersih'!E44=$O$8,'Data Bersih'!F44=$P$8),$Q$8)</f>
        <v>3</v>
      </c>
      <c r="F44" s="1" cm="1">
        <f t="array" ref="F44">_xlfn.IFS('Data Bersih'!G44=$O$13,$P$13,'Data Bersih'!G44=$O$14,$P$14,'Data Bersih'!G44=$O$15,$P$15,'Data Bersih'!G44=$O$16,$P$16)</f>
        <v>3.5</v>
      </c>
      <c r="G44" cm="1">
        <f t="array" ref="G44">ROUND(_xlfn.IFS(AND('Data Bersih'!H44&gt;0,'Data Bersih'!H44&lt;=4),'Data Bersih'!H44*2/4,AND('Data Bersih'!H44&gt;4,'Data Bersih'!H44&lt;=7),'Data Bersih'!H44*4/7,AND('Data Bersih'!H44&gt;7,'Data Bersih'!H44&lt;=10),'Data Bersih'!H44*6/10),2)</f>
        <v>4</v>
      </c>
      <c r="H44" s="1" cm="1">
        <f t="array" ref="H44">_xlfn.IFS('Data Bersih'!I44=$O$28,$P$28,'Data Bersih'!I44=$O$29,$P$29,'Data Bersih'!I44=$O$30,$P$30,'Data Bersih'!I44=$O$31,$P$31)</f>
        <v>1</v>
      </c>
      <c r="I44">
        <f t="shared" si="0"/>
        <v>3.3214285714285716</v>
      </c>
      <c r="T44" t="str" cm="1">
        <f t="array" ref="T44">_xlfn.IFS('Credit Scoring (2)'!I44&gt;4,"Agresif",'Credit Scoring (2)'!I44&lt;=3,"Konservatif",AND('Credit Scoring (2)'!I44&gt;3,'Credit Scoring (2)'!I44&lt;=4),"Moderat")</f>
        <v>Moderat</v>
      </c>
    </row>
    <row r="45" spans="1:20" x14ac:dyDescent="0.2">
      <c r="A45" s="1">
        <f>IF('Data Bersih'!A45&lt;=40,$L$7,$L$8)</f>
        <v>4</v>
      </c>
      <c r="B45" s="1">
        <f>IF('Data Bersih'!B45=$J$12,$L$12,$L$13)</f>
        <v>2</v>
      </c>
      <c r="C45" cm="1">
        <f t="array" ref="C45">ROUND(_xlfn.IFS('Data Bersih'!C45&lt;='Credit Scoring (2)'!$K$17,'Data Bersih'!C45*1.5/'Credit Scoring (2)'!$K$17,'Data Bersih'!C45&gt;'Credit Scoring (2)'!$K$19,'Data Bersih'!C45*6/$M$17,AND('Data Bersih'!C45&gt;'Credit Scoring (2)'!$K$17,'Data Bersih'!C45&lt;='Credit Scoring (2)'!$K$19),'Data Bersih'!C45*4.5/$K$19),2)</f>
        <v>0.27</v>
      </c>
      <c r="D45" cm="1">
        <f t="array" ref="D45">ROUND(_xlfn.IFS('Data Bersih'!D45&lt;='Credit Scoring (2)'!$K$28,'Data Bersih'!D45*2/'Credit Scoring (2)'!$K$28,'Data Bersih'!D45&gt;'Credit Scoring (2)'!$K$30,'Data Bersih'!D45*6/$M$28,AND('Data Bersih'!D45&gt;'Credit Scoring (2)'!$K$28,'Data Bersih'!D45&lt;='Credit Scoring (2)'!$K$30),'Data Bersih'!D45*4.5/$K$30),2)</f>
        <v>1.05</v>
      </c>
      <c r="E45" s="1" cm="1">
        <f t="array" ref="E45">_xlfn.IFS(AND('Data Bersih'!E45=$O$5,'Data Bersih'!F45,$P$5),$Q$5,AND('Data Bersih'!E45=$O$6,'Data Bersih'!F45=$P$6),$Q$6,AND('Data Bersih'!E45=$O$7,'Data Bersih'!F45=$P$7),$Q$7,AND('Data Bersih'!E45=$O$8,'Data Bersih'!F45=$P$8),$Q$8)</f>
        <v>3</v>
      </c>
      <c r="F45" s="1" cm="1">
        <f t="array" ref="F45">_xlfn.IFS('Data Bersih'!G45=$O$13,$P$13,'Data Bersih'!G45=$O$14,$P$14,'Data Bersih'!G45=$O$15,$P$15,'Data Bersih'!G45=$O$16,$P$16)</f>
        <v>3.5</v>
      </c>
      <c r="G45" cm="1">
        <f t="array" ref="G45">ROUND(_xlfn.IFS(AND('Data Bersih'!H45&gt;0,'Data Bersih'!H45&lt;=4),'Data Bersih'!H45*2/4,AND('Data Bersih'!H45&gt;4,'Data Bersih'!H45&lt;=7),'Data Bersih'!H45*4/7,AND('Data Bersih'!H45&gt;7,'Data Bersih'!H45&lt;=10),'Data Bersih'!H45*6/10),2)</f>
        <v>4</v>
      </c>
      <c r="H45" s="1" cm="1">
        <f t="array" ref="H45">_xlfn.IFS('Data Bersih'!I45=$O$28,$P$28,'Data Bersih'!I45=$O$29,$P$29,'Data Bersih'!I45=$O$30,$P$30,'Data Bersih'!I45=$O$31,$P$31)</f>
        <v>3</v>
      </c>
      <c r="I45">
        <f t="shared" si="0"/>
        <v>2.5457142857142858</v>
      </c>
      <c r="T45" t="str" cm="1">
        <f t="array" ref="T45">_xlfn.IFS('Credit Scoring (2)'!I45&gt;4,"Agresif",'Credit Scoring (2)'!I45&lt;=3,"Konservatif",AND('Credit Scoring (2)'!I45&gt;3,'Credit Scoring (2)'!I45&lt;=4),"Moderat")</f>
        <v>Konservatif</v>
      </c>
    </row>
    <row r="46" spans="1:20" x14ac:dyDescent="0.2">
      <c r="A46" s="1">
        <f>IF('Data Bersih'!A46&lt;=40,$L$7,$L$8)</f>
        <v>4</v>
      </c>
      <c r="B46" s="1">
        <f>IF('Data Bersih'!B46=$J$12,$L$12,$L$13)</f>
        <v>2</v>
      </c>
      <c r="C46" cm="1">
        <f t="array" ref="C46">ROUND(_xlfn.IFS('Data Bersih'!C46&lt;='Credit Scoring (2)'!$K$17,'Data Bersih'!C46*1.5/'Credit Scoring (2)'!$K$17,'Data Bersih'!C46&gt;'Credit Scoring (2)'!$K$19,'Data Bersih'!C46*6/$M$17,AND('Data Bersih'!C46&gt;'Credit Scoring (2)'!$K$17,'Data Bersih'!C46&lt;='Credit Scoring (2)'!$K$19),'Data Bersih'!C46*4.5/$K$19),2)</f>
        <v>3.38</v>
      </c>
      <c r="D46" cm="1">
        <f t="array" ref="D46">ROUND(_xlfn.IFS('Data Bersih'!D46&lt;='Credit Scoring (2)'!$K$28,'Data Bersih'!D46*2/'Credit Scoring (2)'!$K$28,'Data Bersih'!D46&gt;'Credit Scoring (2)'!$K$30,'Data Bersih'!D46*6/$M$28,AND('Data Bersih'!D46&gt;'Credit Scoring (2)'!$K$28,'Data Bersih'!D46&lt;='Credit Scoring (2)'!$K$30),'Data Bersih'!D46*4.5/$K$30),2)</f>
        <v>1.05</v>
      </c>
      <c r="E46" s="1" cm="1">
        <f t="array" ref="E46">_xlfn.IFS(AND('Data Bersih'!E46=$O$5,'Data Bersih'!F46,$P$5),$Q$5,AND('Data Bersih'!E46=$O$6,'Data Bersih'!F46=$P$6),$Q$6,AND('Data Bersih'!E46=$O$7,'Data Bersih'!F46=$P$7),$Q$7,AND('Data Bersih'!E46=$O$8,'Data Bersih'!F46=$P$8),$Q$8)</f>
        <v>1</v>
      </c>
      <c r="F46" s="1" cm="1">
        <f t="array" ref="F46">_xlfn.IFS('Data Bersih'!G46=$O$13,$P$13,'Data Bersih'!G46=$O$14,$P$14,'Data Bersih'!G46=$O$15,$P$15,'Data Bersih'!G46=$O$16,$P$16)</f>
        <v>6</v>
      </c>
      <c r="G46" cm="1">
        <f t="array" ref="G46">ROUND(_xlfn.IFS(AND('Data Bersih'!H46&gt;0,'Data Bersih'!H46&lt;=4),'Data Bersih'!H46*2/4,AND('Data Bersih'!H46&gt;4,'Data Bersih'!H46&lt;=7),'Data Bersih'!H46*4/7,AND('Data Bersih'!H46&gt;7,'Data Bersih'!H46&lt;=10),'Data Bersih'!H46*6/10),2)</f>
        <v>4</v>
      </c>
      <c r="H46" s="1" cm="1">
        <f t="array" ref="H46">_xlfn.IFS('Data Bersih'!I46=$O$28,$P$28,'Data Bersih'!I46=$O$29,$P$29,'Data Bersih'!I46=$O$30,$P$30,'Data Bersih'!I46=$O$31,$P$31)</f>
        <v>3</v>
      </c>
      <c r="I46">
        <f t="shared" si="0"/>
        <v>3.0614285714285714</v>
      </c>
      <c r="T46" t="str" cm="1">
        <f t="array" ref="T46">_xlfn.IFS('Credit Scoring (2)'!I46&gt;4,"Agresif",'Credit Scoring (2)'!I46&lt;=3,"Konservatif",AND('Credit Scoring (2)'!I46&gt;3,'Credit Scoring (2)'!I46&lt;=4),"Moderat")</f>
        <v>Moderat</v>
      </c>
    </row>
    <row r="47" spans="1:20" x14ac:dyDescent="0.2">
      <c r="A47" s="1">
        <f>IF('Data Bersih'!A47&lt;=40,$L$7,$L$8)</f>
        <v>4</v>
      </c>
      <c r="B47" s="1">
        <f>IF('Data Bersih'!B47=$J$12,$L$12,$L$13)</f>
        <v>5</v>
      </c>
      <c r="C47" cm="1">
        <f t="array" ref="C47">ROUND(_xlfn.IFS('Data Bersih'!C47&lt;='Credit Scoring (2)'!$K$17,'Data Bersih'!C47*1.5/'Credit Scoring (2)'!$K$17,'Data Bersih'!C47&gt;'Credit Scoring (2)'!$K$19,'Data Bersih'!C47*6/$M$17,AND('Data Bersih'!C47&gt;'Credit Scoring (2)'!$K$17,'Data Bersih'!C47&lt;='Credit Scoring (2)'!$K$19),'Data Bersih'!C47*4.5/$K$19),2)</f>
        <v>2.25</v>
      </c>
      <c r="D47" cm="1">
        <f t="array" ref="D47">ROUND(_xlfn.IFS('Data Bersih'!D47&lt;='Credit Scoring (2)'!$K$28,'Data Bersih'!D47*2/'Credit Scoring (2)'!$K$28,'Data Bersih'!D47&gt;'Credit Scoring (2)'!$K$30,'Data Bersih'!D47*6/$M$28,AND('Data Bersih'!D47&gt;'Credit Scoring (2)'!$K$28,'Data Bersih'!D47&lt;='Credit Scoring (2)'!$K$30),'Data Bersih'!D47*4.5/$K$30),2)</f>
        <v>3</v>
      </c>
      <c r="E47" s="1" cm="1">
        <f t="array" ref="E47">_xlfn.IFS(AND('Data Bersih'!E47=$O$5,'Data Bersih'!F47,$P$5),$Q$5,AND('Data Bersih'!E47=$O$6,'Data Bersih'!F47=$P$6),$Q$6,AND('Data Bersih'!E47=$O$7,'Data Bersih'!F47=$P$7),$Q$7,AND('Data Bersih'!E47=$O$8,'Data Bersih'!F47=$P$8),$Q$8)</f>
        <v>3</v>
      </c>
      <c r="F47" s="1" cm="1">
        <f t="array" ref="F47">_xlfn.IFS('Data Bersih'!G47=$O$13,$P$13,'Data Bersih'!G47=$O$14,$P$14,'Data Bersih'!G47=$O$15,$P$15,'Data Bersih'!G47=$O$16,$P$16)</f>
        <v>3.5</v>
      </c>
      <c r="G47" cm="1">
        <f t="array" ref="G47">ROUND(_xlfn.IFS(AND('Data Bersih'!H47&gt;0,'Data Bersih'!H47&lt;=4),'Data Bersih'!H47*2/4,AND('Data Bersih'!H47&gt;4,'Data Bersih'!H47&lt;=7),'Data Bersih'!H47*4/7,AND('Data Bersih'!H47&gt;7,'Data Bersih'!H47&lt;=10),'Data Bersih'!H47*6/10),2)</f>
        <v>3.43</v>
      </c>
      <c r="H47" s="1" cm="1">
        <f t="array" ref="H47">_xlfn.IFS('Data Bersih'!I47=$O$28,$P$28,'Data Bersih'!I47=$O$29,$P$29,'Data Bersih'!I47=$O$30,$P$30,'Data Bersih'!I47=$O$31,$P$31)</f>
        <v>1</v>
      </c>
      <c r="I47">
        <f t="shared" si="0"/>
        <v>3.4542857142857142</v>
      </c>
      <c r="T47" t="str" cm="1">
        <f t="array" ref="T47">_xlfn.IFS('Credit Scoring (2)'!I47&gt;4,"Agresif",'Credit Scoring (2)'!I47&lt;=3,"Konservatif",AND('Credit Scoring (2)'!I47&gt;3,'Credit Scoring (2)'!I47&lt;=4),"Moderat")</f>
        <v>Moderat</v>
      </c>
    </row>
    <row r="48" spans="1:20" x14ac:dyDescent="0.2">
      <c r="A48" s="1">
        <f>IF('Data Bersih'!A48&lt;=40,$L$7,$L$8)</f>
        <v>4</v>
      </c>
      <c r="B48" s="1">
        <f>IF('Data Bersih'!B48=$J$12,$L$12,$L$13)</f>
        <v>2</v>
      </c>
      <c r="C48" cm="1">
        <f t="array" ref="C48">ROUND(_xlfn.IFS('Data Bersih'!C48&lt;='Credit Scoring (2)'!$K$17,'Data Bersih'!C48*1.5/'Credit Scoring (2)'!$K$17,'Data Bersih'!C48&gt;'Credit Scoring (2)'!$K$19,'Data Bersih'!C48*6/$M$17,AND('Data Bersih'!C48&gt;'Credit Scoring (2)'!$K$17,'Data Bersih'!C48&lt;='Credit Scoring (2)'!$K$19),'Data Bersih'!C48*4.5/$K$19),2)</f>
        <v>1.1100000000000001</v>
      </c>
      <c r="D48" cm="1">
        <f t="array" ref="D48">ROUND(_xlfn.IFS('Data Bersih'!D48&lt;='Credit Scoring (2)'!$K$28,'Data Bersih'!D48*2/'Credit Scoring (2)'!$K$28,'Data Bersih'!D48&gt;'Credit Scoring (2)'!$K$30,'Data Bersih'!D48*6/$M$28,AND('Data Bersih'!D48&gt;'Credit Scoring (2)'!$K$28,'Data Bersih'!D48&lt;='Credit Scoring (2)'!$K$30),'Data Bersih'!D48*4.5/$K$30),2)</f>
        <v>1.2</v>
      </c>
      <c r="E48" s="1" cm="1">
        <f t="array" ref="E48">_xlfn.IFS(AND('Data Bersih'!E48=$O$5,'Data Bersih'!F48,$P$5),$Q$5,AND('Data Bersih'!E48=$O$6,'Data Bersih'!F48=$P$6),$Q$6,AND('Data Bersih'!E48=$O$7,'Data Bersih'!F48=$P$7),$Q$7,AND('Data Bersih'!E48=$O$8,'Data Bersih'!F48=$P$8),$Q$8)</f>
        <v>3</v>
      </c>
      <c r="F48" s="1" cm="1">
        <f t="array" ref="F48">_xlfn.IFS('Data Bersih'!G48=$O$13,$P$13,'Data Bersih'!G48=$O$14,$P$14,'Data Bersih'!G48=$O$15,$P$15,'Data Bersih'!G48=$O$16,$P$16)</f>
        <v>6</v>
      </c>
      <c r="G48" cm="1">
        <f t="array" ref="G48">ROUND(_xlfn.IFS(AND('Data Bersih'!H48&gt;0,'Data Bersih'!H48&lt;=4),'Data Bersih'!H48*2/4,AND('Data Bersih'!H48&gt;4,'Data Bersih'!H48&lt;=7),'Data Bersih'!H48*4/7,AND('Data Bersih'!H48&gt;7,'Data Bersih'!H48&lt;=10),'Data Bersih'!H48*6/10),2)</f>
        <v>4.8</v>
      </c>
      <c r="H48" s="1" cm="1">
        <f t="array" ref="H48">_xlfn.IFS('Data Bersih'!I48=$O$28,$P$28,'Data Bersih'!I48=$O$29,$P$29,'Data Bersih'!I48=$O$30,$P$30,'Data Bersih'!I48=$O$31,$P$31)</f>
        <v>3</v>
      </c>
      <c r="I48">
        <f t="shared" si="0"/>
        <v>3.1585714285714288</v>
      </c>
      <c r="T48" t="str" cm="1">
        <f t="array" ref="T48">_xlfn.IFS('Credit Scoring (2)'!I48&gt;4,"Agresif",'Credit Scoring (2)'!I48&lt;=3,"Konservatif",AND('Credit Scoring (2)'!I48&gt;3,'Credit Scoring (2)'!I48&lt;=4),"Moderat")</f>
        <v>Moderat</v>
      </c>
    </row>
    <row r="49" spans="1:20" x14ac:dyDescent="0.2">
      <c r="A49" s="1">
        <f>IF('Data Bersih'!A49&lt;=40,$L$7,$L$8)</f>
        <v>4</v>
      </c>
      <c r="B49" s="1">
        <f>IF('Data Bersih'!B49=$J$12,$L$12,$L$13)</f>
        <v>5</v>
      </c>
      <c r="C49" cm="1">
        <f t="array" ref="C49">ROUND(_xlfn.IFS('Data Bersih'!C49&lt;='Credit Scoring (2)'!$K$17,'Data Bersih'!C49*1.5/'Credit Scoring (2)'!$K$17,'Data Bersih'!C49&gt;'Credit Scoring (2)'!$K$19,'Data Bersih'!C49*6/$M$17,AND('Data Bersih'!C49&gt;'Credit Scoring (2)'!$K$17,'Data Bersih'!C49&lt;='Credit Scoring (2)'!$K$19),'Data Bersih'!C49*4.5/$K$19),2)</f>
        <v>2.25</v>
      </c>
      <c r="D49" cm="1">
        <f t="array" ref="D49">ROUND(_xlfn.IFS('Data Bersih'!D49&lt;='Credit Scoring (2)'!$K$28,'Data Bersih'!D49*2/'Credit Scoring (2)'!$K$28,'Data Bersih'!D49&gt;'Credit Scoring (2)'!$K$30,'Data Bersih'!D49*6/$M$28,AND('Data Bersih'!D49&gt;'Credit Scoring (2)'!$K$28,'Data Bersih'!D49&lt;='Credit Scoring (2)'!$K$30),'Data Bersih'!D49*4.5/$K$30),2)</f>
        <v>1.2</v>
      </c>
      <c r="E49" s="1" cm="1">
        <f t="array" ref="E49">_xlfn.IFS(AND('Data Bersih'!E49=$O$5,'Data Bersih'!F49,$P$5),$Q$5,AND('Data Bersih'!E49=$O$6,'Data Bersih'!F49=$P$6),$Q$6,AND('Data Bersih'!E49=$O$7,'Data Bersih'!F49=$P$7),$Q$7,AND('Data Bersih'!E49=$O$8,'Data Bersih'!F49=$P$8),$Q$8)</f>
        <v>3</v>
      </c>
      <c r="F49" s="1" cm="1">
        <f t="array" ref="F49">_xlfn.IFS('Data Bersih'!G49=$O$13,$P$13,'Data Bersih'!G49=$O$14,$P$14,'Data Bersih'!G49=$O$15,$P$15,'Data Bersih'!G49=$O$16,$P$16)</f>
        <v>2.5</v>
      </c>
      <c r="G49" cm="1">
        <f t="array" ref="G49">ROUND(_xlfn.IFS(AND('Data Bersih'!H49&gt;0,'Data Bersih'!H49&lt;=4),'Data Bersih'!H49*2/4,AND('Data Bersih'!H49&gt;4,'Data Bersih'!H49&lt;=7),'Data Bersih'!H49*4/7,AND('Data Bersih'!H49&gt;7,'Data Bersih'!H49&lt;=10),'Data Bersih'!H49*6/10),2)</f>
        <v>1</v>
      </c>
      <c r="H49" s="1" cm="1">
        <f t="array" ref="H49">_xlfn.IFS('Data Bersih'!I49=$O$28,$P$28,'Data Bersih'!I49=$O$29,$P$29,'Data Bersih'!I49=$O$30,$P$30,'Data Bersih'!I49=$O$31,$P$31)</f>
        <v>5</v>
      </c>
      <c r="I49">
        <f t="shared" si="0"/>
        <v>2.7071428571428569</v>
      </c>
      <c r="T49" t="str" cm="1">
        <f t="array" ref="T49">_xlfn.IFS('Credit Scoring (2)'!I49&gt;4,"Agresif",'Credit Scoring (2)'!I49&lt;=3,"Konservatif",AND('Credit Scoring (2)'!I49&gt;3,'Credit Scoring (2)'!I49&lt;=4),"Moderat")</f>
        <v>Konservatif</v>
      </c>
    </row>
    <row r="50" spans="1:20" x14ac:dyDescent="0.2">
      <c r="A50" s="1">
        <f>IF('Data Bersih'!A50&lt;=40,$L$7,$L$8)</f>
        <v>4</v>
      </c>
      <c r="B50" s="1">
        <f>IF('Data Bersih'!B50=$J$12,$L$12,$L$13)</f>
        <v>2</v>
      </c>
      <c r="C50" cm="1">
        <f t="array" ref="C50">ROUND(_xlfn.IFS('Data Bersih'!C50&lt;='Credit Scoring (2)'!$K$17,'Data Bersih'!C50*1.5/'Credit Scoring (2)'!$K$17,'Data Bersih'!C50&gt;'Credit Scoring (2)'!$K$19,'Data Bersih'!C50*6/$M$17,AND('Data Bersih'!C50&gt;'Credit Scoring (2)'!$K$17,'Data Bersih'!C50&lt;='Credit Scoring (2)'!$K$19),'Data Bersih'!C50*4.5/$K$19),2)</f>
        <v>3</v>
      </c>
      <c r="D50" cm="1">
        <f t="array" ref="D50">ROUND(_xlfn.IFS('Data Bersih'!D50&lt;='Credit Scoring (2)'!$K$28,'Data Bersih'!D50*2/'Credit Scoring (2)'!$K$28,'Data Bersih'!D50&gt;'Credit Scoring (2)'!$K$30,'Data Bersih'!D50*6/$M$28,AND('Data Bersih'!D50&gt;'Credit Scoring (2)'!$K$28,'Data Bersih'!D50&lt;='Credit Scoring (2)'!$K$30),'Data Bersih'!D50*4.5/$K$30),2)</f>
        <v>4.8099999999999996</v>
      </c>
      <c r="E50" s="1" cm="1">
        <f t="array" ref="E50">_xlfn.IFS(AND('Data Bersih'!E50=$O$5,'Data Bersih'!F50,$P$5),$Q$5,AND('Data Bersih'!E50=$O$6,'Data Bersih'!F50=$P$6),$Q$6,AND('Data Bersih'!E50=$O$7,'Data Bersih'!F50=$P$7),$Q$7,AND('Data Bersih'!E50=$O$8,'Data Bersih'!F50=$P$8),$Q$8)</f>
        <v>3</v>
      </c>
      <c r="F50" s="1" cm="1">
        <f t="array" ref="F50">_xlfn.IFS('Data Bersih'!G50=$O$13,$P$13,'Data Bersih'!G50=$O$14,$P$14,'Data Bersih'!G50=$O$15,$P$15,'Data Bersih'!G50=$O$16,$P$16)</f>
        <v>6</v>
      </c>
      <c r="G50" cm="1">
        <f t="array" ref="G50">ROUND(_xlfn.IFS(AND('Data Bersih'!H50&gt;0,'Data Bersih'!H50&lt;=4),'Data Bersih'!H50*2/4,AND('Data Bersih'!H50&gt;4,'Data Bersih'!H50&lt;=7),'Data Bersih'!H50*4/7,AND('Data Bersih'!H50&gt;7,'Data Bersih'!H50&lt;=10),'Data Bersih'!H50*6/10),2)</f>
        <v>2.86</v>
      </c>
      <c r="H50" s="1" cm="1">
        <f t="array" ref="H50">_xlfn.IFS('Data Bersih'!I50=$O$28,$P$28,'Data Bersih'!I50=$O$29,$P$29,'Data Bersih'!I50=$O$30,$P$30,'Data Bersih'!I50=$O$31,$P$31)</f>
        <v>5</v>
      </c>
      <c r="I50">
        <f t="shared" si="0"/>
        <v>3.6671428571428568</v>
      </c>
      <c r="T50" t="str" cm="1">
        <f t="array" ref="T50">_xlfn.IFS('Credit Scoring (2)'!I50&gt;4,"Agresif",'Credit Scoring (2)'!I50&lt;=3,"Konservatif",AND('Credit Scoring (2)'!I50&gt;3,'Credit Scoring (2)'!I50&lt;=4),"Moderat")</f>
        <v>Moderat</v>
      </c>
    </row>
    <row r="51" spans="1:20" x14ac:dyDescent="0.2">
      <c r="A51" s="1">
        <f>IF('Data Bersih'!A51&lt;=40,$L$7,$L$8)</f>
        <v>4</v>
      </c>
      <c r="B51" s="1">
        <f>IF('Data Bersih'!B51=$J$12,$L$12,$L$13)</f>
        <v>5</v>
      </c>
      <c r="C51" cm="1">
        <f t="array" ref="C51">ROUND(_xlfn.IFS('Data Bersih'!C51&lt;='Credit Scoring (2)'!$K$17,'Data Bersih'!C51*1.5/'Credit Scoring (2)'!$K$17,'Data Bersih'!C51&gt;'Credit Scoring (2)'!$K$19,'Data Bersih'!C51*6/$M$17,AND('Data Bersih'!C51&gt;'Credit Scoring (2)'!$K$17,'Data Bersih'!C51&lt;='Credit Scoring (2)'!$K$19),'Data Bersih'!C51*4.5/$K$19),2)</f>
        <v>0.78</v>
      </c>
      <c r="D51" cm="1">
        <f t="array" ref="D51">ROUND(_xlfn.IFS('Data Bersih'!D51&lt;='Credit Scoring (2)'!$K$28,'Data Bersih'!D51*2/'Credit Scoring (2)'!$K$28,'Data Bersih'!D51&gt;'Credit Scoring (2)'!$K$30,'Data Bersih'!D51*6/$M$28,AND('Data Bersih'!D51&gt;'Credit Scoring (2)'!$K$28,'Data Bersih'!D51&lt;='Credit Scoring (2)'!$K$30),'Data Bersih'!D51*4.5/$K$30),2)</f>
        <v>1.5</v>
      </c>
      <c r="E51" s="1" cm="1">
        <f t="array" ref="E51">_xlfn.IFS(AND('Data Bersih'!E51=$O$5,'Data Bersih'!F51,$P$5),$Q$5,AND('Data Bersih'!E51=$O$6,'Data Bersih'!F51=$P$6),$Q$6,AND('Data Bersih'!E51=$O$7,'Data Bersih'!F51=$P$7),$Q$7,AND('Data Bersih'!E51=$O$8,'Data Bersih'!F51=$P$8),$Q$8)</f>
        <v>3</v>
      </c>
      <c r="F51" s="1" cm="1">
        <f t="array" ref="F51">_xlfn.IFS('Data Bersih'!G51=$O$13,$P$13,'Data Bersih'!G51=$O$14,$P$14,'Data Bersih'!G51=$O$15,$P$15,'Data Bersih'!G51=$O$16,$P$16)</f>
        <v>2.5</v>
      </c>
      <c r="G51" cm="1">
        <f t="array" ref="G51">ROUND(_xlfn.IFS(AND('Data Bersih'!H51&gt;0,'Data Bersih'!H51&lt;=4),'Data Bersih'!H51*2/4,AND('Data Bersih'!H51&gt;4,'Data Bersih'!H51&lt;=7),'Data Bersih'!H51*4/7,AND('Data Bersih'!H51&gt;7,'Data Bersih'!H51&lt;=10),'Data Bersih'!H51*6/10),2)</f>
        <v>1.5</v>
      </c>
      <c r="H51" s="1" cm="1">
        <f t="array" ref="H51">_xlfn.IFS('Data Bersih'!I51=$O$28,$P$28,'Data Bersih'!I51=$O$29,$P$29,'Data Bersih'!I51=$O$30,$P$30,'Data Bersih'!I51=$O$31,$P$31)</f>
        <v>3</v>
      </c>
      <c r="I51">
        <f t="shared" si="0"/>
        <v>2.6114285714285717</v>
      </c>
      <c r="T51" t="str" cm="1">
        <f t="array" ref="T51">_xlfn.IFS('Credit Scoring (2)'!I51&gt;4,"Agresif",'Credit Scoring (2)'!I51&lt;=3,"Konservatif",AND('Credit Scoring (2)'!I51&gt;3,'Credit Scoring (2)'!I51&lt;=4),"Moderat")</f>
        <v>Konservatif</v>
      </c>
    </row>
    <row r="52" spans="1:20" x14ac:dyDescent="0.2">
      <c r="A52" s="1">
        <f>IF('Data Bersih'!A52&lt;=40,$L$7,$L$8)</f>
        <v>4</v>
      </c>
      <c r="B52" s="1">
        <f>IF('Data Bersih'!B52=$J$12,$L$12,$L$13)</f>
        <v>2</v>
      </c>
      <c r="C52" cm="1">
        <f t="array" ref="C52">ROUND(_xlfn.IFS('Data Bersih'!C52&lt;='Credit Scoring (2)'!$K$17,'Data Bersih'!C52*1.5/'Credit Scoring (2)'!$K$17,'Data Bersih'!C52&gt;'Credit Scoring (2)'!$K$19,'Data Bersih'!C52*6/$M$17,AND('Data Bersih'!C52&gt;'Credit Scoring (2)'!$K$17,'Data Bersih'!C52&lt;='Credit Scoring (2)'!$K$19),'Data Bersih'!C52*4.5/$K$19),2)</f>
        <v>3.38</v>
      </c>
      <c r="D52" cm="1">
        <f t="array" ref="D52">ROUND(_xlfn.IFS('Data Bersih'!D52&lt;='Credit Scoring (2)'!$K$28,'Data Bersih'!D52*2/'Credit Scoring (2)'!$K$28,'Data Bersih'!D52&gt;'Credit Scoring (2)'!$K$30,'Data Bersih'!D52*6/$M$28,AND('Data Bersih'!D52&gt;'Credit Scoring (2)'!$K$28,'Data Bersih'!D52&lt;='Credit Scoring (2)'!$K$30),'Data Bersih'!D52*4.5/$K$30),2)</f>
        <v>3.6</v>
      </c>
      <c r="E52" s="1" cm="1">
        <f t="array" ref="E52">_xlfn.IFS(AND('Data Bersih'!E52=$O$5,'Data Bersih'!F52,$P$5),$Q$5,AND('Data Bersih'!E52=$O$6,'Data Bersih'!F52=$P$6),$Q$6,AND('Data Bersih'!E52=$O$7,'Data Bersih'!F52=$P$7),$Q$7,AND('Data Bersih'!E52=$O$8,'Data Bersih'!F52=$P$8),$Q$8)</f>
        <v>1</v>
      </c>
      <c r="F52" s="1" cm="1">
        <f t="array" ref="F52">_xlfn.IFS('Data Bersih'!G52=$O$13,$P$13,'Data Bersih'!G52=$O$14,$P$14,'Data Bersih'!G52=$O$15,$P$15,'Data Bersih'!G52=$O$16,$P$16)</f>
        <v>3.5</v>
      </c>
      <c r="G52" cm="1">
        <f t="array" ref="G52">ROUND(_xlfn.IFS(AND('Data Bersih'!H52&gt;0,'Data Bersih'!H52&lt;=4),'Data Bersih'!H52*2/4,AND('Data Bersih'!H52&gt;4,'Data Bersih'!H52&lt;=7),'Data Bersih'!H52*4/7,AND('Data Bersih'!H52&gt;7,'Data Bersih'!H52&lt;=10),'Data Bersih'!H52*6/10),2)</f>
        <v>2.86</v>
      </c>
      <c r="H52" s="1" cm="1">
        <f t="array" ref="H52">_xlfn.IFS('Data Bersih'!I52=$O$28,$P$28,'Data Bersih'!I52=$O$29,$P$29,'Data Bersih'!I52=$O$30,$P$30,'Data Bersih'!I52=$O$31,$P$31)</f>
        <v>3</v>
      </c>
      <c r="I52">
        <f t="shared" si="0"/>
        <v>2.9057142857142852</v>
      </c>
      <c r="T52" t="str" cm="1">
        <f t="array" ref="T52">_xlfn.IFS('Credit Scoring (2)'!I52&gt;4,"Agresif",'Credit Scoring (2)'!I52&lt;=3,"Konservatif",AND('Credit Scoring (2)'!I52&gt;3,'Credit Scoring (2)'!I52&lt;=4),"Moderat")</f>
        <v>Konservatif</v>
      </c>
    </row>
    <row r="53" spans="1:20" x14ac:dyDescent="0.2">
      <c r="A53" s="1">
        <f>IF('Data Bersih'!A53&lt;=40,$L$7,$L$8)</f>
        <v>4</v>
      </c>
      <c r="B53" s="1">
        <f>IF('Data Bersih'!B53=$J$12,$L$12,$L$13)</f>
        <v>2</v>
      </c>
      <c r="C53" cm="1">
        <f t="array" ref="C53">ROUND(_xlfn.IFS('Data Bersih'!C53&lt;='Credit Scoring (2)'!$K$17,'Data Bersih'!C53*1.5/'Credit Scoring (2)'!$K$17,'Data Bersih'!C53&gt;'Credit Scoring (2)'!$K$19,'Data Bersih'!C53*6/$M$17,AND('Data Bersih'!C53&gt;'Credit Scoring (2)'!$K$17,'Data Bersih'!C53&lt;='Credit Scoring (2)'!$K$19),'Data Bersih'!C53*4.5/$K$19),2)</f>
        <v>2.25</v>
      </c>
      <c r="D53" cm="1">
        <f t="array" ref="D53">ROUND(_xlfn.IFS('Data Bersih'!D53&lt;='Credit Scoring (2)'!$K$28,'Data Bersih'!D53*2/'Credit Scoring (2)'!$K$28,'Data Bersih'!D53&gt;'Credit Scoring (2)'!$K$30,'Data Bersih'!D53*6/$M$28,AND('Data Bersih'!D53&gt;'Credit Scoring (2)'!$K$28,'Data Bersih'!D53&lt;='Credit Scoring (2)'!$K$30),'Data Bersih'!D53*4.5/$K$30),2)</f>
        <v>1.2</v>
      </c>
      <c r="E53" s="1" cm="1">
        <f t="array" ref="E53">_xlfn.IFS(AND('Data Bersih'!E53=$O$5,'Data Bersih'!F53,$P$5),$Q$5,AND('Data Bersih'!E53=$O$6,'Data Bersih'!F53=$P$6),$Q$6,AND('Data Bersih'!E53=$O$7,'Data Bersih'!F53=$P$7),$Q$7,AND('Data Bersih'!E53=$O$8,'Data Bersih'!F53=$P$8),$Q$8)</f>
        <v>3</v>
      </c>
      <c r="F53" s="1" cm="1">
        <f t="array" ref="F53">_xlfn.IFS('Data Bersih'!G53=$O$13,$P$13,'Data Bersih'!G53=$O$14,$P$14,'Data Bersih'!G53=$O$15,$P$15,'Data Bersih'!G53=$O$16,$P$16)</f>
        <v>6</v>
      </c>
      <c r="G53" cm="1">
        <f t="array" ref="G53">ROUND(_xlfn.IFS(AND('Data Bersih'!H53&gt;0,'Data Bersih'!H53&lt;=4),'Data Bersih'!H53*2/4,AND('Data Bersih'!H53&gt;4,'Data Bersih'!H53&lt;=7),'Data Bersih'!H53*4/7,AND('Data Bersih'!H53&gt;7,'Data Bersih'!H53&lt;=10),'Data Bersih'!H53*6/10),2)</f>
        <v>4.8</v>
      </c>
      <c r="H53" s="1" cm="1">
        <f t="array" ref="H53">_xlfn.IFS('Data Bersih'!I53=$O$28,$P$28,'Data Bersih'!I53=$O$29,$P$29,'Data Bersih'!I53=$O$30,$P$30,'Data Bersih'!I53=$O$31,$P$31)</f>
        <v>3</v>
      </c>
      <c r="I53">
        <f t="shared" si="0"/>
        <v>3.3214285714285716</v>
      </c>
      <c r="T53" t="str" cm="1">
        <f t="array" ref="T53">_xlfn.IFS('Credit Scoring (2)'!I53&gt;4,"Agresif",'Credit Scoring (2)'!I53&lt;=3,"Konservatif",AND('Credit Scoring (2)'!I53&gt;3,'Credit Scoring (2)'!I53&lt;=4),"Moderat")</f>
        <v>Moderat</v>
      </c>
    </row>
    <row r="54" spans="1:20" x14ac:dyDescent="0.2">
      <c r="A54" s="1">
        <f>IF('Data Bersih'!A54&lt;=40,$L$7,$L$8)</f>
        <v>4</v>
      </c>
      <c r="B54" s="1">
        <f>IF('Data Bersih'!B54=$J$12,$L$12,$L$13)</f>
        <v>2</v>
      </c>
      <c r="C54" cm="1">
        <f t="array" ref="C54">ROUND(_xlfn.IFS('Data Bersih'!C54&lt;='Credit Scoring (2)'!$K$17,'Data Bersih'!C54*1.5/'Credit Scoring (2)'!$K$17,'Data Bersih'!C54&gt;'Credit Scoring (2)'!$K$19,'Data Bersih'!C54*6/$M$17,AND('Data Bersih'!C54&gt;'Credit Scoring (2)'!$K$17,'Data Bersih'!C54&lt;='Credit Scoring (2)'!$K$19),'Data Bersih'!C54*4.5/$K$19),2)</f>
        <v>2.25</v>
      </c>
      <c r="D54" cm="1">
        <f t="array" ref="D54">ROUND(_xlfn.IFS('Data Bersih'!D54&lt;='Credit Scoring (2)'!$K$28,'Data Bersih'!D54*2/'Credit Scoring (2)'!$K$28,'Data Bersih'!D54&gt;'Credit Scoring (2)'!$K$30,'Data Bersih'!D54*6/$M$28,AND('Data Bersih'!D54&gt;'Credit Scoring (2)'!$K$28,'Data Bersih'!D54&lt;='Credit Scoring (2)'!$K$30),'Data Bersih'!D54*4.5/$K$30),2)</f>
        <v>3</v>
      </c>
      <c r="E54" s="1" cm="1">
        <f t="array" ref="E54">_xlfn.IFS(AND('Data Bersih'!E54=$O$5,'Data Bersih'!F54,$P$5),$Q$5,AND('Data Bersih'!E54=$O$6,'Data Bersih'!F54=$P$6),$Q$6,AND('Data Bersih'!E54=$O$7,'Data Bersih'!F54=$P$7),$Q$7,AND('Data Bersih'!E54=$O$8,'Data Bersih'!F54=$P$8),$Q$8)</f>
        <v>0</v>
      </c>
      <c r="F54" s="1" cm="1">
        <f t="array" ref="F54">_xlfn.IFS('Data Bersih'!G54=$O$13,$P$13,'Data Bersih'!G54=$O$14,$P$14,'Data Bersih'!G54=$O$15,$P$15,'Data Bersih'!G54=$O$16,$P$16)</f>
        <v>6</v>
      </c>
      <c r="G54" cm="1">
        <f t="array" ref="G54">ROUND(_xlfn.IFS(AND('Data Bersih'!H54&gt;0,'Data Bersih'!H54&lt;=4),'Data Bersih'!H54*2/4,AND('Data Bersih'!H54&gt;4,'Data Bersih'!H54&lt;=7),'Data Bersih'!H54*4/7,AND('Data Bersih'!H54&gt;7,'Data Bersih'!H54&lt;=10),'Data Bersih'!H54*6/10),2)</f>
        <v>4.8</v>
      </c>
      <c r="H54" s="1" cm="1">
        <f t="array" ref="H54">_xlfn.IFS('Data Bersih'!I54=$O$28,$P$28,'Data Bersih'!I54=$O$29,$P$29,'Data Bersih'!I54=$O$30,$P$30,'Data Bersih'!I54=$O$31,$P$31)</f>
        <v>5</v>
      </c>
      <c r="I54">
        <f t="shared" si="0"/>
        <v>3.15</v>
      </c>
      <c r="T54" t="str" cm="1">
        <f t="array" ref="T54">_xlfn.IFS('Credit Scoring (2)'!I54&gt;4,"Agresif",'Credit Scoring (2)'!I54&lt;=3,"Konservatif",AND('Credit Scoring (2)'!I54&gt;3,'Credit Scoring (2)'!I54&lt;=4),"Moderat")</f>
        <v>Moderat</v>
      </c>
    </row>
    <row r="55" spans="1:20" x14ac:dyDescent="0.2">
      <c r="A55" s="1">
        <f>IF('Data Bersih'!A55&lt;=40,$L$7,$L$8)</f>
        <v>4</v>
      </c>
      <c r="B55" s="1">
        <f>IF('Data Bersih'!B55=$J$12,$L$12,$L$13)</f>
        <v>5</v>
      </c>
      <c r="C55" cm="1">
        <f t="array" ref="C55">ROUND(_xlfn.IFS('Data Bersih'!C55&lt;='Credit Scoring (2)'!$K$17,'Data Bersih'!C55*1.5/'Credit Scoring (2)'!$K$17,'Data Bersih'!C55&gt;'Credit Scoring (2)'!$K$19,'Data Bersih'!C55*6/$M$17,AND('Data Bersih'!C55&gt;'Credit Scoring (2)'!$K$17,'Data Bersih'!C55&lt;='Credit Scoring (2)'!$K$19),'Data Bersih'!C55*4.5/$K$19),2)</f>
        <v>1.1100000000000001</v>
      </c>
      <c r="D55" cm="1">
        <f t="array" ref="D55">ROUND(_xlfn.IFS('Data Bersih'!D55&lt;='Credit Scoring (2)'!$K$28,'Data Bersih'!D55*2/'Credit Scoring (2)'!$K$28,'Data Bersih'!D55&gt;'Credit Scoring (2)'!$K$30,'Data Bersih'!D55*6/$M$28,AND('Data Bersih'!D55&gt;'Credit Scoring (2)'!$K$28,'Data Bersih'!D55&lt;='Credit Scoring (2)'!$K$30),'Data Bersih'!D55*4.5/$K$30),2)</f>
        <v>2.1</v>
      </c>
      <c r="E55" s="1" cm="1">
        <f t="array" ref="E55">_xlfn.IFS(AND('Data Bersih'!E55=$O$5,'Data Bersih'!F55,$P$5),$Q$5,AND('Data Bersih'!E55=$O$6,'Data Bersih'!F55=$P$6),$Q$6,AND('Data Bersih'!E55=$O$7,'Data Bersih'!F55=$P$7),$Q$7,AND('Data Bersih'!E55=$O$8,'Data Bersih'!F55=$P$8),$Q$8)</f>
        <v>0</v>
      </c>
      <c r="F55" s="1" cm="1">
        <f t="array" ref="F55">_xlfn.IFS('Data Bersih'!G55=$O$13,$P$13,'Data Bersih'!G55=$O$14,$P$14,'Data Bersih'!G55=$O$15,$P$15,'Data Bersih'!G55=$O$16,$P$16)</f>
        <v>6</v>
      </c>
      <c r="G55" cm="1">
        <f t="array" ref="G55">ROUND(_xlfn.IFS(AND('Data Bersih'!H55&gt;0,'Data Bersih'!H55&lt;=4),'Data Bersih'!H55*2/4,AND('Data Bersih'!H55&gt;4,'Data Bersih'!H55&lt;=7),'Data Bersih'!H55*4/7,AND('Data Bersih'!H55&gt;7,'Data Bersih'!H55&lt;=10),'Data Bersih'!H55*6/10),2)</f>
        <v>4</v>
      </c>
      <c r="H55" s="1" cm="1">
        <f t="array" ref="H55">_xlfn.IFS('Data Bersih'!I55=$O$28,$P$28,'Data Bersih'!I55=$O$29,$P$29,'Data Bersih'!I55=$O$30,$P$30,'Data Bersih'!I55=$O$31,$P$31)</f>
        <v>3</v>
      </c>
      <c r="I55">
        <f t="shared" si="0"/>
        <v>3.172857142857143</v>
      </c>
      <c r="T55" t="str" cm="1">
        <f t="array" ref="T55">_xlfn.IFS('Credit Scoring (2)'!I55&gt;4,"Agresif",'Credit Scoring (2)'!I55&lt;=3,"Konservatif",AND('Credit Scoring (2)'!I55&gt;3,'Credit Scoring (2)'!I55&lt;=4),"Moderat")</f>
        <v>Moderat</v>
      </c>
    </row>
    <row r="56" spans="1:20" x14ac:dyDescent="0.2">
      <c r="A56" s="1">
        <f>IF('Data Bersih'!A56&lt;=40,$L$7,$L$8)</f>
        <v>4</v>
      </c>
      <c r="B56" s="1">
        <f>IF('Data Bersih'!B56=$J$12,$L$12,$L$13)</f>
        <v>2</v>
      </c>
      <c r="C56" cm="1">
        <f t="array" ref="C56">ROUND(_xlfn.IFS('Data Bersih'!C56&lt;='Credit Scoring (2)'!$K$17,'Data Bersih'!C56*1.5/'Credit Scoring (2)'!$K$17,'Data Bersih'!C56&gt;'Credit Scoring (2)'!$K$19,'Data Bersih'!C56*6/$M$17,AND('Data Bersih'!C56&gt;'Credit Scoring (2)'!$K$17,'Data Bersih'!C56&lt;='Credit Scoring (2)'!$K$19),'Data Bersih'!C56*4.5/$K$19),2)</f>
        <v>2.14</v>
      </c>
      <c r="D56" cm="1">
        <f t="array" ref="D56">ROUND(_xlfn.IFS('Data Bersih'!D56&lt;='Credit Scoring (2)'!$K$28,'Data Bersih'!D56*2/'Credit Scoring (2)'!$K$28,'Data Bersih'!D56&gt;'Credit Scoring (2)'!$K$30,'Data Bersih'!D56*6/$M$28,AND('Data Bersih'!D56&gt;'Credit Scoring (2)'!$K$28,'Data Bersih'!D56&lt;='Credit Scoring (2)'!$K$30),'Data Bersih'!D56*4.5/$K$30),2)</f>
        <v>1.05</v>
      </c>
      <c r="E56" s="1" cm="1">
        <f t="array" ref="E56">_xlfn.IFS(AND('Data Bersih'!E56=$O$5,'Data Bersih'!F56,$P$5),$Q$5,AND('Data Bersih'!E56=$O$6,'Data Bersih'!F56=$P$6),$Q$6,AND('Data Bersih'!E56=$O$7,'Data Bersih'!F56=$P$7),$Q$7,AND('Data Bersih'!E56=$O$8,'Data Bersih'!F56=$P$8),$Q$8)</f>
        <v>1</v>
      </c>
      <c r="F56" s="1" cm="1">
        <f t="array" ref="F56">_xlfn.IFS('Data Bersih'!G56=$O$13,$P$13,'Data Bersih'!G56=$O$14,$P$14,'Data Bersih'!G56=$O$15,$P$15,'Data Bersih'!G56=$O$16,$P$16)</f>
        <v>3.5</v>
      </c>
      <c r="G56" cm="1">
        <f t="array" ref="G56">ROUND(_xlfn.IFS(AND('Data Bersih'!H56&gt;0,'Data Bersih'!H56&lt;=4),'Data Bersih'!H56*2/4,AND('Data Bersih'!H56&gt;4,'Data Bersih'!H56&lt;=7),'Data Bersih'!H56*4/7,AND('Data Bersih'!H56&gt;7,'Data Bersih'!H56&lt;=10),'Data Bersih'!H56*6/10),2)</f>
        <v>3.43</v>
      </c>
      <c r="H56" s="1" cm="1">
        <f t="array" ref="H56">_xlfn.IFS('Data Bersih'!I56=$O$28,$P$28,'Data Bersih'!I56=$O$29,$P$29,'Data Bersih'!I56=$O$30,$P$30,'Data Bersih'!I56=$O$31,$P$31)</f>
        <v>3</v>
      </c>
      <c r="I56">
        <f t="shared" si="0"/>
        <v>2.4457142857142857</v>
      </c>
      <c r="T56" t="str" cm="1">
        <f t="array" ref="T56">_xlfn.IFS('Credit Scoring (2)'!I56&gt;4,"Agresif",'Credit Scoring (2)'!I56&lt;=3,"Konservatif",AND('Credit Scoring (2)'!I56&gt;3,'Credit Scoring (2)'!I56&lt;=4),"Moderat")</f>
        <v>Konservatif</v>
      </c>
    </row>
    <row r="57" spans="1:20" x14ac:dyDescent="0.2">
      <c r="A57" s="1">
        <f>IF('Data Bersih'!A57&lt;=40,$L$7,$L$8)</f>
        <v>4</v>
      </c>
      <c r="B57" s="1">
        <f>IF('Data Bersih'!B57=$J$12,$L$12,$L$13)</f>
        <v>5</v>
      </c>
      <c r="C57" cm="1">
        <f t="array" ref="C57">ROUND(_xlfn.IFS('Data Bersih'!C57&lt;='Credit Scoring (2)'!$K$17,'Data Bersih'!C57*1.5/'Credit Scoring (2)'!$K$17,'Data Bersih'!C57&gt;'Credit Scoring (2)'!$K$19,'Data Bersih'!C57*6/$M$17,AND('Data Bersih'!C57&gt;'Credit Scoring (2)'!$K$17,'Data Bersih'!C57&lt;='Credit Scoring (2)'!$K$19),'Data Bersih'!C57*4.5/$K$19),2)</f>
        <v>2.14</v>
      </c>
      <c r="D57" cm="1">
        <f t="array" ref="D57">ROUND(_xlfn.IFS('Data Bersih'!D57&lt;='Credit Scoring (2)'!$K$28,'Data Bersih'!D57*2/'Credit Scoring (2)'!$K$28,'Data Bersih'!D57&gt;'Credit Scoring (2)'!$K$30,'Data Bersih'!D57*6/$M$28,AND('Data Bersih'!D57&gt;'Credit Scoring (2)'!$K$28,'Data Bersih'!D57&lt;='Credit Scoring (2)'!$K$30),'Data Bersih'!D57*4.5/$K$30),2)</f>
        <v>1.08</v>
      </c>
      <c r="E57" s="1" cm="1">
        <f t="array" ref="E57">_xlfn.IFS(AND('Data Bersih'!E57=$O$5,'Data Bersih'!F57,$P$5),$Q$5,AND('Data Bersih'!E57=$O$6,'Data Bersih'!F57=$P$6),$Q$6,AND('Data Bersih'!E57=$O$7,'Data Bersih'!F57=$P$7),$Q$7,AND('Data Bersih'!E57=$O$8,'Data Bersih'!F57=$P$8),$Q$8)</f>
        <v>3</v>
      </c>
      <c r="F57" s="1" cm="1">
        <f t="array" ref="F57">_xlfn.IFS('Data Bersih'!G57=$O$13,$P$13,'Data Bersih'!G57=$O$14,$P$14,'Data Bersih'!G57=$O$15,$P$15,'Data Bersih'!G57=$O$16,$P$16)</f>
        <v>6</v>
      </c>
      <c r="G57" cm="1">
        <f t="array" ref="G57">ROUND(_xlfn.IFS(AND('Data Bersih'!H57&gt;0,'Data Bersih'!H57&lt;=4),'Data Bersih'!H57*2/4,AND('Data Bersih'!H57&gt;4,'Data Bersih'!H57&lt;=7),'Data Bersih'!H57*4/7,AND('Data Bersih'!H57&gt;7,'Data Bersih'!H57&lt;=10),'Data Bersih'!H57*6/10),2)</f>
        <v>4</v>
      </c>
      <c r="H57" s="1" cm="1">
        <f t="array" ref="H57">_xlfn.IFS('Data Bersih'!I57=$O$28,$P$28,'Data Bersih'!I57=$O$29,$P$29,'Data Bersih'!I57=$O$30,$P$30,'Data Bersih'!I57=$O$31,$P$31)</f>
        <v>3</v>
      </c>
      <c r="I57">
        <f t="shared" si="0"/>
        <v>3.6028571428571428</v>
      </c>
      <c r="T57" t="str" cm="1">
        <f t="array" ref="T57">_xlfn.IFS('Credit Scoring (2)'!I57&gt;4,"Agresif",'Credit Scoring (2)'!I57&lt;=3,"Konservatif",AND('Credit Scoring (2)'!I57&gt;3,'Credit Scoring (2)'!I57&lt;=4),"Moderat")</f>
        <v>Moderat</v>
      </c>
    </row>
    <row r="58" spans="1:20" x14ac:dyDescent="0.2">
      <c r="A58" s="1">
        <f>IF('Data Bersih'!A58&lt;=40,$L$7,$L$8)</f>
        <v>4</v>
      </c>
      <c r="B58" s="1">
        <f>IF('Data Bersih'!B58=$J$12,$L$12,$L$13)</f>
        <v>5</v>
      </c>
      <c r="C58" cm="1">
        <f t="array" ref="C58">ROUND(_xlfn.IFS('Data Bersih'!C58&lt;='Credit Scoring (2)'!$K$17,'Data Bersih'!C58*1.5/'Credit Scoring (2)'!$K$17,'Data Bersih'!C58&gt;'Credit Scoring (2)'!$K$19,'Data Bersih'!C58*6/$M$17,AND('Data Bersih'!C58&gt;'Credit Scoring (2)'!$K$17,'Data Bersih'!C58&lt;='Credit Scoring (2)'!$K$19),'Data Bersih'!C58*4.5/$K$19),2)</f>
        <v>1.69</v>
      </c>
      <c r="D58" cm="1">
        <f t="array" ref="D58">ROUND(_xlfn.IFS('Data Bersih'!D58&lt;='Credit Scoring (2)'!$K$28,'Data Bersih'!D58*2/'Credit Scoring (2)'!$K$28,'Data Bersih'!D58&gt;'Credit Scoring (2)'!$K$30,'Data Bersih'!D58*6/$M$28,AND('Data Bersih'!D58&gt;'Credit Scoring (2)'!$K$28,'Data Bersih'!D58&lt;='Credit Scoring (2)'!$K$30),'Data Bersih'!D58*4.5/$K$30),2)</f>
        <v>0.9</v>
      </c>
      <c r="E58" s="1" cm="1">
        <f t="array" ref="E58">_xlfn.IFS(AND('Data Bersih'!E58=$O$5,'Data Bersih'!F58,$P$5),$Q$5,AND('Data Bersih'!E58=$O$6,'Data Bersih'!F58=$P$6),$Q$6,AND('Data Bersih'!E58=$O$7,'Data Bersih'!F58=$P$7),$Q$7,AND('Data Bersih'!E58=$O$8,'Data Bersih'!F58=$P$8),$Q$8)</f>
        <v>3</v>
      </c>
      <c r="F58" s="1" cm="1">
        <f t="array" ref="F58">_xlfn.IFS('Data Bersih'!G58=$O$13,$P$13,'Data Bersih'!G58=$O$14,$P$14,'Data Bersih'!G58=$O$15,$P$15,'Data Bersih'!G58=$O$16,$P$16)</f>
        <v>6</v>
      </c>
      <c r="G58" cm="1">
        <f t="array" ref="G58">ROUND(_xlfn.IFS(AND('Data Bersih'!H58&gt;0,'Data Bersih'!H58&lt;=4),'Data Bersih'!H58*2/4,AND('Data Bersih'!H58&gt;4,'Data Bersih'!H58&lt;=7),'Data Bersih'!H58*4/7,AND('Data Bersih'!H58&gt;7,'Data Bersih'!H58&lt;=10),'Data Bersih'!H58*6/10),2)</f>
        <v>4.8</v>
      </c>
      <c r="H58" s="1" cm="1">
        <f t="array" ref="H58">_xlfn.IFS('Data Bersih'!I58=$O$28,$P$28,'Data Bersih'!I58=$O$29,$P$29,'Data Bersih'!I58=$O$30,$P$30,'Data Bersih'!I58=$O$31,$P$31)</f>
        <v>5</v>
      </c>
      <c r="I58">
        <f t="shared" si="0"/>
        <v>3.6271428571428572</v>
      </c>
      <c r="T58" t="str" cm="1">
        <f t="array" ref="T58">_xlfn.IFS('Credit Scoring (2)'!I58&gt;4,"Agresif",'Credit Scoring (2)'!I58&lt;=3,"Konservatif",AND('Credit Scoring (2)'!I58&gt;3,'Credit Scoring (2)'!I58&lt;=4),"Moderat")</f>
        <v>Moderat</v>
      </c>
    </row>
    <row r="59" spans="1:20" x14ac:dyDescent="0.2">
      <c r="A59" s="1">
        <f>IF('Data Bersih'!A59&lt;=40,$L$7,$L$8)</f>
        <v>4</v>
      </c>
      <c r="B59" s="1">
        <f>IF('Data Bersih'!B59=$J$12,$L$12,$L$13)</f>
        <v>5</v>
      </c>
      <c r="C59" cm="1">
        <f t="array" ref="C59">ROUND(_xlfn.IFS('Data Bersih'!C59&lt;='Credit Scoring (2)'!$K$17,'Data Bersih'!C59*1.5/'Credit Scoring (2)'!$K$17,'Data Bersih'!C59&gt;'Credit Scoring (2)'!$K$19,'Data Bersih'!C59*6/$M$17,AND('Data Bersih'!C59&gt;'Credit Scoring (2)'!$K$17,'Data Bersih'!C59&lt;='Credit Scoring (2)'!$K$19),'Data Bersih'!C59*4.5/$K$19),2)</f>
        <v>2.25</v>
      </c>
      <c r="D59" cm="1">
        <f t="array" ref="D59">ROUND(_xlfn.IFS('Data Bersih'!D59&lt;='Credit Scoring (2)'!$K$28,'Data Bersih'!D59*2/'Credit Scoring (2)'!$K$28,'Data Bersih'!D59&gt;'Credit Scoring (2)'!$K$30,'Data Bersih'!D59*6/$M$28,AND('Data Bersih'!D59&gt;'Credit Scoring (2)'!$K$28,'Data Bersih'!D59&lt;='Credit Scoring (2)'!$K$30),'Data Bersih'!D59*4.5/$K$30),2)</f>
        <v>1.5</v>
      </c>
      <c r="E59" s="1" cm="1">
        <f t="array" ref="E59">_xlfn.IFS(AND('Data Bersih'!E59=$O$5,'Data Bersih'!F59,$P$5),$Q$5,AND('Data Bersih'!E59=$O$6,'Data Bersih'!F59=$P$6),$Q$6,AND('Data Bersih'!E59=$O$7,'Data Bersih'!F59=$P$7),$Q$7,AND('Data Bersih'!E59=$O$8,'Data Bersih'!F59=$P$8),$Q$8)</f>
        <v>3</v>
      </c>
      <c r="F59" s="1" cm="1">
        <f t="array" ref="F59">_xlfn.IFS('Data Bersih'!G59=$O$13,$P$13,'Data Bersih'!G59=$O$14,$P$14,'Data Bersih'!G59=$O$15,$P$15,'Data Bersih'!G59=$O$16,$P$16)</f>
        <v>3.5</v>
      </c>
      <c r="G59" cm="1">
        <f t="array" ref="G59">ROUND(_xlfn.IFS(AND('Data Bersih'!H59&gt;0,'Data Bersih'!H59&lt;=4),'Data Bersih'!H59*2/4,AND('Data Bersih'!H59&gt;4,'Data Bersih'!H59&lt;=7),'Data Bersih'!H59*4/7,AND('Data Bersih'!H59&gt;7,'Data Bersih'!H59&lt;=10),'Data Bersih'!H59*6/10),2)</f>
        <v>6</v>
      </c>
      <c r="H59" s="1" cm="1">
        <f t="array" ref="H59">_xlfn.IFS('Data Bersih'!I59=$O$28,$P$28,'Data Bersih'!I59=$O$29,$P$29,'Data Bersih'!I59=$O$30,$P$30,'Data Bersih'!I59=$O$31,$P$31)</f>
        <v>5</v>
      </c>
      <c r="I59">
        <f t="shared" si="0"/>
        <v>3.6071428571428572</v>
      </c>
      <c r="T59" t="str" cm="1">
        <f t="array" ref="T59">_xlfn.IFS('Credit Scoring (2)'!I59&gt;4,"Agresif",'Credit Scoring (2)'!I59&lt;=3,"Konservatif",AND('Credit Scoring (2)'!I59&gt;3,'Credit Scoring (2)'!I59&lt;=4),"Moderat")</f>
        <v>Moderat</v>
      </c>
    </row>
    <row r="60" spans="1:20" x14ac:dyDescent="0.2">
      <c r="A60" s="1">
        <f>IF('Data Bersih'!A60&lt;=40,$L$7,$L$8)</f>
        <v>4</v>
      </c>
      <c r="B60" s="1">
        <f>IF('Data Bersih'!B60=$J$12,$L$12,$L$13)</f>
        <v>2</v>
      </c>
      <c r="C60" cm="1">
        <f t="array" ref="C60">ROUND(_xlfn.IFS('Data Bersih'!C60&lt;='Credit Scoring (2)'!$K$17,'Data Bersih'!C60*1.5/'Credit Scoring (2)'!$K$17,'Data Bersih'!C60&gt;'Credit Scoring (2)'!$K$19,'Data Bersih'!C60*6/$M$17,AND('Data Bersih'!C60&gt;'Credit Scoring (2)'!$K$17,'Data Bersih'!C60&lt;='Credit Scoring (2)'!$K$19),'Data Bersih'!C60*4.5/$K$19),2)</f>
        <v>1.1100000000000001</v>
      </c>
      <c r="D60" cm="1">
        <f t="array" ref="D60">ROUND(_xlfn.IFS('Data Bersih'!D60&lt;='Credit Scoring (2)'!$K$28,'Data Bersih'!D60*2/'Credit Scoring (2)'!$K$28,'Data Bersih'!D60&gt;'Credit Scoring (2)'!$K$30,'Data Bersih'!D60*6/$M$28,AND('Data Bersih'!D60&gt;'Credit Scoring (2)'!$K$28,'Data Bersih'!D60&lt;='Credit Scoring (2)'!$K$30),'Data Bersih'!D60*4.5/$K$30),2)</f>
        <v>0.6</v>
      </c>
      <c r="E60" s="1" cm="1">
        <f t="array" ref="E60">_xlfn.IFS(AND('Data Bersih'!E60=$O$5,'Data Bersih'!F60,$P$5),$Q$5,AND('Data Bersih'!E60=$O$6,'Data Bersih'!F60=$P$6),$Q$6,AND('Data Bersih'!E60=$O$7,'Data Bersih'!F60=$P$7),$Q$7,AND('Data Bersih'!E60=$O$8,'Data Bersih'!F60=$P$8),$Q$8)</f>
        <v>3</v>
      </c>
      <c r="F60" s="1" cm="1">
        <f t="array" ref="F60">_xlfn.IFS('Data Bersih'!G60=$O$13,$P$13,'Data Bersih'!G60=$O$14,$P$14,'Data Bersih'!G60=$O$15,$P$15,'Data Bersih'!G60=$O$16,$P$16)</f>
        <v>3.5</v>
      </c>
      <c r="G60" cm="1">
        <f t="array" ref="G60">ROUND(_xlfn.IFS(AND('Data Bersih'!H60&gt;0,'Data Bersih'!H60&lt;=4),'Data Bersih'!H60*2/4,AND('Data Bersih'!H60&gt;4,'Data Bersih'!H60&lt;=7),'Data Bersih'!H60*4/7,AND('Data Bersih'!H60&gt;7,'Data Bersih'!H60&lt;=10),'Data Bersih'!H60*6/10),2)</f>
        <v>4.8</v>
      </c>
      <c r="H60" s="1" cm="1">
        <f t="array" ref="H60">_xlfn.IFS('Data Bersih'!I60=$O$28,$P$28,'Data Bersih'!I60=$O$29,$P$29,'Data Bersih'!I60=$O$30,$P$30,'Data Bersih'!I60=$O$31,$P$31)</f>
        <v>3</v>
      </c>
      <c r="I60">
        <f t="shared" si="0"/>
        <v>2.7157142857142857</v>
      </c>
      <c r="T60" t="str" cm="1">
        <f t="array" ref="T60">_xlfn.IFS('Credit Scoring (2)'!I60&gt;4,"Agresif",'Credit Scoring (2)'!I60&lt;=3,"Konservatif",AND('Credit Scoring (2)'!I60&gt;3,'Credit Scoring (2)'!I60&lt;=4),"Moderat")</f>
        <v>Konservatif</v>
      </c>
    </row>
    <row r="61" spans="1:20" x14ac:dyDescent="0.2">
      <c r="A61" s="1">
        <f>IF('Data Bersih'!A61&lt;=40,$L$7,$L$8)</f>
        <v>4</v>
      </c>
      <c r="B61" s="1">
        <f>IF('Data Bersih'!B61=$J$12,$L$12,$L$13)</f>
        <v>5</v>
      </c>
      <c r="C61" cm="1">
        <f t="array" ref="C61">ROUND(_xlfn.IFS('Data Bersih'!C61&lt;='Credit Scoring (2)'!$K$17,'Data Bersih'!C61*1.5/'Credit Scoring (2)'!$K$17,'Data Bersih'!C61&gt;'Credit Scoring (2)'!$K$19,'Data Bersih'!C61*6/$M$17,AND('Data Bersih'!C61&gt;'Credit Scoring (2)'!$K$17,'Data Bersih'!C61&lt;='Credit Scoring (2)'!$K$19),'Data Bersih'!C61*4.5/$K$19),2)</f>
        <v>2.25</v>
      </c>
      <c r="D61" cm="1">
        <f t="array" ref="D61">ROUND(_xlfn.IFS('Data Bersih'!D61&lt;='Credit Scoring (2)'!$K$28,'Data Bersih'!D61*2/'Credit Scoring (2)'!$K$28,'Data Bersih'!D61&gt;'Credit Scoring (2)'!$K$30,'Data Bersih'!D61*6/$M$28,AND('Data Bersih'!D61&gt;'Credit Scoring (2)'!$K$28,'Data Bersih'!D61&lt;='Credit Scoring (2)'!$K$30),'Data Bersih'!D61*4.5/$K$30),2)</f>
        <v>3</v>
      </c>
      <c r="E61" s="1" cm="1">
        <f t="array" ref="E61">_xlfn.IFS(AND('Data Bersih'!E61=$O$5,'Data Bersih'!F61,$P$5),$Q$5,AND('Data Bersih'!E61=$O$6,'Data Bersih'!F61=$P$6),$Q$6,AND('Data Bersih'!E61=$O$7,'Data Bersih'!F61=$P$7),$Q$7,AND('Data Bersih'!E61=$O$8,'Data Bersih'!F61=$P$8),$Q$8)</f>
        <v>3</v>
      </c>
      <c r="F61" s="1" cm="1">
        <f t="array" ref="F61">_xlfn.IFS('Data Bersih'!G61=$O$13,$P$13,'Data Bersih'!G61=$O$14,$P$14,'Data Bersih'!G61=$O$15,$P$15,'Data Bersih'!G61=$O$16,$P$16)</f>
        <v>1</v>
      </c>
      <c r="G61" cm="1">
        <f t="array" ref="G61">ROUND(_xlfn.IFS(AND('Data Bersih'!H61&gt;0,'Data Bersih'!H61&lt;=4),'Data Bersih'!H61*2/4,AND('Data Bersih'!H61&gt;4,'Data Bersih'!H61&lt;=7),'Data Bersih'!H61*4/7,AND('Data Bersih'!H61&gt;7,'Data Bersih'!H61&lt;=10),'Data Bersih'!H61*6/10),2)</f>
        <v>0.5</v>
      </c>
      <c r="H61" s="1" cm="1">
        <f t="array" ref="H61">_xlfn.IFS('Data Bersih'!I61=$O$28,$P$28,'Data Bersih'!I61=$O$29,$P$29,'Data Bersih'!I61=$O$30,$P$30,'Data Bersih'!I61=$O$31,$P$31)</f>
        <v>5</v>
      </c>
      <c r="I61">
        <f t="shared" si="0"/>
        <v>2.6785714285714284</v>
      </c>
      <c r="T61" t="str" cm="1">
        <f t="array" ref="T61">_xlfn.IFS('Credit Scoring (2)'!I61&gt;4,"Agresif",'Credit Scoring (2)'!I61&lt;=3,"Konservatif",AND('Credit Scoring (2)'!I61&gt;3,'Credit Scoring (2)'!I61&lt;=4),"Moderat")</f>
        <v>Konservatif</v>
      </c>
    </row>
    <row r="62" spans="1:20" x14ac:dyDescent="0.2">
      <c r="A62" s="1">
        <f>IF('Data Bersih'!A62&lt;=40,$L$7,$L$8)</f>
        <v>4</v>
      </c>
      <c r="B62" s="1">
        <f>IF('Data Bersih'!B62=$J$12,$L$12,$L$13)</f>
        <v>2</v>
      </c>
      <c r="C62" cm="1">
        <f t="array" ref="C62">ROUND(_xlfn.IFS('Data Bersih'!C62&lt;='Credit Scoring (2)'!$K$17,'Data Bersih'!C62*1.5/'Credit Scoring (2)'!$K$17,'Data Bersih'!C62&gt;'Credit Scoring (2)'!$K$19,'Data Bersih'!C62*6/$M$17,AND('Data Bersih'!C62&gt;'Credit Scoring (2)'!$K$17,'Data Bersih'!C62&lt;='Credit Scoring (2)'!$K$19),'Data Bersih'!C62*4.5/$K$19),2)</f>
        <v>1.1100000000000001</v>
      </c>
      <c r="D62" cm="1">
        <f t="array" ref="D62">ROUND(_xlfn.IFS('Data Bersih'!D62&lt;='Credit Scoring (2)'!$K$28,'Data Bersih'!D62*2/'Credit Scoring (2)'!$K$28,'Data Bersih'!D62&gt;'Credit Scoring (2)'!$K$30,'Data Bersih'!D62*6/$M$28,AND('Data Bersih'!D62&gt;'Credit Scoring (2)'!$K$28,'Data Bersih'!D62&lt;='Credit Scoring (2)'!$K$30),'Data Bersih'!D62*4.5/$K$30),2)</f>
        <v>1.5</v>
      </c>
      <c r="E62" s="1" cm="1">
        <f t="array" ref="E62">_xlfn.IFS(AND('Data Bersih'!E62=$O$5,'Data Bersih'!F62,$P$5),$Q$5,AND('Data Bersih'!E62=$O$6,'Data Bersih'!F62=$P$6),$Q$6,AND('Data Bersih'!E62=$O$7,'Data Bersih'!F62=$P$7),$Q$7,AND('Data Bersih'!E62=$O$8,'Data Bersih'!F62=$P$8),$Q$8)</f>
        <v>3</v>
      </c>
      <c r="F62" s="1" cm="1">
        <f t="array" ref="F62">_xlfn.IFS('Data Bersih'!G62=$O$13,$P$13,'Data Bersih'!G62=$O$14,$P$14,'Data Bersih'!G62=$O$15,$P$15,'Data Bersih'!G62=$O$16,$P$16)</f>
        <v>3.5</v>
      </c>
      <c r="G62" cm="1">
        <f t="array" ref="G62">ROUND(_xlfn.IFS(AND('Data Bersih'!H62&gt;0,'Data Bersih'!H62&lt;=4),'Data Bersih'!H62*2/4,AND('Data Bersih'!H62&gt;4,'Data Bersih'!H62&lt;=7),'Data Bersih'!H62*4/7,AND('Data Bersih'!H62&gt;7,'Data Bersih'!H62&lt;=10),'Data Bersih'!H62*6/10),2)</f>
        <v>2.86</v>
      </c>
      <c r="H62" s="1" cm="1">
        <f t="array" ref="H62">_xlfn.IFS('Data Bersih'!I62=$O$28,$P$28,'Data Bersih'!I62=$O$29,$P$29,'Data Bersih'!I62=$O$30,$P$30,'Data Bersih'!I62=$O$31,$P$31)</f>
        <v>5</v>
      </c>
      <c r="I62">
        <f t="shared" si="0"/>
        <v>2.5671428571428572</v>
      </c>
      <c r="T62" t="str" cm="1">
        <f t="array" ref="T62">_xlfn.IFS('Credit Scoring (2)'!I62&gt;4,"Agresif",'Credit Scoring (2)'!I62&lt;=3,"Konservatif",AND('Credit Scoring (2)'!I62&gt;3,'Credit Scoring (2)'!I62&lt;=4),"Moderat")</f>
        <v>Konservatif</v>
      </c>
    </row>
    <row r="63" spans="1:20" x14ac:dyDescent="0.2">
      <c r="A63" s="1">
        <f>IF('Data Bersih'!A63&lt;=40,$L$7,$L$8)</f>
        <v>4</v>
      </c>
      <c r="B63" s="1">
        <f>IF('Data Bersih'!B63=$J$12,$L$12,$L$13)</f>
        <v>5</v>
      </c>
      <c r="C63" cm="1">
        <f t="array" ref="C63">ROUND(_xlfn.IFS('Data Bersih'!C63&lt;='Credit Scoring (2)'!$K$17,'Data Bersih'!C63*1.5/'Credit Scoring (2)'!$K$17,'Data Bersih'!C63&gt;'Credit Scoring (2)'!$K$19,'Data Bersih'!C63*6/$M$17,AND('Data Bersih'!C63&gt;'Credit Scoring (2)'!$K$17,'Data Bersih'!C63&lt;='Credit Scoring (2)'!$K$19),'Data Bersih'!C63*4.5/$K$19),2)</f>
        <v>3.43</v>
      </c>
      <c r="D63" cm="1">
        <f t="array" ref="D63">ROUND(_xlfn.IFS('Data Bersih'!D63&lt;='Credit Scoring (2)'!$K$28,'Data Bersih'!D63*2/'Credit Scoring (2)'!$K$28,'Data Bersih'!D63&gt;'Credit Scoring (2)'!$K$30,'Data Bersih'!D63*6/$M$28,AND('Data Bersih'!D63&gt;'Credit Scoring (2)'!$K$28,'Data Bersih'!D63&lt;='Credit Scoring (2)'!$K$30),'Data Bersih'!D63*4.5/$K$30),2)</f>
        <v>6</v>
      </c>
      <c r="E63" s="1" cm="1">
        <f t="array" ref="E63">_xlfn.IFS(AND('Data Bersih'!E63=$O$5,'Data Bersih'!F63,$P$5),$Q$5,AND('Data Bersih'!E63=$O$6,'Data Bersih'!F63=$P$6),$Q$6,AND('Data Bersih'!E63=$O$7,'Data Bersih'!F63=$P$7),$Q$7,AND('Data Bersih'!E63=$O$8,'Data Bersih'!F63=$P$8),$Q$8)</f>
        <v>3</v>
      </c>
      <c r="F63" s="1" cm="1">
        <f t="array" ref="F63">_xlfn.IFS('Data Bersih'!G63=$O$13,$P$13,'Data Bersih'!G63=$O$14,$P$14,'Data Bersih'!G63=$O$15,$P$15,'Data Bersih'!G63=$O$16,$P$16)</f>
        <v>6</v>
      </c>
      <c r="G63" cm="1">
        <f t="array" ref="G63">ROUND(_xlfn.IFS(AND('Data Bersih'!H63&gt;0,'Data Bersih'!H63&lt;=4),'Data Bersih'!H63*2/4,AND('Data Bersih'!H63&gt;4,'Data Bersih'!H63&lt;=7),'Data Bersih'!H63*4/7,AND('Data Bersih'!H63&gt;7,'Data Bersih'!H63&lt;=10),'Data Bersih'!H63*6/10),2)</f>
        <v>5.4</v>
      </c>
      <c r="H63" s="1" cm="1">
        <f t="array" ref="H63">_xlfn.IFS('Data Bersih'!I63=$O$28,$P$28,'Data Bersih'!I63=$O$29,$P$29,'Data Bersih'!I63=$O$30,$P$30,'Data Bersih'!I63=$O$31,$P$31)</f>
        <v>5</v>
      </c>
      <c r="I63">
        <f t="shared" si="0"/>
        <v>4.6899999999999995</v>
      </c>
      <c r="T63" t="str" cm="1">
        <f t="array" ref="T63">_xlfn.IFS('Credit Scoring (2)'!I63&gt;4,"Agresif",'Credit Scoring (2)'!I63&lt;=3,"Konservatif",AND('Credit Scoring (2)'!I63&gt;3,'Credit Scoring (2)'!I63&lt;=4),"Moderat")</f>
        <v>Agresif</v>
      </c>
    </row>
    <row r="64" spans="1:20" x14ac:dyDescent="0.2">
      <c r="A64" s="1">
        <f>IF('Data Bersih'!A64&lt;=40,$L$7,$L$8)</f>
        <v>4</v>
      </c>
      <c r="B64" s="1">
        <f>IF('Data Bersih'!B64=$J$12,$L$12,$L$13)</f>
        <v>5</v>
      </c>
      <c r="C64" cm="1">
        <f t="array" ref="C64">ROUND(_xlfn.IFS('Data Bersih'!C64&lt;='Credit Scoring (2)'!$K$17,'Data Bersih'!C64*1.5/'Credit Scoring (2)'!$K$17,'Data Bersih'!C64&gt;'Credit Scoring (2)'!$K$19,'Data Bersih'!C64*6/$M$17,AND('Data Bersih'!C64&gt;'Credit Scoring (2)'!$K$17,'Data Bersih'!C64&lt;='Credit Scoring (2)'!$K$19),'Data Bersih'!C64*4.5/$K$19),2)</f>
        <v>4.5</v>
      </c>
      <c r="D64" cm="1">
        <f t="array" ref="D64">ROUND(_xlfn.IFS('Data Bersih'!D64&lt;='Credit Scoring (2)'!$K$28,'Data Bersih'!D64*2/'Credit Scoring (2)'!$K$28,'Data Bersih'!D64&gt;'Credit Scoring (2)'!$K$30,'Data Bersih'!D64*6/$M$28,AND('Data Bersih'!D64&gt;'Credit Scoring (2)'!$K$28,'Data Bersih'!D64&lt;='Credit Scoring (2)'!$K$30),'Data Bersih'!D64*4.5/$K$30),2)</f>
        <v>1.67</v>
      </c>
      <c r="E64" s="1" cm="1">
        <f t="array" ref="E64">_xlfn.IFS(AND('Data Bersih'!E64=$O$5,'Data Bersih'!F64,$P$5),$Q$5,AND('Data Bersih'!E64=$O$6,'Data Bersih'!F64=$P$6),$Q$6,AND('Data Bersih'!E64=$O$7,'Data Bersih'!F64=$P$7),$Q$7,AND('Data Bersih'!E64=$O$8,'Data Bersih'!F64=$P$8),$Q$8)</f>
        <v>3</v>
      </c>
      <c r="F64" s="1" cm="1">
        <f t="array" ref="F64">_xlfn.IFS('Data Bersih'!G64=$O$13,$P$13,'Data Bersih'!G64=$O$14,$P$14,'Data Bersih'!G64=$O$15,$P$15,'Data Bersih'!G64=$O$16,$P$16)</f>
        <v>3.5</v>
      </c>
      <c r="G64" cm="1">
        <f t="array" ref="G64">ROUND(_xlfn.IFS(AND('Data Bersih'!H64&gt;0,'Data Bersih'!H64&lt;=4),'Data Bersih'!H64*2/4,AND('Data Bersih'!H64&gt;4,'Data Bersih'!H64&lt;=7),'Data Bersih'!H64*4/7,AND('Data Bersih'!H64&gt;7,'Data Bersih'!H64&lt;=10),'Data Bersih'!H64*6/10),2)</f>
        <v>2.86</v>
      </c>
      <c r="H64" s="1" cm="1">
        <f t="array" ref="H64">_xlfn.IFS('Data Bersih'!I64=$O$28,$P$28,'Data Bersih'!I64=$O$29,$P$29,'Data Bersih'!I64=$O$30,$P$30,'Data Bersih'!I64=$O$31,$P$31)</f>
        <v>5</v>
      </c>
      <c r="I64">
        <f t="shared" si="0"/>
        <v>3.5042857142857144</v>
      </c>
      <c r="T64" t="str" cm="1">
        <f t="array" ref="T64">_xlfn.IFS('Credit Scoring (2)'!I64&gt;4,"Agresif",'Credit Scoring (2)'!I64&lt;=3,"Konservatif",AND('Credit Scoring (2)'!I64&gt;3,'Credit Scoring (2)'!I64&lt;=4),"Moderat")</f>
        <v>Moderat</v>
      </c>
    </row>
    <row r="65" spans="1:20" x14ac:dyDescent="0.2">
      <c r="A65" s="1">
        <f>IF('Data Bersih'!A65&lt;=40,$L$7,$L$8)</f>
        <v>4</v>
      </c>
      <c r="B65" s="1">
        <f>IF('Data Bersih'!B65=$J$12,$L$12,$L$13)</f>
        <v>5</v>
      </c>
      <c r="C65" cm="1">
        <f t="array" ref="C65">ROUND(_xlfn.IFS('Data Bersih'!C65&lt;='Credit Scoring (2)'!$K$17,'Data Bersih'!C65*1.5/'Credit Scoring (2)'!$K$17,'Data Bersih'!C65&gt;'Credit Scoring (2)'!$K$19,'Data Bersih'!C65*6/$M$17,AND('Data Bersih'!C65&gt;'Credit Scoring (2)'!$K$17,'Data Bersih'!C65&lt;='Credit Scoring (2)'!$K$19),'Data Bersih'!C65*4.5/$K$19),2)</f>
        <v>2.57</v>
      </c>
      <c r="D65" cm="1">
        <f t="array" ref="D65">ROUND(_xlfn.IFS('Data Bersih'!D65&lt;='Credit Scoring (2)'!$K$28,'Data Bersih'!D65*2/'Credit Scoring (2)'!$K$28,'Data Bersih'!D65&gt;'Credit Scoring (2)'!$K$30,'Data Bersih'!D65*6/$M$28,AND('Data Bersih'!D65&gt;'Credit Scoring (2)'!$K$28,'Data Bersih'!D65&lt;='Credit Scoring (2)'!$K$30),'Data Bersih'!D65*4.5/$K$30),2)</f>
        <v>3</v>
      </c>
      <c r="E65" s="1" cm="1">
        <f t="array" ref="E65">_xlfn.IFS(AND('Data Bersih'!E65=$O$5,'Data Bersih'!F65,$P$5),$Q$5,AND('Data Bersih'!E65=$O$6,'Data Bersih'!F65=$P$6),$Q$6,AND('Data Bersih'!E65=$O$7,'Data Bersih'!F65=$P$7),$Q$7,AND('Data Bersih'!E65=$O$8,'Data Bersih'!F65=$P$8),$Q$8)</f>
        <v>3</v>
      </c>
      <c r="F65" s="1" cm="1">
        <f t="array" ref="F65">_xlfn.IFS('Data Bersih'!G65=$O$13,$P$13,'Data Bersih'!G65=$O$14,$P$14,'Data Bersih'!G65=$O$15,$P$15,'Data Bersih'!G65=$O$16,$P$16)</f>
        <v>3.5</v>
      </c>
      <c r="G65" cm="1">
        <f t="array" ref="G65">ROUND(_xlfn.IFS(AND('Data Bersih'!H65&gt;0,'Data Bersih'!H65&lt;=4),'Data Bersih'!H65*2/4,AND('Data Bersih'!H65&gt;4,'Data Bersih'!H65&lt;=7),'Data Bersih'!H65*4/7,AND('Data Bersih'!H65&gt;7,'Data Bersih'!H65&lt;=10),'Data Bersih'!H65*6/10),2)</f>
        <v>4</v>
      </c>
      <c r="H65" s="1" cm="1">
        <f t="array" ref="H65">_xlfn.IFS('Data Bersih'!I65=$O$28,$P$28,'Data Bersih'!I65=$O$29,$P$29,'Data Bersih'!I65=$O$30,$P$30,'Data Bersih'!I65=$O$31,$P$31)</f>
        <v>3</v>
      </c>
      <c r="I65">
        <f t="shared" si="0"/>
        <v>3.5814285714285714</v>
      </c>
      <c r="T65" t="str" cm="1">
        <f t="array" ref="T65">_xlfn.IFS('Credit Scoring (2)'!I65&gt;4,"Agresif",'Credit Scoring (2)'!I65&lt;=3,"Konservatif",AND('Credit Scoring (2)'!I65&gt;3,'Credit Scoring (2)'!I65&lt;=4),"Moderat")</f>
        <v>Moderat</v>
      </c>
    </row>
    <row r="66" spans="1:20" x14ac:dyDescent="0.2">
      <c r="A66" s="1">
        <f>IF('Data Bersih'!A66&lt;=40,$L$7,$L$8)</f>
        <v>4</v>
      </c>
      <c r="B66" s="1">
        <f>IF('Data Bersih'!B66=$J$12,$L$12,$L$13)</f>
        <v>5</v>
      </c>
      <c r="C66" cm="1">
        <f t="array" ref="C66">ROUND(_xlfn.IFS('Data Bersih'!C66&lt;='Credit Scoring (2)'!$K$17,'Data Bersih'!C66*1.5/'Credit Scoring (2)'!$K$17,'Data Bersih'!C66&gt;'Credit Scoring (2)'!$K$19,'Data Bersih'!C66*6/$M$17,AND('Data Bersih'!C66&gt;'Credit Scoring (2)'!$K$17,'Data Bersih'!C66&lt;='Credit Scoring (2)'!$K$19),'Data Bersih'!C66*4.5/$K$19),2)</f>
        <v>4.5</v>
      </c>
      <c r="D66" cm="1">
        <f t="array" ref="D66">ROUND(_xlfn.IFS('Data Bersih'!D66&lt;='Credit Scoring (2)'!$K$28,'Data Bersih'!D66*2/'Credit Scoring (2)'!$K$28,'Data Bersih'!D66&gt;'Credit Scoring (2)'!$K$30,'Data Bersih'!D66*6/$M$28,AND('Data Bersih'!D66&gt;'Credit Scoring (2)'!$K$28,'Data Bersih'!D66&lt;='Credit Scoring (2)'!$K$30),'Data Bersih'!D66*4.5/$K$30),2)</f>
        <v>4.5</v>
      </c>
      <c r="E66" s="1" cm="1">
        <f t="array" ref="E66">_xlfn.IFS(AND('Data Bersih'!E66=$O$5,'Data Bersih'!F66,$P$5),$Q$5,AND('Data Bersih'!E66=$O$6,'Data Bersih'!F66=$P$6),$Q$6,AND('Data Bersih'!E66=$O$7,'Data Bersih'!F66=$P$7),$Q$7,AND('Data Bersih'!E66=$O$8,'Data Bersih'!F66=$P$8),$Q$8)</f>
        <v>3</v>
      </c>
      <c r="F66" s="1" cm="1">
        <f t="array" ref="F66">_xlfn.IFS('Data Bersih'!G66=$O$13,$P$13,'Data Bersih'!G66=$O$14,$P$14,'Data Bersih'!G66=$O$15,$P$15,'Data Bersih'!G66=$O$16,$P$16)</f>
        <v>1</v>
      </c>
      <c r="G66" cm="1">
        <f t="array" ref="G66">ROUND(_xlfn.IFS(AND('Data Bersih'!H66&gt;0,'Data Bersih'!H66&lt;=4),'Data Bersih'!H66*2/4,AND('Data Bersih'!H66&gt;4,'Data Bersih'!H66&lt;=7),'Data Bersih'!H66*4/7,AND('Data Bersih'!H66&gt;7,'Data Bersih'!H66&lt;=10),'Data Bersih'!H66*6/10),2)</f>
        <v>2</v>
      </c>
      <c r="H66" s="1" cm="1">
        <f t="array" ref="H66">_xlfn.IFS('Data Bersih'!I66=$O$28,$P$28,'Data Bersih'!I66=$O$29,$P$29,'Data Bersih'!I66=$O$30,$P$30,'Data Bersih'!I66=$O$31,$P$31)</f>
        <v>3</v>
      </c>
      <c r="I66">
        <f t="shared" si="0"/>
        <v>3.4285714285714284</v>
      </c>
      <c r="T66" t="str" cm="1">
        <f t="array" ref="T66">_xlfn.IFS('Credit Scoring (2)'!I66&gt;4,"Agresif",'Credit Scoring (2)'!I66&lt;=3,"Konservatif",AND('Credit Scoring (2)'!I66&gt;3,'Credit Scoring (2)'!I66&lt;=4),"Moderat")</f>
        <v>Moderat</v>
      </c>
    </row>
    <row r="67" spans="1:20" x14ac:dyDescent="0.2">
      <c r="A67" s="1">
        <f>IF('Data Bersih'!A67&lt;=40,$L$7,$L$8)</f>
        <v>4</v>
      </c>
      <c r="B67" s="1">
        <f>IF('Data Bersih'!B67=$J$12,$L$12,$L$13)</f>
        <v>5</v>
      </c>
      <c r="C67" cm="1">
        <f t="array" ref="C67">ROUND(_xlfn.IFS('Data Bersih'!C67&lt;='Credit Scoring (2)'!$K$17,'Data Bersih'!C67*1.5/'Credit Scoring (2)'!$K$17,'Data Bersih'!C67&gt;'Credit Scoring (2)'!$K$19,'Data Bersih'!C67*6/$M$17,AND('Data Bersih'!C67&gt;'Credit Scoring (2)'!$K$17,'Data Bersih'!C67&lt;='Credit Scoring (2)'!$K$19),'Data Bersih'!C67*4.5/$K$19),2)</f>
        <v>2.25</v>
      </c>
      <c r="D67" cm="1">
        <f t="array" ref="D67">ROUND(_xlfn.IFS('Data Bersih'!D67&lt;='Credit Scoring (2)'!$K$28,'Data Bersih'!D67*2/'Credit Scoring (2)'!$K$28,'Data Bersih'!D67&gt;'Credit Scoring (2)'!$K$30,'Data Bersih'!D67*6/$M$28,AND('Data Bersih'!D67&gt;'Credit Scoring (2)'!$K$28,'Data Bersih'!D67&lt;='Credit Scoring (2)'!$K$30),'Data Bersih'!D67*4.5/$K$30),2)</f>
        <v>0.77</v>
      </c>
      <c r="E67" s="1" cm="1">
        <f t="array" ref="E67">_xlfn.IFS(AND('Data Bersih'!E67=$O$5,'Data Bersih'!F67,$P$5),$Q$5,AND('Data Bersih'!E67=$O$6,'Data Bersih'!F67=$P$6),$Q$6,AND('Data Bersih'!E67=$O$7,'Data Bersih'!F67=$P$7),$Q$7,AND('Data Bersih'!E67=$O$8,'Data Bersih'!F67=$P$8),$Q$8)</f>
        <v>3</v>
      </c>
      <c r="F67" s="1" cm="1">
        <f t="array" ref="F67">_xlfn.IFS('Data Bersih'!G67=$O$13,$P$13,'Data Bersih'!G67=$O$14,$P$14,'Data Bersih'!G67=$O$15,$P$15,'Data Bersih'!G67=$O$16,$P$16)</f>
        <v>6</v>
      </c>
      <c r="G67" cm="1">
        <f t="array" ref="G67">ROUND(_xlfn.IFS(AND('Data Bersih'!H67&gt;0,'Data Bersih'!H67&lt;=4),'Data Bersih'!H67*2/4,AND('Data Bersih'!H67&gt;4,'Data Bersih'!H67&lt;=7),'Data Bersih'!H67*4/7,AND('Data Bersih'!H67&gt;7,'Data Bersih'!H67&lt;=10),'Data Bersih'!H67*6/10),2)</f>
        <v>4</v>
      </c>
      <c r="H67" s="1" cm="1">
        <f t="array" ref="H67">_xlfn.IFS('Data Bersih'!I67=$O$28,$P$28,'Data Bersih'!I67=$O$29,$P$29,'Data Bersih'!I67=$O$30,$P$30,'Data Bersih'!I67=$O$31,$P$31)</f>
        <v>5</v>
      </c>
      <c r="I67">
        <f t="shared" ref="I67:I101" si="2">AVERAGE(A67:G67)</f>
        <v>3.5742857142857143</v>
      </c>
      <c r="T67" t="str" cm="1">
        <f t="array" ref="T67">_xlfn.IFS('Credit Scoring (2)'!I67&gt;4,"Agresif",'Credit Scoring (2)'!I67&lt;=3,"Konservatif",AND('Credit Scoring (2)'!I67&gt;3,'Credit Scoring (2)'!I67&lt;=4),"Moderat")</f>
        <v>Moderat</v>
      </c>
    </row>
    <row r="68" spans="1:20" x14ac:dyDescent="0.2">
      <c r="A68" s="1">
        <f>IF('Data Bersih'!A68&lt;=40,$L$7,$L$8)</f>
        <v>4</v>
      </c>
      <c r="B68" s="1">
        <f>IF('Data Bersih'!B68=$J$12,$L$12,$L$13)</f>
        <v>2</v>
      </c>
      <c r="C68" cm="1">
        <f t="array" ref="C68">ROUND(_xlfn.IFS('Data Bersih'!C68&lt;='Credit Scoring (2)'!$K$17,'Data Bersih'!C68*1.5/'Credit Scoring (2)'!$K$17,'Data Bersih'!C68&gt;'Credit Scoring (2)'!$K$19,'Data Bersih'!C68*6/$M$17,AND('Data Bersih'!C68&gt;'Credit Scoring (2)'!$K$17,'Data Bersih'!C68&lt;='Credit Scoring (2)'!$K$19),'Data Bersih'!C68*4.5/$K$19),2)</f>
        <v>3.38</v>
      </c>
      <c r="D68" cm="1">
        <f t="array" ref="D68">ROUND(_xlfn.IFS('Data Bersih'!D68&lt;='Credit Scoring (2)'!$K$28,'Data Bersih'!D68*2/'Credit Scoring (2)'!$K$28,'Data Bersih'!D68&gt;'Credit Scoring (2)'!$K$30,'Data Bersih'!D68*6/$M$28,AND('Data Bersih'!D68&gt;'Credit Scoring (2)'!$K$28,'Data Bersih'!D68&lt;='Credit Scoring (2)'!$K$30),'Data Bersih'!D68*4.5/$K$30),2)</f>
        <v>1.05</v>
      </c>
      <c r="E68" s="1" cm="1">
        <f t="array" ref="E68">_xlfn.IFS(AND('Data Bersih'!E68=$O$5,'Data Bersih'!F68,$P$5),$Q$5,AND('Data Bersih'!E68=$O$6,'Data Bersih'!F68=$P$6),$Q$6,AND('Data Bersih'!E68=$O$7,'Data Bersih'!F68=$P$7),$Q$7,AND('Data Bersih'!E68=$O$8,'Data Bersih'!F68=$P$8),$Q$8)</f>
        <v>3</v>
      </c>
      <c r="F68" s="1" cm="1">
        <f t="array" ref="F68">_xlfn.IFS('Data Bersih'!G68=$O$13,$P$13,'Data Bersih'!G68=$O$14,$P$14,'Data Bersih'!G68=$O$15,$P$15,'Data Bersih'!G68=$O$16,$P$16)</f>
        <v>3.5</v>
      </c>
      <c r="G68" cm="1">
        <f t="array" ref="G68">ROUND(_xlfn.IFS(AND('Data Bersih'!H68&gt;0,'Data Bersih'!H68&lt;=4),'Data Bersih'!H68*2/4,AND('Data Bersih'!H68&gt;4,'Data Bersih'!H68&lt;=7),'Data Bersih'!H68*4/7,AND('Data Bersih'!H68&gt;7,'Data Bersih'!H68&lt;=10),'Data Bersih'!H68*6/10),2)</f>
        <v>3.43</v>
      </c>
      <c r="H68" s="1" cm="1">
        <f t="array" ref="H68">_xlfn.IFS('Data Bersih'!I68=$O$28,$P$28,'Data Bersih'!I68=$O$29,$P$29,'Data Bersih'!I68=$O$30,$P$30,'Data Bersih'!I68=$O$31,$P$31)</f>
        <v>3</v>
      </c>
      <c r="I68">
        <f t="shared" si="2"/>
        <v>2.9085714285714284</v>
      </c>
      <c r="T68" t="str" cm="1">
        <f t="array" ref="T68">_xlfn.IFS('Credit Scoring (2)'!I68&gt;4,"Agresif",'Credit Scoring (2)'!I68&lt;=3,"Konservatif",AND('Credit Scoring (2)'!I68&gt;3,'Credit Scoring (2)'!I68&lt;=4),"Moderat")</f>
        <v>Konservatif</v>
      </c>
    </row>
    <row r="69" spans="1:20" x14ac:dyDescent="0.2">
      <c r="A69" s="1">
        <f>IF('Data Bersih'!A69&lt;=40,$L$7,$L$8)</f>
        <v>4</v>
      </c>
      <c r="B69" s="1">
        <f>IF('Data Bersih'!B69=$J$12,$L$12,$L$13)</f>
        <v>5</v>
      </c>
      <c r="C69" cm="1">
        <f t="array" ref="C69">ROUND(_xlfn.IFS('Data Bersih'!C69&lt;='Credit Scoring (2)'!$K$17,'Data Bersih'!C69*1.5/'Credit Scoring (2)'!$K$17,'Data Bersih'!C69&gt;'Credit Scoring (2)'!$K$19,'Data Bersih'!C69*6/$M$17,AND('Data Bersih'!C69&gt;'Credit Scoring (2)'!$K$17,'Data Bersih'!C69&lt;='Credit Scoring (2)'!$K$19),'Data Bersih'!C69*4.5/$K$19),2)</f>
        <v>0.89</v>
      </c>
      <c r="D69" cm="1">
        <f t="array" ref="D69">ROUND(_xlfn.IFS('Data Bersih'!D69&lt;='Credit Scoring (2)'!$K$28,'Data Bersih'!D69*2/'Credit Scoring (2)'!$K$28,'Data Bersih'!D69&gt;'Credit Scoring (2)'!$K$30,'Data Bersih'!D69*6/$M$28,AND('Data Bersih'!D69&gt;'Credit Scoring (2)'!$K$28,'Data Bersih'!D69&lt;='Credit Scoring (2)'!$K$30),'Data Bersih'!D69*4.5/$K$30),2)</f>
        <v>3</v>
      </c>
      <c r="E69" s="1" cm="1">
        <f t="array" ref="E69">_xlfn.IFS(AND('Data Bersih'!E69=$O$5,'Data Bersih'!F69,$P$5),$Q$5,AND('Data Bersih'!E69=$O$6,'Data Bersih'!F69=$P$6),$Q$6,AND('Data Bersih'!E69=$O$7,'Data Bersih'!F69=$P$7),$Q$7,AND('Data Bersih'!E69=$O$8,'Data Bersih'!F69=$P$8),$Q$8)</f>
        <v>1</v>
      </c>
      <c r="F69" s="1" cm="1">
        <f t="array" ref="F69">_xlfn.IFS('Data Bersih'!G69=$O$13,$P$13,'Data Bersih'!G69=$O$14,$P$14,'Data Bersih'!G69=$O$15,$P$15,'Data Bersih'!G69=$O$16,$P$16)</f>
        <v>3.5</v>
      </c>
      <c r="G69" cm="1">
        <f t="array" ref="G69">ROUND(_xlfn.IFS(AND('Data Bersih'!H69&gt;0,'Data Bersih'!H69&lt;=4),'Data Bersih'!H69*2/4,AND('Data Bersih'!H69&gt;4,'Data Bersih'!H69&lt;=7),'Data Bersih'!H69*4/7,AND('Data Bersih'!H69&gt;7,'Data Bersih'!H69&lt;=10),'Data Bersih'!H69*6/10),2)</f>
        <v>3.43</v>
      </c>
      <c r="H69" s="1" cm="1">
        <f t="array" ref="H69">_xlfn.IFS('Data Bersih'!I69=$O$28,$P$28,'Data Bersih'!I69=$O$29,$P$29,'Data Bersih'!I69=$O$30,$P$30,'Data Bersih'!I69=$O$31,$P$31)</f>
        <v>3</v>
      </c>
      <c r="I69">
        <f t="shared" si="2"/>
        <v>2.9742857142857142</v>
      </c>
      <c r="T69" t="str" cm="1">
        <f t="array" ref="T69">_xlfn.IFS('Credit Scoring (2)'!I69&gt;4,"Agresif",'Credit Scoring (2)'!I69&lt;=3,"Konservatif",AND('Credit Scoring (2)'!I69&gt;3,'Credit Scoring (2)'!I69&lt;=4),"Moderat")</f>
        <v>Konservatif</v>
      </c>
    </row>
    <row r="70" spans="1:20" x14ac:dyDescent="0.2">
      <c r="A70" s="1">
        <f>IF('Data Bersih'!A70&lt;=40,$L$7,$L$8)</f>
        <v>4</v>
      </c>
      <c r="B70" s="1">
        <f>IF('Data Bersih'!B70=$J$12,$L$12,$L$13)</f>
        <v>5</v>
      </c>
      <c r="C70" cm="1">
        <f t="array" ref="C70">ROUND(_xlfn.IFS('Data Bersih'!C70&lt;='Credit Scoring (2)'!$K$17,'Data Bersih'!C70*1.5/'Credit Scoring (2)'!$K$17,'Data Bersih'!C70&gt;'Credit Scoring (2)'!$K$19,'Data Bersih'!C70*6/$M$17,AND('Data Bersih'!C70&gt;'Credit Scoring (2)'!$K$17,'Data Bersih'!C70&lt;='Credit Scoring (2)'!$K$19),'Data Bersih'!C70*4.5/$K$19),2)</f>
        <v>4.5</v>
      </c>
      <c r="D70" cm="1">
        <f t="array" ref="D70">ROUND(_xlfn.IFS('Data Bersih'!D70&lt;='Credit Scoring (2)'!$K$28,'Data Bersih'!D70*2/'Credit Scoring (2)'!$K$28,'Data Bersih'!D70&gt;'Credit Scoring (2)'!$K$30,'Data Bersih'!D70*6/$M$28,AND('Data Bersih'!D70&gt;'Credit Scoring (2)'!$K$28,'Data Bersih'!D70&lt;='Credit Scoring (2)'!$K$30),'Data Bersih'!D70*4.5/$K$30),2)</f>
        <v>1.05</v>
      </c>
      <c r="E70" s="1" cm="1">
        <f t="array" ref="E70">_xlfn.IFS(AND('Data Bersih'!E70=$O$5,'Data Bersih'!F70,$P$5),$Q$5,AND('Data Bersih'!E70=$O$6,'Data Bersih'!F70=$P$6),$Q$6,AND('Data Bersih'!E70=$O$7,'Data Bersih'!F70=$P$7),$Q$7,AND('Data Bersih'!E70=$O$8,'Data Bersih'!F70=$P$8),$Q$8)</f>
        <v>0</v>
      </c>
      <c r="F70" s="1" cm="1">
        <f t="array" ref="F70">_xlfn.IFS('Data Bersih'!G70=$O$13,$P$13,'Data Bersih'!G70=$O$14,$P$14,'Data Bersih'!G70=$O$15,$P$15,'Data Bersih'!G70=$O$16,$P$16)</f>
        <v>3.5</v>
      </c>
      <c r="G70" cm="1">
        <f t="array" ref="G70">ROUND(_xlfn.IFS(AND('Data Bersih'!H70&gt;0,'Data Bersih'!H70&lt;=4),'Data Bersih'!H70*2/4,AND('Data Bersih'!H70&gt;4,'Data Bersih'!H70&lt;=7),'Data Bersih'!H70*4/7,AND('Data Bersih'!H70&gt;7,'Data Bersih'!H70&lt;=10),'Data Bersih'!H70*6/10),2)</f>
        <v>3.43</v>
      </c>
      <c r="H70" s="1" cm="1">
        <f t="array" ref="H70">_xlfn.IFS('Data Bersih'!I70=$O$28,$P$28,'Data Bersih'!I70=$O$29,$P$29,'Data Bersih'!I70=$O$30,$P$30,'Data Bersih'!I70=$O$31,$P$31)</f>
        <v>3</v>
      </c>
      <c r="I70">
        <f t="shared" si="2"/>
        <v>3.0685714285714285</v>
      </c>
      <c r="T70" t="str" cm="1">
        <f t="array" ref="T70">_xlfn.IFS('Credit Scoring (2)'!I70&gt;4,"Agresif",'Credit Scoring (2)'!I70&lt;=3,"Konservatif",AND('Credit Scoring (2)'!I70&gt;3,'Credit Scoring (2)'!I70&lt;=4),"Moderat")</f>
        <v>Moderat</v>
      </c>
    </row>
    <row r="71" spans="1:20" x14ac:dyDescent="0.2">
      <c r="A71" s="1">
        <f>IF('Data Bersih'!A71&lt;=40,$L$7,$L$8)</f>
        <v>4</v>
      </c>
      <c r="B71" s="1">
        <f>IF('Data Bersih'!B71=$J$12,$L$12,$L$13)</f>
        <v>2</v>
      </c>
      <c r="C71" cm="1">
        <f t="array" ref="C71">ROUND(_xlfn.IFS('Data Bersih'!C71&lt;='Credit Scoring (2)'!$K$17,'Data Bersih'!C71*1.5/'Credit Scoring (2)'!$K$17,'Data Bersih'!C71&gt;'Credit Scoring (2)'!$K$19,'Data Bersih'!C71*6/$M$17,AND('Data Bersih'!C71&gt;'Credit Scoring (2)'!$K$17,'Data Bersih'!C71&lt;='Credit Scoring (2)'!$K$19),'Data Bersih'!C71*4.5/$K$19),2)</f>
        <v>0.89</v>
      </c>
      <c r="D71" cm="1">
        <f t="array" ref="D71">ROUND(_xlfn.IFS('Data Bersih'!D71&lt;='Credit Scoring (2)'!$K$28,'Data Bersih'!D71*2/'Credit Scoring (2)'!$K$28,'Data Bersih'!D71&gt;'Credit Scoring (2)'!$K$30,'Data Bersih'!D71*6/$M$28,AND('Data Bersih'!D71&gt;'Credit Scoring (2)'!$K$28,'Data Bersih'!D71&lt;='Credit Scoring (2)'!$K$30),'Data Bersih'!D71*4.5/$K$30),2)</f>
        <v>0.33</v>
      </c>
      <c r="E71" s="1" cm="1">
        <f t="array" ref="E71">_xlfn.IFS(AND('Data Bersih'!E71=$O$5,'Data Bersih'!F71,$P$5),$Q$5,AND('Data Bersih'!E71=$O$6,'Data Bersih'!F71=$P$6),$Q$6,AND('Data Bersih'!E71=$O$7,'Data Bersih'!F71=$P$7),$Q$7,AND('Data Bersih'!E71=$O$8,'Data Bersih'!F71=$P$8),$Q$8)</f>
        <v>3</v>
      </c>
      <c r="F71" s="1" cm="1">
        <f t="array" ref="F71">_xlfn.IFS('Data Bersih'!G71=$O$13,$P$13,'Data Bersih'!G71=$O$14,$P$14,'Data Bersih'!G71=$O$15,$P$15,'Data Bersih'!G71=$O$16,$P$16)</f>
        <v>6</v>
      </c>
      <c r="G71" cm="1">
        <f t="array" ref="G71">ROUND(_xlfn.IFS(AND('Data Bersih'!H71&gt;0,'Data Bersih'!H71&lt;=4),'Data Bersih'!H71*2/4,AND('Data Bersih'!H71&gt;4,'Data Bersih'!H71&lt;=7),'Data Bersih'!H71*4/7,AND('Data Bersih'!H71&gt;7,'Data Bersih'!H71&lt;=10),'Data Bersih'!H71*6/10),2)</f>
        <v>2</v>
      </c>
      <c r="H71" s="1" cm="1">
        <f t="array" ref="H71">_xlfn.IFS('Data Bersih'!I71=$O$28,$P$28,'Data Bersih'!I71=$O$29,$P$29,'Data Bersih'!I71=$O$30,$P$30,'Data Bersih'!I71=$O$31,$P$31)</f>
        <v>3</v>
      </c>
      <c r="I71">
        <f t="shared" si="2"/>
        <v>2.6028571428571428</v>
      </c>
      <c r="T71" t="str" cm="1">
        <f t="array" ref="T71">_xlfn.IFS('Credit Scoring (2)'!I71&gt;4,"Agresif",'Credit Scoring (2)'!I71&lt;=3,"Konservatif",AND('Credit Scoring (2)'!I71&gt;3,'Credit Scoring (2)'!I71&lt;=4),"Moderat")</f>
        <v>Konservatif</v>
      </c>
    </row>
    <row r="72" spans="1:20" x14ac:dyDescent="0.2">
      <c r="A72" s="1">
        <f>IF('Data Bersih'!A72&lt;=40,$L$7,$L$8)</f>
        <v>4</v>
      </c>
      <c r="B72" s="1">
        <f>IF('Data Bersih'!B72=$J$12,$L$12,$L$13)</f>
        <v>2</v>
      </c>
      <c r="C72" cm="1">
        <f t="array" ref="C72">ROUND(_xlfn.IFS('Data Bersih'!C72&lt;='Credit Scoring (2)'!$K$17,'Data Bersih'!C72*1.5/'Credit Scoring (2)'!$K$17,'Data Bersih'!C72&gt;'Credit Scoring (2)'!$K$19,'Data Bersih'!C72*6/$M$17,AND('Data Bersih'!C72&gt;'Credit Scoring (2)'!$K$17,'Data Bersih'!C72&lt;='Credit Scoring (2)'!$K$19),'Data Bersih'!C72*4.5/$K$19),2)</f>
        <v>2.25</v>
      </c>
      <c r="D72" cm="1">
        <f t="array" ref="D72">ROUND(_xlfn.IFS('Data Bersih'!D72&lt;='Credit Scoring (2)'!$K$28,'Data Bersih'!D72*2/'Credit Scoring (2)'!$K$28,'Data Bersih'!D72&gt;'Credit Scoring (2)'!$K$30,'Data Bersih'!D72*6/$M$28,AND('Data Bersih'!D72&gt;'Credit Scoring (2)'!$K$28,'Data Bersih'!D72&lt;='Credit Scoring (2)'!$K$30),'Data Bersih'!D72*4.5/$K$30),2)</f>
        <v>1.2</v>
      </c>
      <c r="E72" s="1" cm="1">
        <f t="array" ref="E72">_xlfn.IFS(AND('Data Bersih'!E72=$O$5,'Data Bersih'!F72,$P$5),$Q$5,AND('Data Bersih'!E72=$O$6,'Data Bersih'!F72=$P$6),$Q$6,AND('Data Bersih'!E72=$O$7,'Data Bersih'!F72=$P$7),$Q$7,AND('Data Bersih'!E72=$O$8,'Data Bersih'!F72=$P$8),$Q$8)</f>
        <v>1</v>
      </c>
      <c r="F72" s="1" cm="1">
        <f t="array" ref="F72">_xlfn.IFS('Data Bersih'!G72=$O$13,$P$13,'Data Bersih'!G72=$O$14,$P$14,'Data Bersih'!G72=$O$15,$P$15,'Data Bersih'!G72=$O$16,$P$16)</f>
        <v>3.5</v>
      </c>
      <c r="G72" cm="1">
        <f t="array" ref="G72">ROUND(_xlfn.IFS(AND('Data Bersih'!H72&gt;0,'Data Bersih'!H72&lt;=4),'Data Bersih'!H72*2/4,AND('Data Bersih'!H72&gt;4,'Data Bersih'!H72&lt;=7),'Data Bersih'!H72*4/7,AND('Data Bersih'!H72&gt;7,'Data Bersih'!H72&lt;=10),'Data Bersih'!H72*6/10),2)</f>
        <v>1</v>
      </c>
      <c r="H72" s="1" cm="1">
        <f t="array" ref="H72">_xlfn.IFS('Data Bersih'!I72=$O$28,$P$28,'Data Bersih'!I72=$O$29,$P$29,'Data Bersih'!I72=$O$30,$P$30,'Data Bersih'!I72=$O$31,$P$31)</f>
        <v>3</v>
      </c>
      <c r="I72">
        <f t="shared" si="2"/>
        <v>2.1357142857142857</v>
      </c>
      <c r="T72" t="str" cm="1">
        <f t="array" ref="T72">_xlfn.IFS('Credit Scoring (2)'!I72&gt;4,"Agresif",'Credit Scoring (2)'!I72&lt;=3,"Konservatif",AND('Credit Scoring (2)'!I72&gt;3,'Credit Scoring (2)'!I72&lt;=4),"Moderat")</f>
        <v>Konservatif</v>
      </c>
    </row>
    <row r="73" spans="1:20" x14ac:dyDescent="0.2">
      <c r="A73" s="1">
        <f>IF('Data Bersih'!A73&lt;=40,$L$7,$L$8)</f>
        <v>4</v>
      </c>
      <c r="B73" s="1">
        <f>IF('Data Bersih'!B73=$J$12,$L$12,$L$13)</f>
        <v>5</v>
      </c>
      <c r="C73" cm="1">
        <f t="array" ref="C73">ROUND(_xlfn.IFS('Data Bersih'!C73&lt;='Credit Scoring (2)'!$K$17,'Data Bersih'!C73*1.5/'Credit Scoring (2)'!$K$17,'Data Bersih'!C73&gt;'Credit Scoring (2)'!$K$19,'Data Bersih'!C73*6/$M$17,AND('Data Bersih'!C73&gt;'Credit Scoring (2)'!$K$17,'Data Bersih'!C73&lt;='Credit Scoring (2)'!$K$19),'Data Bersih'!C73*4.5/$K$19),2)</f>
        <v>1.1100000000000001</v>
      </c>
      <c r="D73" cm="1">
        <f t="array" ref="D73">ROUND(_xlfn.IFS('Data Bersih'!D73&lt;='Credit Scoring (2)'!$K$28,'Data Bersih'!D73*2/'Credit Scoring (2)'!$K$28,'Data Bersih'!D73&gt;'Credit Scoring (2)'!$K$30,'Data Bersih'!D73*6/$M$28,AND('Data Bersih'!D73&gt;'Credit Scoring (2)'!$K$28,'Data Bersih'!D73&lt;='Credit Scoring (2)'!$K$30),'Data Bersih'!D73*4.5/$K$30),2)</f>
        <v>3.45</v>
      </c>
      <c r="E73" s="1" cm="1">
        <f t="array" ref="E73">_xlfn.IFS(AND('Data Bersih'!E73=$O$5,'Data Bersih'!F73,$P$5),$Q$5,AND('Data Bersih'!E73=$O$6,'Data Bersih'!F73=$P$6),$Q$6,AND('Data Bersih'!E73=$O$7,'Data Bersih'!F73=$P$7),$Q$7,AND('Data Bersih'!E73=$O$8,'Data Bersih'!F73=$P$8),$Q$8)</f>
        <v>3</v>
      </c>
      <c r="F73" s="1" cm="1">
        <f t="array" ref="F73">_xlfn.IFS('Data Bersih'!G73=$O$13,$P$13,'Data Bersih'!G73=$O$14,$P$14,'Data Bersih'!G73=$O$15,$P$15,'Data Bersih'!G73=$O$16,$P$16)</f>
        <v>6</v>
      </c>
      <c r="G73" cm="1">
        <f t="array" ref="G73">ROUND(_xlfn.IFS(AND('Data Bersih'!H73&gt;0,'Data Bersih'!H73&lt;=4),'Data Bersih'!H73*2/4,AND('Data Bersih'!H73&gt;4,'Data Bersih'!H73&lt;=7),'Data Bersih'!H73*4/7,AND('Data Bersih'!H73&gt;7,'Data Bersih'!H73&lt;=10),'Data Bersih'!H73*6/10),2)</f>
        <v>5.4</v>
      </c>
      <c r="H73" s="1" cm="1">
        <f t="array" ref="H73">_xlfn.IFS('Data Bersih'!I73=$O$28,$P$28,'Data Bersih'!I73=$O$29,$P$29,'Data Bersih'!I73=$O$30,$P$30,'Data Bersih'!I73=$O$31,$P$31)</f>
        <v>6</v>
      </c>
      <c r="I73">
        <f t="shared" si="2"/>
        <v>3.9942857142857142</v>
      </c>
      <c r="T73" t="str" cm="1">
        <f t="array" ref="T73">_xlfn.IFS('Credit Scoring (2)'!I73&gt;4,"Agresif",'Credit Scoring (2)'!I73&lt;=3,"Konservatif",AND('Credit Scoring (2)'!I73&gt;3,'Credit Scoring (2)'!I73&lt;=4),"Moderat")</f>
        <v>Moderat</v>
      </c>
    </row>
    <row r="74" spans="1:20" x14ac:dyDescent="0.2">
      <c r="A74" s="1">
        <f>IF('Data Bersih'!A74&lt;=40,$L$7,$L$8)</f>
        <v>4</v>
      </c>
      <c r="B74" s="1">
        <f>IF('Data Bersih'!B74=$J$12,$L$12,$L$13)</f>
        <v>5</v>
      </c>
      <c r="C74" cm="1">
        <f t="array" ref="C74">ROUND(_xlfn.IFS('Data Bersih'!C74&lt;='Credit Scoring (2)'!$K$17,'Data Bersih'!C74*1.5/'Credit Scoring (2)'!$K$17,'Data Bersih'!C74&gt;'Credit Scoring (2)'!$K$19,'Data Bersih'!C74*6/$M$17,AND('Data Bersih'!C74&gt;'Credit Scoring (2)'!$K$17,'Data Bersih'!C74&lt;='Credit Scoring (2)'!$K$19),'Data Bersih'!C74*4.5/$K$19),2)</f>
        <v>3.43</v>
      </c>
      <c r="D74" cm="1">
        <f t="array" ref="D74">ROUND(_xlfn.IFS('Data Bersih'!D74&lt;='Credit Scoring (2)'!$K$28,'Data Bersih'!D74*2/'Credit Scoring (2)'!$K$28,'Data Bersih'!D74&gt;'Credit Scoring (2)'!$K$30,'Data Bersih'!D74*6/$M$28,AND('Data Bersih'!D74&gt;'Credit Scoring (2)'!$K$28,'Data Bersih'!D74&lt;='Credit Scoring (2)'!$K$30),'Data Bersih'!D74*4.5/$K$30),2)</f>
        <v>1.44</v>
      </c>
      <c r="E74" s="1" cm="1">
        <f t="array" ref="E74">_xlfn.IFS(AND('Data Bersih'!E74=$O$5,'Data Bersih'!F74,$P$5),$Q$5,AND('Data Bersih'!E74=$O$6,'Data Bersih'!F74=$P$6),$Q$6,AND('Data Bersih'!E74=$O$7,'Data Bersih'!F74=$P$7),$Q$7,AND('Data Bersih'!E74=$O$8,'Data Bersih'!F74=$P$8),$Q$8)</f>
        <v>0</v>
      </c>
      <c r="F74" s="1" cm="1">
        <f t="array" ref="F74">_xlfn.IFS('Data Bersih'!G74=$O$13,$P$13,'Data Bersih'!G74=$O$14,$P$14,'Data Bersih'!G74=$O$15,$P$15,'Data Bersih'!G74=$O$16,$P$16)</f>
        <v>3.5</v>
      </c>
      <c r="G74" cm="1">
        <f t="array" ref="G74">ROUND(_xlfn.IFS(AND('Data Bersih'!H74&gt;0,'Data Bersih'!H74&lt;=4),'Data Bersih'!H74*2/4,AND('Data Bersih'!H74&gt;4,'Data Bersih'!H74&lt;=7),'Data Bersih'!H74*4/7,AND('Data Bersih'!H74&gt;7,'Data Bersih'!H74&lt;=10),'Data Bersih'!H74*6/10),2)</f>
        <v>4.8</v>
      </c>
      <c r="H74" s="1" cm="1">
        <f t="array" ref="H74">_xlfn.IFS('Data Bersih'!I74=$O$28,$P$28,'Data Bersih'!I74=$O$29,$P$29,'Data Bersih'!I74=$O$30,$P$30,'Data Bersih'!I74=$O$31,$P$31)</f>
        <v>5</v>
      </c>
      <c r="I74">
        <f t="shared" si="2"/>
        <v>3.1671428571428568</v>
      </c>
      <c r="T74" t="str" cm="1">
        <f t="array" ref="T74">_xlfn.IFS('Credit Scoring (2)'!I74&gt;4,"Agresif",'Credit Scoring (2)'!I74&lt;=3,"Konservatif",AND('Credit Scoring (2)'!I74&gt;3,'Credit Scoring (2)'!I74&lt;=4),"Moderat")</f>
        <v>Moderat</v>
      </c>
    </row>
    <row r="75" spans="1:20" x14ac:dyDescent="0.2">
      <c r="A75" s="1">
        <f>IF('Data Bersih'!A75&lt;=40,$L$7,$L$8)</f>
        <v>4</v>
      </c>
      <c r="B75" s="1">
        <f>IF('Data Bersih'!B75=$J$12,$L$12,$L$13)</f>
        <v>5</v>
      </c>
      <c r="C75" cm="1">
        <f t="array" ref="C75">ROUND(_xlfn.IFS('Data Bersih'!C75&lt;='Credit Scoring (2)'!$K$17,'Data Bersih'!C75*1.5/'Credit Scoring (2)'!$K$17,'Data Bersih'!C75&gt;'Credit Scoring (2)'!$K$19,'Data Bersih'!C75*6/$M$17,AND('Data Bersih'!C75&gt;'Credit Scoring (2)'!$K$17,'Data Bersih'!C75&lt;='Credit Scoring (2)'!$K$19),'Data Bersih'!C75*4.5/$K$19),2)</f>
        <v>4.5</v>
      </c>
      <c r="D75" cm="1">
        <f t="array" ref="D75">ROUND(_xlfn.IFS('Data Bersih'!D75&lt;='Credit Scoring (2)'!$K$28,'Data Bersih'!D75*2/'Credit Scoring (2)'!$K$28,'Data Bersih'!D75&gt;'Credit Scoring (2)'!$K$30,'Data Bersih'!D75*6/$M$28,AND('Data Bersih'!D75&gt;'Credit Scoring (2)'!$K$28,'Data Bersih'!D75&lt;='Credit Scoring (2)'!$K$30),'Data Bersih'!D75*4.5/$K$30),2)</f>
        <v>3.6</v>
      </c>
      <c r="E75" s="1" cm="1">
        <f t="array" ref="E75">_xlfn.IFS(AND('Data Bersih'!E75=$O$5,'Data Bersih'!F75,$P$5),$Q$5,AND('Data Bersih'!E75=$O$6,'Data Bersih'!F75=$P$6),$Q$6,AND('Data Bersih'!E75=$O$7,'Data Bersih'!F75=$P$7),$Q$7,AND('Data Bersih'!E75=$O$8,'Data Bersih'!F75=$P$8),$Q$8)</f>
        <v>3</v>
      </c>
      <c r="F75" s="1" cm="1">
        <f t="array" ref="F75">_xlfn.IFS('Data Bersih'!G75=$O$13,$P$13,'Data Bersih'!G75=$O$14,$P$14,'Data Bersih'!G75=$O$15,$P$15,'Data Bersih'!G75=$O$16,$P$16)</f>
        <v>3.5</v>
      </c>
      <c r="G75" cm="1">
        <f t="array" ref="G75">ROUND(_xlfn.IFS(AND('Data Bersih'!H75&gt;0,'Data Bersih'!H75&lt;=4),'Data Bersih'!H75*2/4,AND('Data Bersih'!H75&gt;4,'Data Bersih'!H75&lt;=7),'Data Bersih'!H75*4/7,AND('Data Bersih'!H75&gt;7,'Data Bersih'!H75&lt;=10),'Data Bersih'!H75*6/10),2)</f>
        <v>4</v>
      </c>
      <c r="H75" s="1" cm="1">
        <f t="array" ref="H75">_xlfn.IFS('Data Bersih'!I75=$O$28,$P$28,'Data Bersih'!I75=$O$29,$P$29,'Data Bersih'!I75=$O$30,$P$30,'Data Bersih'!I75=$O$31,$P$31)</f>
        <v>6</v>
      </c>
      <c r="I75">
        <f t="shared" si="2"/>
        <v>3.9428571428571431</v>
      </c>
      <c r="T75" t="str" cm="1">
        <f t="array" ref="T75">_xlfn.IFS('Credit Scoring (2)'!I75&gt;4,"Agresif",'Credit Scoring (2)'!I75&lt;=3,"Konservatif",AND('Credit Scoring (2)'!I75&gt;3,'Credit Scoring (2)'!I75&lt;=4),"Moderat")</f>
        <v>Moderat</v>
      </c>
    </row>
    <row r="76" spans="1:20" x14ac:dyDescent="0.2">
      <c r="A76" s="1">
        <f>IF('Data Bersih'!A76&lt;=40,$L$7,$L$8)</f>
        <v>4</v>
      </c>
      <c r="B76" s="1">
        <f>IF('Data Bersih'!B76=$J$12,$L$12,$L$13)</f>
        <v>2</v>
      </c>
      <c r="C76" cm="1">
        <f t="array" ref="C76">ROUND(_xlfn.IFS('Data Bersih'!C76&lt;='Credit Scoring (2)'!$K$17,'Data Bersih'!C76*1.5/'Credit Scoring (2)'!$K$17,'Data Bersih'!C76&gt;'Credit Scoring (2)'!$K$19,'Data Bersih'!C76*6/$M$17,AND('Data Bersih'!C76&gt;'Credit Scoring (2)'!$K$17,'Data Bersih'!C76&lt;='Credit Scoring (2)'!$K$19),'Data Bersih'!C76*4.5/$K$19),2)</f>
        <v>4.05</v>
      </c>
      <c r="D76" cm="1">
        <f t="array" ref="D76">ROUND(_xlfn.IFS('Data Bersih'!D76&lt;='Credit Scoring (2)'!$K$28,'Data Bersih'!D76*2/'Credit Scoring (2)'!$K$28,'Data Bersih'!D76&gt;'Credit Scoring (2)'!$K$30,'Data Bersih'!D76*6/$M$28,AND('Data Bersih'!D76&gt;'Credit Scoring (2)'!$K$28,'Data Bersih'!D76&lt;='Credit Scoring (2)'!$K$30),'Data Bersih'!D76*4.5/$K$30),2)</f>
        <v>3.6</v>
      </c>
      <c r="E76" s="1" cm="1">
        <f t="array" ref="E76">_xlfn.IFS(AND('Data Bersih'!E76=$O$5,'Data Bersih'!F76,$P$5),$Q$5,AND('Data Bersih'!E76=$O$6,'Data Bersih'!F76=$P$6),$Q$6,AND('Data Bersih'!E76=$O$7,'Data Bersih'!F76=$P$7),$Q$7,AND('Data Bersih'!E76=$O$8,'Data Bersih'!F76=$P$8),$Q$8)</f>
        <v>3</v>
      </c>
      <c r="F76" s="1" cm="1">
        <f t="array" ref="F76">_xlfn.IFS('Data Bersih'!G76=$O$13,$P$13,'Data Bersih'!G76=$O$14,$P$14,'Data Bersih'!G76=$O$15,$P$15,'Data Bersih'!G76=$O$16,$P$16)</f>
        <v>6</v>
      </c>
      <c r="G76" cm="1">
        <f t="array" ref="G76">ROUND(_xlfn.IFS(AND('Data Bersih'!H76&gt;0,'Data Bersih'!H76&lt;=4),'Data Bersih'!H76*2/4,AND('Data Bersih'!H76&gt;4,'Data Bersih'!H76&lt;=7),'Data Bersih'!H76*4/7,AND('Data Bersih'!H76&gt;7,'Data Bersih'!H76&lt;=10),'Data Bersih'!H76*6/10),2)</f>
        <v>4</v>
      </c>
      <c r="H76" s="1" cm="1">
        <f t="array" ref="H76">_xlfn.IFS('Data Bersih'!I76=$O$28,$P$28,'Data Bersih'!I76=$O$29,$P$29,'Data Bersih'!I76=$O$30,$P$30,'Data Bersih'!I76=$O$31,$P$31)</f>
        <v>5</v>
      </c>
      <c r="I76">
        <f t="shared" si="2"/>
        <v>3.8071428571428569</v>
      </c>
      <c r="T76" t="str" cm="1">
        <f t="array" ref="T76">_xlfn.IFS('Credit Scoring (2)'!I76&gt;4,"Agresif",'Credit Scoring (2)'!I76&lt;=3,"Konservatif",AND('Credit Scoring (2)'!I76&gt;3,'Credit Scoring (2)'!I76&lt;=4),"Moderat")</f>
        <v>Moderat</v>
      </c>
    </row>
    <row r="77" spans="1:20" x14ac:dyDescent="0.2">
      <c r="A77" s="1">
        <f>IF('Data Bersih'!A77&lt;=40,$L$7,$L$8)</f>
        <v>4</v>
      </c>
      <c r="B77" s="1">
        <f>IF('Data Bersih'!B77=$J$12,$L$12,$L$13)</f>
        <v>5</v>
      </c>
      <c r="C77" cm="1">
        <f t="array" ref="C77">ROUND(_xlfn.IFS('Data Bersih'!C77&lt;='Credit Scoring (2)'!$K$17,'Data Bersih'!C77*1.5/'Credit Scoring (2)'!$K$17,'Data Bersih'!C77&gt;'Credit Scoring (2)'!$K$19,'Data Bersih'!C77*6/$M$17,AND('Data Bersih'!C77&gt;'Credit Scoring (2)'!$K$17,'Data Bersih'!C77&lt;='Credit Scoring (2)'!$K$19),'Data Bersih'!C77*4.5/$K$19),2)</f>
        <v>2.14</v>
      </c>
      <c r="D77" cm="1">
        <f t="array" ref="D77">ROUND(_xlfn.IFS('Data Bersih'!D77&lt;='Credit Scoring (2)'!$K$28,'Data Bersih'!D77*2/'Credit Scoring (2)'!$K$28,'Data Bersih'!D77&gt;'Credit Scoring (2)'!$K$30,'Data Bersih'!D77*6/$M$28,AND('Data Bersih'!D77&gt;'Credit Scoring (2)'!$K$28,'Data Bersih'!D77&lt;='Credit Scoring (2)'!$K$30),'Data Bersih'!D77*4.5/$K$30),2)</f>
        <v>4.5</v>
      </c>
      <c r="E77" s="1" cm="1">
        <f t="array" ref="E77">_xlfn.IFS(AND('Data Bersih'!E77=$O$5,'Data Bersih'!F77,$P$5),$Q$5,AND('Data Bersih'!E77=$O$6,'Data Bersih'!F77=$P$6),$Q$6,AND('Data Bersih'!E77=$O$7,'Data Bersih'!F77=$P$7),$Q$7,AND('Data Bersih'!E77=$O$8,'Data Bersih'!F77=$P$8),$Q$8)</f>
        <v>3</v>
      </c>
      <c r="F77" s="1" cm="1">
        <f t="array" ref="F77">_xlfn.IFS('Data Bersih'!G77=$O$13,$P$13,'Data Bersih'!G77=$O$14,$P$14,'Data Bersih'!G77=$O$15,$P$15,'Data Bersih'!G77=$O$16,$P$16)</f>
        <v>6</v>
      </c>
      <c r="G77" cm="1">
        <f t="array" ref="G77">ROUND(_xlfn.IFS(AND('Data Bersih'!H77&gt;0,'Data Bersih'!H77&lt;=4),'Data Bersih'!H77*2/4,AND('Data Bersih'!H77&gt;4,'Data Bersih'!H77&lt;=7),'Data Bersih'!H77*4/7,AND('Data Bersih'!H77&gt;7,'Data Bersih'!H77&lt;=10),'Data Bersih'!H77*6/10),2)</f>
        <v>5.4</v>
      </c>
      <c r="H77" s="1" cm="1">
        <f t="array" ref="H77">_xlfn.IFS('Data Bersih'!I77=$O$28,$P$28,'Data Bersih'!I77=$O$29,$P$29,'Data Bersih'!I77=$O$30,$P$30,'Data Bersih'!I77=$O$31,$P$31)</f>
        <v>5</v>
      </c>
      <c r="I77">
        <f t="shared" si="2"/>
        <v>4.2914285714285709</v>
      </c>
      <c r="T77" t="str" cm="1">
        <f t="array" ref="T77">_xlfn.IFS('Credit Scoring (2)'!I77&gt;4,"Agresif",'Credit Scoring (2)'!I77&lt;=3,"Konservatif",AND('Credit Scoring (2)'!I77&gt;3,'Credit Scoring (2)'!I77&lt;=4),"Moderat")</f>
        <v>Agresif</v>
      </c>
    </row>
    <row r="78" spans="1:20" x14ac:dyDescent="0.2">
      <c r="A78" s="1">
        <f>IF('Data Bersih'!A78&lt;=40,$L$7,$L$8)</f>
        <v>4</v>
      </c>
      <c r="B78" s="1">
        <f>IF('Data Bersih'!B78=$J$12,$L$12,$L$13)</f>
        <v>5</v>
      </c>
      <c r="C78" cm="1">
        <f t="array" ref="C78">ROUND(_xlfn.IFS('Data Bersih'!C78&lt;='Credit Scoring (2)'!$K$17,'Data Bersih'!C78*1.5/'Credit Scoring (2)'!$K$17,'Data Bersih'!C78&gt;'Credit Scoring (2)'!$K$19,'Data Bersih'!C78*6/$M$17,AND('Data Bersih'!C78&gt;'Credit Scoring (2)'!$K$17,'Data Bersih'!C78&lt;='Credit Scoring (2)'!$K$19),'Data Bersih'!C78*4.5/$K$19),2)</f>
        <v>1.33</v>
      </c>
      <c r="D78" cm="1">
        <f t="array" ref="D78">ROUND(_xlfn.IFS('Data Bersih'!D78&lt;='Credit Scoring (2)'!$K$28,'Data Bersih'!D78*2/'Credit Scoring (2)'!$K$28,'Data Bersih'!D78&gt;'Credit Scoring (2)'!$K$30,'Data Bersih'!D78*6/$M$28,AND('Data Bersih'!D78&gt;'Credit Scoring (2)'!$K$28,'Data Bersih'!D78&lt;='Credit Scoring (2)'!$K$30),'Data Bersih'!D78*4.5/$K$30),2)</f>
        <v>0.01</v>
      </c>
      <c r="E78" s="1" cm="1">
        <f t="array" ref="E78">_xlfn.IFS(AND('Data Bersih'!E78=$O$5,'Data Bersih'!F78,$P$5),$Q$5,AND('Data Bersih'!E78=$O$6,'Data Bersih'!F78=$P$6),$Q$6,AND('Data Bersih'!E78=$O$7,'Data Bersih'!F78=$P$7),$Q$7,AND('Data Bersih'!E78=$O$8,'Data Bersih'!F78=$P$8),$Q$8)</f>
        <v>3</v>
      </c>
      <c r="F78" s="1" cm="1">
        <f t="array" ref="F78">_xlfn.IFS('Data Bersih'!G78=$O$13,$P$13,'Data Bersih'!G78=$O$14,$P$14,'Data Bersih'!G78=$O$15,$P$15,'Data Bersih'!G78=$O$16,$P$16)</f>
        <v>3.5</v>
      </c>
      <c r="G78" cm="1">
        <f t="array" ref="G78">ROUND(_xlfn.IFS(AND('Data Bersih'!H78&gt;0,'Data Bersih'!H78&lt;=4),'Data Bersih'!H78*2/4,AND('Data Bersih'!H78&gt;4,'Data Bersih'!H78&lt;=7),'Data Bersih'!H78*4/7,AND('Data Bersih'!H78&gt;7,'Data Bersih'!H78&lt;=10),'Data Bersih'!H78*6/10),2)</f>
        <v>1.5</v>
      </c>
      <c r="H78" s="1" cm="1">
        <f t="array" ref="H78">_xlfn.IFS('Data Bersih'!I78=$O$28,$P$28,'Data Bersih'!I78=$O$29,$P$29,'Data Bersih'!I78=$O$30,$P$30,'Data Bersih'!I78=$O$31,$P$31)</f>
        <v>3</v>
      </c>
      <c r="I78">
        <f t="shared" si="2"/>
        <v>2.62</v>
      </c>
      <c r="T78" t="str" cm="1">
        <f t="array" ref="T78">_xlfn.IFS('Credit Scoring (2)'!I78&gt;4,"Agresif",'Credit Scoring (2)'!I78&lt;=3,"Konservatif",AND('Credit Scoring (2)'!I78&gt;3,'Credit Scoring (2)'!I78&lt;=4),"Moderat")</f>
        <v>Konservatif</v>
      </c>
    </row>
    <row r="79" spans="1:20" x14ac:dyDescent="0.2">
      <c r="A79" s="1">
        <f>IF('Data Bersih'!A79&lt;=40,$L$7,$L$8)</f>
        <v>4</v>
      </c>
      <c r="B79" s="1">
        <f>IF('Data Bersih'!B79=$J$12,$L$12,$L$13)</f>
        <v>5</v>
      </c>
      <c r="C79" cm="1">
        <f t="array" ref="C79">ROUND(_xlfn.IFS('Data Bersih'!C79&lt;='Credit Scoring (2)'!$K$17,'Data Bersih'!C79*1.5/'Credit Scoring (2)'!$K$17,'Data Bersih'!C79&gt;'Credit Scoring (2)'!$K$19,'Data Bersih'!C79*6/$M$17,AND('Data Bersih'!C79&gt;'Credit Scoring (2)'!$K$17,'Data Bersih'!C79&lt;='Credit Scoring (2)'!$K$19),'Data Bersih'!C79*4.5/$K$19),2)</f>
        <v>4.29</v>
      </c>
      <c r="D79" cm="1">
        <f t="array" ref="D79">ROUND(_xlfn.IFS('Data Bersih'!D79&lt;='Credit Scoring (2)'!$K$28,'Data Bersih'!D79*2/'Credit Scoring (2)'!$K$28,'Data Bersih'!D79&gt;'Credit Scoring (2)'!$K$30,'Data Bersih'!D79*6/$M$28,AND('Data Bersih'!D79&gt;'Credit Scoring (2)'!$K$28,'Data Bersih'!D79&lt;='Credit Scoring (2)'!$K$30),'Data Bersih'!D79*4.5/$K$30),2)</f>
        <v>4.8</v>
      </c>
      <c r="E79" s="1" cm="1">
        <f t="array" ref="E79">_xlfn.IFS(AND('Data Bersih'!E79=$O$5,'Data Bersih'!F79,$P$5),$Q$5,AND('Data Bersih'!E79=$O$6,'Data Bersih'!F79=$P$6),$Q$6,AND('Data Bersih'!E79=$O$7,'Data Bersih'!F79=$P$7),$Q$7,AND('Data Bersih'!E79=$O$8,'Data Bersih'!F79=$P$8),$Q$8)</f>
        <v>3</v>
      </c>
      <c r="F79" s="1" cm="1">
        <f t="array" ref="F79">_xlfn.IFS('Data Bersih'!G79=$O$13,$P$13,'Data Bersih'!G79=$O$14,$P$14,'Data Bersih'!G79=$O$15,$P$15,'Data Bersih'!G79=$O$16,$P$16)</f>
        <v>3.5</v>
      </c>
      <c r="G79" cm="1">
        <f t="array" ref="G79">ROUND(_xlfn.IFS(AND('Data Bersih'!H79&gt;0,'Data Bersih'!H79&lt;=4),'Data Bersih'!H79*2/4,AND('Data Bersih'!H79&gt;4,'Data Bersih'!H79&lt;=7),'Data Bersih'!H79*4/7,AND('Data Bersih'!H79&gt;7,'Data Bersih'!H79&lt;=10),'Data Bersih'!H79*6/10),2)</f>
        <v>4.8</v>
      </c>
      <c r="H79" s="1" cm="1">
        <f t="array" ref="H79">_xlfn.IFS('Data Bersih'!I79=$O$28,$P$28,'Data Bersih'!I79=$O$29,$P$29,'Data Bersih'!I79=$O$30,$P$30,'Data Bersih'!I79=$O$31,$P$31)</f>
        <v>5</v>
      </c>
      <c r="I79">
        <f t="shared" si="2"/>
        <v>4.1985714285714284</v>
      </c>
      <c r="T79" t="str" cm="1">
        <f t="array" ref="T79">_xlfn.IFS('Credit Scoring (2)'!I79&gt;4,"Agresif",'Credit Scoring (2)'!I79&lt;=3,"Konservatif",AND('Credit Scoring (2)'!I79&gt;3,'Credit Scoring (2)'!I79&lt;=4),"Moderat")</f>
        <v>Agresif</v>
      </c>
    </row>
    <row r="80" spans="1:20" x14ac:dyDescent="0.2">
      <c r="A80" s="1">
        <f>IF('Data Bersih'!A80&lt;=40,$L$7,$L$8)</f>
        <v>4</v>
      </c>
      <c r="B80" s="1">
        <f>IF('Data Bersih'!B80=$J$12,$L$12,$L$13)</f>
        <v>2</v>
      </c>
      <c r="C80" cm="1">
        <f t="array" ref="C80">ROUND(_xlfn.IFS('Data Bersih'!C80&lt;='Credit Scoring (2)'!$K$17,'Data Bersih'!C80*1.5/'Credit Scoring (2)'!$K$17,'Data Bersih'!C80&gt;'Credit Scoring (2)'!$K$19,'Data Bersih'!C80*6/$M$17,AND('Data Bersih'!C80&gt;'Credit Scoring (2)'!$K$17,'Data Bersih'!C80&lt;='Credit Scoring (2)'!$K$19),'Data Bersih'!C80*4.5/$K$19),2)</f>
        <v>1.58</v>
      </c>
      <c r="D80" cm="1">
        <f t="array" ref="D80">ROUND(_xlfn.IFS('Data Bersih'!D80&lt;='Credit Scoring (2)'!$K$28,'Data Bersih'!D80*2/'Credit Scoring (2)'!$K$28,'Data Bersih'!D80&gt;'Credit Scoring (2)'!$K$30,'Data Bersih'!D80*6/$M$28,AND('Data Bersih'!D80&gt;'Credit Scoring (2)'!$K$28,'Data Bersih'!D80&lt;='Credit Scoring (2)'!$K$30),'Data Bersih'!D80*4.5/$K$30),2)</f>
        <v>4.5</v>
      </c>
      <c r="E80" s="1" cm="1">
        <f t="array" ref="E80">_xlfn.IFS(AND('Data Bersih'!E80=$O$5,'Data Bersih'!F80,$P$5),$Q$5,AND('Data Bersih'!E80=$O$6,'Data Bersih'!F80=$P$6),$Q$6,AND('Data Bersih'!E80=$O$7,'Data Bersih'!F80=$P$7),$Q$7,AND('Data Bersih'!E80=$O$8,'Data Bersih'!F80=$P$8),$Q$8)</f>
        <v>3</v>
      </c>
      <c r="F80" s="1" cm="1">
        <f t="array" ref="F80">_xlfn.IFS('Data Bersih'!G80=$O$13,$P$13,'Data Bersih'!G80=$O$14,$P$14,'Data Bersih'!G80=$O$15,$P$15,'Data Bersih'!G80=$O$16,$P$16)</f>
        <v>6</v>
      </c>
      <c r="G80" cm="1">
        <f t="array" ref="G80">ROUND(_xlfn.IFS(AND('Data Bersih'!H80&gt;0,'Data Bersih'!H80&lt;=4),'Data Bersih'!H80*2/4,AND('Data Bersih'!H80&gt;4,'Data Bersih'!H80&lt;=7),'Data Bersih'!H80*4/7,AND('Data Bersih'!H80&gt;7,'Data Bersih'!H80&lt;=10),'Data Bersih'!H80*6/10),2)</f>
        <v>5.4</v>
      </c>
      <c r="H80" s="1" cm="1">
        <f t="array" ref="H80">_xlfn.IFS('Data Bersih'!I80=$O$28,$P$28,'Data Bersih'!I80=$O$29,$P$29,'Data Bersih'!I80=$O$30,$P$30,'Data Bersih'!I80=$O$31,$P$31)</f>
        <v>3</v>
      </c>
      <c r="I80">
        <f t="shared" si="2"/>
        <v>3.7828571428571425</v>
      </c>
      <c r="T80" t="str" cm="1">
        <f t="array" ref="T80">_xlfn.IFS('Credit Scoring (2)'!I80&gt;4,"Agresif",'Credit Scoring (2)'!I80&lt;=3,"Konservatif",AND('Credit Scoring (2)'!I80&gt;3,'Credit Scoring (2)'!I80&lt;=4),"Moderat")</f>
        <v>Moderat</v>
      </c>
    </row>
    <row r="81" spans="1:20" x14ac:dyDescent="0.2">
      <c r="A81" s="1">
        <f>IF('Data Bersih'!A81&lt;=40,$L$7,$L$8)</f>
        <v>4</v>
      </c>
      <c r="B81" s="1">
        <f>IF('Data Bersih'!B81=$J$12,$L$12,$L$13)</f>
        <v>5</v>
      </c>
      <c r="C81" cm="1">
        <f t="array" ref="C81">ROUND(_xlfn.IFS('Data Bersih'!C81&lt;='Credit Scoring (2)'!$K$17,'Data Bersih'!C81*1.5/'Credit Scoring (2)'!$K$17,'Data Bersih'!C81&gt;'Credit Scoring (2)'!$K$19,'Data Bersih'!C81*6/$M$17,AND('Data Bersih'!C81&gt;'Credit Scoring (2)'!$K$17,'Data Bersih'!C81&lt;='Credit Scoring (2)'!$K$19),'Data Bersih'!C81*4.5/$K$19),2)</f>
        <v>3.38</v>
      </c>
      <c r="D81" cm="1">
        <f t="array" ref="D81">ROUND(_xlfn.IFS('Data Bersih'!D81&lt;='Credit Scoring (2)'!$K$28,'Data Bersih'!D81*2/'Credit Scoring (2)'!$K$28,'Data Bersih'!D81&gt;'Credit Scoring (2)'!$K$30,'Data Bersih'!D81*6/$M$28,AND('Data Bersih'!D81&gt;'Credit Scoring (2)'!$K$28,'Data Bersih'!D81&lt;='Credit Scoring (2)'!$K$30),'Data Bersih'!D81*4.5/$K$30),2)</f>
        <v>0.75</v>
      </c>
      <c r="E81" s="1" cm="1">
        <f t="array" ref="E81">_xlfn.IFS(AND('Data Bersih'!E81=$O$5,'Data Bersih'!F81,$P$5),$Q$5,AND('Data Bersih'!E81=$O$6,'Data Bersih'!F81=$P$6),$Q$6,AND('Data Bersih'!E81=$O$7,'Data Bersih'!F81=$P$7),$Q$7,AND('Data Bersih'!E81=$O$8,'Data Bersih'!F81=$P$8),$Q$8)</f>
        <v>3</v>
      </c>
      <c r="F81" s="1" cm="1">
        <f t="array" ref="F81">_xlfn.IFS('Data Bersih'!G81=$O$13,$P$13,'Data Bersih'!G81=$O$14,$P$14,'Data Bersih'!G81=$O$15,$P$15,'Data Bersih'!G81=$O$16,$P$16)</f>
        <v>1</v>
      </c>
      <c r="G81" cm="1">
        <f t="array" ref="G81">ROUND(_xlfn.IFS(AND('Data Bersih'!H81&gt;0,'Data Bersih'!H81&lt;=4),'Data Bersih'!H81*2/4,AND('Data Bersih'!H81&gt;4,'Data Bersih'!H81&lt;=7),'Data Bersih'!H81*4/7,AND('Data Bersih'!H81&gt;7,'Data Bersih'!H81&lt;=10),'Data Bersih'!H81*6/10),2)</f>
        <v>4</v>
      </c>
      <c r="H81" s="1" cm="1">
        <f t="array" ref="H81">_xlfn.IFS('Data Bersih'!I81=$O$28,$P$28,'Data Bersih'!I81=$O$29,$P$29,'Data Bersih'!I81=$O$30,$P$30,'Data Bersih'!I81=$O$31,$P$31)</f>
        <v>5</v>
      </c>
      <c r="I81">
        <f t="shared" si="2"/>
        <v>3.0185714285714282</v>
      </c>
      <c r="T81" t="str" cm="1">
        <f t="array" ref="T81">_xlfn.IFS('Credit Scoring (2)'!I81&gt;4,"Agresif",'Credit Scoring (2)'!I81&lt;=3,"Konservatif",AND('Credit Scoring (2)'!I81&gt;3,'Credit Scoring (2)'!I81&lt;=4),"Moderat")</f>
        <v>Moderat</v>
      </c>
    </row>
    <row r="82" spans="1:20" x14ac:dyDescent="0.2">
      <c r="A82" s="1">
        <f>IF('Data Bersih'!A82&lt;=40,$L$7,$L$8)</f>
        <v>4</v>
      </c>
      <c r="B82" s="1">
        <f>IF('Data Bersih'!B82=$J$12,$L$12,$L$13)</f>
        <v>5</v>
      </c>
      <c r="C82" cm="1">
        <f t="array" ref="C82">ROUND(_xlfn.IFS('Data Bersih'!C82&lt;='Credit Scoring (2)'!$K$17,'Data Bersih'!C82*1.5/'Credit Scoring (2)'!$K$17,'Data Bersih'!C82&gt;'Credit Scoring (2)'!$K$19,'Data Bersih'!C82*6/$M$17,AND('Data Bersih'!C82&gt;'Credit Scoring (2)'!$K$17,'Data Bersih'!C82&lt;='Credit Scoring (2)'!$K$19),'Data Bersih'!C82*4.5/$K$19),2)</f>
        <v>4.5</v>
      </c>
      <c r="D82" cm="1">
        <f t="array" ref="D82">ROUND(_xlfn.IFS('Data Bersih'!D82&lt;='Credit Scoring (2)'!$K$28,'Data Bersih'!D82*2/'Credit Scoring (2)'!$K$28,'Data Bersih'!D82&gt;'Credit Scoring (2)'!$K$30,'Data Bersih'!D82*6/$M$28,AND('Data Bersih'!D82&gt;'Credit Scoring (2)'!$K$28,'Data Bersih'!D82&lt;='Credit Scoring (2)'!$K$30),'Data Bersih'!D82*4.5/$K$30),2)</f>
        <v>0.6</v>
      </c>
      <c r="E82" s="1" cm="1">
        <f t="array" ref="E82">_xlfn.IFS(AND('Data Bersih'!E82=$O$5,'Data Bersih'!F82,$P$5),$Q$5,AND('Data Bersih'!E82=$O$6,'Data Bersih'!F82=$P$6),$Q$6,AND('Data Bersih'!E82=$O$7,'Data Bersih'!F82=$P$7),$Q$7,AND('Data Bersih'!E82=$O$8,'Data Bersih'!F82=$P$8),$Q$8)</f>
        <v>1</v>
      </c>
      <c r="F82" s="1" cm="1">
        <f t="array" ref="F82">_xlfn.IFS('Data Bersih'!G82=$O$13,$P$13,'Data Bersih'!G82=$O$14,$P$14,'Data Bersih'!G82=$O$15,$P$15,'Data Bersih'!G82=$O$16,$P$16)</f>
        <v>3.5</v>
      </c>
      <c r="G82" cm="1">
        <f t="array" ref="G82">ROUND(_xlfn.IFS(AND('Data Bersih'!H82&gt;0,'Data Bersih'!H82&lt;=4),'Data Bersih'!H82*2/4,AND('Data Bersih'!H82&gt;4,'Data Bersih'!H82&lt;=7),'Data Bersih'!H82*4/7,AND('Data Bersih'!H82&gt;7,'Data Bersih'!H82&lt;=10),'Data Bersih'!H82*6/10),2)</f>
        <v>3.43</v>
      </c>
      <c r="H82" s="1" cm="1">
        <f t="array" ref="H82">_xlfn.IFS('Data Bersih'!I82=$O$28,$P$28,'Data Bersih'!I82=$O$29,$P$29,'Data Bersih'!I82=$O$30,$P$30,'Data Bersih'!I82=$O$31,$P$31)</f>
        <v>3</v>
      </c>
      <c r="I82">
        <f t="shared" si="2"/>
        <v>3.1471428571428572</v>
      </c>
      <c r="T82" t="str" cm="1">
        <f t="array" ref="T82">_xlfn.IFS('Credit Scoring (2)'!I82&gt;4,"Agresif",'Credit Scoring (2)'!I82&lt;=3,"Konservatif",AND('Credit Scoring (2)'!I82&gt;3,'Credit Scoring (2)'!I82&lt;=4),"Moderat")</f>
        <v>Moderat</v>
      </c>
    </row>
    <row r="83" spans="1:20" x14ac:dyDescent="0.2">
      <c r="A83" s="1">
        <f>IF('Data Bersih'!A83&lt;=40,$L$7,$L$8)</f>
        <v>4</v>
      </c>
      <c r="B83" s="1">
        <f>IF('Data Bersih'!B83=$J$12,$L$12,$L$13)</f>
        <v>2</v>
      </c>
      <c r="C83" cm="1">
        <f t="array" ref="C83">ROUND(_xlfn.IFS('Data Bersih'!C83&lt;='Credit Scoring (2)'!$K$17,'Data Bersih'!C83*1.5/'Credit Scoring (2)'!$K$17,'Data Bersih'!C83&gt;'Credit Scoring (2)'!$K$19,'Data Bersih'!C83*6/$M$17,AND('Data Bersih'!C83&gt;'Credit Scoring (2)'!$K$17,'Data Bersih'!C83&lt;='Credit Scoring (2)'!$K$19),'Data Bersih'!C83*4.5/$K$19),2)</f>
        <v>1.1100000000000001</v>
      </c>
      <c r="D83" cm="1">
        <f t="array" ref="D83">ROUND(_xlfn.IFS('Data Bersih'!D83&lt;='Credit Scoring (2)'!$K$28,'Data Bersih'!D83*2/'Credit Scoring (2)'!$K$28,'Data Bersih'!D83&gt;'Credit Scoring (2)'!$K$30,'Data Bersih'!D83*6/$M$28,AND('Data Bersih'!D83&gt;'Credit Scoring (2)'!$K$28,'Data Bersih'!D83&lt;='Credit Scoring (2)'!$K$30),'Data Bersih'!D83*4.5/$K$30),2)</f>
        <v>4.5</v>
      </c>
      <c r="E83" s="1" cm="1">
        <f t="array" ref="E83">_xlfn.IFS(AND('Data Bersih'!E83=$O$5,'Data Bersih'!F83,$P$5),$Q$5,AND('Data Bersih'!E83=$O$6,'Data Bersih'!F83=$P$6),$Q$6,AND('Data Bersih'!E83=$O$7,'Data Bersih'!F83=$P$7),$Q$7,AND('Data Bersih'!E83=$O$8,'Data Bersih'!F83=$P$8),$Q$8)</f>
        <v>0</v>
      </c>
      <c r="F83" s="1" cm="1">
        <f t="array" ref="F83">_xlfn.IFS('Data Bersih'!G83=$O$13,$P$13,'Data Bersih'!G83=$O$14,$P$14,'Data Bersih'!G83=$O$15,$P$15,'Data Bersih'!G83=$O$16,$P$16)</f>
        <v>3.5</v>
      </c>
      <c r="G83" cm="1">
        <f t="array" ref="G83">ROUND(_xlfn.IFS(AND('Data Bersih'!H83&gt;0,'Data Bersih'!H83&lt;=4),'Data Bersih'!H83*2/4,AND('Data Bersih'!H83&gt;4,'Data Bersih'!H83&lt;=7),'Data Bersih'!H83*4/7,AND('Data Bersih'!H83&gt;7,'Data Bersih'!H83&lt;=10),'Data Bersih'!H83*6/10),2)</f>
        <v>1</v>
      </c>
      <c r="H83" s="1" cm="1">
        <f t="array" ref="H83">_xlfn.IFS('Data Bersih'!I83=$O$28,$P$28,'Data Bersih'!I83=$O$29,$P$29,'Data Bersih'!I83=$O$30,$P$30,'Data Bersih'!I83=$O$31,$P$31)</f>
        <v>1</v>
      </c>
      <c r="I83">
        <f t="shared" si="2"/>
        <v>2.3014285714285712</v>
      </c>
      <c r="T83" t="str" cm="1">
        <f t="array" ref="T83">_xlfn.IFS('Credit Scoring (2)'!I83&gt;4,"Agresif",'Credit Scoring (2)'!I83&lt;=3,"Konservatif",AND('Credit Scoring (2)'!I83&gt;3,'Credit Scoring (2)'!I83&lt;=4),"Moderat")</f>
        <v>Konservatif</v>
      </c>
    </row>
    <row r="84" spans="1:20" x14ac:dyDescent="0.2">
      <c r="A84" s="1">
        <f>IF('Data Bersih'!A84&lt;=40,$L$7,$L$8)</f>
        <v>4</v>
      </c>
      <c r="B84" s="1">
        <f>IF('Data Bersih'!B84=$J$12,$L$12,$L$13)</f>
        <v>5</v>
      </c>
      <c r="C84" cm="1">
        <f t="array" ref="C84">ROUND(_xlfn.IFS('Data Bersih'!C84&lt;='Credit Scoring (2)'!$K$17,'Data Bersih'!C84*1.5/'Credit Scoring (2)'!$K$17,'Data Bersih'!C84&gt;'Credit Scoring (2)'!$K$19,'Data Bersih'!C84*6/$M$17,AND('Data Bersih'!C84&gt;'Credit Scoring (2)'!$K$17,'Data Bersih'!C84&lt;='Credit Scoring (2)'!$K$19),'Data Bersih'!C84*4.5/$K$19),2)</f>
        <v>1.1100000000000001</v>
      </c>
      <c r="D84" cm="1">
        <f t="array" ref="D84">ROUND(_xlfn.IFS('Data Bersih'!D84&lt;='Credit Scoring (2)'!$K$28,'Data Bersih'!D84*2/'Credit Scoring (2)'!$K$28,'Data Bersih'!D84&gt;'Credit Scoring (2)'!$K$30,'Data Bersih'!D84*6/$M$28,AND('Data Bersih'!D84&gt;'Credit Scoring (2)'!$K$28,'Data Bersih'!D84&lt;='Credit Scoring (2)'!$K$30),'Data Bersih'!D84*4.5/$K$30),2)</f>
        <v>2.1800000000000002</v>
      </c>
      <c r="E84" s="1" cm="1">
        <f t="array" ref="E84">_xlfn.IFS(AND('Data Bersih'!E84=$O$5,'Data Bersih'!F84,$P$5),$Q$5,AND('Data Bersih'!E84=$O$6,'Data Bersih'!F84=$P$6),$Q$6,AND('Data Bersih'!E84=$O$7,'Data Bersih'!F84=$P$7),$Q$7,AND('Data Bersih'!E84=$O$8,'Data Bersih'!F84=$P$8),$Q$8)</f>
        <v>3</v>
      </c>
      <c r="F84" s="1" cm="1">
        <f t="array" ref="F84">_xlfn.IFS('Data Bersih'!G84=$O$13,$P$13,'Data Bersih'!G84=$O$14,$P$14,'Data Bersih'!G84=$O$15,$P$15,'Data Bersih'!G84=$O$16,$P$16)</f>
        <v>3.5</v>
      </c>
      <c r="G84" cm="1">
        <f t="array" ref="G84">ROUND(_xlfn.IFS(AND('Data Bersih'!H84&gt;0,'Data Bersih'!H84&lt;=4),'Data Bersih'!H84*2/4,AND('Data Bersih'!H84&gt;4,'Data Bersih'!H84&lt;=7),'Data Bersih'!H84*4/7,AND('Data Bersih'!H84&gt;7,'Data Bersih'!H84&lt;=10),'Data Bersih'!H84*6/10),2)</f>
        <v>4</v>
      </c>
      <c r="H84" s="1" cm="1">
        <f t="array" ref="H84">_xlfn.IFS('Data Bersih'!I84=$O$28,$P$28,'Data Bersih'!I84=$O$29,$P$29,'Data Bersih'!I84=$O$30,$P$30,'Data Bersih'!I84=$O$31,$P$31)</f>
        <v>5</v>
      </c>
      <c r="I84">
        <f t="shared" si="2"/>
        <v>3.2557142857142858</v>
      </c>
      <c r="T84" t="str" cm="1">
        <f t="array" ref="T84">_xlfn.IFS('Credit Scoring (2)'!I84&gt;4,"Agresif",'Credit Scoring (2)'!I84&lt;=3,"Konservatif",AND('Credit Scoring (2)'!I84&gt;3,'Credit Scoring (2)'!I84&lt;=4),"Moderat")</f>
        <v>Moderat</v>
      </c>
    </row>
    <row r="85" spans="1:20" x14ac:dyDescent="0.2">
      <c r="A85" s="1">
        <f>IF('Data Bersih'!A85&lt;=40,$L$7,$L$8)</f>
        <v>4</v>
      </c>
      <c r="B85" s="1">
        <f>IF('Data Bersih'!B85=$J$12,$L$12,$L$13)</f>
        <v>5</v>
      </c>
      <c r="C85" cm="1">
        <f t="array" ref="C85">ROUND(_xlfn.IFS('Data Bersih'!C85&lt;='Credit Scoring (2)'!$K$17,'Data Bersih'!C85*1.5/'Credit Scoring (2)'!$K$17,'Data Bersih'!C85&gt;'Credit Scoring (2)'!$K$19,'Data Bersih'!C85*6/$M$17,AND('Data Bersih'!C85&gt;'Credit Scoring (2)'!$K$17,'Data Bersih'!C85&lt;='Credit Scoring (2)'!$K$19),'Data Bersih'!C85*4.5/$K$19),2)</f>
        <v>0.67</v>
      </c>
      <c r="D85" cm="1">
        <f t="array" ref="D85">ROUND(_xlfn.IFS('Data Bersih'!D85&lt;='Credit Scoring (2)'!$K$28,'Data Bersih'!D85*2/'Credit Scoring (2)'!$K$28,'Data Bersih'!D85&gt;'Credit Scoring (2)'!$K$30,'Data Bersih'!D85*6/$M$28,AND('Data Bersih'!D85&gt;'Credit Scoring (2)'!$K$28,'Data Bersih'!D85&lt;='Credit Scoring (2)'!$K$30),'Data Bersih'!D85*4.5/$K$30),2)</f>
        <v>4.5</v>
      </c>
      <c r="E85" s="1" cm="1">
        <f t="array" ref="E85">_xlfn.IFS(AND('Data Bersih'!E85=$O$5,'Data Bersih'!F85,$P$5),$Q$5,AND('Data Bersih'!E85=$O$6,'Data Bersih'!F85=$P$6),$Q$6,AND('Data Bersih'!E85=$O$7,'Data Bersih'!F85=$P$7),$Q$7,AND('Data Bersih'!E85=$O$8,'Data Bersih'!F85=$P$8),$Q$8)</f>
        <v>1</v>
      </c>
      <c r="F85" s="1" cm="1">
        <f t="array" ref="F85">_xlfn.IFS('Data Bersih'!G85=$O$13,$P$13,'Data Bersih'!G85=$O$14,$P$14,'Data Bersih'!G85=$O$15,$P$15,'Data Bersih'!G85=$O$16,$P$16)</f>
        <v>6</v>
      </c>
      <c r="G85" cm="1">
        <f t="array" ref="G85">ROUND(_xlfn.IFS(AND('Data Bersih'!H85&gt;0,'Data Bersih'!H85&lt;=4),'Data Bersih'!H85*2/4,AND('Data Bersih'!H85&gt;4,'Data Bersih'!H85&lt;=7),'Data Bersih'!H85*4/7,AND('Data Bersih'!H85&gt;7,'Data Bersih'!H85&lt;=10),'Data Bersih'!H85*6/10),2)</f>
        <v>2</v>
      </c>
      <c r="H85" s="1" cm="1">
        <f t="array" ref="H85">_xlfn.IFS('Data Bersih'!I85=$O$28,$P$28,'Data Bersih'!I85=$O$29,$P$29,'Data Bersih'!I85=$O$30,$P$30,'Data Bersih'!I85=$O$31,$P$31)</f>
        <v>3</v>
      </c>
      <c r="I85">
        <f t="shared" si="2"/>
        <v>3.31</v>
      </c>
      <c r="T85" t="str" cm="1">
        <f t="array" ref="T85">_xlfn.IFS('Credit Scoring (2)'!I85&gt;4,"Agresif",'Credit Scoring (2)'!I85&lt;=3,"Konservatif",AND('Credit Scoring (2)'!I85&gt;3,'Credit Scoring (2)'!I85&lt;=4),"Moderat")</f>
        <v>Moderat</v>
      </c>
    </row>
    <row r="86" spans="1:20" x14ac:dyDescent="0.2">
      <c r="A86" s="1">
        <f>IF('Data Bersih'!A86&lt;=40,$L$7,$L$8)</f>
        <v>4</v>
      </c>
      <c r="B86" s="1">
        <f>IF('Data Bersih'!B86=$J$12,$L$12,$L$13)</f>
        <v>2</v>
      </c>
      <c r="C86" cm="1">
        <f t="array" ref="C86">ROUND(_xlfn.IFS('Data Bersih'!C86&lt;='Credit Scoring (2)'!$K$17,'Data Bersih'!C86*1.5/'Credit Scoring (2)'!$K$17,'Data Bersih'!C86&gt;'Credit Scoring (2)'!$K$19,'Data Bersih'!C86*6/$M$17,AND('Data Bersih'!C86&gt;'Credit Scoring (2)'!$K$17,'Data Bersih'!C86&lt;='Credit Scoring (2)'!$K$19),'Data Bersih'!C86*4.5/$K$19),2)</f>
        <v>4.5</v>
      </c>
      <c r="D86" cm="1">
        <f t="array" ref="D86">ROUND(_xlfn.IFS('Data Bersih'!D86&lt;='Credit Scoring (2)'!$K$28,'Data Bersih'!D86*2/'Credit Scoring (2)'!$K$28,'Data Bersih'!D86&gt;'Credit Scoring (2)'!$K$30,'Data Bersih'!D86*6/$M$28,AND('Data Bersih'!D86&gt;'Credit Scoring (2)'!$K$28,'Data Bersih'!D86&lt;='Credit Scoring (2)'!$K$30),'Data Bersih'!D86*4.5/$K$30),2)</f>
        <v>1.5</v>
      </c>
      <c r="E86" s="1" cm="1">
        <f t="array" ref="E86">_xlfn.IFS(AND('Data Bersih'!E86=$O$5,'Data Bersih'!F86,$P$5),$Q$5,AND('Data Bersih'!E86=$O$6,'Data Bersih'!F86=$P$6),$Q$6,AND('Data Bersih'!E86=$O$7,'Data Bersih'!F86=$P$7),$Q$7,AND('Data Bersih'!E86=$O$8,'Data Bersih'!F86=$P$8),$Q$8)</f>
        <v>3</v>
      </c>
      <c r="F86" s="1" cm="1">
        <f t="array" ref="F86">_xlfn.IFS('Data Bersih'!G86=$O$13,$P$13,'Data Bersih'!G86=$O$14,$P$14,'Data Bersih'!G86=$O$15,$P$15,'Data Bersih'!G86=$O$16,$P$16)</f>
        <v>3.5</v>
      </c>
      <c r="G86" cm="1">
        <f t="array" ref="G86">ROUND(_xlfn.IFS(AND('Data Bersih'!H86&gt;0,'Data Bersih'!H86&lt;=4),'Data Bersih'!H86*2/4,AND('Data Bersih'!H86&gt;4,'Data Bersih'!H86&lt;=7),'Data Bersih'!H86*4/7,AND('Data Bersih'!H86&gt;7,'Data Bersih'!H86&lt;=10),'Data Bersih'!H86*6/10),2)</f>
        <v>2</v>
      </c>
      <c r="H86" s="1" cm="1">
        <f t="array" ref="H86">_xlfn.IFS('Data Bersih'!I86=$O$28,$P$28,'Data Bersih'!I86=$O$29,$P$29,'Data Bersih'!I86=$O$30,$P$30,'Data Bersih'!I86=$O$31,$P$31)</f>
        <v>5</v>
      </c>
      <c r="I86">
        <f t="shared" si="2"/>
        <v>2.9285714285714284</v>
      </c>
      <c r="T86" t="str" cm="1">
        <f t="array" ref="T86">_xlfn.IFS('Credit Scoring (2)'!I86&gt;4,"Agresif",'Credit Scoring (2)'!I86&lt;=3,"Konservatif",AND('Credit Scoring (2)'!I86&gt;3,'Credit Scoring (2)'!I86&lt;=4),"Moderat")</f>
        <v>Konservatif</v>
      </c>
    </row>
    <row r="87" spans="1:20" x14ac:dyDescent="0.2">
      <c r="A87" s="1">
        <f>IF('Data Bersih'!A87&lt;=40,$L$7,$L$8)</f>
        <v>4</v>
      </c>
      <c r="B87" s="1">
        <f>IF('Data Bersih'!B87=$J$12,$L$12,$L$13)</f>
        <v>5</v>
      </c>
      <c r="C87" cm="1">
        <f t="array" ref="C87">ROUND(_xlfn.IFS('Data Bersih'!C87&lt;='Credit Scoring (2)'!$K$17,'Data Bersih'!C87*1.5/'Credit Scoring (2)'!$K$17,'Data Bersih'!C87&gt;'Credit Scoring (2)'!$K$19,'Data Bersih'!C87*6/$M$17,AND('Data Bersih'!C87&gt;'Credit Scoring (2)'!$K$17,'Data Bersih'!C87&lt;='Credit Scoring (2)'!$K$19),'Data Bersih'!C87*4.5/$K$19),2)</f>
        <v>1.58</v>
      </c>
      <c r="D87" cm="1">
        <f t="array" ref="D87">ROUND(_xlfn.IFS('Data Bersih'!D87&lt;='Credit Scoring (2)'!$K$28,'Data Bersih'!D87*2/'Credit Scoring (2)'!$K$28,'Data Bersih'!D87&gt;'Credit Scoring (2)'!$K$30,'Data Bersih'!D87*6/$M$28,AND('Data Bersih'!D87&gt;'Credit Scoring (2)'!$K$28,'Data Bersih'!D87&lt;='Credit Scoring (2)'!$K$30),'Data Bersih'!D87*4.5/$K$30),2)</f>
        <v>3</v>
      </c>
      <c r="E87" s="1" cm="1">
        <f t="array" ref="E87">_xlfn.IFS(AND('Data Bersih'!E87=$O$5,'Data Bersih'!F87,$P$5),$Q$5,AND('Data Bersih'!E87=$O$6,'Data Bersih'!F87=$P$6),$Q$6,AND('Data Bersih'!E87=$O$7,'Data Bersih'!F87=$P$7),$Q$7,AND('Data Bersih'!E87=$O$8,'Data Bersih'!F87=$P$8),$Q$8)</f>
        <v>3</v>
      </c>
      <c r="F87" s="1" cm="1">
        <f t="array" ref="F87">_xlfn.IFS('Data Bersih'!G87=$O$13,$P$13,'Data Bersih'!G87=$O$14,$P$14,'Data Bersih'!G87=$O$15,$P$15,'Data Bersih'!G87=$O$16,$P$16)</f>
        <v>2.5</v>
      </c>
      <c r="G87" cm="1">
        <f t="array" ref="G87">ROUND(_xlfn.IFS(AND('Data Bersih'!H87&gt;0,'Data Bersih'!H87&lt;=4),'Data Bersih'!H87*2/4,AND('Data Bersih'!H87&gt;4,'Data Bersih'!H87&lt;=7),'Data Bersih'!H87*4/7,AND('Data Bersih'!H87&gt;7,'Data Bersih'!H87&lt;=10),'Data Bersih'!H87*6/10),2)</f>
        <v>2.86</v>
      </c>
      <c r="H87" s="1" cm="1">
        <f t="array" ref="H87">_xlfn.IFS('Data Bersih'!I87=$O$28,$P$28,'Data Bersih'!I87=$O$29,$P$29,'Data Bersih'!I87=$O$30,$P$30,'Data Bersih'!I87=$O$31,$P$31)</f>
        <v>6</v>
      </c>
      <c r="I87">
        <f t="shared" si="2"/>
        <v>3.1342857142857139</v>
      </c>
      <c r="T87" t="str" cm="1">
        <f t="array" ref="T87">_xlfn.IFS('Credit Scoring (2)'!I87&gt;4,"Agresif",'Credit Scoring (2)'!I87&lt;=3,"Konservatif",AND('Credit Scoring (2)'!I87&gt;3,'Credit Scoring (2)'!I87&lt;=4),"Moderat")</f>
        <v>Moderat</v>
      </c>
    </row>
    <row r="88" spans="1:20" x14ac:dyDescent="0.2">
      <c r="A88" s="1">
        <f>IF('Data Bersih'!A88&lt;=40,$L$7,$L$8)</f>
        <v>4</v>
      </c>
      <c r="B88" s="1">
        <f>IF('Data Bersih'!B88=$J$12,$L$12,$L$13)</f>
        <v>2</v>
      </c>
      <c r="C88" cm="1">
        <f t="array" ref="C88">ROUND(_xlfn.IFS('Data Bersih'!C88&lt;='Credit Scoring (2)'!$K$17,'Data Bersih'!C88*1.5/'Credit Scoring (2)'!$K$17,'Data Bersih'!C88&gt;'Credit Scoring (2)'!$K$19,'Data Bersih'!C88*6/$M$17,AND('Data Bersih'!C88&gt;'Credit Scoring (2)'!$K$17,'Data Bersih'!C88&lt;='Credit Scoring (2)'!$K$19),'Data Bersih'!C88*4.5/$K$19),2)</f>
        <v>4.5</v>
      </c>
      <c r="D88" cm="1">
        <f t="array" ref="D88">ROUND(_xlfn.IFS('Data Bersih'!D88&lt;='Credit Scoring (2)'!$K$28,'Data Bersih'!D88*2/'Credit Scoring (2)'!$K$28,'Data Bersih'!D88&gt;'Credit Scoring (2)'!$K$30,'Data Bersih'!D88*6/$M$28,AND('Data Bersih'!D88&gt;'Credit Scoring (2)'!$K$28,'Data Bersih'!D88&lt;='Credit Scoring (2)'!$K$30),'Data Bersih'!D88*4.5/$K$30),2)</f>
        <v>1.8</v>
      </c>
      <c r="E88" s="1" cm="1">
        <f t="array" ref="E88">_xlfn.IFS(AND('Data Bersih'!E88=$O$5,'Data Bersih'!F88,$P$5),$Q$5,AND('Data Bersih'!E88=$O$6,'Data Bersih'!F88=$P$6),$Q$6,AND('Data Bersih'!E88=$O$7,'Data Bersih'!F88=$P$7),$Q$7,AND('Data Bersih'!E88=$O$8,'Data Bersih'!F88=$P$8),$Q$8)</f>
        <v>3</v>
      </c>
      <c r="F88" s="1" cm="1">
        <f t="array" ref="F88">_xlfn.IFS('Data Bersih'!G88=$O$13,$P$13,'Data Bersih'!G88=$O$14,$P$14,'Data Bersih'!G88=$O$15,$P$15,'Data Bersih'!G88=$O$16,$P$16)</f>
        <v>1</v>
      </c>
      <c r="G88" cm="1">
        <f t="array" ref="G88">ROUND(_xlfn.IFS(AND('Data Bersih'!H88&gt;0,'Data Bersih'!H88&lt;=4),'Data Bersih'!H88*2/4,AND('Data Bersih'!H88&gt;4,'Data Bersih'!H88&lt;=7),'Data Bersih'!H88*4/7,AND('Data Bersih'!H88&gt;7,'Data Bersih'!H88&lt;=10),'Data Bersih'!H88*6/10),2)</f>
        <v>3.43</v>
      </c>
      <c r="H88" s="1" cm="1">
        <f t="array" ref="H88">_xlfn.IFS('Data Bersih'!I88=$O$28,$P$28,'Data Bersih'!I88=$O$29,$P$29,'Data Bersih'!I88=$O$30,$P$30,'Data Bersih'!I88=$O$31,$P$31)</f>
        <v>5</v>
      </c>
      <c r="I88">
        <f t="shared" si="2"/>
        <v>2.8185714285714285</v>
      </c>
      <c r="T88" t="str" cm="1">
        <f t="array" ref="T88">_xlfn.IFS('Credit Scoring (2)'!I88&gt;4,"Agresif",'Credit Scoring (2)'!I88&lt;=3,"Konservatif",AND('Credit Scoring (2)'!I88&gt;3,'Credit Scoring (2)'!I88&lt;=4),"Moderat")</f>
        <v>Konservatif</v>
      </c>
    </row>
    <row r="89" spans="1:20" x14ac:dyDescent="0.2">
      <c r="A89" s="1">
        <f>IF('Data Bersih'!A89&lt;=40,$L$7,$L$8)</f>
        <v>4</v>
      </c>
      <c r="B89" s="1">
        <f>IF('Data Bersih'!B89=$J$12,$L$12,$L$13)</f>
        <v>2</v>
      </c>
      <c r="C89" cm="1">
        <f t="array" ref="C89">ROUND(_xlfn.IFS('Data Bersih'!C89&lt;='Credit Scoring (2)'!$K$17,'Data Bersih'!C89*1.5/'Credit Scoring (2)'!$K$17,'Data Bersih'!C89&gt;'Credit Scoring (2)'!$K$19,'Data Bersih'!C89*6/$M$17,AND('Data Bersih'!C89&gt;'Credit Scoring (2)'!$K$17,'Data Bersih'!C89&lt;='Credit Scoring (2)'!$K$19),'Data Bersih'!C89*4.5/$K$19),2)</f>
        <v>3.38</v>
      </c>
      <c r="D89" cm="1">
        <f t="array" ref="D89">ROUND(_xlfn.IFS('Data Bersih'!D89&lt;='Credit Scoring (2)'!$K$28,'Data Bersih'!D89*2/'Credit Scoring (2)'!$K$28,'Data Bersih'!D89&gt;'Credit Scoring (2)'!$K$30,'Data Bersih'!D89*6/$M$28,AND('Data Bersih'!D89&gt;'Credit Scoring (2)'!$K$28,'Data Bersih'!D89&lt;='Credit Scoring (2)'!$K$30),'Data Bersih'!D89*4.5/$K$30),2)</f>
        <v>4.5</v>
      </c>
      <c r="E89" s="1" cm="1">
        <f t="array" ref="E89">_xlfn.IFS(AND('Data Bersih'!E89=$O$5,'Data Bersih'!F89,$P$5),$Q$5,AND('Data Bersih'!E89=$O$6,'Data Bersih'!F89=$P$6),$Q$6,AND('Data Bersih'!E89=$O$7,'Data Bersih'!F89=$P$7),$Q$7,AND('Data Bersih'!E89=$O$8,'Data Bersih'!F89=$P$8),$Q$8)</f>
        <v>3</v>
      </c>
      <c r="F89" s="1" cm="1">
        <f t="array" ref="F89">_xlfn.IFS('Data Bersih'!G89=$O$13,$P$13,'Data Bersih'!G89=$O$14,$P$14,'Data Bersih'!G89=$O$15,$P$15,'Data Bersih'!G89=$O$16,$P$16)</f>
        <v>2.5</v>
      </c>
      <c r="G89" cm="1">
        <f t="array" ref="G89">ROUND(_xlfn.IFS(AND('Data Bersih'!H89&gt;0,'Data Bersih'!H89&lt;=4),'Data Bersih'!H89*2/4,AND('Data Bersih'!H89&gt;4,'Data Bersih'!H89&lt;=7),'Data Bersih'!H89*4/7,AND('Data Bersih'!H89&gt;7,'Data Bersih'!H89&lt;=10),'Data Bersih'!H89*6/10),2)</f>
        <v>4.8</v>
      </c>
      <c r="H89" s="1" cm="1">
        <f t="array" ref="H89">_xlfn.IFS('Data Bersih'!I89=$O$28,$P$28,'Data Bersih'!I89=$O$29,$P$29,'Data Bersih'!I89=$O$30,$P$30,'Data Bersih'!I89=$O$31,$P$31)</f>
        <v>1</v>
      </c>
      <c r="I89">
        <f t="shared" si="2"/>
        <v>3.4542857142857142</v>
      </c>
      <c r="T89" t="str" cm="1">
        <f t="array" ref="T89">_xlfn.IFS('Credit Scoring (2)'!I89&gt;4,"Agresif",'Credit Scoring (2)'!I89&lt;=3,"Konservatif",AND('Credit Scoring (2)'!I89&gt;3,'Credit Scoring (2)'!I89&lt;=4),"Moderat")</f>
        <v>Moderat</v>
      </c>
    </row>
    <row r="90" spans="1:20" x14ac:dyDescent="0.2">
      <c r="A90" s="1">
        <f>IF('Data Bersih'!A90&lt;=40,$L$7,$L$8)</f>
        <v>4</v>
      </c>
      <c r="B90" s="1">
        <f>IF('Data Bersih'!B90=$J$12,$L$12,$L$13)</f>
        <v>5</v>
      </c>
      <c r="C90" cm="1">
        <f t="array" ref="C90">ROUND(_xlfn.IFS('Data Bersih'!C90&lt;='Credit Scoring (2)'!$K$17,'Data Bersih'!C90*1.5/'Credit Scoring (2)'!$K$17,'Data Bersih'!C90&gt;'Credit Scoring (2)'!$K$19,'Data Bersih'!C90*6/$M$17,AND('Data Bersih'!C90&gt;'Credit Scoring (2)'!$K$17,'Data Bersih'!C90&lt;='Credit Scoring (2)'!$K$19),'Data Bersih'!C90*4.5/$K$19),2)</f>
        <v>3.38</v>
      </c>
      <c r="D90" cm="1">
        <f t="array" ref="D90">ROUND(_xlfn.IFS('Data Bersih'!D90&lt;='Credit Scoring (2)'!$K$28,'Data Bersih'!D90*2/'Credit Scoring (2)'!$K$28,'Data Bersih'!D90&gt;'Credit Scoring (2)'!$K$30,'Data Bersih'!D90*6/$M$28,AND('Data Bersih'!D90&gt;'Credit Scoring (2)'!$K$28,'Data Bersih'!D90&lt;='Credit Scoring (2)'!$K$30),'Data Bersih'!D90*4.5/$K$30),2)</f>
        <v>1.5</v>
      </c>
      <c r="E90" s="1" cm="1">
        <f t="array" ref="E90">_xlfn.IFS(AND('Data Bersih'!E90=$O$5,'Data Bersih'!F90,$P$5),$Q$5,AND('Data Bersih'!E90=$O$6,'Data Bersih'!F90=$P$6),$Q$6,AND('Data Bersih'!E90=$O$7,'Data Bersih'!F90=$P$7),$Q$7,AND('Data Bersih'!E90=$O$8,'Data Bersih'!F90=$P$8),$Q$8)</f>
        <v>3</v>
      </c>
      <c r="F90" s="1" cm="1">
        <f t="array" ref="F90">_xlfn.IFS('Data Bersih'!G90=$O$13,$P$13,'Data Bersih'!G90=$O$14,$P$14,'Data Bersih'!G90=$O$15,$P$15,'Data Bersih'!G90=$O$16,$P$16)</f>
        <v>6</v>
      </c>
      <c r="G90" cm="1">
        <f t="array" ref="G90">ROUND(_xlfn.IFS(AND('Data Bersih'!H90&gt;0,'Data Bersih'!H90&lt;=4),'Data Bersih'!H90*2/4,AND('Data Bersih'!H90&gt;4,'Data Bersih'!H90&lt;=7),'Data Bersih'!H90*4/7,AND('Data Bersih'!H90&gt;7,'Data Bersih'!H90&lt;=10),'Data Bersih'!H90*6/10),2)</f>
        <v>4</v>
      </c>
      <c r="H90" s="1" cm="1">
        <f t="array" ref="H90">_xlfn.IFS('Data Bersih'!I90=$O$28,$P$28,'Data Bersih'!I90=$O$29,$P$29,'Data Bersih'!I90=$O$30,$P$30,'Data Bersih'!I90=$O$31,$P$31)</f>
        <v>5</v>
      </c>
      <c r="I90">
        <f t="shared" si="2"/>
        <v>3.84</v>
      </c>
      <c r="T90" t="str" cm="1">
        <f t="array" ref="T90">_xlfn.IFS('Credit Scoring (2)'!I90&gt;4,"Agresif",'Credit Scoring (2)'!I90&lt;=3,"Konservatif",AND('Credit Scoring (2)'!I90&gt;3,'Credit Scoring (2)'!I90&lt;=4),"Moderat")</f>
        <v>Moderat</v>
      </c>
    </row>
    <row r="91" spans="1:20" x14ac:dyDescent="0.2">
      <c r="A91" s="1">
        <f>IF('Data Bersih'!A91&lt;=40,$L$7,$L$8)</f>
        <v>4</v>
      </c>
      <c r="B91" s="1">
        <f>IF('Data Bersih'!B91=$J$12,$L$12,$L$13)</f>
        <v>5</v>
      </c>
      <c r="C91" cm="1">
        <f t="array" ref="C91">ROUND(_xlfn.IFS('Data Bersih'!C91&lt;='Credit Scoring (2)'!$K$17,'Data Bersih'!C91*1.5/'Credit Scoring (2)'!$K$17,'Data Bersih'!C91&gt;'Credit Scoring (2)'!$K$19,'Data Bersih'!C91*6/$M$17,AND('Data Bersih'!C91&gt;'Credit Scoring (2)'!$K$17,'Data Bersih'!C91&lt;='Credit Scoring (2)'!$K$19),'Data Bersih'!C91*4.5/$K$19),2)</f>
        <v>0.78</v>
      </c>
      <c r="D91" cm="1">
        <f t="array" ref="D91">ROUND(_xlfn.IFS('Data Bersih'!D91&lt;='Credit Scoring (2)'!$K$28,'Data Bersih'!D91*2/'Credit Scoring (2)'!$K$28,'Data Bersih'!D91&gt;'Credit Scoring (2)'!$K$30,'Data Bersih'!D91*6/$M$28,AND('Data Bersih'!D91&gt;'Credit Scoring (2)'!$K$28,'Data Bersih'!D91&lt;='Credit Scoring (2)'!$K$30),'Data Bersih'!D91*4.5/$K$30),2)</f>
        <v>1.05</v>
      </c>
      <c r="E91" s="1" cm="1">
        <f t="array" ref="E91">_xlfn.IFS(AND('Data Bersih'!E91=$O$5,'Data Bersih'!F91,$P$5),$Q$5,AND('Data Bersih'!E91=$O$6,'Data Bersih'!F91=$P$6),$Q$6,AND('Data Bersih'!E91=$O$7,'Data Bersih'!F91=$P$7),$Q$7,AND('Data Bersih'!E91=$O$8,'Data Bersih'!F91=$P$8),$Q$8)</f>
        <v>1</v>
      </c>
      <c r="F91" s="1" cm="1">
        <f t="array" ref="F91">_xlfn.IFS('Data Bersih'!G91=$O$13,$P$13,'Data Bersih'!G91=$O$14,$P$14,'Data Bersih'!G91=$O$15,$P$15,'Data Bersih'!G91=$O$16,$P$16)</f>
        <v>3.5</v>
      </c>
      <c r="G91" cm="1">
        <f t="array" ref="G91">ROUND(_xlfn.IFS(AND('Data Bersih'!H91&gt;0,'Data Bersih'!H91&lt;=4),'Data Bersih'!H91*2/4,AND('Data Bersih'!H91&gt;4,'Data Bersih'!H91&lt;=7),'Data Bersih'!H91*4/7,AND('Data Bersih'!H91&gt;7,'Data Bersih'!H91&lt;=10),'Data Bersih'!H91*6/10),2)</f>
        <v>2.86</v>
      </c>
      <c r="H91" s="1" cm="1">
        <f t="array" ref="H91">_xlfn.IFS('Data Bersih'!I91=$O$28,$P$28,'Data Bersih'!I91=$O$29,$P$29,'Data Bersih'!I91=$O$30,$P$30,'Data Bersih'!I91=$O$31,$P$31)</f>
        <v>6</v>
      </c>
      <c r="I91">
        <f t="shared" si="2"/>
        <v>2.5985714285714288</v>
      </c>
      <c r="T91" t="str" cm="1">
        <f t="array" ref="T91">_xlfn.IFS('Credit Scoring (2)'!I91&gt;4,"Agresif",'Credit Scoring (2)'!I91&lt;=3,"Konservatif",AND('Credit Scoring (2)'!I91&gt;3,'Credit Scoring (2)'!I91&lt;=4),"Moderat")</f>
        <v>Konservatif</v>
      </c>
    </row>
    <row r="92" spans="1:20" x14ac:dyDescent="0.2">
      <c r="A92" s="1">
        <f>IF('Data Bersih'!A92&lt;=40,$L$7,$L$8)</f>
        <v>4</v>
      </c>
      <c r="B92" s="1">
        <f>IF('Data Bersih'!B92=$J$12,$L$12,$L$13)</f>
        <v>5</v>
      </c>
      <c r="C92" cm="1">
        <f t="array" ref="C92">ROUND(_xlfn.IFS('Data Bersih'!C92&lt;='Credit Scoring (2)'!$K$17,'Data Bersih'!C92*1.5/'Credit Scoring (2)'!$K$17,'Data Bersih'!C92&gt;'Credit Scoring (2)'!$K$19,'Data Bersih'!C92*6/$M$17,AND('Data Bersih'!C92&gt;'Credit Scoring (2)'!$K$17,'Data Bersih'!C92&lt;='Credit Scoring (2)'!$K$19),'Data Bersih'!C92*4.5/$K$19),2)</f>
        <v>4.5</v>
      </c>
      <c r="D92" cm="1">
        <f t="array" ref="D92">ROUND(_xlfn.IFS('Data Bersih'!D92&lt;='Credit Scoring (2)'!$K$28,'Data Bersih'!D92*2/'Credit Scoring (2)'!$K$28,'Data Bersih'!D92&gt;'Credit Scoring (2)'!$K$30,'Data Bersih'!D92*6/$M$28,AND('Data Bersih'!D92&gt;'Credit Scoring (2)'!$K$28,'Data Bersih'!D92&lt;='Credit Scoring (2)'!$K$30),'Data Bersih'!D92*4.5/$K$30),2)</f>
        <v>1.2</v>
      </c>
      <c r="E92" s="1" cm="1">
        <f t="array" ref="E92">_xlfn.IFS(AND('Data Bersih'!E92=$O$5,'Data Bersih'!F92,$P$5),$Q$5,AND('Data Bersih'!E92=$O$6,'Data Bersih'!F92=$P$6),$Q$6,AND('Data Bersih'!E92=$O$7,'Data Bersih'!F92=$P$7),$Q$7,AND('Data Bersih'!E92=$O$8,'Data Bersih'!F92=$P$8),$Q$8)</f>
        <v>3</v>
      </c>
      <c r="F92" s="1" cm="1">
        <f t="array" ref="F92">_xlfn.IFS('Data Bersih'!G92=$O$13,$P$13,'Data Bersih'!G92=$O$14,$P$14,'Data Bersih'!G92=$O$15,$P$15,'Data Bersih'!G92=$O$16,$P$16)</f>
        <v>3.5</v>
      </c>
      <c r="G92" cm="1">
        <f t="array" ref="G92">ROUND(_xlfn.IFS(AND('Data Bersih'!H92&gt;0,'Data Bersih'!H92&lt;=4),'Data Bersih'!H92*2/4,AND('Data Bersih'!H92&gt;4,'Data Bersih'!H92&lt;=7),'Data Bersih'!H92*4/7,AND('Data Bersih'!H92&gt;7,'Data Bersih'!H92&lt;=10),'Data Bersih'!H92*6/10),2)</f>
        <v>6</v>
      </c>
      <c r="H92" s="1" cm="1">
        <f t="array" ref="H92">_xlfn.IFS('Data Bersih'!I92=$O$28,$P$28,'Data Bersih'!I92=$O$29,$P$29,'Data Bersih'!I92=$O$30,$P$30,'Data Bersih'!I92=$O$31,$P$31)</f>
        <v>6</v>
      </c>
      <c r="I92">
        <f t="shared" si="2"/>
        <v>3.8857142857142857</v>
      </c>
      <c r="T92" t="str" cm="1">
        <f t="array" ref="T92">_xlfn.IFS('Credit Scoring (2)'!I92&gt;4,"Agresif",'Credit Scoring (2)'!I92&lt;=3,"Konservatif",AND('Credit Scoring (2)'!I92&gt;3,'Credit Scoring (2)'!I92&lt;=4),"Moderat")</f>
        <v>Moderat</v>
      </c>
    </row>
    <row r="93" spans="1:20" x14ac:dyDescent="0.2">
      <c r="A93" s="1">
        <f>IF('Data Bersih'!A93&lt;=40,$L$7,$L$8)</f>
        <v>4</v>
      </c>
      <c r="B93" s="1">
        <f>IF('Data Bersih'!B93=$J$12,$L$12,$L$13)</f>
        <v>2</v>
      </c>
      <c r="C93" cm="1">
        <f t="array" ref="C93">ROUND(_xlfn.IFS('Data Bersih'!C93&lt;='Credit Scoring (2)'!$K$17,'Data Bersih'!C93*1.5/'Credit Scoring (2)'!$K$17,'Data Bersih'!C93&gt;'Credit Scoring (2)'!$K$19,'Data Bersih'!C93*6/$M$17,AND('Data Bersih'!C93&gt;'Credit Scoring (2)'!$K$17,'Data Bersih'!C93&lt;='Credit Scoring (2)'!$K$19),'Data Bersih'!C93*4.5/$K$19),2)</f>
        <v>4.05</v>
      </c>
      <c r="D93" cm="1">
        <f t="array" ref="D93">ROUND(_xlfn.IFS('Data Bersih'!D93&lt;='Credit Scoring (2)'!$K$28,'Data Bersih'!D93*2/'Credit Scoring (2)'!$K$28,'Data Bersih'!D93&gt;'Credit Scoring (2)'!$K$30,'Data Bersih'!D93*6/$M$28,AND('Data Bersih'!D93&gt;'Credit Scoring (2)'!$K$28,'Data Bersih'!D93&lt;='Credit Scoring (2)'!$K$30),'Data Bersih'!D93*4.5/$K$30),2)</f>
        <v>2.1</v>
      </c>
      <c r="E93" s="1" cm="1">
        <f t="array" ref="E93">_xlfn.IFS(AND('Data Bersih'!E93=$O$5,'Data Bersih'!F93,$P$5),$Q$5,AND('Data Bersih'!E93=$O$6,'Data Bersih'!F93=$P$6),$Q$6,AND('Data Bersih'!E93=$O$7,'Data Bersih'!F93=$P$7),$Q$7,AND('Data Bersih'!E93=$O$8,'Data Bersih'!F93=$P$8),$Q$8)</f>
        <v>1</v>
      </c>
      <c r="F93" s="1" cm="1">
        <f t="array" ref="F93">_xlfn.IFS('Data Bersih'!G93=$O$13,$P$13,'Data Bersih'!G93=$O$14,$P$14,'Data Bersih'!G93=$O$15,$P$15,'Data Bersih'!G93=$O$16,$P$16)</f>
        <v>6</v>
      </c>
      <c r="G93" cm="1">
        <f t="array" ref="G93">ROUND(_xlfn.IFS(AND('Data Bersih'!H93&gt;0,'Data Bersih'!H93&lt;=4),'Data Bersih'!H93*2/4,AND('Data Bersih'!H93&gt;4,'Data Bersih'!H93&lt;=7),'Data Bersih'!H93*4/7,AND('Data Bersih'!H93&gt;7,'Data Bersih'!H93&lt;=10),'Data Bersih'!H93*6/10),2)</f>
        <v>4</v>
      </c>
      <c r="H93" s="1" cm="1">
        <f t="array" ref="H93">_xlfn.IFS('Data Bersih'!I93=$O$28,$P$28,'Data Bersih'!I93=$O$29,$P$29,'Data Bersih'!I93=$O$30,$P$30,'Data Bersih'!I93=$O$31,$P$31)</f>
        <v>5</v>
      </c>
      <c r="I93">
        <f t="shared" si="2"/>
        <v>3.3071428571428569</v>
      </c>
      <c r="T93" t="str" cm="1">
        <f t="array" ref="T93">_xlfn.IFS('Credit Scoring (2)'!I93&gt;4,"Agresif",'Credit Scoring (2)'!I93&lt;=3,"Konservatif",AND('Credit Scoring (2)'!I93&gt;3,'Credit Scoring (2)'!I93&lt;=4),"Moderat")</f>
        <v>Moderat</v>
      </c>
    </row>
    <row r="94" spans="1:20" x14ac:dyDescent="0.2">
      <c r="A94" s="1">
        <f>IF('Data Bersih'!A94&lt;=40,$L$7,$L$8)</f>
        <v>4</v>
      </c>
      <c r="B94" s="1">
        <f>IF('Data Bersih'!B94=$J$12,$L$12,$L$13)</f>
        <v>5</v>
      </c>
      <c r="C94" cm="1">
        <f t="array" ref="C94">ROUND(_xlfn.IFS('Data Bersih'!C94&lt;='Credit Scoring (2)'!$K$17,'Data Bersih'!C94*1.5/'Credit Scoring (2)'!$K$17,'Data Bersih'!C94&gt;'Credit Scoring (2)'!$K$19,'Data Bersih'!C94*6/$M$17,AND('Data Bersih'!C94&gt;'Credit Scoring (2)'!$K$17,'Data Bersih'!C94&lt;='Credit Scoring (2)'!$K$19),'Data Bersih'!C94*4.5/$K$19),2)</f>
        <v>2.57</v>
      </c>
      <c r="D94" cm="1">
        <f t="array" ref="D94">ROUND(_xlfn.IFS('Data Bersih'!D94&lt;='Credit Scoring (2)'!$K$28,'Data Bersih'!D94*2/'Credit Scoring (2)'!$K$28,'Data Bersih'!D94&gt;'Credit Scoring (2)'!$K$30,'Data Bersih'!D94*6/$M$28,AND('Data Bersih'!D94&gt;'Credit Scoring (2)'!$K$28,'Data Bersih'!D94&lt;='Credit Scoring (2)'!$K$30),'Data Bersih'!D94*4.5/$K$30),2)</f>
        <v>1.65</v>
      </c>
      <c r="E94" s="1" cm="1">
        <f t="array" ref="E94">_xlfn.IFS(AND('Data Bersih'!E94=$O$5,'Data Bersih'!F94,$P$5),$Q$5,AND('Data Bersih'!E94=$O$6,'Data Bersih'!F94=$P$6),$Q$6,AND('Data Bersih'!E94=$O$7,'Data Bersih'!F94=$P$7),$Q$7,AND('Data Bersih'!E94=$O$8,'Data Bersih'!F94=$P$8),$Q$8)</f>
        <v>3</v>
      </c>
      <c r="F94" s="1" cm="1">
        <f t="array" ref="F94">_xlfn.IFS('Data Bersih'!G94=$O$13,$P$13,'Data Bersih'!G94=$O$14,$P$14,'Data Bersih'!G94=$O$15,$P$15,'Data Bersih'!G94=$O$16,$P$16)</f>
        <v>2.5</v>
      </c>
      <c r="G94" cm="1">
        <f t="array" ref="G94">ROUND(_xlfn.IFS(AND('Data Bersih'!H94&gt;0,'Data Bersih'!H94&lt;=4),'Data Bersih'!H94*2/4,AND('Data Bersih'!H94&gt;4,'Data Bersih'!H94&lt;=7),'Data Bersih'!H94*4/7,AND('Data Bersih'!H94&gt;7,'Data Bersih'!H94&lt;=10),'Data Bersih'!H94*6/10),2)</f>
        <v>2</v>
      </c>
      <c r="H94" s="1" cm="1">
        <f t="array" ref="H94">_xlfn.IFS('Data Bersih'!I94=$O$28,$P$28,'Data Bersih'!I94=$O$29,$P$29,'Data Bersih'!I94=$O$30,$P$30,'Data Bersih'!I94=$O$31,$P$31)</f>
        <v>5</v>
      </c>
      <c r="I94">
        <f t="shared" si="2"/>
        <v>2.96</v>
      </c>
      <c r="T94" t="str" cm="1">
        <f t="array" ref="T94">_xlfn.IFS('Credit Scoring (2)'!I94&gt;4,"Agresif",'Credit Scoring (2)'!I94&lt;=3,"Konservatif",AND('Credit Scoring (2)'!I94&gt;3,'Credit Scoring (2)'!I94&lt;=4),"Moderat")</f>
        <v>Konservatif</v>
      </c>
    </row>
    <row r="95" spans="1:20" x14ac:dyDescent="0.2">
      <c r="A95" s="1">
        <f>IF('Data Bersih'!A95&lt;=40,$L$7,$L$8)</f>
        <v>4</v>
      </c>
      <c r="B95" s="1">
        <f>IF('Data Bersih'!B95=$J$12,$L$12,$L$13)</f>
        <v>2</v>
      </c>
      <c r="C95" cm="1">
        <f t="array" ref="C95">ROUND(_xlfn.IFS('Data Bersih'!C95&lt;='Credit Scoring (2)'!$K$17,'Data Bersih'!C95*1.5/'Credit Scoring (2)'!$K$17,'Data Bersih'!C95&gt;'Credit Scoring (2)'!$K$19,'Data Bersih'!C95*6/$M$17,AND('Data Bersih'!C95&gt;'Credit Scoring (2)'!$K$17,'Data Bersih'!C95&lt;='Credit Scoring (2)'!$K$19),'Data Bersih'!C95*4.5/$K$19),2)</f>
        <v>1.1100000000000001</v>
      </c>
      <c r="D95" cm="1">
        <f t="array" ref="D95">ROUND(_xlfn.IFS('Data Bersih'!D95&lt;='Credit Scoring (2)'!$K$28,'Data Bersih'!D95*2/'Credit Scoring (2)'!$K$28,'Data Bersih'!D95&gt;'Credit Scoring (2)'!$K$30,'Data Bersih'!D95*6/$M$28,AND('Data Bersih'!D95&gt;'Credit Scoring (2)'!$K$28,'Data Bersih'!D95&lt;='Credit Scoring (2)'!$K$30),'Data Bersih'!D95*4.5/$K$30),2)</f>
        <v>1.05</v>
      </c>
      <c r="E95" s="1" cm="1">
        <f t="array" ref="E95">_xlfn.IFS(AND('Data Bersih'!E95=$O$5,'Data Bersih'!F95,$P$5),$Q$5,AND('Data Bersih'!E95=$O$6,'Data Bersih'!F95=$P$6),$Q$6,AND('Data Bersih'!E95=$O$7,'Data Bersih'!F95=$P$7),$Q$7,AND('Data Bersih'!E95=$O$8,'Data Bersih'!F95=$P$8),$Q$8)</f>
        <v>3</v>
      </c>
      <c r="F95" s="1" cm="1">
        <f t="array" ref="F95">_xlfn.IFS('Data Bersih'!G95=$O$13,$P$13,'Data Bersih'!G95=$O$14,$P$14,'Data Bersih'!G95=$O$15,$P$15,'Data Bersih'!G95=$O$16,$P$16)</f>
        <v>6</v>
      </c>
      <c r="G95" cm="1">
        <f t="array" ref="G95">ROUND(_xlfn.IFS(AND('Data Bersih'!H95&gt;0,'Data Bersih'!H95&lt;=4),'Data Bersih'!H95*2/4,AND('Data Bersih'!H95&gt;4,'Data Bersih'!H95&lt;=7),'Data Bersih'!H95*4/7,AND('Data Bersih'!H95&gt;7,'Data Bersih'!H95&lt;=10),'Data Bersih'!H95*6/10),2)</f>
        <v>4</v>
      </c>
      <c r="H95" s="1" cm="1">
        <f t="array" ref="H95">_xlfn.IFS('Data Bersih'!I95=$O$28,$P$28,'Data Bersih'!I95=$O$29,$P$29,'Data Bersih'!I95=$O$30,$P$30,'Data Bersih'!I95=$O$31,$P$31)</f>
        <v>1</v>
      </c>
      <c r="I95">
        <f t="shared" si="2"/>
        <v>3.0228571428571427</v>
      </c>
      <c r="T95" t="str" cm="1">
        <f t="array" ref="T95">_xlfn.IFS('Credit Scoring (2)'!I95&gt;4,"Agresif",'Credit Scoring (2)'!I95&lt;=3,"Konservatif",AND('Credit Scoring (2)'!I95&gt;3,'Credit Scoring (2)'!I95&lt;=4),"Moderat")</f>
        <v>Moderat</v>
      </c>
    </row>
    <row r="96" spans="1:20" x14ac:dyDescent="0.2">
      <c r="A96" s="1">
        <f>IF('Data Bersih'!A96&lt;=40,$L$7,$L$8)</f>
        <v>4</v>
      </c>
      <c r="B96" s="1">
        <f>IF('Data Bersih'!B96=$J$12,$L$12,$L$13)</f>
        <v>5</v>
      </c>
      <c r="C96" cm="1">
        <f t="array" ref="C96">ROUND(_xlfn.IFS('Data Bersih'!C96&lt;='Credit Scoring (2)'!$K$17,'Data Bersih'!C96*1.5/'Credit Scoring (2)'!$K$17,'Data Bersih'!C96&gt;'Credit Scoring (2)'!$K$19,'Data Bersih'!C96*6/$M$17,AND('Data Bersih'!C96&gt;'Credit Scoring (2)'!$K$17,'Data Bersih'!C96&lt;='Credit Scoring (2)'!$K$19),'Data Bersih'!C96*4.5/$K$19),2)</f>
        <v>1.89</v>
      </c>
      <c r="D96" cm="1">
        <f t="array" ref="D96">ROUND(_xlfn.IFS('Data Bersih'!D96&lt;='Credit Scoring (2)'!$K$28,'Data Bersih'!D96*2/'Credit Scoring (2)'!$K$28,'Data Bersih'!D96&gt;'Credit Scoring (2)'!$K$30,'Data Bersih'!D96*6/$M$28,AND('Data Bersih'!D96&gt;'Credit Scoring (2)'!$K$28,'Data Bersih'!D96&lt;='Credit Scoring (2)'!$K$30),'Data Bersih'!D96*4.5/$K$30),2)</f>
        <v>3.9</v>
      </c>
      <c r="E96" s="1" cm="1">
        <f t="array" ref="E96">_xlfn.IFS(AND('Data Bersih'!E96=$O$5,'Data Bersih'!F96,$P$5),$Q$5,AND('Data Bersih'!E96=$O$6,'Data Bersih'!F96=$P$6),$Q$6,AND('Data Bersih'!E96=$O$7,'Data Bersih'!F96=$P$7),$Q$7,AND('Data Bersih'!E96=$O$8,'Data Bersih'!F96=$P$8),$Q$8)</f>
        <v>3</v>
      </c>
      <c r="F96" s="1" cm="1">
        <f t="array" ref="F96">_xlfn.IFS('Data Bersih'!G96=$O$13,$P$13,'Data Bersih'!G96=$O$14,$P$14,'Data Bersih'!G96=$O$15,$P$15,'Data Bersih'!G96=$O$16,$P$16)</f>
        <v>6</v>
      </c>
      <c r="G96" cm="1">
        <f t="array" ref="G96">ROUND(_xlfn.IFS(AND('Data Bersih'!H96&gt;0,'Data Bersih'!H96&lt;=4),'Data Bersih'!H96*2/4,AND('Data Bersih'!H96&gt;4,'Data Bersih'!H96&lt;=7),'Data Bersih'!H96*4/7,AND('Data Bersih'!H96&gt;7,'Data Bersih'!H96&lt;=10),'Data Bersih'!H96*6/10),2)</f>
        <v>2</v>
      </c>
      <c r="H96" s="1" cm="1">
        <f t="array" ref="H96">_xlfn.IFS('Data Bersih'!I96=$O$28,$P$28,'Data Bersih'!I96=$O$29,$P$29,'Data Bersih'!I96=$O$30,$P$30,'Data Bersih'!I96=$O$31,$P$31)</f>
        <v>1</v>
      </c>
      <c r="I96">
        <f t="shared" si="2"/>
        <v>3.6842857142857142</v>
      </c>
      <c r="T96" t="str" cm="1">
        <f t="array" ref="T96">_xlfn.IFS('Credit Scoring (2)'!I96&gt;4,"Agresif",'Credit Scoring (2)'!I96&lt;=3,"Konservatif",AND('Credit Scoring (2)'!I96&gt;3,'Credit Scoring (2)'!I96&lt;=4),"Moderat")</f>
        <v>Moderat</v>
      </c>
    </row>
    <row r="97" spans="1:20" x14ac:dyDescent="0.2">
      <c r="A97" s="1">
        <f>IF('Data Bersih'!A97&lt;=40,$L$7,$L$8)</f>
        <v>4</v>
      </c>
      <c r="B97" s="1">
        <f>IF('Data Bersih'!B97=$J$12,$L$12,$L$13)</f>
        <v>2</v>
      </c>
      <c r="C97" cm="1">
        <f t="array" ref="C97">ROUND(_xlfn.IFS('Data Bersih'!C97&lt;='Credit Scoring (2)'!$K$17,'Data Bersih'!C97*1.5/'Credit Scoring (2)'!$K$17,'Data Bersih'!C97&gt;'Credit Scoring (2)'!$K$19,'Data Bersih'!C97*6/$M$17,AND('Data Bersih'!C97&gt;'Credit Scoring (2)'!$K$17,'Data Bersih'!C97&lt;='Credit Scoring (2)'!$K$19),'Data Bersih'!C97*4.5/$K$19),2)</f>
        <v>0.89</v>
      </c>
      <c r="D97" cm="1">
        <f t="array" ref="D97">ROUND(_xlfn.IFS('Data Bersih'!D97&lt;='Credit Scoring (2)'!$K$28,'Data Bersih'!D97*2/'Credit Scoring (2)'!$K$28,'Data Bersih'!D97&gt;'Credit Scoring (2)'!$K$30,'Data Bersih'!D97*6/$M$28,AND('Data Bersih'!D97&gt;'Credit Scoring (2)'!$K$28,'Data Bersih'!D97&lt;='Credit Scoring (2)'!$K$30),'Data Bersih'!D97*4.5/$K$30),2)</f>
        <v>0.42</v>
      </c>
      <c r="E97" s="1" cm="1">
        <f t="array" ref="E97">_xlfn.IFS(AND('Data Bersih'!E97=$O$5,'Data Bersih'!F97,$P$5),$Q$5,AND('Data Bersih'!E97=$O$6,'Data Bersih'!F97=$P$6),$Q$6,AND('Data Bersih'!E97=$O$7,'Data Bersih'!F97=$P$7),$Q$7,AND('Data Bersih'!E97=$O$8,'Data Bersih'!F97=$P$8),$Q$8)</f>
        <v>1</v>
      </c>
      <c r="F97" s="1" cm="1">
        <f t="array" ref="F97">_xlfn.IFS('Data Bersih'!G97=$O$13,$P$13,'Data Bersih'!G97=$O$14,$P$14,'Data Bersih'!G97=$O$15,$P$15,'Data Bersih'!G97=$O$16,$P$16)</f>
        <v>3.5</v>
      </c>
      <c r="G97" cm="1">
        <f t="array" ref="G97">ROUND(_xlfn.IFS(AND('Data Bersih'!H97&gt;0,'Data Bersih'!H97&lt;=4),'Data Bersih'!H97*2/4,AND('Data Bersih'!H97&gt;4,'Data Bersih'!H97&lt;=7),'Data Bersih'!H97*4/7,AND('Data Bersih'!H97&gt;7,'Data Bersih'!H97&lt;=10),'Data Bersih'!H97*6/10),2)</f>
        <v>2</v>
      </c>
      <c r="H97" s="1" cm="1">
        <f t="array" ref="H97">_xlfn.IFS('Data Bersih'!I97=$O$28,$P$28,'Data Bersih'!I97=$O$29,$P$29,'Data Bersih'!I97=$O$30,$P$30,'Data Bersih'!I97=$O$31,$P$31)</f>
        <v>3</v>
      </c>
      <c r="I97">
        <f t="shared" si="2"/>
        <v>1.9728571428571426</v>
      </c>
      <c r="T97" t="str" cm="1">
        <f t="array" ref="T97">_xlfn.IFS('Credit Scoring (2)'!I97&gt;4,"Agresif",'Credit Scoring (2)'!I97&lt;=3,"Konservatif",AND('Credit Scoring (2)'!I97&gt;3,'Credit Scoring (2)'!I97&lt;=4),"Moderat")</f>
        <v>Konservatif</v>
      </c>
    </row>
    <row r="98" spans="1:20" x14ac:dyDescent="0.2">
      <c r="A98" s="1">
        <f>IF('Data Bersih'!A98&lt;=40,$L$7,$L$8)</f>
        <v>4</v>
      </c>
      <c r="B98" s="1">
        <f>IF('Data Bersih'!B98=$J$12,$L$12,$L$13)</f>
        <v>2</v>
      </c>
      <c r="C98" cm="1">
        <f t="array" ref="C98">ROUND(_xlfn.IFS('Data Bersih'!C98&lt;='Credit Scoring (2)'!$K$17,'Data Bersih'!C98*1.5/'Credit Scoring (2)'!$K$17,'Data Bersih'!C98&gt;'Credit Scoring (2)'!$K$19,'Data Bersih'!C98*6/$M$17,AND('Data Bersih'!C98&gt;'Credit Scoring (2)'!$K$17,'Data Bersih'!C98&lt;='Credit Scoring (2)'!$K$19),'Data Bersih'!C98*4.5/$K$19),2)</f>
        <v>0.44</v>
      </c>
      <c r="D98" cm="1">
        <f t="array" ref="D98">ROUND(_xlfn.IFS('Data Bersih'!D98&lt;='Credit Scoring (2)'!$K$28,'Data Bersih'!D98*2/'Credit Scoring (2)'!$K$28,'Data Bersih'!D98&gt;'Credit Scoring (2)'!$K$30,'Data Bersih'!D98*6/$M$28,AND('Data Bersih'!D98&gt;'Credit Scoring (2)'!$K$28,'Data Bersih'!D98&lt;='Credit Scoring (2)'!$K$30),'Data Bersih'!D98*4.5/$K$30),2)</f>
        <v>0.31</v>
      </c>
      <c r="E98" s="1" cm="1">
        <f t="array" ref="E98">_xlfn.IFS(AND('Data Bersih'!E98=$O$5,'Data Bersih'!F98,$P$5),$Q$5,AND('Data Bersih'!E98=$O$6,'Data Bersih'!F98=$P$6),$Q$6,AND('Data Bersih'!E98=$O$7,'Data Bersih'!F98=$P$7),$Q$7,AND('Data Bersih'!E98=$O$8,'Data Bersih'!F98=$P$8),$Q$8)</f>
        <v>3</v>
      </c>
      <c r="F98" s="1" cm="1">
        <f t="array" ref="F98">_xlfn.IFS('Data Bersih'!G98=$O$13,$P$13,'Data Bersih'!G98=$O$14,$P$14,'Data Bersih'!G98=$O$15,$P$15,'Data Bersih'!G98=$O$16,$P$16)</f>
        <v>6</v>
      </c>
      <c r="G98" cm="1">
        <f t="array" ref="G98">ROUND(_xlfn.IFS(AND('Data Bersih'!H98&gt;0,'Data Bersih'!H98&lt;=4),'Data Bersih'!H98*2/4,AND('Data Bersih'!H98&gt;4,'Data Bersih'!H98&lt;=7),'Data Bersih'!H98*4/7,AND('Data Bersih'!H98&gt;7,'Data Bersih'!H98&lt;=10),'Data Bersih'!H98*6/10),2)</f>
        <v>2.86</v>
      </c>
      <c r="H98" s="1" cm="1">
        <f t="array" ref="H98">_xlfn.IFS('Data Bersih'!I98=$O$28,$P$28,'Data Bersih'!I98=$O$29,$P$29,'Data Bersih'!I98=$O$30,$P$30,'Data Bersih'!I98=$O$31,$P$31)</f>
        <v>5</v>
      </c>
      <c r="I98">
        <f t="shared" si="2"/>
        <v>2.6585714285714284</v>
      </c>
      <c r="T98" t="str" cm="1">
        <f t="array" ref="T98">_xlfn.IFS('Credit Scoring (2)'!I98&gt;4,"Agresif",'Credit Scoring (2)'!I98&lt;=3,"Konservatif",AND('Credit Scoring (2)'!I98&gt;3,'Credit Scoring (2)'!I98&lt;=4),"Moderat")</f>
        <v>Konservatif</v>
      </c>
    </row>
    <row r="99" spans="1:20" x14ac:dyDescent="0.2">
      <c r="A99" s="1">
        <f>IF('Data Bersih'!A99&lt;=40,$L$7,$L$8)</f>
        <v>4</v>
      </c>
      <c r="B99" s="1">
        <f>IF('Data Bersih'!B99=$J$12,$L$12,$L$13)</f>
        <v>5</v>
      </c>
      <c r="C99" cm="1">
        <f t="array" ref="C99">ROUND(_xlfn.IFS('Data Bersih'!C99&lt;='Credit Scoring (2)'!$K$17,'Data Bersih'!C99*1.5/'Credit Scoring (2)'!$K$17,'Data Bersih'!C99&gt;'Credit Scoring (2)'!$K$19,'Data Bersih'!C99*6/$M$17,AND('Data Bersih'!C99&gt;'Credit Scoring (2)'!$K$17,'Data Bersih'!C99&lt;='Credit Scoring (2)'!$K$19),'Data Bersih'!C99*4.5/$K$19),2)</f>
        <v>4.5</v>
      </c>
      <c r="D99" cm="1">
        <f t="array" ref="D99">ROUND(_xlfn.IFS('Data Bersih'!D99&lt;='Credit Scoring (2)'!$K$28,'Data Bersih'!D99*2/'Credit Scoring (2)'!$K$28,'Data Bersih'!D99&gt;'Credit Scoring (2)'!$K$30,'Data Bersih'!D99*6/$M$28,AND('Data Bersih'!D99&gt;'Credit Scoring (2)'!$K$28,'Data Bersih'!D99&lt;='Credit Scoring (2)'!$K$30),'Data Bersih'!D99*4.5/$K$30),2)</f>
        <v>1.26</v>
      </c>
      <c r="E99" s="1" cm="1">
        <f t="array" ref="E99">_xlfn.IFS(AND('Data Bersih'!E99=$O$5,'Data Bersih'!F99,$P$5),$Q$5,AND('Data Bersih'!E99=$O$6,'Data Bersih'!F99=$P$6),$Q$6,AND('Data Bersih'!E99=$O$7,'Data Bersih'!F99=$P$7),$Q$7,AND('Data Bersih'!E99=$O$8,'Data Bersih'!F99=$P$8),$Q$8)</f>
        <v>3</v>
      </c>
      <c r="F99" s="1" cm="1">
        <f t="array" ref="F99">_xlfn.IFS('Data Bersih'!G99=$O$13,$P$13,'Data Bersih'!G99=$O$14,$P$14,'Data Bersih'!G99=$O$15,$P$15,'Data Bersih'!G99=$O$16,$P$16)</f>
        <v>6</v>
      </c>
      <c r="G99" cm="1">
        <f t="array" ref="G99">ROUND(_xlfn.IFS(AND('Data Bersih'!H99&gt;0,'Data Bersih'!H99&lt;=4),'Data Bersih'!H99*2/4,AND('Data Bersih'!H99&gt;4,'Data Bersih'!H99&lt;=7),'Data Bersih'!H99*4/7,AND('Data Bersih'!H99&gt;7,'Data Bersih'!H99&lt;=10),'Data Bersih'!H99*6/10),2)</f>
        <v>2.86</v>
      </c>
      <c r="H99" s="1" cm="1">
        <f t="array" ref="H99">_xlfn.IFS('Data Bersih'!I99=$O$28,$P$28,'Data Bersih'!I99=$O$29,$P$29,'Data Bersih'!I99=$O$30,$P$30,'Data Bersih'!I99=$O$31,$P$31)</f>
        <v>5</v>
      </c>
      <c r="I99">
        <f t="shared" si="2"/>
        <v>3.8028571428571425</v>
      </c>
      <c r="T99" t="str" cm="1">
        <f t="array" ref="T99">_xlfn.IFS('Credit Scoring (2)'!I99&gt;4,"Agresif",'Credit Scoring (2)'!I99&lt;=3,"Konservatif",AND('Credit Scoring (2)'!I99&gt;3,'Credit Scoring (2)'!I99&lt;=4),"Moderat")</f>
        <v>Moderat</v>
      </c>
    </row>
    <row r="100" spans="1:20" x14ac:dyDescent="0.2">
      <c r="A100" s="1">
        <f>IF('Data Bersih'!A100&lt;=40,$L$7,$L$8)</f>
        <v>4</v>
      </c>
      <c r="B100" s="1">
        <f>IF('Data Bersih'!B100=$J$12,$L$12,$L$13)</f>
        <v>5</v>
      </c>
      <c r="C100" cm="1">
        <f t="array" ref="C100">ROUND(_xlfn.IFS('Data Bersih'!C100&lt;='Credit Scoring (2)'!$K$17,'Data Bersih'!C100*1.5/'Credit Scoring (2)'!$K$17,'Data Bersih'!C100&gt;'Credit Scoring (2)'!$K$19,'Data Bersih'!C100*6/$M$17,AND('Data Bersih'!C100&gt;'Credit Scoring (2)'!$K$17,'Data Bersih'!C100&lt;='Credit Scoring (2)'!$K$19),'Data Bersih'!C100*4.5/$K$19),2)</f>
        <v>3.83</v>
      </c>
      <c r="D100" cm="1">
        <f t="array" ref="D100">ROUND(_xlfn.IFS('Data Bersih'!D100&lt;='Credit Scoring (2)'!$K$28,'Data Bersih'!D100*2/'Credit Scoring (2)'!$K$28,'Data Bersih'!D100&gt;'Credit Scoring (2)'!$K$30,'Data Bersih'!D100*6/$M$28,AND('Data Bersih'!D100&gt;'Credit Scoring (2)'!$K$28,'Data Bersih'!D100&lt;='Credit Scoring (2)'!$K$30),'Data Bersih'!D100*4.5/$K$30),2)</f>
        <v>4.5</v>
      </c>
      <c r="E100" s="1" cm="1">
        <f t="array" ref="E100">_xlfn.IFS(AND('Data Bersih'!E100=$O$5,'Data Bersih'!F100,$P$5),$Q$5,AND('Data Bersih'!E100=$O$6,'Data Bersih'!F100=$P$6),$Q$6,AND('Data Bersih'!E100=$O$7,'Data Bersih'!F100=$P$7),$Q$7,AND('Data Bersih'!E100=$O$8,'Data Bersih'!F100=$P$8),$Q$8)</f>
        <v>3</v>
      </c>
      <c r="F100" s="1" cm="1">
        <f t="array" ref="F100">_xlfn.IFS('Data Bersih'!G100=$O$13,$P$13,'Data Bersih'!G100=$O$14,$P$14,'Data Bersih'!G100=$O$15,$P$15,'Data Bersih'!G100=$O$16,$P$16)</f>
        <v>6</v>
      </c>
      <c r="G100" cm="1">
        <f t="array" ref="G100">ROUND(_xlfn.IFS(AND('Data Bersih'!H100&gt;0,'Data Bersih'!H100&lt;=4),'Data Bersih'!H100*2/4,AND('Data Bersih'!H100&gt;4,'Data Bersih'!H100&lt;=7),'Data Bersih'!H100*4/7,AND('Data Bersih'!H100&gt;7,'Data Bersih'!H100&lt;=10),'Data Bersih'!H100*6/10),2)</f>
        <v>4.8</v>
      </c>
      <c r="H100" s="1" cm="1">
        <f t="array" ref="H100">_xlfn.IFS('Data Bersih'!I100=$O$28,$P$28,'Data Bersih'!I100=$O$29,$P$29,'Data Bersih'!I100=$O$30,$P$30,'Data Bersih'!I100=$O$31,$P$31)</f>
        <v>3</v>
      </c>
      <c r="I100">
        <f t="shared" si="2"/>
        <v>4.4471428571428566</v>
      </c>
      <c r="T100" t="str" cm="1">
        <f t="array" ref="T100">_xlfn.IFS('Credit Scoring (2)'!I100&gt;4,"Agresif",'Credit Scoring (2)'!I100&lt;=3,"Konservatif",AND('Credit Scoring (2)'!I100&gt;3,'Credit Scoring (2)'!I100&lt;=4),"Moderat")</f>
        <v>Agresif</v>
      </c>
    </row>
    <row r="101" spans="1:20" x14ac:dyDescent="0.2">
      <c r="A101" s="1">
        <f>IF('Data Bersih'!A101&lt;=40,$L$7,$L$8)</f>
        <v>4</v>
      </c>
      <c r="B101" s="1">
        <f>IF('Data Bersih'!B101=$J$12,$L$12,$L$13)</f>
        <v>5</v>
      </c>
      <c r="C101" cm="1">
        <f t="array" ref="C101">ROUND(_xlfn.IFS('Data Bersih'!C101&lt;='Credit Scoring (2)'!$K$17,'Data Bersih'!C101*1.5/'Credit Scoring (2)'!$K$17,'Data Bersih'!C101&gt;'Credit Scoring (2)'!$K$19,'Data Bersih'!C101*6/$M$17,AND('Data Bersih'!C101&gt;'Credit Scoring (2)'!$K$17,'Data Bersih'!C101&lt;='Credit Scoring (2)'!$K$19),'Data Bersih'!C101*4.5/$K$19),2)</f>
        <v>1.58</v>
      </c>
      <c r="D101" cm="1">
        <f t="array" ref="D101">ROUND(_xlfn.IFS('Data Bersih'!D101&lt;='Credit Scoring (2)'!$K$28,'Data Bersih'!D101*2/'Credit Scoring (2)'!$K$28,'Data Bersih'!D101&gt;'Credit Scoring (2)'!$K$30,'Data Bersih'!D101*6/$M$28,AND('Data Bersih'!D101&gt;'Credit Scoring (2)'!$K$28,'Data Bersih'!D101&lt;='Credit Scoring (2)'!$K$30),'Data Bersih'!D101*4.5/$K$30),2)</f>
        <v>0.6</v>
      </c>
      <c r="E101" s="1" cm="1">
        <f t="array" ref="E101">_xlfn.IFS(AND('Data Bersih'!E101=$O$5,'Data Bersih'!F101,$P$5),$Q$5,AND('Data Bersih'!E101=$O$6,'Data Bersih'!F101=$P$6),$Q$6,AND('Data Bersih'!E101=$O$7,'Data Bersih'!F101=$P$7),$Q$7,AND('Data Bersih'!E101=$O$8,'Data Bersih'!F101=$P$8),$Q$8)</f>
        <v>3</v>
      </c>
      <c r="F101" s="1" cm="1">
        <f t="array" ref="F101">_xlfn.IFS('Data Bersih'!G101=$O$13,$P$13,'Data Bersih'!G101=$O$14,$P$14,'Data Bersih'!G101=$O$15,$P$15,'Data Bersih'!G101=$O$16,$P$16)</f>
        <v>6</v>
      </c>
      <c r="G101" cm="1">
        <f t="array" ref="G101">ROUND(_xlfn.IFS(AND('Data Bersih'!H101&gt;0,'Data Bersih'!H101&lt;=4),'Data Bersih'!H101*2/4,AND('Data Bersih'!H101&gt;4,'Data Bersih'!H101&lt;=7),'Data Bersih'!H101*4/7,AND('Data Bersih'!H101&gt;7,'Data Bersih'!H101&lt;=10),'Data Bersih'!H101*6/10),2)</f>
        <v>4</v>
      </c>
      <c r="H101" s="1" cm="1">
        <f t="array" ref="H101">_xlfn.IFS('Data Bersih'!I101=$O$28,$P$28,'Data Bersih'!I101=$O$29,$P$29,'Data Bersih'!I101=$O$30,$P$30,'Data Bersih'!I101=$O$31,$P$31)</f>
        <v>5</v>
      </c>
      <c r="I101">
        <f t="shared" si="2"/>
        <v>3.4542857142857142</v>
      </c>
      <c r="T101" t="str" cm="1">
        <f t="array" ref="T101">_xlfn.IFS('Credit Scoring (2)'!I101&gt;4,"Agresif",'Credit Scoring (2)'!I101&lt;=3,"Konservatif",AND('Credit Scoring (2)'!I101&gt;3,'Credit Scoring (2)'!I101&lt;=4),"Moderat")</f>
        <v>Moderat</v>
      </c>
    </row>
  </sheetData>
  <mergeCells count="12">
    <mergeCell ref="M32:M34"/>
    <mergeCell ref="J2:M2"/>
    <mergeCell ref="O2:R2"/>
    <mergeCell ref="M7:M8"/>
    <mergeCell ref="J10:M10"/>
    <mergeCell ref="O10:R10"/>
    <mergeCell ref="M12:M13"/>
    <mergeCell ref="J15:M15"/>
    <mergeCell ref="O18:R18"/>
    <mergeCell ref="M21:M23"/>
    <mergeCell ref="O25:R25"/>
    <mergeCell ref="J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Bersih</vt:lpstr>
      <vt:lpstr>Credit Scoring</vt:lpstr>
      <vt:lpstr>Credit Scoring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2022-06-22T03:50:28Z</dcterms:modified>
</cp:coreProperties>
</file>