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\Downloads\excel com IA\"/>
    </mc:Choice>
  </mc:AlternateContent>
  <bookViews>
    <workbookView xWindow="0" yWindow="0" windowWidth="2364" windowHeight="252"/>
  </bookViews>
  <sheets>
    <sheet name="Plan1" sheetId="1" r:id="rId1"/>
    <sheet name="Plan2" sheetId="2" r:id="rId2"/>
  </sheets>
  <definedNames>
    <definedName name="aporte">Plan1!$D$18</definedName>
    <definedName name="patrimonio">Plan1!$D$21</definedName>
    <definedName name="rendimento_carteira">Plan1!$D$14</definedName>
    <definedName name="salario">Plan1!$D$13</definedName>
    <definedName name="sugestao_investimento">Plan1!$D$15</definedName>
    <definedName name="taxa_mensal">Plan1!$D$20</definedName>
    <definedName name="tempo_anos">Plan1!$D$19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36" i="1" l="1"/>
  <c r="D37" i="1"/>
  <c r="D38" i="1"/>
  <c r="D39" i="1"/>
  <c r="D40" i="1"/>
  <c r="D35" i="1"/>
  <c r="E35" i="1" s="1"/>
  <c r="A10" i="2"/>
  <c r="A9" i="2"/>
  <c r="A16" i="2"/>
  <c r="A17" i="2"/>
  <c r="A18" i="2"/>
  <c r="A19" i="2"/>
  <c r="A20" i="2"/>
  <c r="A15" i="2"/>
  <c r="A11" i="2"/>
  <c r="A12" i="2"/>
  <c r="A13" i="2"/>
  <c r="A14" i="2"/>
  <c r="A4" i="2"/>
  <c r="A5" i="2"/>
  <c r="A6" i="2"/>
  <c r="A7" i="2"/>
  <c r="A8" i="2"/>
  <c r="A3" i="2"/>
  <c r="D32" i="1"/>
  <c r="D21" i="1"/>
  <c r="D22" i="1" s="1"/>
  <c r="E36" i="1" l="1"/>
  <c r="E38" i="1"/>
  <c r="E37" i="1"/>
  <c r="E40" i="1"/>
  <c r="E39" i="1"/>
  <c r="D26" i="1"/>
  <c r="E26" i="1" s="1"/>
  <c r="D27" i="1"/>
  <c r="E27" i="1" s="1"/>
  <c r="D28" i="1"/>
  <c r="E28" i="1" s="1"/>
  <c r="D25" i="1"/>
  <c r="E25" i="1" s="1"/>
  <c r="E41" i="1" l="1"/>
</calcChain>
</file>

<file path=xl/sharedStrings.xml><?xml version="1.0" encoding="utf-8"?>
<sst xmlns="http://schemas.openxmlformats.org/spreadsheetml/2006/main" count="68" uniqueCount="33">
  <si>
    <t xml:space="preserve">Quanto investir por mês? </t>
  </si>
  <si>
    <t>Por quantos anos?</t>
  </si>
  <si>
    <t>Taxa de rendimento mensal?</t>
  </si>
  <si>
    <t>Patrimônio acumulado?</t>
  </si>
  <si>
    <t>Dividendos mensais?</t>
  </si>
  <si>
    <t>Investimento Mensal</t>
  </si>
  <si>
    <t xml:space="preserve">Quanto em 2 anos? </t>
  </si>
  <si>
    <t>Quanto em 10 anos?</t>
  </si>
  <si>
    <t>Quanto em 20 anos ?</t>
  </si>
  <si>
    <t>Quanto em 30 anos?</t>
  </si>
  <si>
    <t>Cenários</t>
  </si>
  <si>
    <t>Dividendo</t>
  </si>
  <si>
    <t>Configurações</t>
  </si>
  <si>
    <t>Salário</t>
  </si>
  <si>
    <t>Rendimento Carteira</t>
  </si>
  <si>
    <t>Sugestão de Investimento</t>
  </si>
  <si>
    <t>Perfil</t>
  </si>
  <si>
    <t>Agressivo</t>
  </si>
  <si>
    <t>Investimento por mês</t>
  </si>
  <si>
    <t>TIPO DE FII</t>
  </si>
  <si>
    <t>Papel</t>
  </si>
  <si>
    <t>Tijolo</t>
  </si>
  <si>
    <t>Percentual sugerido</t>
  </si>
  <si>
    <t>Valores</t>
  </si>
  <si>
    <t>Híbridos</t>
  </si>
  <si>
    <t>FOF'S</t>
  </si>
  <si>
    <t>DESENVOLVIMENTO</t>
  </si>
  <si>
    <t>HOTELARIAS</t>
  </si>
  <si>
    <t>TOTAL</t>
  </si>
  <si>
    <t>Conservador</t>
  </si>
  <si>
    <t>Percentual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</si>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</sst>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8"/>
      <color rgb="FF00B050"/>
      <name val="Calibri"/>
      <family val="2"/>
      <scheme val="minor"/>
    </font>
    <font>
      <sz val="12"/>
      <color theme="1"/>
      <name val="Segoe UI Semilight"/>
      <family val="2"/>
    </font>
    <font>
      <b/>
      <sz val="12"/>
      <color theme="1"/>
      <name val="Segoe UI Semi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ck">
        <color theme="9" tint="-0.249977111117893"/>
      </left>
      <right style="hair">
        <color theme="0" tint="-0.14996795556505021"/>
      </right>
      <top style="thick">
        <color theme="9" tint="-0.249977111117893"/>
      </top>
      <bottom style="hair">
        <color theme="0" tint="-0.14996795556505021"/>
      </bottom>
      <diagonal/>
    </border>
    <border>
      <left style="hair">
        <color theme="0" tint="-0.14996795556505021"/>
      </left>
      <right style="thick">
        <color theme="9"/>
      </right>
      <top style="thick">
        <color theme="9" tint="-0.249977111117893"/>
      </top>
      <bottom style="hair">
        <color theme="0" tint="-0.14996795556505021"/>
      </bottom>
      <diagonal/>
    </border>
    <border>
      <left style="thick">
        <color theme="9" tint="-0.249977111117893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ck">
        <color theme="9"/>
      </right>
      <top style="hair">
        <color theme="0" tint="-0.14996795556505021"/>
      </top>
      <bottom style="hair">
        <color theme="0" tint="-0.14996795556505021"/>
      </bottom>
      <diagonal/>
    </border>
    <border>
      <left style="thick">
        <color theme="9" tint="-0.249977111117893"/>
      </left>
      <right style="hair">
        <color theme="0" tint="-0.14996795556505021"/>
      </right>
      <top style="hair">
        <color theme="0" tint="-0.14996795556505021"/>
      </top>
      <bottom style="thick">
        <color theme="9" tint="-0.249977111117893"/>
      </bottom>
      <diagonal/>
    </border>
    <border>
      <left style="hair">
        <color theme="0" tint="-0.14996795556505021"/>
      </left>
      <right style="thick">
        <color theme="9"/>
      </right>
      <top style="hair">
        <color theme="0" tint="-0.14996795556505021"/>
      </top>
      <bottom style="thick">
        <color theme="9" tint="-0.249977111117893"/>
      </bottom>
      <diagonal/>
    </border>
    <border>
      <left style="thick">
        <color theme="9" tint="-0.249977111117893"/>
      </left>
      <right/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/>
      </right>
      <top style="thick">
        <color theme="9" tint="-0.249977111117893"/>
      </top>
      <bottom style="thick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9" tint="-0.249977111117893"/>
      </right>
      <top/>
      <bottom style="medium">
        <color theme="0"/>
      </bottom>
      <diagonal/>
    </border>
    <border>
      <left style="medium">
        <color theme="9" tint="-0.249977111117893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9" tint="-0.249977111117893"/>
      </left>
      <right style="medium">
        <color theme="0"/>
      </right>
      <top style="medium">
        <color theme="0"/>
      </top>
      <bottom style="medium">
        <color theme="9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9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57">
    <xf numFmtId="0" fontId="0" fillId="0" borderId="0" xfId="0"/>
    <xf numFmtId="0" fontId="0" fillId="0" borderId="4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8" fontId="1" fillId="3" borderId="4" xfId="0" applyNumberFormat="1" applyFont="1" applyFill="1" applyBorder="1" applyAlignment="1">
      <alignment horizontal="center"/>
    </xf>
    <xf numFmtId="8" fontId="1" fillId="3" borderId="6" xfId="0" applyNumberFormat="1" applyFont="1" applyFill="1" applyBorder="1" applyAlignment="1">
      <alignment horizontal="center"/>
    </xf>
    <xf numFmtId="0" fontId="4" fillId="2" borderId="7" xfId="0" applyFont="1" applyFill="1" applyBorder="1"/>
    <xf numFmtId="0" fontId="2" fillId="0" borderId="0" xfId="0" applyFont="1"/>
    <xf numFmtId="0" fontId="5" fillId="2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21" xfId="0" applyBorder="1"/>
    <xf numFmtId="0" fontId="0" fillId="0" borderId="23" xfId="0" applyBorder="1"/>
    <xf numFmtId="0" fontId="0" fillId="0" borderId="0" xfId="0" applyAlignment="1">
      <alignment horizontal="left" indent="2"/>
    </xf>
    <xf numFmtId="164" fontId="0" fillId="0" borderId="22" xfId="0" applyNumberFormat="1" applyBorder="1" applyAlignment="1">
      <alignment horizontal="left" indent="2"/>
    </xf>
    <xf numFmtId="10" fontId="0" fillId="0" borderId="22" xfId="0" applyNumberFormat="1" applyBorder="1" applyAlignment="1">
      <alignment horizontal="left" indent="2"/>
    </xf>
    <xf numFmtId="164" fontId="0" fillId="0" borderId="24" xfId="0" applyNumberFormat="1" applyBorder="1" applyAlignment="1">
      <alignment horizontal="left" indent="2"/>
    </xf>
    <xf numFmtId="0" fontId="3" fillId="2" borderId="8" xfId="0" applyFont="1" applyFill="1" applyBorder="1" applyAlignment="1">
      <alignment horizontal="left" indent="2"/>
    </xf>
    <xf numFmtId="0" fontId="0" fillId="0" borderId="0" xfId="0" applyAlignment="1">
      <alignment horizontal="left"/>
    </xf>
    <xf numFmtId="8" fontId="0" fillId="3" borderId="13" xfId="0" applyNumberFormat="1" applyFill="1" applyBorder="1" applyAlignment="1">
      <alignment horizontal="center"/>
    </xf>
    <xf numFmtId="8" fontId="0" fillId="3" borderId="14" xfId="0" applyNumberFormat="1" applyFill="1" applyBorder="1" applyAlignment="1">
      <alignment horizontal="center"/>
    </xf>
    <xf numFmtId="8" fontId="0" fillId="3" borderId="16" xfId="0" applyNumberFormat="1" applyFill="1" applyBorder="1" applyAlignment="1">
      <alignment horizontal="center"/>
    </xf>
    <xf numFmtId="8" fontId="0" fillId="3" borderId="18" xfId="0" applyNumberFormat="1" applyFill="1" applyBorder="1" applyAlignment="1">
      <alignment horizontal="center"/>
    </xf>
    <xf numFmtId="0" fontId="9" fillId="0" borderId="21" xfId="0" applyFont="1" applyBorder="1"/>
    <xf numFmtId="0" fontId="9" fillId="0" borderId="23" xfId="0" applyFont="1" applyBorder="1"/>
    <xf numFmtId="0" fontId="9" fillId="0" borderId="1" xfId="0" applyFont="1" applyBorder="1"/>
    <xf numFmtId="0" fontId="9" fillId="0" borderId="3" xfId="0" applyFont="1" applyBorder="1"/>
    <xf numFmtId="0" fontId="10" fillId="3" borderId="3" xfId="0" applyFont="1" applyFill="1" applyBorder="1"/>
    <xf numFmtId="0" fontId="10" fillId="3" borderId="5" xfId="0" applyFont="1" applyFill="1" applyBorder="1"/>
    <xf numFmtId="0" fontId="9" fillId="3" borderId="12" xfId="0" applyFont="1" applyFill="1" applyBorder="1" applyAlignment="1">
      <alignment horizontal="left"/>
    </xf>
    <xf numFmtId="0" fontId="9" fillId="3" borderId="15" xfId="0" applyFont="1" applyFill="1" applyBorder="1" applyAlignment="1">
      <alignment horizontal="left"/>
    </xf>
    <xf numFmtId="0" fontId="9" fillId="3" borderId="17" xfId="0" applyFont="1" applyFill="1" applyBorder="1" applyAlignment="1">
      <alignment horizontal="left"/>
    </xf>
    <xf numFmtId="0" fontId="6" fillId="4" borderId="0" xfId="1" applyBorder="1" applyAlignment="1">
      <alignment horizontal="left"/>
    </xf>
    <xf numFmtId="0" fontId="6" fillId="4" borderId="0" xfId="1" applyAlignment="1">
      <alignment horizontal="left" indent="2"/>
    </xf>
    <xf numFmtId="0" fontId="0" fillId="3" borderId="0" xfId="0" applyFill="1"/>
    <xf numFmtId="164" fontId="0" fillId="3" borderId="0" xfId="0" applyNumberFormat="1" applyFill="1" applyAlignment="1">
      <alignment horizontal="left" indent="2"/>
    </xf>
    <xf numFmtId="9" fontId="0" fillId="0" borderId="0" xfId="0" applyNumberFormat="1" applyAlignment="1">
      <alignment horizontal="left" indent="2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 indent="2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0" fontId="0" fillId="0" borderId="19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25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164" fontId="0" fillId="7" borderId="0" xfId="0" applyNumberFormat="1" applyFill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left"/>
    </xf>
    <xf numFmtId="0" fontId="8" fillId="5" borderId="20" xfId="0" applyFont="1" applyFill="1" applyBorder="1" applyAlignment="1">
      <alignment horizontal="left"/>
    </xf>
  </cellXfs>
  <cellStyles count="2">
    <cellStyle name="Neutra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45720</xdr:colOff>
      <xdr:row>0</xdr:row>
      <xdr:rowOff>175260</xdr:rowOff>
    </xdr:from>
    <xdr:to>
      <xdr:col>5</xdr:col>
      <xdr:colOff>906780</xdr:colOff>
      <xdr:row>9</xdr:row>
      <xdr:rowOff>99060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5260"/>
          <a:ext cx="6278880" cy="156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G41"/>
  <sheetViews>
    <sheetView showGridLines="0" tabSelected="1" topLeftCell="A20" workbookViewId="0">
      <selection activeCell="D31" sqref="D31"/>
    </sheetView>
  </sheetViews>
  <sheetFormatPr defaultColWidth="0" defaultRowHeight="14.4" x14ac:dyDescent="0.3"/>
  <cols>
    <col min="1" max="1" width="2.44140625" customWidth="1"/>
    <col min="2" max="2" width="5.77734375" customWidth="1"/>
    <col min="3" max="3" width="34.109375" customWidth="1"/>
    <col min="4" max="4" width="31.77734375" style="13" customWidth="1"/>
    <col min="5" max="5" width="13.109375" style="18" customWidth="1"/>
    <col min="6" max="6" width="22.21875" bestFit="1" customWidth="1"/>
    <col min="7" max="7" width="12.5546875" hidden="1" customWidth="1"/>
    <col min="8" max="8" width="8.88671875" hidden="1" customWidth="1"/>
    <col min="9" max="16384" width="8.88671875" hidden="1"/>
  </cols>
  <sheetData>
    <row r="11" spans="3:4" ht="15" thickBot="1" x14ac:dyDescent="0.35"/>
    <row r="12" spans="3:4" ht="23.4" x14ac:dyDescent="0.45">
      <c r="C12" s="55" t="s">
        <v>12</v>
      </c>
      <c r="D12" s="56"/>
    </row>
    <row r="13" spans="3:4" ht="19.2" x14ac:dyDescent="0.45">
      <c r="C13" s="23" t="s">
        <v>13</v>
      </c>
      <c r="D13" s="14">
        <v>3000</v>
      </c>
    </row>
    <row r="14" spans="3:4" ht="19.2" x14ac:dyDescent="0.45">
      <c r="C14" s="23" t="s">
        <v>14</v>
      </c>
      <c r="D14" s="15">
        <v>8.8999999999999999E-3</v>
      </c>
    </row>
    <row r="15" spans="3:4" ht="19.8" thickBot="1" x14ac:dyDescent="0.5">
      <c r="C15" s="24" t="s">
        <v>15</v>
      </c>
      <c r="D15" s="16">
        <f>salario *30%</f>
        <v>900</v>
      </c>
    </row>
    <row r="16" spans="3:4" ht="15" thickBot="1" x14ac:dyDescent="0.35"/>
    <row r="17" spans="2:5" ht="34.200000000000003" customHeight="1" thickTop="1" thickBot="1" x14ac:dyDescent="0.45">
      <c r="C17" s="6" t="s">
        <v>5</v>
      </c>
      <c r="D17" s="17"/>
    </row>
    <row r="18" spans="2:5" ht="19.8" thickTop="1" x14ac:dyDescent="0.45">
      <c r="C18" s="25" t="s">
        <v>0</v>
      </c>
      <c r="D18" s="3">
        <v>750</v>
      </c>
    </row>
    <row r="19" spans="2:5" ht="19.2" x14ac:dyDescent="0.45">
      <c r="C19" s="26" t="s">
        <v>1</v>
      </c>
      <c r="D19" s="1">
        <v>5</v>
      </c>
    </row>
    <row r="20" spans="2:5" ht="19.2" x14ac:dyDescent="0.45">
      <c r="C20" s="26" t="s">
        <v>2</v>
      </c>
      <c r="D20" s="2">
        <v>1.0800000000000001E-2</v>
      </c>
    </row>
    <row r="21" spans="2:5" ht="19.2" x14ac:dyDescent="0.45">
      <c r="C21" s="27" t="s">
        <v>3</v>
      </c>
      <c r="D21" s="4">
        <f>FV(taxa_mensal,tempo_anos*12,aporte*-1)</f>
        <v>62853.014519443823</v>
      </c>
    </row>
    <row r="22" spans="2:5" ht="19.8" thickBot="1" x14ac:dyDescent="0.5">
      <c r="C22" s="28" t="s">
        <v>4</v>
      </c>
      <c r="D22" s="5">
        <f>patrimonio*rendimento_carteira</f>
        <v>559.39182922304997</v>
      </c>
    </row>
    <row r="23" spans="2:5" ht="15.6" thickTop="1" thickBot="1" x14ac:dyDescent="0.35"/>
    <row r="24" spans="2:5" ht="21" x14ac:dyDescent="0.4">
      <c r="C24" s="53" t="s">
        <v>10</v>
      </c>
      <c r="D24" s="54"/>
      <c r="E24" s="8" t="s">
        <v>11</v>
      </c>
    </row>
    <row r="25" spans="2:5" ht="19.8" thickBot="1" x14ac:dyDescent="0.5">
      <c r="B25" s="7">
        <v>2</v>
      </c>
      <c r="C25" s="29" t="s">
        <v>6</v>
      </c>
      <c r="D25" s="19">
        <f>FV($D$20,B25*12,$D$18*-1)</f>
        <v>20423.147745436192</v>
      </c>
      <c r="E25" s="20">
        <f>D25*rendimento_carteira</f>
        <v>181.7660149343821</v>
      </c>
    </row>
    <row r="26" spans="2:5" ht="19.8" thickBot="1" x14ac:dyDescent="0.5">
      <c r="B26" s="7">
        <v>10</v>
      </c>
      <c r="C26" s="30" t="s">
        <v>7</v>
      </c>
      <c r="D26" s="21">
        <f t="shared" ref="D26:D28" si="0">FV($D$20,B26*12,$D$18*-1)</f>
        <v>182593.24969110006</v>
      </c>
      <c r="E26" s="20">
        <f>D26*rendimento_carteira</f>
        <v>1625.0799222507906</v>
      </c>
    </row>
    <row r="27" spans="2:5" ht="19.8" thickBot="1" x14ac:dyDescent="0.5">
      <c r="B27" s="7">
        <v>20</v>
      </c>
      <c r="C27" s="30" t="s">
        <v>8</v>
      </c>
      <c r="D27" s="21">
        <f t="shared" si="0"/>
        <v>845286.74497389246</v>
      </c>
      <c r="E27" s="20">
        <f>D27*rendimento_carteira</f>
        <v>7523.0520302676432</v>
      </c>
    </row>
    <row r="28" spans="2:5" ht="19.8" thickBot="1" x14ac:dyDescent="0.5">
      <c r="B28" s="7">
        <v>30</v>
      </c>
      <c r="C28" s="31" t="s">
        <v>9</v>
      </c>
      <c r="D28" s="22">
        <f t="shared" si="0"/>
        <v>3250428.6077375636</v>
      </c>
      <c r="E28" s="20">
        <f>D28*rendimento_carteira</f>
        <v>28928.814608864315</v>
      </c>
    </row>
    <row r="31" spans="2:5" x14ac:dyDescent="0.3">
      <c r="C31" s="32" t="s">
        <v>16</v>
      </c>
      <c r="D31" s="33" t="s">
        <v>29</v>
      </c>
    </row>
    <row r="32" spans="2:5" x14ac:dyDescent="0.3">
      <c r="C32" s="34" t="s">
        <v>18</v>
      </c>
      <c r="D32" s="35">
        <f>aporte</f>
        <v>750</v>
      </c>
    </row>
    <row r="34" spans="3:5" x14ac:dyDescent="0.3">
      <c r="C34" s="37" t="s">
        <v>19</v>
      </c>
      <c r="D34" s="38" t="s">
        <v>22</v>
      </c>
      <c r="E34" s="39" t="s">
        <v>23</v>
      </c>
    </row>
    <row r="35" spans="3:5" x14ac:dyDescent="0.3">
      <c r="C35" s="9" t="s">
        <v>20</v>
      </c>
      <c r="D35" s="36">
        <f>VLOOKUP($D$31&amp;"-"&amp;C35,Plan2!$A:$D,4,FALSE)</f>
        <v>0.3</v>
      </c>
      <c r="E35" s="52">
        <f>$D$32*D35</f>
        <v>225</v>
      </c>
    </row>
    <row r="36" spans="3:5" x14ac:dyDescent="0.3">
      <c r="C36" s="9" t="s">
        <v>21</v>
      </c>
      <c r="D36" s="36">
        <f>VLOOKUP($D$31&amp;"-"&amp;C36,Plan2!$A:$D,4,FALSE)</f>
        <v>0.5</v>
      </c>
      <c r="E36" s="52">
        <f t="shared" ref="E36:E40" si="1">$D$32*D36</f>
        <v>375</v>
      </c>
    </row>
    <row r="37" spans="3:5" x14ac:dyDescent="0.3">
      <c r="C37" s="9" t="s">
        <v>24</v>
      </c>
      <c r="D37" s="36">
        <f>VLOOKUP($D$31&amp;"-"&amp;C37,Plan2!$A:$D,4,FALSE)</f>
        <v>0.1</v>
      </c>
      <c r="E37" s="52">
        <f t="shared" si="1"/>
        <v>75</v>
      </c>
    </row>
    <row r="38" spans="3:5" x14ac:dyDescent="0.3">
      <c r="C38" s="9" t="s">
        <v>25</v>
      </c>
      <c r="D38" s="36">
        <f>VLOOKUP($D$31&amp;"-"&amp;C38,Plan2!$A:$D,4,FALSE)</f>
        <v>0.1</v>
      </c>
      <c r="E38" s="52">
        <f t="shared" si="1"/>
        <v>75</v>
      </c>
    </row>
    <row r="39" spans="3:5" x14ac:dyDescent="0.3">
      <c r="C39" s="9" t="s">
        <v>26</v>
      </c>
      <c r="D39" s="36">
        <f>VLOOKUP($D$31&amp;"-"&amp;C39,Plan2!$A:$D,4,FALSE)</f>
        <v>0</v>
      </c>
      <c r="E39" s="52">
        <f t="shared" si="1"/>
        <v>0</v>
      </c>
    </row>
    <row r="40" spans="3:5" x14ac:dyDescent="0.3">
      <c r="C40" s="9" t="s">
        <v>27</v>
      </c>
      <c r="D40" s="36">
        <f>VLOOKUP($D$31&amp;"-"&amp;C40,Plan2!$A:$D,4,FALSE)</f>
        <v>0</v>
      </c>
      <c r="E40" s="52">
        <f t="shared" si="1"/>
        <v>0</v>
      </c>
    </row>
    <row r="41" spans="3:5" x14ac:dyDescent="0.3">
      <c r="C41" s="37" t="s">
        <v>28</v>
      </c>
      <c r="D41" s="38"/>
      <c r="E41" s="40">
        <f>SUM(E35:E40)</f>
        <v>750</v>
      </c>
    </row>
  </sheetData>
  <mergeCells count="2">
    <mergeCell ref="C24:D24"/>
    <mergeCell ref="C12:D12"/>
  </mergeCells>
  <dataValidations count="1">
    <dataValidation type="list" allowBlank="1" showInputMessage="1" showErrorMessage="1" sqref="D31">
      <formula1>"Agressivo,Moderado,Conservador"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" sqref="G1:H20"/>
    </sheetView>
  </sheetViews>
  <sheetFormatPr defaultRowHeight="14.4" x14ac:dyDescent="0.3"/>
  <cols>
    <col min="1" max="1" width="20.109375" customWidth="1"/>
    <col min="3" max="3" width="18" bestFit="1" customWidth="1"/>
    <col min="4" max="4" width="8.88671875" style="9"/>
    <col min="7" max="7" width="29.21875" bestFit="1" customWidth="1"/>
    <col min="8" max="8" width="18.109375" style="10" customWidth="1"/>
  </cols>
  <sheetData>
    <row r="1" spans="1:8" x14ac:dyDescent="0.3">
      <c r="H1"/>
    </row>
    <row r="2" spans="1:8" x14ac:dyDescent="0.3">
      <c r="A2" t="s">
        <v>31</v>
      </c>
      <c r="B2" t="s">
        <v>16</v>
      </c>
      <c r="D2" s="9" t="s">
        <v>30</v>
      </c>
      <c r="H2"/>
    </row>
    <row r="3" spans="1:8" x14ac:dyDescent="0.3">
      <c r="A3" t="str">
        <f>$B$3&amp;"-"&amp;C3</f>
        <v>Conservador-Papel</v>
      </c>
      <c r="B3" t="s">
        <v>29</v>
      </c>
      <c r="C3" s="9" t="s">
        <v>20</v>
      </c>
      <c r="D3" s="48">
        <v>0.3</v>
      </c>
      <c r="H3"/>
    </row>
    <row r="4" spans="1:8" x14ac:dyDescent="0.3">
      <c r="A4" t="str">
        <f t="shared" ref="A4:A8" si="0">$B$3&amp;"-"&amp;C4</f>
        <v>Conservador-Tijolo</v>
      </c>
      <c r="B4" t="s">
        <v>29</v>
      </c>
      <c r="C4" s="9" t="s">
        <v>21</v>
      </c>
      <c r="D4" s="48">
        <v>0.5</v>
      </c>
      <c r="H4"/>
    </row>
    <row r="5" spans="1:8" x14ac:dyDescent="0.3">
      <c r="A5" t="str">
        <f t="shared" si="0"/>
        <v>Conservador-Híbridos</v>
      </c>
      <c r="B5" t="s">
        <v>29</v>
      </c>
      <c r="C5" s="9" t="s">
        <v>24</v>
      </c>
      <c r="D5" s="48">
        <v>0.1</v>
      </c>
      <c r="H5"/>
    </row>
    <row r="6" spans="1:8" x14ac:dyDescent="0.3">
      <c r="A6" t="str">
        <f t="shared" si="0"/>
        <v>Conservador-FOF'S</v>
      </c>
      <c r="B6" t="s">
        <v>29</v>
      </c>
      <c r="C6" s="9" t="s">
        <v>25</v>
      </c>
      <c r="D6" s="48">
        <v>0.1</v>
      </c>
      <c r="H6"/>
    </row>
    <row r="7" spans="1:8" x14ac:dyDescent="0.3">
      <c r="A7" t="str">
        <f t="shared" si="0"/>
        <v>Conservador-DESENVOLVIMENTO</v>
      </c>
      <c r="B7" t="s">
        <v>29</v>
      </c>
      <c r="C7" s="9" t="s">
        <v>26</v>
      </c>
      <c r="D7" s="48">
        <v>0</v>
      </c>
      <c r="H7"/>
    </row>
    <row r="8" spans="1:8" ht="15" thickBot="1" x14ac:dyDescent="0.35">
      <c r="A8" t="str">
        <f t="shared" si="0"/>
        <v>Conservador-HOTELARIAS</v>
      </c>
      <c r="B8" t="s">
        <v>29</v>
      </c>
      <c r="C8" s="9" t="s">
        <v>27</v>
      </c>
      <c r="D8" s="48">
        <v>0</v>
      </c>
      <c r="F8" s="44"/>
      <c r="H8"/>
    </row>
    <row r="9" spans="1:8" x14ac:dyDescent="0.3">
      <c r="A9" s="41" t="str">
        <f t="shared" ref="A9:A14" si="1">$B$9&amp;"-"&amp;C9</f>
        <v>Moderado-Papel</v>
      </c>
      <c r="B9" s="42" t="s">
        <v>32</v>
      </c>
      <c r="C9" s="43" t="s">
        <v>20</v>
      </c>
      <c r="D9" s="49">
        <v>0.32</v>
      </c>
      <c r="F9" s="44"/>
      <c r="H9"/>
    </row>
    <row r="10" spans="1:8" x14ac:dyDescent="0.3">
      <c r="A10" s="11" t="str">
        <f t="shared" si="1"/>
        <v>Moderado-Tijolo</v>
      </c>
      <c r="B10" s="44" t="s">
        <v>32</v>
      </c>
      <c r="C10" s="45" t="s">
        <v>21</v>
      </c>
      <c r="D10" s="50">
        <v>0.4</v>
      </c>
      <c r="F10" s="44"/>
      <c r="H10"/>
    </row>
    <row r="11" spans="1:8" x14ac:dyDescent="0.3">
      <c r="A11" s="11" t="str">
        <f t="shared" si="1"/>
        <v>Moderado-Híbridos</v>
      </c>
      <c r="B11" s="44" t="s">
        <v>32</v>
      </c>
      <c r="C11" s="45" t="s">
        <v>24</v>
      </c>
      <c r="D11" s="50">
        <v>0.08</v>
      </c>
      <c r="F11" s="44"/>
      <c r="H11"/>
    </row>
    <row r="12" spans="1:8" x14ac:dyDescent="0.3">
      <c r="A12" s="11" t="str">
        <f t="shared" si="1"/>
        <v>Moderado-FOF'S</v>
      </c>
      <c r="B12" s="44" t="s">
        <v>32</v>
      </c>
      <c r="C12" s="45" t="s">
        <v>25</v>
      </c>
      <c r="D12" s="50">
        <v>0.1</v>
      </c>
      <c r="F12" s="44"/>
      <c r="H12"/>
    </row>
    <row r="13" spans="1:8" x14ac:dyDescent="0.3">
      <c r="A13" s="11" t="str">
        <f t="shared" si="1"/>
        <v>Moderado-DESENVOLVIMENTO</v>
      </c>
      <c r="B13" s="44" t="s">
        <v>32</v>
      </c>
      <c r="C13" s="45" t="s">
        <v>26</v>
      </c>
      <c r="D13" s="50">
        <v>0.1</v>
      </c>
      <c r="F13" s="44"/>
      <c r="H13"/>
    </row>
    <row r="14" spans="1:8" ht="15" thickBot="1" x14ac:dyDescent="0.35">
      <c r="A14" s="12" t="str">
        <f t="shared" si="1"/>
        <v>Moderado-HOTELARIAS</v>
      </c>
      <c r="B14" s="46" t="s">
        <v>32</v>
      </c>
      <c r="C14" s="47" t="s">
        <v>27</v>
      </c>
      <c r="D14" s="51">
        <v>0.1</v>
      </c>
      <c r="F14" s="44"/>
      <c r="H14"/>
    </row>
    <row r="15" spans="1:8" x14ac:dyDescent="0.3">
      <c r="A15" s="44" t="str">
        <f>$B$15&amp;"-"&amp;C15</f>
        <v>Agressivo-Papel</v>
      </c>
      <c r="B15" s="44" t="s">
        <v>17</v>
      </c>
      <c r="C15" s="45" t="s">
        <v>20</v>
      </c>
      <c r="D15" s="50">
        <v>0.5</v>
      </c>
      <c r="H15"/>
    </row>
    <row r="16" spans="1:8" x14ac:dyDescent="0.3">
      <c r="A16" t="str">
        <f t="shared" ref="A16:A20" si="2">$B$15&amp;"-"&amp;C16</f>
        <v>Agressivo-Tijolo</v>
      </c>
      <c r="B16" t="s">
        <v>17</v>
      </c>
      <c r="C16" s="9" t="s">
        <v>21</v>
      </c>
      <c r="D16" s="48">
        <v>0.1</v>
      </c>
      <c r="H16"/>
    </row>
    <row r="17" spans="1:8" x14ac:dyDescent="0.3">
      <c r="A17" t="str">
        <f t="shared" si="2"/>
        <v>Agressivo-Híbridos</v>
      </c>
      <c r="B17" t="s">
        <v>17</v>
      </c>
      <c r="C17" s="9" t="s">
        <v>24</v>
      </c>
      <c r="D17" s="48">
        <v>0.05</v>
      </c>
      <c r="H17"/>
    </row>
    <row r="18" spans="1:8" x14ac:dyDescent="0.3">
      <c r="A18" t="str">
        <f t="shared" si="2"/>
        <v>Agressivo-FOF'S</v>
      </c>
      <c r="B18" t="s">
        <v>17</v>
      </c>
      <c r="C18" s="9" t="s">
        <v>25</v>
      </c>
      <c r="D18" s="48">
        <v>0.05</v>
      </c>
      <c r="H18"/>
    </row>
    <row r="19" spans="1:8" x14ac:dyDescent="0.3">
      <c r="A19" t="str">
        <f t="shared" si="2"/>
        <v>Agressivo-DESENVOLVIMENTO</v>
      </c>
      <c r="B19" t="s">
        <v>17</v>
      </c>
      <c r="C19" s="9" t="s">
        <v>26</v>
      </c>
      <c r="D19" s="48">
        <v>0.2</v>
      </c>
      <c r="H19"/>
    </row>
    <row r="20" spans="1:8" x14ac:dyDescent="0.3">
      <c r="A20" t="str">
        <f t="shared" si="2"/>
        <v>Agressivo-HOTELARIAS</v>
      </c>
      <c r="B20" t="s">
        <v>17</v>
      </c>
      <c r="C20" s="9" t="s">
        <v>27</v>
      </c>
      <c r="D20" s="48">
        <v>0.1</v>
      </c>
      <c r="H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Plan1</vt:lpstr>
      <vt:lpstr>Plan2</vt:lpstr>
      <vt:lpstr>aporte</vt:lpstr>
      <vt:lpstr>patrimonio</vt:lpstr>
      <vt:lpstr>rendimento_carteira</vt:lpstr>
      <vt:lpstr>salario</vt:lpstr>
      <vt:lpstr>sugestao_investimento</vt:lpstr>
      <vt:lpstr>taxa_mensal</vt:lpstr>
      <vt:lpstr>tempo_anos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Mariano</dc:creator>
  <cp:lastModifiedBy>Daniella Mariano</cp:lastModifiedBy>
  <dcterms:created xsi:type="dcterms:W3CDTF">2025-06-02T00:09:11Z</dcterms:created>
  <dcterms:modified xsi:type="dcterms:W3CDTF">2025-06-02T19:28:47Z</dcterms:modified>
</cp:coreProperties>
</file>