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cars" sheetId="1" r:id="rId1"/>
  </sheets>
  <calcPr calcId="145621"/>
</workbook>
</file>

<file path=xl/calcChain.xml><?xml version="1.0" encoding="utf-8"?>
<calcChain xmlns="http://schemas.openxmlformats.org/spreadsheetml/2006/main">
  <c r="R25" i="1" l="1"/>
  <c r="R26" i="1" s="1"/>
  <c r="R27" i="1" s="1"/>
  <c r="R28" i="1" s="1"/>
  <c r="R29" i="1" s="1"/>
  <c r="R30" i="1" s="1"/>
  <c r="Q27" i="1"/>
  <c r="Q28" i="1"/>
  <c r="Q29" i="1" s="1"/>
  <c r="Q30" i="1" s="1"/>
  <c r="Q26" i="1"/>
  <c r="Q25" i="1"/>
  <c r="P26" i="1"/>
  <c r="P27" i="1"/>
  <c r="P28" i="1"/>
  <c r="P29" i="1"/>
  <c r="P30" i="1"/>
  <c r="P25" i="1"/>
  <c r="O31" i="1"/>
  <c r="N30" i="1"/>
  <c r="N29" i="1"/>
  <c r="N28" i="1"/>
  <c r="N27" i="1"/>
  <c r="N26" i="1"/>
  <c r="N25" i="1"/>
  <c r="R6" i="1"/>
  <c r="R7" i="1" s="1"/>
  <c r="R8" i="1" s="1"/>
  <c r="R9" i="1" s="1"/>
  <c r="Q7" i="1"/>
  <c r="Q8" i="1" s="1"/>
  <c r="Q9" i="1" s="1"/>
  <c r="R5" i="1"/>
  <c r="Q6" i="1"/>
  <c r="Q5" i="1"/>
  <c r="P6" i="1"/>
  <c r="P7" i="1"/>
  <c r="P8" i="1"/>
  <c r="P9" i="1"/>
  <c r="P5" i="1"/>
  <c r="N9" i="1"/>
  <c r="N8" i="1"/>
  <c r="N7" i="1"/>
  <c r="N6" i="1"/>
  <c r="N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O10" i="1"/>
  <c r="G7" i="1" l="1"/>
  <c r="I23" i="1" l="1"/>
  <c r="I25" i="1" s="1"/>
  <c r="I27" i="1" s="1"/>
  <c r="I29" i="1" s="1"/>
  <c r="I31" i="1" s="1"/>
  <c r="I21" i="1"/>
  <c r="G33" i="1"/>
  <c r="H33" i="1" s="1"/>
  <c r="G31" i="1"/>
  <c r="G29" i="1"/>
  <c r="G27" i="1"/>
  <c r="G25" i="1"/>
  <c r="G23" i="1"/>
  <c r="G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G13" i="1"/>
  <c r="G11" i="1"/>
  <c r="G9" i="1"/>
  <c r="C2" i="1"/>
  <c r="H29" i="1" l="1"/>
  <c r="H27" i="1"/>
  <c r="H25" i="1"/>
  <c r="H21" i="1"/>
  <c r="J21" i="1" s="1"/>
  <c r="J23" i="1" s="1"/>
  <c r="J25" i="1" s="1"/>
  <c r="J27" i="1" s="1"/>
  <c r="H31" i="1"/>
  <c r="H23" i="1"/>
  <c r="G5" i="1"/>
  <c r="I5" i="1" s="1"/>
  <c r="J29" i="1" l="1"/>
  <c r="J31" i="1" s="1"/>
  <c r="G15" i="1"/>
  <c r="H15" i="1" s="1"/>
  <c r="I7" i="1"/>
  <c r="I9" i="1" s="1"/>
  <c r="I11" i="1" s="1"/>
  <c r="I13" i="1" s="1"/>
  <c r="H13" i="1" l="1"/>
  <c r="H7" i="1"/>
  <c r="H9" i="1"/>
  <c r="H5" i="1"/>
  <c r="J5" i="1" s="1"/>
  <c r="J7" i="1" s="1"/>
  <c r="J9" i="1" s="1"/>
  <c r="H11" i="1"/>
  <c r="J11" i="1" l="1"/>
  <c r="J13" i="1" s="1"/>
</calcChain>
</file>

<file path=xl/sharedStrings.xml><?xml version="1.0" encoding="utf-8"?>
<sst xmlns="http://schemas.openxmlformats.org/spreadsheetml/2006/main" count="49" uniqueCount="28">
  <si>
    <t>speed</t>
  </si>
  <si>
    <t>dist</t>
  </si>
  <si>
    <t>Clases</t>
  </si>
  <si>
    <t>f</t>
  </si>
  <si>
    <t>frecuencia absoluta</t>
  </si>
  <si>
    <t>fr</t>
  </si>
  <si>
    <t>frecuencia relativa</t>
  </si>
  <si>
    <t>F</t>
  </si>
  <si>
    <t>Frec. Absoluta acumuluda</t>
  </si>
  <si>
    <t>Fr</t>
  </si>
  <si>
    <t>Frec. Relativa acumulada</t>
  </si>
  <si>
    <t>[0-5)</t>
  </si>
  <si>
    <t>[5-10)</t>
  </si>
  <si>
    <t>[10-15)</t>
  </si>
  <si>
    <t>[15-20)</t>
  </si>
  <si>
    <t>[20 o más)</t>
  </si>
  <si>
    <t>TOTAL</t>
  </si>
  <si>
    <t>Grupo DIST</t>
  </si>
  <si>
    <t>Grupo Speed</t>
  </si>
  <si>
    <t>Tabla de Frecuencias de Dist</t>
  </si>
  <si>
    <t>Tabla de Frecuencias de Speed</t>
  </si>
  <si>
    <t>[0-10)</t>
  </si>
  <si>
    <t>[10-20)</t>
  </si>
  <si>
    <t>[20-30)</t>
  </si>
  <si>
    <t>[30-40)</t>
  </si>
  <si>
    <t>[40-50)</t>
  </si>
  <si>
    <t>[50 o más)</t>
  </si>
  <si>
    <t>Frecuencia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</si>
</sst>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F7F7F"/>
      <name val="Montserrat Light"/>
    </font>
    <font>
      <b/>
      <sz val="11"/>
      <color rgb="FF7F7F7F"/>
      <name val="Montserrat Light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0" fillId="34" borderId="0" xfId="0" applyFill="1"/>
    <xf numFmtId="0" fontId="0" fillId="35" borderId="0" xfId="0" applyFill="1" applyAlignment="1">
      <alignment horizontal="center" vertical="center"/>
    </xf>
    <xf numFmtId="0" fontId="0" fillId="35" borderId="0" xfId="0" applyFill="1"/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9" fontId="18" fillId="0" borderId="10" xfId="42" applyFont="1" applyBorder="1" applyAlignment="1">
      <alignment horizontal="center" vertical="center" wrapText="1"/>
    </xf>
    <xf numFmtId="9" fontId="18" fillId="0" borderId="11" xfId="42" applyFont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 wrapText="1"/>
    </xf>
    <xf numFmtId="0" fontId="19" fillId="33" borderId="11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center" vertical="center" wrapText="1"/>
    </xf>
    <xf numFmtId="9" fontId="18" fillId="33" borderId="10" xfId="42" applyFont="1" applyFill="1" applyBorder="1" applyAlignment="1">
      <alignment horizontal="center" vertical="center" wrapText="1"/>
    </xf>
    <xf numFmtId="9" fontId="18" fillId="33" borderId="11" xfId="42" applyFont="1" applyFill="1" applyBorder="1" applyAlignment="1">
      <alignment horizontal="center" vertical="center" wrapText="1"/>
    </xf>
    <xf numFmtId="0" fontId="16" fillId="34" borderId="14" xfId="0" applyFont="1" applyFill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6" fillId="35" borderId="14" xfId="0" applyFont="1" applyFill="1" applyBorder="1" applyAlignment="1">
      <alignment horizontal="center"/>
    </xf>
    <xf numFmtId="164" fontId="18" fillId="33" borderId="10" xfId="42" applyNumberFormat="1" applyFont="1" applyFill="1" applyBorder="1" applyAlignment="1">
      <alignment horizontal="center" vertical="center" wrapText="1"/>
    </xf>
    <xf numFmtId="164" fontId="18" fillId="33" borderId="11" xfId="42" applyNumberFormat="1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5" xfId="0" applyFill="1" applyBorder="1" applyAlignment="1"/>
    <xf numFmtId="0" fontId="20" fillId="0" borderId="16" xfId="0" applyFont="1" applyFill="1" applyBorder="1" applyAlignment="1">
      <alignment horizontal="center"/>
    </xf>
    <xf numFmtId="10" fontId="0" fillId="0" borderId="0" xfId="42" applyNumberFormat="1" applyFo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Histograma Speed f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cars!$F$5:$F$14</c:f>
              <c:strCache>
                <c:ptCount val="9"/>
                <c:pt idx="0">
                  <c:v>[0-5)</c:v>
                </c:pt>
                <c:pt idx="2">
                  <c:v>[5-10)</c:v>
                </c:pt>
                <c:pt idx="4">
                  <c:v>[10-15)</c:v>
                </c:pt>
                <c:pt idx="6">
                  <c:v>[15-20)</c:v>
                </c:pt>
                <c:pt idx="8">
                  <c:v>[20 o más)</c:v>
                </c:pt>
              </c:strCache>
            </c:strRef>
          </c:cat>
          <c:val>
            <c:numRef>
              <c:f>cars!$O$5:$O$9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17</c:v>
                </c:pt>
                <c:pt idx="3">
                  <c:v>15</c:v>
                </c:pt>
                <c:pt idx="4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167962112"/>
        <c:axId val="179390720"/>
      </c:barChart>
      <c:catAx>
        <c:axId val="16796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Clases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9390720"/>
        <c:crosses val="autoZero"/>
        <c:auto val="1"/>
        <c:lblAlgn val="ctr"/>
        <c:lblOffset val="100"/>
        <c:noMultiLvlLbl val="0"/>
      </c:catAx>
      <c:valAx>
        <c:axId val="179390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962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 Speed fr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cars!$F$5:$F$14</c:f>
              <c:strCache>
                <c:ptCount val="9"/>
                <c:pt idx="0">
                  <c:v>[0-5)</c:v>
                </c:pt>
                <c:pt idx="2">
                  <c:v>[5-10)</c:v>
                </c:pt>
                <c:pt idx="4">
                  <c:v>[10-15)</c:v>
                </c:pt>
                <c:pt idx="6">
                  <c:v>[15-20)</c:v>
                </c:pt>
                <c:pt idx="8">
                  <c:v>[20 o más)</c:v>
                </c:pt>
              </c:strCache>
            </c:strRef>
          </c:cat>
          <c:val>
            <c:numRef>
              <c:f>cars!$P$5:$P$9</c:f>
              <c:numCache>
                <c:formatCode>0.00%</c:formatCode>
                <c:ptCount val="5"/>
                <c:pt idx="0">
                  <c:v>0.04</c:v>
                </c:pt>
                <c:pt idx="1">
                  <c:v>0.08</c:v>
                </c:pt>
                <c:pt idx="2">
                  <c:v>0.34</c:v>
                </c:pt>
                <c:pt idx="3">
                  <c:v>0.3</c:v>
                </c:pt>
                <c:pt idx="4">
                  <c:v>0.24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574080"/>
        <c:axId val="179358528"/>
      </c:lineChart>
      <c:catAx>
        <c:axId val="26257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Clases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9358528"/>
        <c:crosses val="autoZero"/>
        <c:auto val="1"/>
        <c:lblAlgn val="ctr"/>
        <c:lblOffset val="100"/>
        <c:noMultiLvlLbl val="0"/>
      </c:catAx>
      <c:valAx>
        <c:axId val="179358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Frecuencia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62574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 Speed F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cars!$F$5:$F$14</c:f>
              <c:strCache>
                <c:ptCount val="9"/>
                <c:pt idx="0">
                  <c:v>[0-5)</c:v>
                </c:pt>
                <c:pt idx="2">
                  <c:v>[5-10)</c:v>
                </c:pt>
                <c:pt idx="4">
                  <c:v>[10-15)</c:v>
                </c:pt>
                <c:pt idx="6">
                  <c:v>[15-20)</c:v>
                </c:pt>
                <c:pt idx="8">
                  <c:v>[20 o más)</c:v>
                </c:pt>
              </c:strCache>
            </c:strRef>
          </c:cat>
          <c:val>
            <c:numRef>
              <c:f>cars!$Q$5:$Q$9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23</c:v>
                </c:pt>
                <c:pt idx="3">
                  <c:v>38</c:v>
                </c:pt>
                <c:pt idx="4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26622464"/>
        <c:axId val="277472384"/>
      </c:barChart>
      <c:catAx>
        <c:axId val="22662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Clases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77472384"/>
        <c:crosses val="autoZero"/>
        <c:auto val="1"/>
        <c:lblAlgn val="ctr"/>
        <c:lblOffset val="100"/>
        <c:noMultiLvlLbl val="0"/>
      </c:catAx>
      <c:valAx>
        <c:axId val="277472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622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Histograma</a:t>
            </a:r>
            <a:r>
              <a:rPr lang="es-PA" baseline="0"/>
              <a:t> Dist f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cars!$N$25:$N$30</c:f>
              <c:strCache>
                <c:ptCount val="6"/>
                <c:pt idx="0">
                  <c:v>[0-10)</c:v>
                </c:pt>
                <c:pt idx="1">
                  <c:v>[10-20)</c:v>
                </c:pt>
                <c:pt idx="2">
                  <c:v>[20-30)</c:v>
                </c:pt>
                <c:pt idx="3">
                  <c:v>[30-40)</c:v>
                </c:pt>
                <c:pt idx="4">
                  <c:v>[40-50)</c:v>
                </c:pt>
                <c:pt idx="5">
                  <c:v>[50 o más)</c:v>
                </c:pt>
              </c:strCache>
            </c:strRef>
          </c:cat>
          <c:val>
            <c:numRef>
              <c:f>cars!$O$25:$O$30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8</c:v>
                </c:pt>
                <c:pt idx="4">
                  <c:v>6</c:v>
                </c:pt>
                <c:pt idx="5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9049088"/>
        <c:axId val="277474688"/>
      </c:barChart>
      <c:catAx>
        <c:axId val="4904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Clases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77474688"/>
        <c:crosses val="autoZero"/>
        <c:auto val="1"/>
        <c:lblAlgn val="ctr"/>
        <c:lblOffset val="100"/>
        <c:noMultiLvlLbl val="0"/>
      </c:catAx>
      <c:valAx>
        <c:axId val="277474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049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 baseline="0"/>
              <a:t> Dist fr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cars!$N$25:$N$30</c:f>
              <c:strCache>
                <c:ptCount val="6"/>
                <c:pt idx="0">
                  <c:v>[0-10)</c:v>
                </c:pt>
                <c:pt idx="1">
                  <c:v>[10-20)</c:v>
                </c:pt>
                <c:pt idx="2">
                  <c:v>[20-30)</c:v>
                </c:pt>
                <c:pt idx="3">
                  <c:v>[30-40)</c:v>
                </c:pt>
                <c:pt idx="4">
                  <c:v>[40-50)</c:v>
                </c:pt>
                <c:pt idx="5">
                  <c:v>[50 o más)</c:v>
                </c:pt>
              </c:strCache>
            </c:strRef>
          </c:cat>
          <c:val>
            <c:numRef>
              <c:f>cars!$P$25:$P$30</c:f>
              <c:numCache>
                <c:formatCode>0.00%</c:formatCode>
                <c:ptCount val="6"/>
                <c:pt idx="0">
                  <c:v>0.04</c:v>
                </c:pt>
                <c:pt idx="1">
                  <c:v>0.12</c:v>
                </c:pt>
                <c:pt idx="2">
                  <c:v>0.2</c:v>
                </c:pt>
                <c:pt idx="3">
                  <c:v>0.16</c:v>
                </c:pt>
                <c:pt idx="4">
                  <c:v>0.12</c:v>
                </c:pt>
                <c:pt idx="5">
                  <c:v>0.36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619392"/>
        <c:axId val="179360256"/>
      </c:lineChart>
      <c:catAx>
        <c:axId val="22661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Clases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9360256"/>
        <c:crosses val="autoZero"/>
        <c:auto val="1"/>
        <c:lblAlgn val="ctr"/>
        <c:lblOffset val="100"/>
        <c:noMultiLvlLbl val="0"/>
      </c:catAx>
      <c:valAx>
        <c:axId val="179360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Frecuencia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26619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 baseline="0"/>
              <a:t> Dist F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cars!$N$25:$N$30</c:f>
              <c:strCache>
                <c:ptCount val="6"/>
                <c:pt idx="0">
                  <c:v>[0-10)</c:v>
                </c:pt>
                <c:pt idx="1">
                  <c:v>[10-20)</c:v>
                </c:pt>
                <c:pt idx="2">
                  <c:v>[20-30)</c:v>
                </c:pt>
                <c:pt idx="3">
                  <c:v>[30-40)</c:v>
                </c:pt>
                <c:pt idx="4">
                  <c:v>[40-50)</c:v>
                </c:pt>
                <c:pt idx="5">
                  <c:v>[50 o más)</c:v>
                </c:pt>
              </c:strCache>
            </c:strRef>
          </c:cat>
          <c:val>
            <c:numRef>
              <c:f>cars!$Q$25:$Q$30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18</c:v>
                </c:pt>
                <c:pt idx="3">
                  <c:v>26</c:v>
                </c:pt>
                <c:pt idx="4">
                  <c:v>32</c:v>
                </c:pt>
                <c:pt idx="5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26621952"/>
        <c:axId val="185647680"/>
      </c:barChart>
      <c:catAx>
        <c:axId val="22662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Clases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5647680"/>
        <c:crosses val="autoZero"/>
        <c:auto val="1"/>
        <c:lblAlgn val="ctr"/>
        <c:lblOffset val="100"/>
        <c:noMultiLvlLbl val="0"/>
      </c:catAx>
      <c:valAx>
        <c:axId val="185647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621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269874</xdr:colOff>
      <xdr:row>1</xdr:row>
      <xdr:rowOff>4232</xdr:rowOff>
    </xdr:from>
    <xdr:to>
      <xdr:col>23</xdr:col>
      <xdr:colOff>740833</xdr:colOff>
      <xdr:row>9</xdr:row>
      <xdr:rowOff>169333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751416</xdr:colOff>
      <xdr:row>10</xdr:row>
      <xdr:rowOff>127000</xdr:rowOff>
    </xdr:from>
    <xdr:to>
      <xdr:col>17</xdr:col>
      <xdr:colOff>460375</xdr:colOff>
      <xdr:row>19</xdr:row>
      <xdr:rowOff>270935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254001</xdr:colOff>
      <xdr:row>10</xdr:row>
      <xdr:rowOff>179917</xdr:rowOff>
    </xdr:from>
    <xdr:to>
      <xdr:col>23</xdr:col>
      <xdr:colOff>724960</xdr:colOff>
      <xdr:row>19</xdr:row>
      <xdr:rowOff>323852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333375</xdr:colOff>
      <xdr:row>21</xdr:row>
      <xdr:rowOff>100541</xdr:rowOff>
    </xdr:from>
    <xdr:to>
      <xdr:col>24</xdr:col>
      <xdr:colOff>333375</xdr:colOff>
      <xdr:row>31</xdr:row>
      <xdr:rowOff>100541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18</xdr:col>
      <xdr:colOff>0</xdr:colOff>
      <xdr:row>42</xdr:row>
      <xdr:rowOff>52917</xdr:rowOff>
    </xdr:to>
    <xdr:graphicFrame macro="">
      <xdr:nvGraphicFramePr>
        <xdr:cNvPr id="13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402166</xdr:colOff>
      <xdr:row>32</xdr:row>
      <xdr:rowOff>42333</xdr:rowOff>
    </xdr:from>
    <xdr:to>
      <xdr:col>24</xdr:col>
      <xdr:colOff>402166</xdr:colOff>
      <xdr:row>42</xdr:row>
      <xdr:rowOff>95250</xdr:rowOff>
    </xdr:to>
    <xdr:graphicFrame macro="">
      <xdr:nvGraphicFramePr>
        <xdr:cNvPr id="14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abSelected="1" topLeftCell="L18" zoomScale="90" zoomScaleNormal="90" workbookViewId="0">
      <selection activeCell="AC2" sqref="AC2"/>
    </sheetView>
  </sheetViews>
  <sheetFormatPr baseColWidth="10" defaultRowHeight="15"/>
  <cols>
    <col min="3" max="3" width="19.85546875" customWidth="1"/>
    <col min="4" max="4" width="15.140625" customWidth="1"/>
    <col min="6" max="6" width="21.7109375" customWidth="1"/>
    <col min="7" max="7" width="15.28515625" customWidth="1"/>
    <col min="8" max="8" width="18" customWidth="1"/>
    <col min="9" max="9" width="21" customWidth="1"/>
    <col min="10" max="10" width="27.7109375" customWidth="1"/>
  </cols>
  <sheetData>
    <row r="1" spans="1:18">
      <c r="A1" s="3" t="s">
        <v>0</v>
      </c>
      <c r="B1" s="5" t="s">
        <v>1</v>
      </c>
      <c r="C1" s="3" t="s">
        <v>18</v>
      </c>
      <c r="D1" s="4" t="s">
        <v>17</v>
      </c>
    </row>
    <row r="2" spans="1:18" ht="15.75" thickBot="1">
      <c r="A2">
        <v>4</v>
      </c>
      <c r="B2">
        <v>2</v>
      </c>
      <c r="C2" t="str">
        <f>IF(A2&lt;5,"[0-5)",IF(A2&lt;10,"[5-10)",IF(A2&lt;15,"[10-15)",IF(A2&lt;20,"[15-20)","[20 o más)"))))</f>
        <v>[0-5)</v>
      </c>
      <c r="D2" t="str">
        <f>IF(B2&lt;10,"[0-10)",IF(B2&lt;20,"[10-20)",IF(B2&lt;30,"[20-30)",IF(B2&lt;40,"[30-40)",IF(B2&lt;50,"[40-50)","[50 o más)")))))</f>
        <v>[0-10)</v>
      </c>
      <c r="F2" s="16" t="s">
        <v>20</v>
      </c>
      <c r="G2" s="16"/>
      <c r="H2" s="16"/>
      <c r="I2" s="16"/>
      <c r="J2" s="16"/>
    </row>
    <row r="3" spans="1:18" ht="15.75" thickBot="1">
      <c r="A3">
        <v>4</v>
      </c>
      <c r="B3">
        <v>10</v>
      </c>
      <c r="C3" t="str">
        <f t="shared" ref="C3:C51" si="0">IF(A3&lt;5,"[0-5)",IF(A3&lt;10,"[5-10)",IF(A3&lt;15,"[10-15)",IF(A3&lt;20,"[15-20)","[20 o más)"))))</f>
        <v>[0-5)</v>
      </c>
      <c r="D3" t="str">
        <f t="shared" ref="D3:D51" si="1">IF(B3&lt;10,"[0-10)",IF(B3&lt;20,"[10-20)",IF(B3&lt;30,"[20-30)",IF(B3&lt;40,"[30-40)",IF(B3&lt;50,"[40-50)","[50 o más)")))))</f>
        <v>[10-20)</v>
      </c>
      <c r="F3" s="17" t="s">
        <v>2</v>
      </c>
      <c r="G3" s="1" t="s">
        <v>3</v>
      </c>
      <c r="H3" s="1" t="s">
        <v>5</v>
      </c>
      <c r="I3" s="1" t="s">
        <v>7</v>
      </c>
      <c r="J3" s="1" t="s">
        <v>9</v>
      </c>
    </row>
    <row r="4" spans="1:18" ht="27.75" customHeight="1" thickBot="1">
      <c r="A4">
        <v>7</v>
      </c>
      <c r="B4">
        <v>4</v>
      </c>
      <c r="C4" t="str">
        <f t="shared" si="0"/>
        <v>[5-10)</v>
      </c>
      <c r="D4" t="str">
        <f t="shared" si="1"/>
        <v>[0-10)</v>
      </c>
      <c r="F4" s="18"/>
      <c r="G4" s="2" t="s">
        <v>4</v>
      </c>
      <c r="H4" s="2" t="s">
        <v>6</v>
      </c>
      <c r="I4" s="2" t="s">
        <v>8</v>
      </c>
      <c r="J4" s="2" t="s">
        <v>10</v>
      </c>
      <c r="L4" s="22" t="s">
        <v>2</v>
      </c>
      <c r="N4" s="26" t="s">
        <v>2</v>
      </c>
      <c r="O4" s="26" t="s">
        <v>27</v>
      </c>
      <c r="P4" s="26" t="s">
        <v>5</v>
      </c>
      <c r="Q4" s="26" t="s">
        <v>7</v>
      </c>
      <c r="R4" s="26" t="s">
        <v>9</v>
      </c>
    </row>
    <row r="5" spans="1:18">
      <c r="A5">
        <v>7</v>
      </c>
      <c r="B5">
        <v>22</v>
      </c>
      <c r="C5" t="str">
        <f t="shared" si="0"/>
        <v>[5-10)</v>
      </c>
      <c r="D5" t="str">
        <f t="shared" si="1"/>
        <v>[20-30)</v>
      </c>
      <c r="F5" s="12" t="s">
        <v>11</v>
      </c>
      <c r="G5" s="12">
        <f>COUNTIF($C$2:$C$51,"=[0-5)")</f>
        <v>2</v>
      </c>
      <c r="H5" s="20">
        <f>G5/$G$15</f>
        <v>0.04</v>
      </c>
      <c r="I5" s="12">
        <f>G5</f>
        <v>2</v>
      </c>
      <c r="J5" s="14">
        <f>H5</f>
        <v>0.04</v>
      </c>
      <c r="L5">
        <v>4</v>
      </c>
      <c r="N5" s="23" t="str">
        <f>F5</f>
        <v>[0-5)</v>
      </c>
      <c r="O5" s="24">
        <v>2</v>
      </c>
      <c r="P5" s="27">
        <f>O5/$O$10</f>
        <v>0.04</v>
      </c>
      <c r="Q5">
        <f>O5</f>
        <v>2</v>
      </c>
      <c r="R5">
        <f>P5</f>
        <v>0.04</v>
      </c>
    </row>
    <row r="6" spans="1:18" ht="15.75" thickBot="1">
      <c r="A6">
        <v>8</v>
      </c>
      <c r="B6">
        <v>16</v>
      </c>
      <c r="C6" t="str">
        <f t="shared" si="0"/>
        <v>[5-10)</v>
      </c>
      <c r="D6" t="str">
        <f t="shared" si="1"/>
        <v>[10-20)</v>
      </c>
      <c r="F6" s="13"/>
      <c r="G6" s="13"/>
      <c r="H6" s="21"/>
      <c r="I6" s="13"/>
      <c r="J6" s="15"/>
      <c r="L6">
        <v>9</v>
      </c>
      <c r="N6" s="23" t="str">
        <f>F7</f>
        <v>[5-10)</v>
      </c>
      <c r="O6" s="24">
        <v>4</v>
      </c>
      <c r="P6" s="27">
        <f t="shared" ref="P6:P9" si="2">O6/$O$10</f>
        <v>0.08</v>
      </c>
      <c r="Q6">
        <f>Q5+O6</f>
        <v>6</v>
      </c>
      <c r="R6">
        <f>R5+P6</f>
        <v>0.12</v>
      </c>
    </row>
    <row r="7" spans="1:18">
      <c r="A7">
        <v>9</v>
      </c>
      <c r="B7">
        <v>10</v>
      </c>
      <c r="C7" t="str">
        <f t="shared" si="0"/>
        <v>[5-10)</v>
      </c>
      <c r="D7" t="str">
        <f t="shared" si="1"/>
        <v>[10-20)</v>
      </c>
      <c r="F7" s="6" t="s">
        <v>12</v>
      </c>
      <c r="G7" s="12">
        <f>COUNTIF($C$2:$C$51,"=[5-10)")</f>
        <v>4</v>
      </c>
      <c r="H7" s="20">
        <f>G7/$G$15</f>
        <v>0.08</v>
      </c>
      <c r="I7" s="6">
        <f>I5+G7</f>
        <v>6</v>
      </c>
      <c r="J7" s="8">
        <f>J5+H7</f>
        <v>0.12</v>
      </c>
      <c r="L7">
        <v>14</v>
      </c>
      <c r="N7" s="23" t="str">
        <f>F9</f>
        <v>[10-15)</v>
      </c>
      <c r="O7" s="24">
        <v>17</v>
      </c>
      <c r="P7" s="27">
        <f t="shared" si="2"/>
        <v>0.34</v>
      </c>
      <c r="Q7">
        <f t="shared" ref="Q7:R9" si="3">Q6+O7</f>
        <v>23</v>
      </c>
      <c r="R7">
        <f t="shared" si="3"/>
        <v>0.46</v>
      </c>
    </row>
    <row r="8" spans="1:18" ht="15.75" thickBot="1">
      <c r="A8">
        <v>10</v>
      </c>
      <c r="B8">
        <v>18</v>
      </c>
      <c r="C8" t="str">
        <f t="shared" si="0"/>
        <v>[10-15)</v>
      </c>
      <c r="D8" t="str">
        <f t="shared" si="1"/>
        <v>[10-20)</v>
      </c>
      <c r="F8" s="7"/>
      <c r="G8" s="13"/>
      <c r="H8" s="21"/>
      <c r="I8" s="7"/>
      <c r="J8" s="9"/>
      <c r="L8">
        <v>19</v>
      </c>
      <c r="N8" s="23" t="str">
        <f>F11</f>
        <v>[15-20)</v>
      </c>
      <c r="O8" s="24">
        <v>15</v>
      </c>
      <c r="P8" s="27">
        <f t="shared" si="2"/>
        <v>0.3</v>
      </c>
      <c r="Q8">
        <f t="shared" si="3"/>
        <v>38</v>
      </c>
      <c r="R8">
        <f t="shared" si="3"/>
        <v>0.76</v>
      </c>
    </row>
    <row r="9" spans="1:18" ht="15.75" thickBot="1">
      <c r="A9">
        <v>10</v>
      </c>
      <c r="B9">
        <v>26</v>
      </c>
      <c r="C9" t="str">
        <f t="shared" si="0"/>
        <v>[10-15)</v>
      </c>
      <c r="D9" t="str">
        <f t="shared" si="1"/>
        <v>[20-30)</v>
      </c>
      <c r="F9" s="12" t="s">
        <v>13</v>
      </c>
      <c r="G9" s="12">
        <f>COUNTIF($C$2:$C$51,"=[10-15)")</f>
        <v>17</v>
      </c>
      <c r="H9" s="20">
        <f>G9/$G$15</f>
        <v>0.34</v>
      </c>
      <c r="I9" s="6">
        <f t="shared" ref="I9:J9" si="4">I7+G9</f>
        <v>23</v>
      </c>
      <c r="J9" s="8">
        <f t="shared" si="4"/>
        <v>0.46</v>
      </c>
      <c r="N9" s="25" t="str">
        <f>F13</f>
        <v>[20 o más)</v>
      </c>
      <c r="O9" s="25">
        <v>12</v>
      </c>
      <c r="P9" s="27">
        <f t="shared" si="2"/>
        <v>0.24</v>
      </c>
      <c r="Q9">
        <f t="shared" si="3"/>
        <v>50</v>
      </c>
      <c r="R9">
        <f t="shared" si="3"/>
        <v>1</v>
      </c>
    </row>
    <row r="10" spans="1:18" ht="15.75" thickBot="1">
      <c r="A10">
        <v>10</v>
      </c>
      <c r="B10">
        <v>34</v>
      </c>
      <c r="C10" t="str">
        <f t="shared" si="0"/>
        <v>[10-15)</v>
      </c>
      <c r="D10" t="str">
        <f t="shared" si="1"/>
        <v>[30-40)</v>
      </c>
      <c r="F10" s="13"/>
      <c r="G10" s="13"/>
      <c r="H10" s="21"/>
      <c r="I10" s="7"/>
      <c r="J10" s="9"/>
      <c r="O10">
        <f>SUM(O5:O9)</f>
        <v>50</v>
      </c>
    </row>
    <row r="11" spans="1:18">
      <c r="A11">
        <v>11</v>
      </c>
      <c r="B11">
        <v>17</v>
      </c>
      <c r="C11" t="str">
        <f t="shared" si="0"/>
        <v>[10-15)</v>
      </c>
      <c r="D11" t="str">
        <f t="shared" si="1"/>
        <v>[10-20)</v>
      </c>
      <c r="F11" s="6" t="s">
        <v>14</v>
      </c>
      <c r="G11" s="12">
        <f>COUNTIF($C$1:$C$50,"=[15-20)")</f>
        <v>15</v>
      </c>
      <c r="H11" s="20">
        <f>G11/$G$15</f>
        <v>0.3</v>
      </c>
      <c r="I11" s="6">
        <f t="shared" ref="I11:J11" si="5">I9+G11</f>
        <v>38</v>
      </c>
      <c r="J11" s="8">
        <f t="shared" si="5"/>
        <v>0.76</v>
      </c>
    </row>
    <row r="12" spans="1:18" ht="15.75" thickBot="1">
      <c r="A12">
        <v>11</v>
      </c>
      <c r="B12">
        <v>28</v>
      </c>
      <c r="C12" t="str">
        <f t="shared" si="0"/>
        <v>[10-15)</v>
      </c>
      <c r="D12" t="str">
        <f t="shared" si="1"/>
        <v>[20-30)</v>
      </c>
      <c r="F12" s="7"/>
      <c r="G12" s="13"/>
      <c r="H12" s="21"/>
      <c r="I12" s="7"/>
      <c r="J12" s="9"/>
    </row>
    <row r="13" spans="1:18">
      <c r="A13">
        <v>12</v>
      </c>
      <c r="B13">
        <v>14</v>
      </c>
      <c r="C13" t="str">
        <f t="shared" si="0"/>
        <v>[10-15)</v>
      </c>
      <c r="D13" t="str">
        <f t="shared" si="1"/>
        <v>[10-20)</v>
      </c>
      <c r="F13" s="12" t="s">
        <v>15</v>
      </c>
      <c r="G13" s="12">
        <f>COUNTIF($C$2:$C$51,"=[20 o más)")</f>
        <v>12</v>
      </c>
      <c r="H13" s="20">
        <f>G13/$G$15</f>
        <v>0.24</v>
      </c>
      <c r="I13" s="6">
        <f t="shared" ref="I13:J13" si="6">I11+G13</f>
        <v>50</v>
      </c>
      <c r="J13" s="8">
        <f t="shared" si="6"/>
        <v>1</v>
      </c>
    </row>
    <row r="14" spans="1:18" ht="15.75" thickBot="1">
      <c r="A14">
        <v>12</v>
      </c>
      <c r="B14">
        <v>20</v>
      </c>
      <c r="C14" t="str">
        <f t="shared" si="0"/>
        <v>[10-15)</v>
      </c>
      <c r="D14" t="str">
        <f t="shared" si="1"/>
        <v>[20-30)</v>
      </c>
      <c r="F14" s="13"/>
      <c r="G14" s="13"/>
      <c r="H14" s="21"/>
      <c r="I14" s="7"/>
      <c r="J14" s="9"/>
    </row>
    <row r="15" spans="1:18">
      <c r="A15">
        <v>12</v>
      </c>
      <c r="B15">
        <v>24</v>
      </c>
      <c r="C15" t="str">
        <f t="shared" si="0"/>
        <v>[10-15)</v>
      </c>
      <c r="D15" t="str">
        <f t="shared" si="1"/>
        <v>[20-30)</v>
      </c>
      <c r="F15" s="17" t="s">
        <v>16</v>
      </c>
      <c r="G15" s="6">
        <f>SUM(G5:G14)</f>
        <v>50</v>
      </c>
      <c r="H15" s="12">
        <f>G15/$G$15</f>
        <v>1</v>
      </c>
      <c r="I15" s="6"/>
      <c r="J15" s="6"/>
    </row>
    <row r="16" spans="1:18" ht="15.75" thickBot="1">
      <c r="A16">
        <v>12</v>
      </c>
      <c r="B16">
        <v>28</v>
      </c>
      <c r="C16" t="str">
        <f t="shared" si="0"/>
        <v>[10-15)</v>
      </c>
      <c r="D16" t="str">
        <f t="shared" si="1"/>
        <v>[20-30)</v>
      </c>
      <c r="F16" s="18"/>
      <c r="G16" s="7"/>
      <c r="H16" s="13"/>
      <c r="I16" s="7"/>
      <c r="J16" s="7"/>
    </row>
    <row r="17" spans="1:18">
      <c r="A17">
        <v>13</v>
      </c>
      <c r="B17">
        <v>26</v>
      </c>
      <c r="C17" t="str">
        <f t="shared" si="0"/>
        <v>[10-15)</v>
      </c>
      <c r="D17" t="str">
        <f t="shared" si="1"/>
        <v>[20-30)</v>
      </c>
    </row>
    <row r="18" spans="1:18" ht="15.75" thickBot="1">
      <c r="A18">
        <v>13</v>
      </c>
      <c r="B18">
        <v>34</v>
      </c>
      <c r="C18" t="str">
        <f t="shared" si="0"/>
        <v>[10-15)</v>
      </c>
      <c r="D18" t="str">
        <f t="shared" si="1"/>
        <v>[30-40)</v>
      </c>
      <c r="F18" s="19" t="s">
        <v>19</v>
      </c>
      <c r="G18" s="19"/>
      <c r="H18" s="19"/>
      <c r="I18" s="19"/>
      <c r="J18" s="19"/>
    </row>
    <row r="19" spans="1:18">
      <c r="A19">
        <v>13</v>
      </c>
      <c r="B19">
        <v>34</v>
      </c>
      <c r="C19" t="str">
        <f t="shared" si="0"/>
        <v>[10-15)</v>
      </c>
      <c r="D19" t="str">
        <f t="shared" si="1"/>
        <v>[30-40)</v>
      </c>
      <c r="F19" s="17" t="s">
        <v>2</v>
      </c>
      <c r="G19" s="1" t="s">
        <v>3</v>
      </c>
      <c r="H19" s="1" t="s">
        <v>5</v>
      </c>
      <c r="I19" s="1" t="s">
        <v>7</v>
      </c>
      <c r="J19" s="1" t="s">
        <v>9</v>
      </c>
    </row>
    <row r="20" spans="1:18" ht="28.5" customHeight="1" thickBot="1">
      <c r="A20">
        <v>13</v>
      </c>
      <c r="B20">
        <v>46</v>
      </c>
      <c r="C20" t="str">
        <f t="shared" si="0"/>
        <v>[10-15)</v>
      </c>
      <c r="D20" t="str">
        <f t="shared" si="1"/>
        <v>[40-50)</v>
      </c>
      <c r="F20" s="18"/>
      <c r="G20" s="2" t="s">
        <v>4</v>
      </c>
      <c r="H20" s="2" t="s">
        <v>6</v>
      </c>
      <c r="I20" s="2" t="s">
        <v>8</v>
      </c>
      <c r="J20" s="2" t="s">
        <v>10</v>
      </c>
    </row>
    <row r="21" spans="1:18">
      <c r="A21">
        <v>14</v>
      </c>
      <c r="B21">
        <v>26</v>
      </c>
      <c r="C21" t="str">
        <f t="shared" si="0"/>
        <v>[10-15)</v>
      </c>
      <c r="D21" t="str">
        <f t="shared" si="1"/>
        <v>[20-30)</v>
      </c>
      <c r="F21" s="12" t="s">
        <v>21</v>
      </c>
      <c r="G21" s="12">
        <f>COUNTIF($D$2:$D$51,"=[0-10)")</f>
        <v>2</v>
      </c>
      <c r="H21" s="14">
        <f>G21/$G$33</f>
        <v>0.04</v>
      </c>
      <c r="I21" s="12">
        <f>G21</f>
        <v>2</v>
      </c>
      <c r="J21" s="14">
        <f>H21</f>
        <v>0.04</v>
      </c>
    </row>
    <row r="22" spans="1:18" ht="15.75" thickBot="1">
      <c r="A22">
        <v>14</v>
      </c>
      <c r="B22">
        <v>36</v>
      </c>
      <c r="C22" t="str">
        <f t="shared" si="0"/>
        <v>[10-15)</v>
      </c>
      <c r="D22" t="str">
        <f t="shared" si="1"/>
        <v>[30-40)</v>
      </c>
      <c r="F22" s="13"/>
      <c r="G22" s="13"/>
      <c r="H22" s="15"/>
      <c r="I22" s="13"/>
      <c r="J22" s="15"/>
    </row>
    <row r="23" spans="1:18" ht="15.75" thickBot="1">
      <c r="A23">
        <v>14</v>
      </c>
      <c r="B23">
        <v>60</v>
      </c>
      <c r="C23" t="str">
        <f t="shared" si="0"/>
        <v>[10-15)</v>
      </c>
      <c r="D23" t="str">
        <f t="shared" si="1"/>
        <v>[50 o más)</v>
      </c>
      <c r="F23" s="6" t="s">
        <v>22</v>
      </c>
      <c r="G23" s="6">
        <f>COUNTIF($D$2:$D$51,"=[10-20)")</f>
        <v>6</v>
      </c>
      <c r="H23" s="8">
        <f t="shared" ref="H23" si="7">G23/$G$33</f>
        <v>0.12</v>
      </c>
      <c r="I23" s="6">
        <f>I21+G23</f>
        <v>8</v>
      </c>
      <c r="J23" s="8">
        <f>J21+H23</f>
        <v>0.16</v>
      </c>
    </row>
    <row r="24" spans="1:18" ht="15.75" thickBot="1">
      <c r="A24">
        <v>14</v>
      </c>
      <c r="B24">
        <v>80</v>
      </c>
      <c r="C24" t="str">
        <f t="shared" si="0"/>
        <v>[10-15)</v>
      </c>
      <c r="D24" t="str">
        <f t="shared" si="1"/>
        <v>[50 o más)</v>
      </c>
      <c r="F24" s="7"/>
      <c r="G24" s="7"/>
      <c r="H24" s="9"/>
      <c r="I24" s="7"/>
      <c r="J24" s="9"/>
      <c r="L24" t="s">
        <v>2</v>
      </c>
      <c r="N24" s="26" t="s">
        <v>2</v>
      </c>
      <c r="O24" s="26" t="s">
        <v>27</v>
      </c>
      <c r="P24" s="26" t="s">
        <v>5</v>
      </c>
      <c r="Q24" s="26" t="s">
        <v>7</v>
      </c>
      <c r="R24" s="26" t="s">
        <v>9</v>
      </c>
    </row>
    <row r="25" spans="1:18">
      <c r="A25">
        <v>15</v>
      </c>
      <c r="B25">
        <v>20</v>
      </c>
      <c r="C25" t="str">
        <f t="shared" si="0"/>
        <v>[15-20)</v>
      </c>
      <c r="D25" t="str">
        <f t="shared" si="1"/>
        <v>[20-30)</v>
      </c>
      <c r="F25" s="12" t="s">
        <v>23</v>
      </c>
      <c r="G25" s="12">
        <f>COUNTIF($D$2:$D$51,"=[20-30)")</f>
        <v>10</v>
      </c>
      <c r="H25" s="14">
        <f t="shared" ref="H25" si="8">G25/$G$33</f>
        <v>0.2</v>
      </c>
      <c r="I25" s="6">
        <f t="shared" ref="I25:J25" si="9">I23+G25</f>
        <v>18</v>
      </c>
      <c r="J25" s="8">
        <f t="shared" si="9"/>
        <v>0.36</v>
      </c>
      <c r="L25">
        <v>9</v>
      </c>
      <c r="N25" s="23" t="str">
        <f>F21</f>
        <v>[0-10)</v>
      </c>
      <c r="O25" s="24">
        <v>2</v>
      </c>
      <c r="P25" s="27">
        <f>O25/$O$31</f>
        <v>0.04</v>
      </c>
      <c r="Q25">
        <f>O25</f>
        <v>2</v>
      </c>
      <c r="R25" s="27">
        <f>P25</f>
        <v>0.04</v>
      </c>
    </row>
    <row r="26" spans="1:18" ht="15.75" thickBot="1">
      <c r="A26">
        <v>15</v>
      </c>
      <c r="B26">
        <v>26</v>
      </c>
      <c r="C26" t="str">
        <f t="shared" si="0"/>
        <v>[15-20)</v>
      </c>
      <c r="D26" t="str">
        <f t="shared" si="1"/>
        <v>[20-30)</v>
      </c>
      <c r="F26" s="13"/>
      <c r="G26" s="13"/>
      <c r="H26" s="15"/>
      <c r="I26" s="7"/>
      <c r="J26" s="9"/>
      <c r="L26">
        <v>19</v>
      </c>
      <c r="N26" s="23" t="str">
        <f>F23</f>
        <v>[10-20)</v>
      </c>
      <c r="O26" s="24">
        <v>6</v>
      </c>
      <c r="P26" s="27">
        <f t="shared" ref="P26:P30" si="10">O26/$O$31</f>
        <v>0.12</v>
      </c>
      <c r="Q26">
        <f>Q25+O26</f>
        <v>8</v>
      </c>
      <c r="R26" s="27">
        <f>R25+P26</f>
        <v>0.16</v>
      </c>
    </row>
    <row r="27" spans="1:18">
      <c r="A27">
        <v>15</v>
      </c>
      <c r="B27">
        <v>54</v>
      </c>
      <c r="C27" t="str">
        <f t="shared" si="0"/>
        <v>[15-20)</v>
      </c>
      <c r="D27" t="str">
        <f t="shared" si="1"/>
        <v>[50 o más)</v>
      </c>
      <c r="F27" s="6" t="s">
        <v>24</v>
      </c>
      <c r="G27" s="6">
        <f>COUNTIF($D$2:$D$51,"=[30-40)")</f>
        <v>8</v>
      </c>
      <c r="H27" s="8">
        <f t="shared" ref="H27" si="11">G27/$G$33</f>
        <v>0.16</v>
      </c>
      <c r="I27" s="6">
        <f t="shared" ref="I27:J27" si="12">I25+G27</f>
        <v>26</v>
      </c>
      <c r="J27" s="8">
        <f t="shared" si="12"/>
        <v>0.52</v>
      </c>
      <c r="L27">
        <v>29</v>
      </c>
      <c r="N27" s="23" t="str">
        <f>F25</f>
        <v>[20-30)</v>
      </c>
      <c r="O27" s="24">
        <v>10</v>
      </c>
      <c r="P27" s="27">
        <f t="shared" si="10"/>
        <v>0.2</v>
      </c>
      <c r="Q27">
        <f t="shared" ref="Q27:R30" si="13">Q26+O27</f>
        <v>18</v>
      </c>
      <c r="R27" s="27">
        <f t="shared" si="13"/>
        <v>0.36</v>
      </c>
    </row>
    <row r="28" spans="1:18" ht="15.75" thickBot="1">
      <c r="A28">
        <v>16</v>
      </c>
      <c r="B28">
        <v>32</v>
      </c>
      <c r="C28" t="str">
        <f t="shared" si="0"/>
        <v>[15-20)</v>
      </c>
      <c r="D28" t="str">
        <f t="shared" si="1"/>
        <v>[30-40)</v>
      </c>
      <c r="F28" s="7"/>
      <c r="G28" s="7"/>
      <c r="H28" s="9"/>
      <c r="I28" s="7"/>
      <c r="J28" s="9"/>
      <c r="L28">
        <v>39</v>
      </c>
      <c r="N28" s="23" t="str">
        <f>F27</f>
        <v>[30-40)</v>
      </c>
      <c r="O28" s="24">
        <v>8</v>
      </c>
      <c r="P28" s="27">
        <f t="shared" si="10"/>
        <v>0.16</v>
      </c>
      <c r="Q28">
        <f t="shared" si="13"/>
        <v>26</v>
      </c>
      <c r="R28" s="27">
        <f t="shared" si="13"/>
        <v>0.52</v>
      </c>
    </row>
    <row r="29" spans="1:18">
      <c r="A29">
        <v>16</v>
      </c>
      <c r="B29">
        <v>40</v>
      </c>
      <c r="C29" t="str">
        <f t="shared" si="0"/>
        <v>[15-20)</v>
      </c>
      <c r="D29" t="str">
        <f t="shared" si="1"/>
        <v>[40-50)</v>
      </c>
      <c r="F29" s="12" t="s">
        <v>25</v>
      </c>
      <c r="G29" s="12">
        <f>COUNTIF($D$2:$D$51,"=[40-50)")</f>
        <v>6</v>
      </c>
      <c r="H29" s="14">
        <f t="shared" ref="H29" si="14">G29/$G$33</f>
        <v>0.12</v>
      </c>
      <c r="I29" s="6">
        <f t="shared" ref="I29:J29" si="15">I27+G29</f>
        <v>32</v>
      </c>
      <c r="J29" s="8">
        <f t="shared" si="15"/>
        <v>0.64</v>
      </c>
      <c r="L29">
        <v>49</v>
      </c>
      <c r="N29" s="23" t="str">
        <f>F29</f>
        <v>[40-50)</v>
      </c>
      <c r="O29" s="24">
        <v>6</v>
      </c>
      <c r="P29" s="27">
        <f t="shared" si="10"/>
        <v>0.12</v>
      </c>
      <c r="Q29">
        <f t="shared" si="13"/>
        <v>32</v>
      </c>
      <c r="R29" s="27">
        <f t="shared" si="13"/>
        <v>0.64</v>
      </c>
    </row>
    <row r="30" spans="1:18" ht="15.75" thickBot="1">
      <c r="A30">
        <v>17</v>
      </c>
      <c r="B30">
        <v>32</v>
      </c>
      <c r="C30" t="str">
        <f t="shared" si="0"/>
        <v>[15-20)</v>
      </c>
      <c r="D30" t="str">
        <f t="shared" si="1"/>
        <v>[30-40)</v>
      </c>
      <c r="F30" s="13"/>
      <c r="G30" s="13"/>
      <c r="H30" s="15"/>
      <c r="I30" s="7"/>
      <c r="J30" s="9"/>
      <c r="N30" s="25" t="str">
        <f>F31</f>
        <v>[50 o más)</v>
      </c>
      <c r="O30" s="25">
        <v>18</v>
      </c>
      <c r="P30" s="27">
        <f t="shared" si="10"/>
        <v>0.36</v>
      </c>
      <c r="Q30">
        <f t="shared" si="13"/>
        <v>50</v>
      </c>
      <c r="R30" s="27">
        <f t="shared" si="13"/>
        <v>1</v>
      </c>
    </row>
    <row r="31" spans="1:18">
      <c r="A31">
        <v>17</v>
      </c>
      <c r="B31">
        <v>40</v>
      </c>
      <c r="C31" t="str">
        <f t="shared" si="0"/>
        <v>[15-20)</v>
      </c>
      <c r="D31" t="str">
        <f t="shared" si="1"/>
        <v>[40-50)</v>
      </c>
      <c r="F31" s="6" t="s">
        <v>26</v>
      </c>
      <c r="G31" s="6">
        <f>COUNTIF($D$2:$D$51,"=[50 o más)")</f>
        <v>18</v>
      </c>
      <c r="H31" s="8">
        <f t="shared" ref="H31" si="16">G31/$G$33</f>
        <v>0.36</v>
      </c>
      <c r="I31" s="6">
        <f t="shared" ref="I31:J31" si="17">I29+G31</f>
        <v>50</v>
      </c>
      <c r="J31" s="8">
        <f t="shared" si="17"/>
        <v>1</v>
      </c>
      <c r="O31">
        <f>SUM(O25:O30)</f>
        <v>50</v>
      </c>
    </row>
    <row r="32" spans="1:18" ht="15.75" thickBot="1">
      <c r="A32">
        <v>17</v>
      </c>
      <c r="B32">
        <v>50</v>
      </c>
      <c r="C32" t="str">
        <f t="shared" si="0"/>
        <v>[15-20)</v>
      </c>
      <c r="D32" t="str">
        <f t="shared" si="1"/>
        <v>[50 o más)</v>
      </c>
      <c r="F32" s="7"/>
      <c r="G32" s="7"/>
      <c r="H32" s="9"/>
      <c r="I32" s="7"/>
      <c r="J32" s="9"/>
    </row>
    <row r="33" spans="1:10">
      <c r="A33">
        <v>18</v>
      </c>
      <c r="B33">
        <v>42</v>
      </c>
      <c r="C33" t="str">
        <f t="shared" si="0"/>
        <v>[15-20)</v>
      </c>
      <c r="D33" t="str">
        <f t="shared" si="1"/>
        <v>[40-50)</v>
      </c>
      <c r="F33" s="10" t="s">
        <v>16</v>
      </c>
      <c r="G33" s="12">
        <f>SUM(G21:G32)</f>
        <v>50</v>
      </c>
      <c r="H33" s="12">
        <f>G33/$G$33</f>
        <v>1</v>
      </c>
      <c r="I33" s="12"/>
      <c r="J33" s="12"/>
    </row>
    <row r="34" spans="1:10" ht="15.75" thickBot="1">
      <c r="A34">
        <v>18</v>
      </c>
      <c r="B34">
        <v>56</v>
      </c>
      <c r="C34" t="str">
        <f t="shared" si="0"/>
        <v>[15-20)</v>
      </c>
      <c r="D34" t="str">
        <f t="shared" si="1"/>
        <v>[50 o más)</v>
      </c>
      <c r="F34" s="11"/>
      <c r="G34" s="13"/>
      <c r="H34" s="13"/>
      <c r="I34" s="13"/>
      <c r="J34" s="13"/>
    </row>
    <row r="35" spans="1:10">
      <c r="A35">
        <v>18</v>
      </c>
      <c r="B35">
        <v>76</v>
      </c>
      <c r="C35" t="str">
        <f t="shared" si="0"/>
        <v>[15-20)</v>
      </c>
      <c r="D35" t="str">
        <f t="shared" si="1"/>
        <v>[50 o más)</v>
      </c>
    </row>
    <row r="36" spans="1:10">
      <c r="A36">
        <v>18</v>
      </c>
      <c r="B36">
        <v>84</v>
      </c>
      <c r="C36" t="str">
        <f t="shared" si="0"/>
        <v>[15-20)</v>
      </c>
      <c r="D36" t="str">
        <f t="shared" si="1"/>
        <v>[50 o más)</v>
      </c>
    </row>
    <row r="37" spans="1:10">
      <c r="A37">
        <v>19</v>
      </c>
      <c r="B37">
        <v>36</v>
      </c>
      <c r="C37" t="str">
        <f t="shared" si="0"/>
        <v>[15-20)</v>
      </c>
      <c r="D37" t="str">
        <f t="shared" si="1"/>
        <v>[30-40)</v>
      </c>
    </row>
    <row r="38" spans="1:10">
      <c r="A38">
        <v>19</v>
      </c>
      <c r="B38">
        <v>46</v>
      </c>
      <c r="C38" t="str">
        <f t="shared" si="0"/>
        <v>[15-20)</v>
      </c>
      <c r="D38" t="str">
        <f t="shared" si="1"/>
        <v>[40-50)</v>
      </c>
    </row>
    <row r="39" spans="1:10">
      <c r="A39">
        <v>19</v>
      </c>
      <c r="B39">
        <v>68</v>
      </c>
      <c r="C39" t="str">
        <f t="shared" si="0"/>
        <v>[15-20)</v>
      </c>
      <c r="D39" t="str">
        <f t="shared" si="1"/>
        <v>[50 o más)</v>
      </c>
    </row>
    <row r="40" spans="1:10">
      <c r="A40">
        <v>20</v>
      </c>
      <c r="B40">
        <v>32</v>
      </c>
      <c r="C40" t="str">
        <f t="shared" si="0"/>
        <v>[20 o más)</v>
      </c>
      <c r="D40" t="str">
        <f t="shared" si="1"/>
        <v>[30-40)</v>
      </c>
    </row>
    <row r="41" spans="1:10">
      <c r="A41">
        <v>20</v>
      </c>
      <c r="B41">
        <v>48</v>
      </c>
      <c r="C41" t="str">
        <f t="shared" si="0"/>
        <v>[20 o más)</v>
      </c>
      <c r="D41" t="str">
        <f t="shared" si="1"/>
        <v>[40-50)</v>
      </c>
    </row>
    <row r="42" spans="1:10">
      <c r="A42">
        <v>20</v>
      </c>
      <c r="B42">
        <v>52</v>
      </c>
      <c r="C42" t="str">
        <f t="shared" si="0"/>
        <v>[20 o más)</v>
      </c>
      <c r="D42" t="str">
        <f t="shared" si="1"/>
        <v>[50 o más)</v>
      </c>
    </row>
    <row r="43" spans="1:10">
      <c r="A43">
        <v>20</v>
      </c>
      <c r="B43">
        <v>56</v>
      </c>
      <c r="C43" t="str">
        <f t="shared" si="0"/>
        <v>[20 o más)</v>
      </c>
      <c r="D43" t="str">
        <f t="shared" si="1"/>
        <v>[50 o más)</v>
      </c>
    </row>
    <row r="44" spans="1:10">
      <c r="A44">
        <v>20</v>
      </c>
      <c r="B44">
        <v>64</v>
      </c>
      <c r="C44" t="str">
        <f t="shared" si="0"/>
        <v>[20 o más)</v>
      </c>
      <c r="D44" t="str">
        <f t="shared" si="1"/>
        <v>[50 o más)</v>
      </c>
    </row>
    <row r="45" spans="1:10">
      <c r="A45">
        <v>22</v>
      </c>
      <c r="B45">
        <v>66</v>
      </c>
      <c r="C45" t="str">
        <f t="shared" si="0"/>
        <v>[20 o más)</v>
      </c>
      <c r="D45" t="str">
        <f t="shared" si="1"/>
        <v>[50 o más)</v>
      </c>
    </row>
    <row r="46" spans="1:10">
      <c r="A46">
        <v>23</v>
      </c>
      <c r="B46">
        <v>54</v>
      </c>
      <c r="C46" t="str">
        <f t="shared" si="0"/>
        <v>[20 o más)</v>
      </c>
      <c r="D46" t="str">
        <f t="shared" si="1"/>
        <v>[50 o más)</v>
      </c>
    </row>
    <row r="47" spans="1:10">
      <c r="A47">
        <v>24</v>
      </c>
      <c r="B47">
        <v>70</v>
      </c>
      <c r="C47" t="str">
        <f t="shared" si="0"/>
        <v>[20 o más)</v>
      </c>
      <c r="D47" t="str">
        <f t="shared" si="1"/>
        <v>[50 o más)</v>
      </c>
    </row>
    <row r="48" spans="1:10">
      <c r="A48">
        <v>24</v>
      </c>
      <c r="B48">
        <v>92</v>
      </c>
      <c r="C48" t="str">
        <f t="shared" si="0"/>
        <v>[20 o más)</v>
      </c>
      <c r="D48" t="str">
        <f t="shared" si="1"/>
        <v>[50 o más)</v>
      </c>
    </row>
    <row r="49" spans="1:4">
      <c r="A49">
        <v>24</v>
      </c>
      <c r="B49">
        <v>93</v>
      </c>
      <c r="C49" t="str">
        <f t="shared" si="0"/>
        <v>[20 o más)</v>
      </c>
      <c r="D49" t="str">
        <f t="shared" si="1"/>
        <v>[50 o más)</v>
      </c>
    </row>
    <row r="50" spans="1:4">
      <c r="A50">
        <v>24</v>
      </c>
      <c r="B50">
        <v>120</v>
      </c>
      <c r="C50" t="str">
        <f t="shared" si="0"/>
        <v>[20 o más)</v>
      </c>
      <c r="D50" t="str">
        <f t="shared" si="1"/>
        <v>[50 o más)</v>
      </c>
    </row>
    <row r="51" spans="1:4">
      <c r="A51">
        <v>25</v>
      </c>
      <c r="B51">
        <v>85</v>
      </c>
      <c r="C51" t="str">
        <f t="shared" si="0"/>
        <v>[20 o más)</v>
      </c>
      <c r="D51" t="str">
        <f t="shared" si="1"/>
        <v>[50 o más)</v>
      </c>
    </row>
  </sheetData>
  <sortState ref="N25:N29">
    <sortCondition ref="N25"/>
  </sortState>
  <mergeCells count="69">
    <mergeCell ref="J5:J6"/>
    <mergeCell ref="F3:F4"/>
    <mergeCell ref="F5:F6"/>
    <mergeCell ref="G5:G6"/>
    <mergeCell ref="H5:H6"/>
    <mergeCell ref="I5:I6"/>
    <mergeCell ref="F9:F10"/>
    <mergeCell ref="G9:G10"/>
    <mergeCell ref="H9:H10"/>
    <mergeCell ref="I9:I10"/>
    <mergeCell ref="J9:J10"/>
    <mergeCell ref="F7:F8"/>
    <mergeCell ref="G7:G8"/>
    <mergeCell ref="H7:H8"/>
    <mergeCell ref="I7:I8"/>
    <mergeCell ref="J7:J8"/>
    <mergeCell ref="I11:I12"/>
    <mergeCell ref="J11:J12"/>
    <mergeCell ref="F13:F14"/>
    <mergeCell ref="G13:G14"/>
    <mergeCell ref="H13:H14"/>
    <mergeCell ref="I13:I14"/>
    <mergeCell ref="J13:J14"/>
    <mergeCell ref="F2:J2"/>
    <mergeCell ref="F19:F20"/>
    <mergeCell ref="F21:F22"/>
    <mergeCell ref="G21:G22"/>
    <mergeCell ref="H21:H22"/>
    <mergeCell ref="I21:I22"/>
    <mergeCell ref="J21:J22"/>
    <mergeCell ref="F18:J18"/>
    <mergeCell ref="F15:F16"/>
    <mergeCell ref="G15:G16"/>
    <mergeCell ref="H15:H16"/>
    <mergeCell ref="I15:I16"/>
    <mergeCell ref="J15:J16"/>
    <mergeCell ref="F11:F12"/>
    <mergeCell ref="G11:G12"/>
    <mergeCell ref="H11:H12"/>
    <mergeCell ref="F25:F26"/>
    <mergeCell ref="G25:G26"/>
    <mergeCell ref="H25:H26"/>
    <mergeCell ref="I25:I26"/>
    <mergeCell ref="J25:J26"/>
    <mergeCell ref="F23:F24"/>
    <mergeCell ref="G23:G24"/>
    <mergeCell ref="H23:H24"/>
    <mergeCell ref="I23:I24"/>
    <mergeCell ref="J23:J24"/>
    <mergeCell ref="F29:F30"/>
    <mergeCell ref="G29:G30"/>
    <mergeCell ref="H29:H30"/>
    <mergeCell ref="I29:I30"/>
    <mergeCell ref="J29:J30"/>
    <mergeCell ref="F27:F28"/>
    <mergeCell ref="G27:G28"/>
    <mergeCell ref="H27:H28"/>
    <mergeCell ref="I27:I28"/>
    <mergeCell ref="J27:J28"/>
    <mergeCell ref="F33:F34"/>
    <mergeCell ref="G33:G34"/>
    <mergeCell ref="H33:H34"/>
    <mergeCell ref="I33:I34"/>
    <mergeCell ref="J33:J34"/>
    <mergeCell ref="F31:F32"/>
    <mergeCell ref="G31:G32"/>
    <mergeCell ref="H31:H32"/>
    <mergeCell ref="I31:I32"/>
    <mergeCell ref="J31:J3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i Jordi</dc:creator>
  <cp:lastModifiedBy>Adan Palma</cp:lastModifiedBy>
  <dcterms:created xsi:type="dcterms:W3CDTF">2018-06-01T09:19:08Z</dcterms:created>
  <dcterms:modified xsi:type="dcterms:W3CDTF">2020-12-24T16:21:55Z</dcterms:modified>
</cp:coreProperties>
</file>