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cars" sheetId="1" r:id="rId1"/>
  </sheets>
  <calcPr calcId="145621"/>
</workbook>
</file>

<file path=xl/calcChain.xml><?xml version="1.0" encoding="utf-8"?>
<calcChain xmlns="http://schemas.openxmlformats.org/spreadsheetml/2006/main">
  <c r="Q31" i="1" l="1"/>
  <c r="O31" i="1"/>
  <c r="Q30" i="1"/>
  <c r="O30" i="1"/>
  <c r="Y5" i="1" l="1"/>
  <c r="Z5" i="1"/>
  <c r="Y6" i="1"/>
  <c r="Z6" i="1"/>
  <c r="Y7" i="1"/>
  <c r="Z7" i="1"/>
  <c r="U3" i="1"/>
  <c r="Z4" i="1" s="1"/>
  <c r="Y4" i="1"/>
  <c r="U7" i="1"/>
  <c r="T7" i="1"/>
  <c r="T3" i="1"/>
  <c r="D21" i="1" l="1"/>
  <c r="E21" i="1" s="1"/>
  <c r="Q27" i="1"/>
  <c r="O27" i="1"/>
  <c r="Q26" i="1"/>
  <c r="O26" i="1"/>
  <c r="Q25" i="1"/>
  <c r="O25" i="1"/>
  <c r="Q24" i="1"/>
  <c r="O24" i="1"/>
  <c r="Q23" i="1"/>
  <c r="O23" i="1"/>
  <c r="Q22" i="1"/>
  <c r="O22" i="1"/>
  <c r="T6" i="1" s="1"/>
  <c r="Q21" i="1"/>
  <c r="U5" i="1" s="1"/>
  <c r="O21" i="1"/>
  <c r="T5" i="1" s="1"/>
  <c r="Q20" i="1"/>
  <c r="U4" i="1" s="1"/>
  <c r="O20" i="1"/>
  <c r="Q19" i="1"/>
  <c r="O19" i="1"/>
  <c r="E4" i="1"/>
  <c r="E5" i="1"/>
  <c r="E6" i="1"/>
  <c r="E7" i="1"/>
  <c r="E3" i="1"/>
  <c r="O28" i="1" l="1"/>
  <c r="T4" i="1"/>
  <c r="D22" i="1"/>
  <c r="Q28" i="1"/>
  <c r="U6" i="1"/>
  <c r="E22" i="1" l="1"/>
  <c r="D23" i="1"/>
  <c r="D24" i="1" l="1"/>
  <c r="E23" i="1"/>
  <c r="D25" i="1" l="1"/>
  <c r="E24" i="1"/>
  <c r="D26" i="1" l="1"/>
  <c r="E25" i="1"/>
  <c r="D27" i="1" l="1"/>
  <c r="E26" i="1"/>
  <c r="D28" i="1" l="1"/>
  <c r="E28" i="1" s="1"/>
  <c r="E27" i="1"/>
</calcChain>
</file>

<file path=xl/sharedStrings.xml><?xml version="1.0" encoding="utf-8"?>
<sst xmlns="http://schemas.openxmlformats.org/spreadsheetml/2006/main" count="54" uniqueCount="41">
  <si>
    <t>speed</t>
  </si>
  <si>
    <t>dist</t>
  </si>
  <si>
    <t>Tabla de Frecuencias Speed</t>
  </si>
  <si>
    <t>Clases</t>
  </si>
  <si>
    <t>y mayor...</t>
  </si>
  <si>
    <t>Frecuencia</t>
  </si>
  <si>
    <t>Media</t>
  </si>
  <si>
    <t>Error típico</t>
  </si>
  <si>
    <t>Mediana</t>
  </si>
  <si>
    <t>Moda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</si>
  <si>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</si>
  <si>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</si>
  <si>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</si>
  <si>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</si>
  <si>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</si>
  <si>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</si>
  <si>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</si>
  <si>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Suma</t>
  </si>
  <si>
    <t>Cuenta</t>
  </si>
  <si>
    <t>Nivel de confianza(95.0%)</t>
  </si>
  <si>
    <t>IQR</t>
  </si>
  <si>
    <t>Coeficiente de Variacion</t>
  </si>
  <si>
    <t>Q1</t>
  </si>
  <si>
    <t>Q2</t>
  </si>
  <si>
    <t>Q3</t>
  </si>
  <si>
    <t>PERC 25</t>
  </si>
  <si>
    <t>PERC 50</t>
  </si>
  <si>
    <t>PERC 75</t>
  </si>
  <si>
    <t>PERC 5</t>
  </si>
  <si>
    <t>PERC 95</t>
  </si>
  <si>
    <t>Clases Dist</t>
  </si>
  <si>
    <t>Tabla de Frecuencia de Dist</t>
  </si>
  <si>
    <t>Speed</t>
  </si>
  <si>
    <t>Dist</t>
  </si>
  <si>
    <t>Minimo</t>
  </si>
  <si>
    <t>Maximo</t>
  </si>
  <si>
    <t>Q1-Minimo</t>
  </si>
  <si>
    <t>Mediana -Q1</t>
  </si>
  <si>
    <t>Q3 - Mediana</t>
  </si>
  <si>
    <t>Maximo - Q3</t>
  </si>
  <si>
    <t>Asimetria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</si>
</sst>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0" xfId="0" applyFill="1" applyBorder="1" applyAlignment="1"/>
    <xf numFmtId="0" fontId="16" fillId="33" borderId="0" xfId="0" applyFont="1" applyFill="1"/>
    <xf numFmtId="0" fontId="18" fillId="0" borderId="11" xfId="0" applyFont="1" applyFill="1" applyBorder="1" applyAlignment="1">
      <alignment horizontal="center"/>
    </xf>
    <xf numFmtId="0" fontId="16" fillId="0" borderId="0" xfId="0" applyFont="1"/>
    <xf numFmtId="0" fontId="19" fillId="34" borderId="11" xfId="0" applyFont="1" applyFill="1" applyBorder="1" applyAlignment="1">
      <alignment horizontal="center" vertical="center"/>
    </xf>
    <xf numFmtId="0" fontId="20" fillId="34" borderId="0" xfId="0" applyFont="1" applyFill="1" applyAlignment="1">
      <alignment vertical="center"/>
    </xf>
    <xf numFmtId="0" fontId="16" fillId="34" borderId="0" xfId="0" applyFont="1" applyFill="1" applyBorder="1" applyAlignment="1"/>
    <xf numFmtId="0" fontId="16" fillId="34" borderId="10" xfId="0" applyFont="1" applyFill="1" applyBorder="1" applyAlignment="1"/>
    <xf numFmtId="10" fontId="0" fillId="0" borderId="0" xfId="42" applyNumberFormat="1" applyFont="1"/>
    <xf numFmtId="0" fontId="0" fillId="0" borderId="0" xfId="0" applyAlignment="1">
      <alignment horizontal="center" vertical="center"/>
    </xf>
    <xf numFmtId="0" fontId="16" fillId="33" borderId="0" xfId="0" applyFont="1" applyFill="1" applyAlignment="1">
      <alignment horizontal="center"/>
    </xf>
    <xf numFmtId="0" fontId="16" fillId="33" borderId="0" xfId="0" applyFont="1" applyFill="1" applyAlignment="1">
      <alignment horizontal="center" vertical="center"/>
    </xf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Porcentaje" xfId="42" builtinId="5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colors>
    <mruColors>
      <color rgb="FFFFFFCC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s-PA" sz="1400"/>
              <a:t>Histograma</a:t>
            </a:r>
            <a:r>
              <a:rPr lang="es-PA" sz="1400" baseline="0"/>
              <a:t> Speed f</a:t>
            </a:r>
            <a:endParaRPr lang="es-PA" sz="1400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Frecuencia</c:v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cars!$E$3:$E$8</c:f>
              <c:strCach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y mayor...</c:v>
                </c:pt>
              </c:strCache>
            </c:strRef>
          </c:cat>
          <c:val>
            <c:numRef>
              <c:f>cars!$F$3:$F$8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17</c:v>
                </c:pt>
                <c:pt idx="3">
                  <c:v>15</c:v>
                </c:pt>
                <c:pt idx="4">
                  <c:v>11</c:v>
                </c:pt>
                <c:pt idx="5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50883328"/>
        <c:axId val="184187648"/>
      </c:barChart>
      <c:catAx>
        <c:axId val="150883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PA"/>
                  <a:t>Clases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84187648"/>
        <c:crosses val="autoZero"/>
        <c:auto val="1"/>
        <c:lblAlgn val="ctr"/>
        <c:lblOffset val="100"/>
        <c:noMultiLvlLbl val="0"/>
      </c:catAx>
      <c:valAx>
        <c:axId val="1841876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PA"/>
                  <a:t>Frecuencia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08833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s-PA" sz="1400"/>
              <a:t>Contorno</a:t>
            </a:r>
            <a:r>
              <a:rPr lang="es-PA" sz="1400" baseline="0"/>
              <a:t> Speed f</a:t>
            </a:r>
            <a:endParaRPr lang="es-PA" sz="1400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Frecuencia</c:v>
          </c:tx>
          <c:marker>
            <c:symbol val="none"/>
          </c:marker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cars!$E$3:$E$8</c:f>
              <c:strCach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y mayor...</c:v>
                </c:pt>
              </c:strCache>
            </c:strRef>
          </c:cat>
          <c:val>
            <c:numRef>
              <c:f>cars!$F$3:$F$8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17</c:v>
                </c:pt>
                <c:pt idx="3">
                  <c:v>15</c:v>
                </c:pt>
                <c:pt idx="4">
                  <c:v>11</c:v>
                </c:pt>
                <c:pt idx="5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368896"/>
        <c:axId val="152330816"/>
      </c:lineChart>
      <c:catAx>
        <c:axId val="156368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PA"/>
                  <a:t>Clases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52330816"/>
        <c:crosses val="autoZero"/>
        <c:auto val="1"/>
        <c:lblAlgn val="ctr"/>
        <c:lblOffset val="100"/>
        <c:noMultiLvlLbl val="0"/>
      </c:catAx>
      <c:valAx>
        <c:axId val="1523308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PA"/>
                  <a:t>Frecuencia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63688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s-PA" sz="1400"/>
              <a:t>Histograma</a:t>
            </a:r>
            <a:r>
              <a:rPr lang="es-PA" sz="1400" baseline="0"/>
              <a:t> Dist f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Frecuencia</c:v>
          </c:tx>
          <c:invertIfNegative val="0"/>
          <c:cat>
            <c:strRef>
              <c:f>cars!$E$21:$E$29</c:f>
              <c:strCache>
                <c:ptCount val="9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75</c:v>
                </c:pt>
                <c:pt idx="5">
                  <c:v>90</c:v>
                </c:pt>
                <c:pt idx="6">
                  <c:v>105</c:v>
                </c:pt>
                <c:pt idx="7">
                  <c:v>120</c:v>
                </c:pt>
                <c:pt idx="8">
                  <c:v>y mayor...</c:v>
                </c:pt>
              </c:strCache>
            </c:strRef>
          </c:cat>
          <c:val>
            <c:numRef>
              <c:f>cars!$F$21:$F$29</c:f>
              <c:numCache>
                <c:formatCode>General</c:formatCode>
                <c:ptCount val="9"/>
                <c:pt idx="0">
                  <c:v>5</c:v>
                </c:pt>
                <c:pt idx="1">
                  <c:v>13</c:v>
                </c:pt>
                <c:pt idx="2">
                  <c:v>11</c:v>
                </c:pt>
                <c:pt idx="3">
                  <c:v>9</c:v>
                </c:pt>
                <c:pt idx="4">
                  <c:v>5</c:v>
                </c:pt>
                <c:pt idx="5">
                  <c:v>4</c:v>
                </c:pt>
                <c:pt idx="6">
                  <c:v>2</c:v>
                </c:pt>
                <c:pt idx="7">
                  <c:v>0</c:v>
                </c:pt>
                <c:pt idx="8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56369408"/>
        <c:axId val="152332544"/>
      </c:barChart>
      <c:catAx>
        <c:axId val="156369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PA"/>
                  <a:t>Clases Dist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52332544"/>
        <c:crosses val="autoZero"/>
        <c:auto val="1"/>
        <c:lblAlgn val="ctr"/>
        <c:lblOffset val="100"/>
        <c:noMultiLvlLbl val="0"/>
      </c:catAx>
      <c:valAx>
        <c:axId val="1523325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PA"/>
                  <a:t>Frecuencia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63694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s-PA" sz="1400"/>
              <a:t>Contorno</a:t>
            </a:r>
            <a:r>
              <a:rPr lang="es-PA" sz="1400" baseline="0"/>
              <a:t> Dist f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Frecuencia</c:v>
          </c:tx>
          <c:marker>
            <c:symbol val="none"/>
          </c:marker>
          <c:cat>
            <c:strRef>
              <c:f>cars!$E$21:$E$29</c:f>
              <c:strCache>
                <c:ptCount val="9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75</c:v>
                </c:pt>
                <c:pt idx="5">
                  <c:v>90</c:v>
                </c:pt>
                <c:pt idx="6">
                  <c:v>105</c:v>
                </c:pt>
                <c:pt idx="7">
                  <c:v>120</c:v>
                </c:pt>
                <c:pt idx="8">
                  <c:v>y mayor...</c:v>
                </c:pt>
              </c:strCache>
            </c:strRef>
          </c:cat>
          <c:val>
            <c:numRef>
              <c:f>cars!$F$21:$F$29</c:f>
              <c:numCache>
                <c:formatCode>General</c:formatCode>
                <c:ptCount val="9"/>
                <c:pt idx="0">
                  <c:v>5</c:v>
                </c:pt>
                <c:pt idx="1">
                  <c:v>13</c:v>
                </c:pt>
                <c:pt idx="2">
                  <c:v>11</c:v>
                </c:pt>
                <c:pt idx="3">
                  <c:v>9</c:v>
                </c:pt>
                <c:pt idx="4">
                  <c:v>5</c:v>
                </c:pt>
                <c:pt idx="5">
                  <c:v>4</c:v>
                </c:pt>
                <c:pt idx="6">
                  <c:v>2</c:v>
                </c:pt>
                <c:pt idx="7">
                  <c:v>0</c:v>
                </c:pt>
                <c:pt idx="8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370432"/>
        <c:axId val="152334272"/>
      </c:lineChart>
      <c:catAx>
        <c:axId val="156370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PA"/>
                  <a:t>Clases Dist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52334272"/>
        <c:crosses val="autoZero"/>
        <c:auto val="1"/>
        <c:lblAlgn val="ctr"/>
        <c:lblOffset val="100"/>
        <c:noMultiLvlLbl val="0"/>
      </c:catAx>
      <c:valAx>
        <c:axId val="152334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PA"/>
                  <a:t>Frecuencia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63704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A"/>
              <a:t>Box Plot</a:t>
            </a:r>
            <a:r>
              <a:rPr lang="es-PA" baseline="0"/>
              <a:t> Speed Vs Dist</a:t>
            </a:r>
            <a:endParaRPr lang="es-PA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"/>
          <c:y val="0.23197550306211723"/>
          <c:w val="0.9114465338639357"/>
          <c:h val="0.66900398561290952"/>
        </c:manualLayout>
      </c:layout>
      <c:barChart>
        <c:barDir val="col"/>
        <c:grouping val="stacked"/>
        <c:varyColors val="0"/>
        <c:ser>
          <c:idx val="0"/>
          <c:order val="0"/>
          <c:spPr>
            <a:noFill/>
          </c:spPr>
          <c:invertIfNegative val="0"/>
          <c:dLbls>
            <c:delete val="1"/>
          </c:dLbls>
          <c:cat>
            <c:strRef>
              <c:f>cars!$Y$2:$Z$2</c:f>
              <c:strCache>
                <c:ptCount val="2"/>
                <c:pt idx="0">
                  <c:v>Speed</c:v>
                </c:pt>
                <c:pt idx="1">
                  <c:v>Dist</c:v>
                </c:pt>
              </c:strCache>
            </c:strRef>
          </c:cat>
          <c:val>
            <c:numRef>
              <c:f>cars!$Y$3:$Z$3</c:f>
              <c:numCache>
                <c:formatCode>General</c:formatCode>
                <c:ptCount val="2"/>
                <c:pt idx="0">
                  <c:v>4</c:v>
                </c:pt>
                <c:pt idx="1">
                  <c:v>120</c:v>
                </c:pt>
              </c:numCache>
            </c:numRef>
          </c:val>
        </c:ser>
        <c:ser>
          <c:idx val="1"/>
          <c:order val="1"/>
          <c:spPr>
            <a:noFill/>
          </c:spPr>
          <c:invertIfNegative val="0"/>
          <c:dLbls>
            <c:delete val="1"/>
          </c:dLbls>
          <c:cat>
            <c:strRef>
              <c:f>cars!$Y$2:$Z$2</c:f>
              <c:strCache>
                <c:ptCount val="2"/>
                <c:pt idx="0">
                  <c:v>Speed</c:v>
                </c:pt>
                <c:pt idx="1">
                  <c:v>Dist</c:v>
                </c:pt>
              </c:strCache>
            </c:strRef>
          </c:cat>
          <c:val>
            <c:numRef>
              <c:f>cars!$Y$4:$Z$4</c:f>
              <c:numCache>
                <c:formatCode>General</c:formatCode>
                <c:ptCount val="2"/>
                <c:pt idx="0">
                  <c:v>8</c:v>
                </c:pt>
                <c:pt idx="1">
                  <c:v>24</c:v>
                </c:pt>
              </c:numCache>
            </c:numRef>
          </c:val>
        </c:ser>
        <c:ser>
          <c:idx val="2"/>
          <c:order val="2"/>
          <c:spPr>
            <a:solidFill>
              <a:schemeClr val="accent1"/>
            </a:solidFill>
            <a:ln>
              <a:solidFill>
                <a:schemeClr val="tx1"/>
              </a:solidFill>
            </a:ln>
          </c:spPr>
          <c:invertIfNegative val="0"/>
          <c:dLbls>
            <c:delete val="1"/>
          </c:dLbls>
          <c:cat>
            <c:strRef>
              <c:f>cars!$Y$2:$Z$2</c:f>
              <c:strCache>
                <c:ptCount val="2"/>
                <c:pt idx="0">
                  <c:v>Speed</c:v>
                </c:pt>
                <c:pt idx="1">
                  <c:v>Dist</c:v>
                </c:pt>
              </c:strCache>
            </c:strRef>
          </c:cat>
          <c:val>
            <c:numRef>
              <c:f>cars!$Y$5:$Z$5</c:f>
              <c:numCache>
                <c:formatCode>General</c:formatCode>
                <c:ptCount val="2"/>
                <c:pt idx="0">
                  <c:v>3</c:v>
                </c:pt>
                <c:pt idx="1">
                  <c:v>10</c:v>
                </c:pt>
              </c:numCache>
            </c:numRef>
          </c:val>
        </c:ser>
        <c:ser>
          <c:idx val="3"/>
          <c:order val="3"/>
          <c:spPr>
            <a:solidFill>
              <a:schemeClr val="accent1"/>
            </a:solidFill>
            <a:ln>
              <a:solidFill>
                <a:schemeClr val="tx1"/>
              </a:solidFill>
            </a:ln>
          </c:spPr>
          <c:invertIfNegative val="0"/>
          <c:dLbls>
            <c:delete val="1"/>
          </c:dLbls>
          <c:cat>
            <c:strRef>
              <c:f>cars!$Y$2:$Z$2</c:f>
              <c:strCache>
                <c:ptCount val="2"/>
                <c:pt idx="0">
                  <c:v>Speed</c:v>
                </c:pt>
                <c:pt idx="1">
                  <c:v>Dist</c:v>
                </c:pt>
              </c:strCache>
            </c:strRef>
          </c:cat>
          <c:val>
            <c:numRef>
              <c:f>cars!$Y$6:$Z$6</c:f>
              <c:numCache>
                <c:formatCode>General</c:formatCode>
                <c:ptCount val="2"/>
                <c:pt idx="0">
                  <c:v>4</c:v>
                </c:pt>
                <c:pt idx="1">
                  <c:v>20</c:v>
                </c:pt>
              </c:numCache>
            </c:numRef>
          </c:val>
        </c:ser>
        <c:ser>
          <c:idx val="4"/>
          <c:order val="4"/>
          <c:spPr>
            <a:noFill/>
          </c:spPr>
          <c:invertIfNegative val="0"/>
          <c:dLbls>
            <c:delete val="1"/>
          </c:dLbls>
          <c:cat>
            <c:strRef>
              <c:f>cars!$Y$2:$Z$2</c:f>
              <c:strCache>
                <c:ptCount val="2"/>
                <c:pt idx="0">
                  <c:v>Speed</c:v>
                </c:pt>
                <c:pt idx="1">
                  <c:v>Dist</c:v>
                </c:pt>
              </c:strCache>
            </c:strRef>
          </c:cat>
          <c:val>
            <c:numRef>
              <c:f>cars!$Y$7:$Z$7</c:f>
              <c:numCache>
                <c:formatCode>General</c:formatCode>
                <c:ptCount val="2"/>
                <c:pt idx="0">
                  <c:v>6</c:v>
                </c:pt>
                <c:pt idx="1">
                  <c:v>64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95"/>
        <c:overlap val="100"/>
        <c:axId val="174617088"/>
        <c:axId val="265175040"/>
      </c:barChart>
      <c:catAx>
        <c:axId val="174617088"/>
        <c:scaling>
          <c:orientation val="minMax"/>
        </c:scaling>
        <c:delete val="0"/>
        <c:axPos val="b"/>
        <c:majorTickMark val="none"/>
        <c:minorTickMark val="none"/>
        <c:tickLblPos val="nextTo"/>
        <c:crossAx val="265175040"/>
        <c:crosses val="autoZero"/>
        <c:auto val="1"/>
        <c:lblAlgn val="ctr"/>
        <c:lblOffset val="100"/>
        <c:noMultiLvlLbl val="0"/>
      </c:catAx>
      <c:valAx>
        <c:axId val="265175040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74617088"/>
        <c:crosses val="autoZero"/>
        <c:crossBetween val="between"/>
        <c:majorUnit val="10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197644</xdr:colOff>
      <xdr:row>0</xdr:row>
      <xdr:rowOff>66678</xdr:rowOff>
    </xdr:from>
    <xdr:to>
      <xdr:col>10</xdr:col>
      <xdr:colOff>26194</xdr:colOff>
      <xdr:row>7</xdr:row>
      <xdr:rowOff>14289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230981</xdr:colOff>
      <xdr:row>7</xdr:row>
      <xdr:rowOff>202405</xdr:rowOff>
    </xdr:from>
    <xdr:to>
      <xdr:col>10</xdr:col>
      <xdr:colOff>88106</xdr:colOff>
      <xdr:row>15</xdr:row>
      <xdr:rowOff>152399</xdr:rowOff>
    </xdr:to>
    <xdr:graphicFrame macro="">
      <xdr:nvGraphicFramePr>
        <xdr:cNvPr id="3" name="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173832</xdr:colOff>
      <xdr:row>19</xdr:row>
      <xdr:rowOff>35719</xdr:rowOff>
    </xdr:from>
    <xdr:to>
      <xdr:col>10</xdr:col>
      <xdr:colOff>261937</xdr:colOff>
      <xdr:row>27</xdr:row>
      <xdr:rowOff>178594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178594</xdr:colOff>
      <xdr:row>29</xdr:row>
      <xdr:rowOff>11907</xdr:rowOff>
    </xdr:from>
    <xdr:to>
      <xdr:col>10</xdr:col>
      <xdr:colOff>266699</xdr:colOff>
      <xdr:row>37</xdr:row>
      <xdr:rowOff>154782</xdr:rowOff>
    </xdr:to>
    <xdr:graphicFrame macro="">
      <xdr:nvGraphicFramePr>
        <xdr:cNvPr id="5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642937</xdr:colOff>
      <xdr:row>14</xdr:row>
      <xdr:rowOff>119062</xdr:rowOff>
    </xdr:from>
    <xdr:to>
      <xdr:col>21</xdr:col>
      <xdr:colOff>750093</xdr:colOff>
      <xdr:row>28</xdr:row>
      <xdr:rowOff>0</xdr:rowOff>
    </xdr:to>
    <xdr:graphicFrame macro="">
      <xdr:nvGraphicFramePr>
        <xdr:cNvPr id="8" name="7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1"/>
  <sheetViews>
    <sheetView tabSelected="1" topLeftCell="A10" zoomScale="80" zoomScaleNormal="80" workbookViewId="0">
      <selection activeCell="O31" sqref="O31"/>
    </sheetView>
  </sheetViews>
  <sheetFormatPr baseColWidth="10" defaultRowHeight="15" x14ac:dyDescent="0.25"/>
  <cols>
    <col min="13" max="13" width="26.28515625" customWidth="1"/>
    <col min="14" max="14" width="1.5703125" customWidth="1"/>
    <col min="15" max="15" width="17" customWidth="1"/>
    <col min="16" max="16" width="2" customWidth="1"/>
    <col min="17" max="17" width="14.7109375" customWidth="1"/>
    <col min="23" max="23" width="16.5703125" customWidth="1"/>
    <col min="24" max="24" width="2.140625" customWidth="1"/>
  </cols>
  <sheetData>
    <row r="1" spans="1:26" ht="15.75" thickBot="1" x14ac:dyDescent="0.3">
      <c r="A1" t="s">
        <v>0</v>
      </c>
      <c r="B1" t="s">
        <v>1</v>
      </c>
      <c r="D1" s="13" t="s">
        <v>2</v>
      </c>
      <c r="E1" s="13"/>
      <c r="F1" s="13"/>
    </row>
    <row r="2" spans="1:26" ht="18.75" x14ac:dyDescent="0.25">
      <c r="A2">
        <v>4</v>
      </c>
      <c r="B2">
        <v>2</v>
      </c>
      <c r="D2" s="4" t="s">
        <v>3</v>
      </c>
      <c r="E2" s="5" t="s">
        <v>3</v>
      </c>
      <c r="F2" s="5" t="s">
        <v>5</v>
      </c>
      <c r="G2" s="6"/>
      <c r="O2" s="7" t="s">
        <v>0</v>
      </c>
      <c r="P2" s="8"/>
      <c r="Q2" s="7" t="s">
        <v>1</v>
      </c>
      <c r="T2" s="12" t="s">
        <v>32</v>
      </c>
      <c r="U2" s="12" t="s">
        <v>33</v>
      </c>
      <c r="Y2" s="12" t="s">
        <v>32</v>
      </c>
      <c r="Z2" s="12" t="s">
        <v>33</v>
      </c>
    </row>
    <row r="3" spans="1:26" x14ac:dyDescent="0.25">
      <c r="A3">
        <v>4</v>
      </c>
      <c r="B3">
        <v>10</v>
      </c>
      <c r="D3">
        <v>4</v>
      </c>
      <c r="E3" s="1">
        <f>D3+1</f>
        <v>5</v>
      </c>
      <c r="F3" s="2">
        <v>2</v>
      </c>
      <c r="M3" s="2"/>
      <c r="N3" s="2"/>
      <c r="O3" s="2"/>
      <c r="P3" s="2"/>
      <c r="Q3" s="2"/>
      <c r="S3" t="s">
        <v>34</v>
      </c>
      <c r="T3">
        <f>O13</f>
        <v>4</v>
      </c>
      <c r="U3">
        <f>Q13</f>
        <v>2</v>
      </c>
      <c r="W3" t="s">
        <v>34</v>
      </c>
      <c r="Y3">
        <v>4</v>
      </c>
      <c r="Z3">
        <v>120</v>
      </c>
    </row>
    <row r="4" spans="1:26" x14ac:dyDescent="0.25">
      <c r="A4">
        <v>7</v>
      </c>
      <c r="B4">
        <v>4</v>
      </c>
      <c r="D4">
        <v>9</v>
      </c>
      <c r="E4" s="1">
        <f t="shared" ref="E4:E7" si="0">D4+1</f>
        <v>10</v>
      </c>
      <c r="F4" s="2">
        <v>4</v>
      </c>
      <c r="M4" s="9" t="s">
        <v>6</v>
      </c>
      <c r="N4" s="2"/>
      <c r="O4" s="2">
        <v>15.4</v>
      </c>
      <c r="P4" s="2"/>
      <c r="Q4" s="2">
        <v>42.98</v>
      </c>
      <c r="S4" t="s">
        <v>22</v>
      </c>
      <c r="T4">
        <f>O20</f>
        <v>12</v>
      </c>
      <c r="U4">
        <f>Q20</f>
        <v>26</v>
      </c>
      <c r="W4" t="s">
        <v>36</v>
      </c>
      <c r="Y4">
        <f>T4-T3</f>
        <v>8</v>
      </c>
      <c r="Z4">
        <f>U4-U3</f>
        <v>24</v>
      </c>
    </row>
    <row r="5" spans="1:26" x14ac:dyDescent="0.25">
      <c r="A5">
        <v>7</v>
      </c>
      <c r="B5">
        <v>22</v>
      </c>
      <c r="D5">
        <v>14</v>
      </c>
      <c r="E5" s="1">
        <f t="shared" si="0"/>
        <v>15</v>
      </c>
      <c r="F5" s="2">
        <v>17</v>
      </c>
      <c r="M5" s="9" t="s">
        <v>7</v>
      </c>
      <c r="N5" s="2"/>
      <c r="O5" s="2">
        <v>0.74778584733156561</v>
      </c>
      <c r="P5" s="2"/>
      <c r="Q5" s="2">
        <v>3.6443403143134989</v>
      </c>
      <c r="S5" t="s">
        <v>8</v>
      </c>
      <c r="T5">
        <f>O21</f>
        <v>15</v>
      </c>
      <c r="U5">
        <f>Q21</f>
        <v>36</v>
      </c>
      <c r="W5" t="s">
        <v>37</v>
      </c>
      <c r="Y5">
        <f t="shared" ref="Y5:Y7" si="1">T5-T4</f>
        <v>3</v>
      </c>
      <c r="Z5">
        <f t="shared" ref="Z5:Z7" si="2">U5-U4</f>
        <v>10</v>
      </c>
    </row>
    <row r="6" spans="1:26" x14ac:dyDescent="0.25">
      <c r="A6">
        <v>8</v>
      </c>
      <c r="B6">
        <v>16</v>
      </c>
      <c r="D6">
        <v>19</v>
      </c>
      <c r="E6" s="1">
        <f t="shared" si="0"/>
        <v>20</v>
      </c>
      <c r="F6" s="2">
        <v>15</v>
      </c>
      <c r="M6" s="9" t="s">
        <v>8</v>
      </c>
      <c r="N6" s="2"/>
      <c r="O6" s="2">
        <v>15</v>
      </c>
      <c r="P6" s="2"/>
      <c r="Q6" s="2">
        <v>36</v>
      </c>
      <c r="S6" t="s">
        <v>24</v>
      </c>
      <c r="T6">
        <f>O22</f>
        <v>19</v>
      </c>
      <c r="U6">
        <f>Q22</f>
        <v>56</v>
      </c>
      <c r="W6" t="s">
        <v>38</v>
      </c>
      <c r="Y6">
        <f t="shared" si="1"/>
        <v>4</v>
      </c>
      <c r="Z6">
        <f t="shared" si="2"/>
        <v>20</v>
      </c>
    </row>
    <row r="7" spans="1:26" ht="27" customHeight="1" x14ac:dyDescent="0.25">
      <c r="A7">
        <v>9</v>
      </c>
      <c r="B7">
        <v>10</v>
      </c>
      <c r="D7">
        <v>24</v>
      </c>
      <c r="E7" s="1">
        <f t="shared" si="0"/>
        <v>25</v>
      </c>
      <c r="F7" s="2">
        <v>11</v>
      </c>
      <c r="M7" s="9" t="s">
        <v>9</v>
      </c>
      <c r="N7" s="2"/>
      <c r="O7" s="2">
        <v>20</v>
      </c>
      <c r="P7" s="2"/>
      <c r="Q7" s="2">
        <v>26</v>
      </c>
      <c r="S7" t="s">
        <v>35</v>
      </c>
      <c r="T7">
        <f>O14</f>
        <v>25</v>
      </c>
      <c r="U7">
        <f>Q14</f>
        <v>120</v>
      </c>
      <c r="W7" t="s">
        <v>39</v>
      </c>
      <c r="Y7">
        <f t="shared" si="1"/>
        <v>6</v>
      </c>
      <c r="Z7">
        <f t="shared" si="2"/>
        <v>64</v>
      </c>
    </row>
    <row r="8" spans="1:26" ht="15.75" thickBot="1" x14ac:dyDescent="0.3">
      <c r="A8">
        <v>10</v>
      </c>
      <c r="B8">
        <v>18</v>
      </c>
      <c r="E8" s="3" t="s">
        <v>4</v>
      </c>
      <c r="F8" s="3">
        <v>1</v>
      </c>
      <c r="M8" s="9" t="s">
        <v>10</v>
      </c>
      <c r="N8" s="2"/>
      <c r="O8" s="2">
        <v>5.2876444352347844</v>
      </c>
      <c r="P8" s="2"/>
      <c r="Q8" s="2">
        <v>25.769377492025892</v>
      </c>
    </row>
    <row r="9" spans="1:26" x14ac:dyDescent="0.25">
      <c r="A9">
        <v>10</v>
      </c>
      <c r="B9">
        <v>26</v>
      </c>
      <c r="M9" s="9" t="s">
        <v>11</v>
      </c>
      <c r="N9" s="2"/>
      <c r="O9" s="2">
        <v>27.959183673469386</v>
      </c>
      <c r="P9" s="2"/>
      <c r="Q9" s="2">
        <v>664.06081632653058</v>
      </c>
    </row>
    <row r="10" spans="1:26" x14ac:dyDescent="0.25">
      <c r="A10">
        <v>10</v>
      </c>
      <c r="B10">
        <v>34</v>
      </c>
      <c r="M10" s="9" t="s">
        <v>12</v>
      </c>
      <c r="N10" s="2"/>
      <c r="O10" s="2">
        <v>-0.50899442040576082</v>
      </c>
      <c r="P10" s="2"/>
      <c r="Q10" s="2">
        <v>0.40505258167957647</v>
      </c>
    </row>
    <row r="11" spans="1:26" x14ac:dyDescent="0.25">
      <c r="A11">
        <v>11</v>
      </c>
      <c r="B11">
        <v>17</v>
      </c>
      <c r="M11" s="9" t="s">
        <v>13</v>
      </c>
      <c r="N11" s="2"/>
      <c r="O11" s="2">
        <v>-0.1175098614466341</v>
      </c>
      <c r="P11" s="2"/>
      <c r="Q11" s="2">
        <v>0.80689496016742179</v>
      </c>
    </row>
    <row r="12" spans="1:26" x14ac:dyDescent="0.25">
      <c r="A12">
        <v>11</v>
      </c>
      <c r="B12">
        <v>28</v>
      </c>
      <c r="M12" s="9" t="s">
        <v>14</v>
      </c>
      <c r="N12" s="2"/>
      <c r="O12" s="2">
        <v>21</v>
      </c>
      <c r="P12" s="2"/>
      <c r="Q12" s="2">
        <v>118</v>
      </c>
    </row>
    <row r="13" spans="1:26" x14ac:dyDescent="0.25">
      <c r="A13">
        <v>12</v>
      </c>
      <c r="B13">
        <v>14</v>
      </c>
      <c r="M13" s="9" t="s">
        <v>15</v>
      </c>
      <c r="N13" s="2"/>
      <c r="O13" s="2">
        <v>4</v>
      </c>
      <c r="P13" s="2"/>
      <c r="Q13" s="2">
        <v>2</v>
      </c>
    </row>
    <row r="14" spans="1:26" x14ac:dyDescent="0.25">
      <c r="A14">
        <v>12</v>
      </c>
      <c r="B14">
        <v>20</v>
      </c>
      <c r="M14" s="9" t="s">
        <v>16</v>
      </c>
      <c r="N14" s="2"/>
      <c r="O14" s="2">
        <v>25</v>
      </c>
      <c r="P14" s="2"/>
      <c r="Q14" s="2">
        <v>120</v>
      </c>
    </row>
    <row r="15" spans="1:26" x14ac:dyDescent="0.25">
      <c r="A15">
        <v>12</v>
      </c>
      <c r="B15">
        <v>24</v>
      </c>
      <c r="M15" s="9" t="s">
        <v>17</v>
      </c>
      <c r="N15" s="2"/>
      <c r="O15" s="2">
        <v>770</v>
      </c>
      <c r="P15" s="2"/>
      <c r="Q15" s="2">
        <v>2149</v>
      </c>
    </row>
    <row r="16" spans="1:26" x14ac:dyDescent="0.25">
      <c r="A16">
        <v>12</v>
      </c>
      <c r="B16">
        <v>28</v>
      </c>
      <c r="M16" s="9" t="s">
        <v>18</v>
      </c>
      <c r="N16" s="2"/>
      <c r="O16" s="2">
        <v>50</v>
      </c>
      <c r="P16" s="2"/>
      <c r="Q16" s="2">
        <v>50</v>
      </c>
    </row>
    <row r="17" spans="1:17" ht="15.75" thickBot="1" x14ac:dyDescent="0.3">
      <c r="A17">
        <v>13</v>
      </c>
      <c r="B17">
        <v>26</v>
      </c>
      <c r="M17" s="10" t="s">
        <v>19</v>
      </c>
      <c r="N17" s="3"/>
      <c r="O17" s="3">
        <v>1.5027319214732198</v>
      </c>
      <c r="P17" s="3"/>
      <c r="Q17" s="3">
        <v>7.323576051316194</v>
      </c>
    </row>
    <row r="18" spans="1:17" x14ac:dyDescent="0.25">
      <c r="A18">
        <v>13</v>
      </c>
      <c r="B18">
        <v>34</v>
      </c>
    </row>
    <row r="19" spans="1:17" ht="15.75" thickBot="1" x14ac:dyDescent="0.3">
      <c r="A19">
        <v>13</v>
      </c>
      <c r="B19">
        <v>34</v>
      </c>
      <c r="D19" s="14" t="s">
        <v>31</v>
      </c>
      <c r="E19" s="14"/>
      <c r="F19" s="14"/>
      <c r="M19" s="9" t="s">
        <v>21</v>
      </c>
      <c r="O19" s="11">
        <f>O8/O4</f>
        <v>0.34335353475550545</v>
      </c>
      <c r="Q19" s="11">
        <f>Q8/Q4</f>
        <v>0.59956671689218</v>
      </c>
    </row>
    <row r="20" spans="1:17" x14ac:dyDescent="0.25">
      <c r="A20">
        <v>13</v>
      </c>
      <c r="B20">
        <v>46</v>
      </c>
      <c r="D20" s="4" t="s">
        <v>30</v>
      </c>
      <c r="E20" s="5" t="s">
        <v>30</v>
      </c>
      <c r="F20" s="5" t="s">
        <v>5</v>
      </c>
      <c r="M20" s="9" t="s">
        <v>22</v>
      </c>
      <c r="O20">
        <f>QUARTILE(A:A,1)</f>
        <v>12</v>
      </c>
      <c r="Q20">
        <f>QUARTILE(B:B,1)</f>
        <v>26</v>
      </c>
    </row>
    <row r="21" spans="1:17" x14ac:dyDescent="0.25">
      <c r="A21">
        <v>14</v>
      </c>
      <c r="B21">
        <v>26</v>
      </c>
      <c r="D21">
        <f>15-1</f>
        <v>14</v>
      </c>
      <c r="E21" s="1">
        <f>D21+1</f>
        <v>15</v>
      </c>
      <c r="F21" s="2">
        <v>5</v>
      </c>
      <c r="M21" s="9" t="s">
        <v>23</v>
      </c>
      <c r="O21">
        <f>QUARTILE(A:A,2)</f>
        <v>15</v>
      </c>
      <c r="Q21">
        <f>QUARTILE(B:B,2)</f>
        <v>36</v>
      </c>
    </row>
    <row r="22" spans="1:17" x14ac:dyDescent="0.25">
      <c r="A22">
        <v>14</v>
      </c>
      <c r="B22">
        <v>36</v>
      </c>
      <c r="D22">
        <f>D21+15</f>
        <v>29</v>
      </c>
      <c r="E22" s="1">
        <f t="shared" ref="E22:E28" si="3">D22+1</f>
        <v>30</v>
      </c>
      <c r="F22" s="2">
        <v>13</v>
      </c>
      <c r="M22" s="9" t="s">
        <v>24</v>
      </c>
      <c r="O22">
        <f>QUARTILE(A:A,3)</f>
        <v>19</v>
      </c>
      <c r="Q22">
        <f>QUARTILE(B:B,3)</f>
        <v>56</v>
      </c>
    </row>
    <row r="23" spans="1:17" x14ac:dyDescent="0.25">
      <c r="A23">
        <v>14</v>
      </c>
      <c r="B23">
        <v>60</v>
      </c>
      <c r="D23">
        <f t="shared" ref="D23:D28" si="4">D22+15</f>
        <v>44</v>
      </c>
      <c r="E23" s="1">
        <f t="shared" si="3"/>
        <v>45</v>
      </c>
      <c r="F23" s="2">
        <v>11</v>
      </c>
      <c r="M23" s="9" t="s">
        <v>25</v>
      </c>
      <c r="O23">
        <f>_xlfn.PERCENTILE.EXC(A:A,0.25)</f>
        <v>12</v>
      </c>
      <c r="Q23">
        <f>_xlfn.PERCENTILE.EXC(B:B,0.25)</f>
        <v>25.5</v>
      </c>
    </row>
    <row r="24" spans="1:17" x14ac:dyDescent="0.25">
      <c r="A24">
        <v>14</v>
      </c>
      <c r="B24">
        <v>80</v>
      </c>
      <c r="D24">
        <f t="shared" si="4"/>
        <v>59</v>
      </c>
      <c r="E24" s="1">
        <f t="shared" si="3"/>
        <v>60</v>
      </c>
      <c r="F24" s="2">
        <v>9</v>
      </c>
      <c r="M24" s="9" t="s">
        <v>26</v>
      </c>
      <c r="O24">
        <f>_xlfn.PERCENTILE.EXC(A:A,0.5)</f>
        <v>15</v>
      </c>
      <c r="Q24">
        <f>_xlfn.PERCENTILE.EXC(B:B,0.5)</f>
        <v>36</v>
      </c>
    </row>
    <row r="25" spans="1:17" x14ac:dyDescent="0.25">
      <c r="A25">
        <v>15</v>
      </c>
      <c r="B25">
        <v>20</v>
      </c>
      <c r="D25">
        <f t="shared" si="4"/>
        <v>74</v>
      </c>
      <c r="E25" s="1">
        <f t="shared" si="3"/>
        <v>75</v>
      </c>
      <c r="F25" s="2">
        <v>5</v>
      </c>
      <c r="M25" s="9" t="s">
        <v>27</v>
      </c>
      <c r="O25">
        <f>_xlfn.PERCENTILE.EXC(A:A,0.75)</f>
        <v>19.25</v>
      </c>
      <c r="Q25">
        <f>_xlfn.PERCENTILE.EXC(B:B,0.75)</f>
        <v>57</v>
      </c>
    </row>
    <row r="26" spans="1:17" x14ac:dyDescent="0.25">
      <c r="A26">
        <v>15</v>
      </c>
      <c r="B26">
        <v>26</v>
      </c>
      <c r="D26">
        <f t="shared" si="4"/>
        <v>89</v>
      </c>
      <c r="E26" s="1">
        <f t="shared" si="3"/>
        <v>90</v>
      </c>
      <c r="F26" s="2">
        <v>4</v>
      </c>
      <c r="M26" s="9" t="s">
        <v>28</v>
      </c>
      <c r="O26">
        <f>_xlfn.PERCENTILE.EXC(A:A,0.05)</f>
        <v>5.65</v>
      </c>
      <c r="Q26">
        <f>_xlfn.PERCENTILE.EXC(B:B,0.05)</f>
        <v>7.3000000000000016</v>
      </c>
    </row>
    <row r="27" spans="1:17" x14ac:dyDescent="0.25">
      <c r="A27">
        <v>15</v>
      </c>
      <c r="B27">
        <v>54</v>
      </c>
      <c r="D27">
        <f t="shared" si="4"/>
        <v>104</v>
      </c>
      <c r="E27" s="1">
        <f t="shared" si="3"/>
        <v>105</v>
      </c>
      <c r="F27" s="2">
        <v>2</v>
      </c>
      <c r="M27" s="9" t="s">
        <v>29</v>
      </c>
      <c r="O27">
        <f>_xlfn.PERCENTILE.EXC(A:A,0.95)</f>
        <v>24</v>
      </c>
      <c r="Q27">
        <f>_xlfn.PERCENTILE.EXC(B:B,0.95)</f>
        <v>92.449999999999989</v>
      </c>
    </row>
    <row r="28" spans="1:17" x14ac:dyDescent="0.25">
      <c r="A28">
        <v>16</v>
      </c>
      <c r="B28">
        <v>32</v>
      </c>
      <c r="D28">
        <f t="shared" si="4"/>
        <v>119</v>
      </c>
      <c r="E28" s="1">
        <f t="shared" si="3"/>
        <v>120</v>
      </c>
      <c r="F28" s="2">
        <v>0</v>
      </c>
      <c r="M28" s="9" t="s">
        <v>20</v>
      </c>
      <c r="O28">
        <f>O22-O20</f>
        <v>7</v>
      </c>
      <c r="Q28">
        <f t="shared" ref="Q28" si="5">Q22-Q20</f>
        <v>30</v>
      </c>
    </row>
    <row r="29" spans="1:17" ht="15.75" thickBot="1" x14ac:dyDescent="0.3">
      <c r="A29">
        <v>16</v>
      </c>
      <c r="B29">
        <v>40</v>
      </c>
      <c r="E29" s="3" t="s">
        <v>4</v>
      </c>
      <c r="F29" s="3">
        <v>1</v>
      </c>
    </row>
    <row r="30" spans="1:17" x14ac:dyDescent="0.25">
      <c r="A30">
        <v>17</v>
      </c>
      <c r="B30">
        <v>32</v>
      </c>
      <c r="M30" s="9" t="s">
        <v>12</v>
      </c>
      <c r="O30">
        <f>KURT(A2:A51)</f>
        <v>-0.50899442040576082</v>
      </c>
      <c r="Q30">
        <f>KURT(B2:B51)</f>
        <v>0.40505258167957647</v>
      </c>
    </row>
    <row r="31" spans="1:17" x14ac:dyDescent="0.25">
      <c r="A31">
        <v>17</v>
      </c>
      <c r="B31">
        <v>40</v>
      </c>
      <c r="M31" s="9" t="s">
        <v>40</v>
      </c>
      <c r="O31">
        <f>SKEW(A2:A51)</f>
        <v>-0.1175098614466341</v>
      </c>
      <c r="Q31">
        <f>SKEW(B2:B51)</f>
        <v>0.80689496016742179</v>
      </c>
    </row>
    <row r="32" spans="1:17" x14ac:dyDescent="0.25">
      <c r="A32">
        <v>17</v>
      </c>
      <c r="B32">
        <v>50</v>
      </c>
    </row>
    <row r="33" spans="1:2" x14ac:dyDescent="0.25">
      <c r="A33">
        <v>18</v>
      </c>
      <c r="B33">
        <v>42</v>
      </c>
    </row>
    <row r="34" spans="1:2" x14ac:dyDescent="0.25">
      <c r="A34">
        <v>18</v>
      </c>
      <c r="B34">
        <v>56</v>
      </c>
    </row>
    <row r="35" spans="1:2" x14ac:dyDescent="0.25">
      <c r="A35">
        <v>18</v>
      </c>
      <c r="B35">
        <v>76</v>
      </c>
    </row>
    <row r="36" spans="1:2" x14ac:dyDescent="0.25">
      <c r="A36">
        <v>18</v>
      </c>
      <c r="B36">
        <v>84</v>
      </c>
    </row>
    <row r="37" spans="1:2" x14ac:dyDescent="0.25">
      <c r="A37">
        <v>19</v>
      </c>
      <c r="B37">
        <v>36</v>
      </c>
    </row>
    <row r="38" spans="1:2" x14ac:dyDescent="0.25">
      <c r="A38">
        <v>19</v>
      </c>
      <c r="B38">
        <v>46</v>
      </c>
    </row>
    <row r="39" spans="1:2" x14ac:dyDescent="0.25">
      <c r="A39">
        <v>19</v>
      </c>
      <c r="B39">
        <v>68</v>
      </c>
    </row>
    <row r="40" spans="1:2" x14ac:dyDescent="0.25">
      <c r="A40">
        <v>20</v>
      </c>
      <c r="B40">
        <v>32</v>
      </c>
    </row>
    <row r="41" spans="1:2" x14ac:dyDescent="0.25">
      <c r="A41">
        <v>20</v>
      </c>
      <c r="B41">
        <v>48</v>
      </c>
    </row>
    <row r="42" spans="1:2" x14ac:dyDescent="0.25">
      <c r="A42">
        <v>20</v>
      </c>
      <c r="B42">
        <v>52</v>
      </c>
    </row>
    <row r="43" spans="1:2" x14ac:dyDescent="0.25">
      <c r="A43">
        <v>20</v>
      </c>
      <c r="B43">
        <v>56</v>
      </c>
    </row>
    <row r="44" spans="1:2" x14ac:dyDescent="0.25">
      <c r="A44">
        <v>20</v>
      </c>
      <c r="B44">
        <v>64</v>
      </c>
    </row>
    <row r="45" spans="1:2" x14ac:dyDescent="0.25">
      <c r="A45">
        <v>22</v>
      </c>
      <c r="B45">
        <v>66</v>
      </c>
    </row>
    <row r="46" spans="1:2" x14ac:dyDescent="0.25">
      <c r="A46">
        <v>23</v>
      </c>
      <c r="B46">
        <v>54</v>
      </c>
    </row>
    <row r="47" spans="1:2" x14ac:dyDescent="0.25">
      <c r="A47">
        <v>24</v>
      </c>
      <c r="B47">
        <v>70</v>
      </c>
    </row>
    <row r="48" spans="1:2" x14ac:dyDescent="0.25">
      <c r="A48">
        <v>24</v>
      </c>
      <c r="B48">
        <v>92</v>
      </c>
    </row>
    <row r="49" spans="1:2" x14ac:dyDescent="0.25">
      <c r="A49">
        <v>24</v>
      </c>
      <c r="B49">
        <v>93</v>
      </c>
    </row>
    <row r="50" spans="1:2" x14ac:dyDescent="0.25">
      <c r="A50">
        <v>24</v>
      </c>
      <c r="B50">
        <v>120</v>
      </c>
    </row>
    <row r="51" spans="1:2" x14ac:dyDescent="0.25">
      <c r="A51">
        <v>25</v>
      </c>
      <c r="B51">
        <v>85</v>
      </c>
    </row>
  </sheetData>
  <sortState ref="E21:E28">
    <sortCondition ref="E21"/>
  </sortState>
  <mergeCells count="2">
    <mergeCell ref="D1:F1"/>
    <mergeCell ref="D19:F19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cars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i Jordi</dc:creator>
  <cp:lastModifiedBy>Adan Palma</cp:lastModifiedBy>
  <dcterms:created xsi:type="dcterms:W3CDTF">2018-06-01T09:19:08Z</dcterms:created>
  <dcterms:modified xsi:type="dcterms:W3CDTF">2020-12-25T20:50:07Z</dcterms:modified>
</cp:coreProperties>
</file>