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75" i="1" l="1"/>
  <c r="H74" i="1"/>
  <c r="H71" i="1"/>
  <c r="H70" i="1"/>
  <c r="H68" i="1"/>
  <c r="H67" i="1"/>
  <c r="H66" i="1"/>
  <c r="H65" i="1"/>
  <c r="H62" i="1"/>
  <c r="H61" i="1"/>
  <c r="H60" i="1"/>
  <c r="H59" i="1"/>
  <c r="H57" i="1"/>
  <c r="H56" i="1"/>
  <c r="H54" i="1"/>
  <c r="H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I71" i="1" l="1"/>
  <c r="J70" i="1"/>
  <c r="J71" i="1"/>
  <c r="I70" i="1"/>
  <c r="J68" i="1"/>
  <c r="I68" i="1"/>
  <c r="J66" i="1"/>
  <c r="I66" i="1"/>
  <c r="I62" i="1"/>
  <c r="J62" i="1"/>
  <c r="I60" i="1"/>
  <c r="J60" i="1"/>
  <c r="J57" i="1"/>
  <c r="I57" i="1"/>
  <c r="I56" i="1"/>
  <c r="J56" i="1"/>
  <c r="J54" i="1"/>
  <c r="I54" i="1"/>
  <c r="J53" i="1"/>
  <c r="J75" i="1" s="1"/>
  <c r="I53" i="1"/>
  <c r="F8" i="1"/>
  <c r="E8" i="1"/>
  <c r="E5" i="1"/>
  <c r="F5" i="1"/>
  <c r="I74" i="1" l="1"/>
  <c r="I75" i="1"/>
  <c r="J74" i="1"/>
  <c r="J67" i="1"/>
  <c r="I67" i="1"/>
  <c r="J65" i="1"/>
  <c r="I65" i="1"/>
  <c r="J61" i="1"/>
  <c r="I59" i="1"/>
  <c r="I61" i="1"/>
  <c r="J59" i="1"/>
</calcChain>
</file>

<file path=xl/sharedStrings.xml><?xml version="1.0" encoding="utf-8"?>
<sst xmlns="http://schemas.openxmlformats.org/spreadsheetml/2006/main" count="46" uniqueCount="37">
  <si>
    <t>M1</t>
  </si>
  <si>
    <t>M1 (Med= 65, std=12)</t>
  </si>
  <si>
    <t>M1 Promed</t>
  </si>
  <si>
    <t>M1 std</t>
  </si>
  <si>
    <t>M2 Promedio</t>
  </si>
  <si>
    <t>M2 std</t>
  </si>
  <si>
    <t>Clase</t>
  </si>
  <si>
    <t>y mayor...</t>
  </si>
  <si>
    <t>Frecuencia</t>
  </si>
  <si>
    <t>M2(Med= 42, std=12)</t>
  </si>
  <si>
    <t>M2</t>
  </si>
  <si>
    <t>M3(Prom= 65,std=2)</t>
  </si>
  <si>
    <t>M3 Promedio</t>
  </si>
  <si>
    <t>M3 std</t>
  </si>
  <si>
    <t>M3</t>
  </si>
  <si>
    <t>Centralidad</t>
  </si>
  <si>
    <t>Media</t>
  </si>
  <si>
    <t>Mediana</t>
  </si>
  <si>
    <t>POSICIÓN del 50% de los datos más centrados</t>
  </si>
  <si>
    <t>POSICIÓN del 95% de los datos más centrados</t>
  </si>
  <si>
    <t>Percentil 97.5</t>
  </si>
  <si>
    <t>Percentil 2.5</t>
  </si>
  <si>
    <t>Curtosis</t>
  </si>
  <si>
    <t>Dispersion</t>
  </si>
  <si>
    <t>Desv Estándar</t>
  </si>
  <si>
    <t>IQR</t>
  </si>
  <si>
    <t>Media-0.67*Desv. Estándar</t>
  </si>
  <si>
    <t>Q3</t>
  </si>
  <si>
    <t>Media+0.67*Desv. Estándar</t>
  </si>
  <si>
    <t>Q1</t>
  </si>
  <si>
    <t>Media-1.96*Desv. Estándar</t>
  </si>
  <si>
    <t>Media+1.96*Desv. Estándar</t>
  </si>
  <si>
    <t>Forma</t>
  </si>
  <si>
    <t>Asimetria</t>
  </si>
  <si>
    <t>Posicion 95% Datos</t>
  </si>
  <si>
    <t>Media + 2 Std</t>
  </si>
  <si>
    <t>Media - 2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</si>
</sst>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Montserrat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Histograma</a:t>
            </a:r>
            <a:r>
              <a:rPr lang="es-PA" sz="1100" baseline="0"/>
              <a:t> Dist Normal</a:t>
            </a:r>
          </a:p>
          <a:p>
            <a:pPr>
              <a:defRPr sz="1100"/>
            </a:pPr>
            <a:r>
              <a:rPr lang="es-PA" sz="1100" baseline="0"/>
              <a:t>M1 (prom 64, std 13)</a:t>
            </a:r>
            <a:endParaRPr lang="es-PA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rgbClr val="FFC000"/>
              </a:solidFill>
            </a:ln>
          </c:spPr>
          <c:invertIfNegative val="0"/>
          <c:cat>
            <c:strRef>
              <c:f>Hoja1!$H$3:$H$13</c:f>
              <c:strCache>
                <c:ptCount val="11"/>
                <c:pt idx="0">
                  <c:v>34.07</c:v>
                </c:pt>
                <c:pt idx="1">
                  <c:v>40.01</c:v>
                </c:pt>
                <c:pt idx="2">
                  <c:v>45.96</c:v>
                </c:pt>
                <c:pt idx="3">
                  <c:v>51.90</c:v>
                </c:pt>
                <c:pt idx="4">
                  <c:v>57.84</c:v>
                </c:pt>
                <c:pt idx="5">
                  <c:v>63.79</c:v>
                </c:pt>
                <c:pt idx="6">
                  <c:v>69.73</c:v>
                </c:pt>
                <c:pt idx="7">
                  <c:v>75.68</c:v>
                </c:pt>
                <c:pt idx="8">
                  <c:v>81.62</c:v>
                </c:pt>
                <c:pt idx="9">
                  <c:v>87.56</c:v>
                </c:pt>
                <c:pt idx="10">
                  <c:v>y mayor...</c:v>
                </c:pt>
              </c:strCache>
            </c:strRef>
          </c:cat>
          <c:val>
            <c:numRef>
              <c:f>Hoja1!$I$3:$I$13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8651392"/>
        <c:axId val="157094976"/>
      </c:barChart>
      <c:catAx>
        <c:axId val="1586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094976"/>
        <c:crosses val="autoZero"/>
        <c:auto val="1"/>
        <c:lblAlgn val="ctr"/>
        <c:lblOffset val="100"/>
        <c:noMultiLvlLbl val="0"/>
      </c:catAx>
      <c:valAx>
        <c:axId val="15709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Histograma Dist</a:t>
            </a:r>
            <a:r>
              <a:rPr lang="es-PA" sz="1100" baseline="0"/>
              <a:t> Normal</a:t>
            </a:r>
          </a:p>
          <a:p>
            <a:pPr>
              <a:defRPr sz="1100"/>
            </a:pPr>
            <a:r>
              <a:rPr lang="es-PA" sz="1100" baseline="0"/>
              <a:t>M2(prom 42, std 13.5)</a:t>
            </a:r>
            <a:endParaRPr lang="es-PA" sz="1100"/>
          </a:p>
        </c:rich>
      </c:tx>
      <c:layout>
        <c:manualLayout>
          <c:xMode val="edge"/>
          <c:yMode val="edge"/>
          <c:x val="0.17809401562031024"/>
          <c:y val="1.626016260162601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Hoja1!$H$18:$H$28</c:f>
              <c:strCache>
                <c:ptCount val="11"/>
                <c:pt idx="0">
                  <c:v>10.99</c:v>
                </c:pt>
                <c:pt idx="1">
                  <c:v>16.88</c:v>
                </c:pt>
                <c:pt idx="2">
                  <c:v>22.76</c:v>
                </c:pt>
                <c:pt idx="3">
                  <c:v>28.64</c:v>
                </c:pt>
                <c:pt idx="4">
                  <c:v>34.52</c:v>
                </c:pt>
                <c:pt idx="5">
                  <c:v>40.40</c:v>
                </c:pt>
                <c:pt idx="6">
                  <c:v>46.28</c:v>
                </c:pt>
                <c:pt idx="7">
                  <c:v>52.17</c:v>
                </c:pt>
                <c:pt idx="8">
                  <c:v>58.05</c:v>
                </c:pt>
                <c:pt idx="9">
                  <c:v>63.93</c:v>
                </c:pt>
                <c:pt idx="10">
                  <c:v>y mayor...</c:v>
                </c:pt>
              </c:strCache>
            </c:strRef>
          </c:cat>
          <c:val>
            <c:numRef>
              <c:f>Hoja1!$I$18:$I$28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7033984"/>
        <c:axId val="181092928"/>
      </c:barChart>
      <c:catAx>
        <c:axId val="1570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1092928"/>
        <c:crosses val="autoZero"/>
        <c:auto val="1"/>
        <c:lblAlgn val="ctr"/>
        <c:lblOffset val="100"/>
        <c:noMultiLvlLbl val="0"/>
      </c:catAx>
      <c:valAx>
        <c:axId val="18109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Histograma</a:t>
            </a:r>
            <a:r>
              <a:rPr lang="es-PA" sz="1100" baseline="0"/>
              <a:t> Dist Normal</a:t>
            </a:r>
          </a:p>
          <a:p>
            <a:pPr>
              <a:defRPr sz="1100"/>
            </a:pPr>
            <a:r>
              <a:rPr lang="es-PA" sz="1100" baseline="0"/>
              <a:t>M1 (prom 64, std 13)</a:t>
            </a:r>
            <a:endParaRPr lang="es-PA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Hoja1!$H$3:$H$13</c:f>
              <c:strCache>
                <c:ptCount val="11"/>
                <c:pt idx="0">
                  <c:v>34.07</c:v>
                </c:pt>
                <c:pt idx="1">
                  <c:v>40.01</c:v>
                </c:pt>
                <c:pt idx="2">
                  <c:v>45.96</c:v>
                </c:pt>
                <c:pt idx="3">
                  <c:v>51.90</c:v>
                </c:pt>
                <c:pt idx="4">
                  <c:v>57.84</c:v>
                </c:pt>
                <c:pt idx="5">
                  <c:v>63.79</c:v>
                </c:pt>
                <c:pt idx="6">
                  <c:v>69.73</c:v>
                </c:pt>
                <c:pt idx="7">
                  <c:v>75.68</c:v>
                </c:pt>
                <c:pt idx="8">
                  <c:v>81.62</c:v>
                </c:pt>
                <c:pt idx="9">
                  <c:v>87.56</c:v>
                </c:pt>
                <c:pt idx="10">
                  <c:v>y mayor...</c:v>
                </c:pt>
              </c:strCache>
            </c:strRef>
          </c:cat>
          <c:val>
            <c:numRef>
              <c:f>Hoja1!$I$3:$I$13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48352"/>
        <c:axId val="262763584"/>
      </c:lineChart>
      <c:catAx>
        <c:axId val="2261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2763584"/>
        <c:crosses val="autoZero"/>
        <c:auto val="1"/>
        <c:lblAlgn val="ctr"/>
        <c:lblOffset val="100"/>
        <c:noMultiLvlLbl val="0"/>
      </c:catAx>
      <c:valAx>
        <c:axId val="26276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Histograma Dist</a:t>
            </a:r>
            <a:r>
              <a:rPr lang="es-PA" sz="1100" baseline="0"/>
              <a:t> Normal</a:t>
            </a:r>
          </a:p>
          <a:p>
            <a:pPr>
              <a:defRPr sz="1100"/>
            </a:pPr>
            <a:r>
              <a:rPr lang="es-PA" sz="1100" baseline="0"/>
              <a:t>M2(prom 42, std 13.5)</a:t>
            </a:r>
            <a:endParaRPr lang="es-PA" sz="1100"/>
          </a:p>
        </c:rich>
      </c:tx>
      <c:layout>
        <c:manualLayout>
          <c:xMode val="edge"/>
          <c:yMode val="edge"/>
          <c:x val="0.17809401562031024"/>
          <c:y val="1.62601626016260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Hoja1!$H$18:$H$28</c:f>
              <c:strCache>
                <c:ptCount val="11"/>
                <c:pt idx="0">
                  <c:v>10.99</c:v>
                </c:pt>
                <c:pt idx="1">
                  <c:v>16.88</c:v>
                </c:pt>
                <c:pt idx="2">
                  <c:v>22.76</c:v>
                </c:pt>
                <c:pt idx="3">
                  <c:v>28.64</c:v>
                </c:pt>
                <c:pt idx="4">
                  <c:v>34.52</c:v>
                </c:pt>
                <c:pt idx="5">
                  <c:v>40.40</c:v>
                </c:pt>
                <c:pt idx="6">
                  <c:v>46.28</c:v>
                </c:pt>
                <c:pt idx="7">
                  <c:v>52.17</c:v>
                </c:pt>
                <c:pt idx="8">
                  <c:v>58.05</c:v>
                </c:pt>
                <c:pt idx="9">
                  <c:v>63.93</c:v>
                </c:pt>
                <c:pt idx="10">
                  <c:v>y mayor...</c:v>
                </c:pt>
              </c:strCache>
            </c:strRef>
          </c:cat>
          <c:val>
            <c:numRef>
              <c:f>Hoja1!$I$18:$I$28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44256"/>
        <c:axId val="262764736"/>
      </c:lineChart>
      <c:catAx>
        <c:axId val="2261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2764736"/>
        <c:crosses val="autoZero"/>
        <c:auto val="1"/>
        <c:lblAlgn val="ctr"/>
        <c:lblOffset val="100"/>
        <c:noMultiLvlLbl val="0"/>
      </c:catAx>
      <c:valAx>
        <c:axId val="26276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 </a:t>
            </a:r>
          </a:p>
          <a:p>
            <a:pPr>
              <a:defRPr sz="1200"/>
            </a:pPr>
            <a:r>
              <a:rPr lang="es-PA" sz="1200"/>
              <a:t>M3(Prom</a:t>
            </a:r>
            <a:r>
              <a:rPr lang="es-PA" sz="1200" baseline="0"/>
              <a:t> 65, std 2) </a:t>
            </a:r>
            <a:endParaRPr lang="es-PA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Hoja1!$H$37:$H$47</c:f>
              <c:strCache>
                <c:ptCount val="11"/>
                <c:pt idx="0">
                  <c:v>60.29</c:v>
                </c:pt>
                <c:pt idx="1">
                  <c:v>61.20</c:v>
                </c:pt>
                <c:pt idx="2">
                  <c:v>62.12</c:v>
                </c:pt>
                <c:pt idx="3">
                  <c:v>63.03</c:v>
                </c:pt>
                <c:pt idx="4">
                  <c:v>63.94</c:v>
                </c:pt>
                <c:pt idx="5">
                  <c:v>64.86</c:v>
                </c:pt>
                <c:pt idx="6">
                  <c:v>65.77</c:v>
                </c:pt>
                <c:pt idx="7">
                  <c:v>66.68</c:v>
                </c:pt>
                <c:pt idx="8">
                  <c:v>67.60</c:v>
                </c:pt>
                <c:pt idx="9">
                  <c:v>68.51</c:v>
                </c:pt>
                <c:pt idx="10">
                  <c:v>y mayor...</c:v>
                </c:pt>
              </c:strCache>
            </c:strRef>
          </c:cat>
          <c:val>
            <c:numRef>
              <c:f>Hoja1!$I$37:$I$47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13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213632"/>
        <c:axId val="262760704"/>
      </c:barChart>
      <c:catAx>
        <c:axId val="1822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2760704"/>
        <c:crosses val="autoZero"/>
        <c:auto val="1"/>
        <c:lblAlgn val="ctr"/>
        <c:lblOffset val="100"/>
        <c:noMultiLvlLbl val="0"/>
      </c:catAx>
      <c:valAx>
        <c:axId val="26276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 </a:t>
            </a:r>
          </a:p>
          <a:p>
            <a:pPr>
              <a:defRPr sz="1200"/>
            </a:pPr>
            <a:r>
              <a:rPr lang="es-PA" sz="1200"/>
              <a:t>M3(Prom</a:t>
            </a:r>
            <a:r>
              <a:rPr lang="es-PA" sz="1200" baseline="0"/>
              <a:t> 65, std 2) </a:t>
            </a:r>
            <a:endParaRPr lang="es-PA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Hoja1!$H$37:$H$47</c:f>
              <c:strCache>
                <c:ptCount val="11"/>
                <c:pt idx="0">
                  <c:v>60.29</c:v>
                </c:pt>
                <c:pt idx="1">
                  <c:v>61.20</c:v>
                </c:pt>
                <c:pt idx="2">
                  <c:v>62.12</c:v>
                </c:pt>
                <c:pt idx="3">
                  <c:v>63.03</c:v>
                </c:pt>
                <c:pt idx="4">
                  <c:v>63.94</c:v>
                </c:pt>
                <c:pt idx="5">
                  <c:v>64.86</c:v>
                </c:pt>
                <c:pt idx="6">
                  <c:v>65.77</c:v>
                </c:pt>
                <c:pt idx="7">
                  <c:v>66.68</c:v>
                </c:pt>
                <c:pt idx="8">
                  <c:v>67.60</c:v>
                </c:pt>
                <c:pt idx="9">
                  <c:v>68.51</c:v>
                </c:pt>
                <c:pt idx="10">
                  <c:v>y mayor...</c:v>
                </c:pt>
              </c:strCache>
            </c:strRef>
          </c:cat>
          <c:val>
            <c:numRef>
              <c:f>Hoja1!$I$37:$I$47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13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50400"/>
        <c:axId val="267010624"/>
      </c:lineChart>
      <c:catAx>
        <c:axId val="226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7010624"/>
        <c:crosses val="autoZero"/>
        <c:auto val="1"/>
        <c:lblAlgn val="ctr"/>
        <c:lblOffset val="100"/>
        <c:noMultiLvlLbl val="0"/>
      </c:catAx>
      <c:valAx>
        <c:axId val="26701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219076</xdr:colOff>
      <xdr:row>0</xdr:row>
      <xdr:rowOff>0</xdr:rowOff>
    </xdr:from>
    <xdr:to>
      <xdr:col>14</xdr:col>
      <xdr:colOff>142876</xdr:colOff>
      <xdr:row>14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257176</xdr:colOff>
      <xdr:row>15</xdr:row>
      <xdr:rowOff>133350</xdr:rowOff>
    </xdr:from>
    <xdr:to>
      <xdr:col>14</xdr:col>
      <xdr:colOff>9526</xdr:colOff>
      <xdr:row>31</xdr:row>
      <xdr:rowOff>95249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35719</xdr:colOff>
      <xdr:row>0</xdr:row>
      <xdr:rowOff>0</xdr:rowOff>
    </xdr:from>
    <xdr:to>
      <xdr:col>18</xdr:col>
      <xdr:colOff>488156</xdr:colOff>
      <xdr:row>14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133350</xdr:rowOff>
    </xdr:from>
    <xdr:to>
      <xdr:col>18</xdr:col>
      <xdr:colOff>514350</xdr:colOff>
      <xdr:row>31</xdr:row>
      <xdr:rowOff>95249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161924</xdr:colOff>
      <xdr:row>34</xdr:row>
      <xdr:rowOff>159544</xdr:rowOff>
    </xdr:from>
    <xdr:to>
      <xdr:col>14</xdr:col>
      <xdr:colOff>119063</xdr:colOff>
      <xdr:row>48</xdr:row>
      <xdr:rowOff>130968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130968</xdr:colOff>
      <xdr:row>34</xdr:row>
      <xdr:rowOff>154782</xdr:rowOff>
    </xdr:from>
    <xdr:to>
      <xdr:col>18</xdr:col>
      <xdr:colOff>523875</xdr:colOff>
      <xdr:row>48</xdr:row>
      <xdr:rowOff>126206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46" zoomScale="80" zoomScaleNormal="80" workbookViewId="0">
      <selection activeCell="H74" sqref="H74:J75"/>
    </sheetView>
  </sheetViews>
  <sheetFormatPr baseColWidth="10" defaultRowHeight="15"/>
  <cols>
    <col min="1" max="1" width="24.7109375" customWidth="1"/>
    <col min="2" max="2" width="20.85546875" customWidth="1"/>
    <col min="3" max="3" width="19.140625" customWidth="1"/>
    <col min="6" max="6" width="23" customWidth="1"/>
    <col min="7" max="7" width="28.42578125" customWidth="1"/>
    <col min="13" max="14" width="11.42578125" customWidth="1"/>
  </cols>
  <sheetData>
    <row r="1" spans="1:9" ht="15.75" thickBot="1">
      <c r="A1" s="1" t="s">
        <v>1</v>
      </c>
      <c r="B1" s="1" t="s">
        <v>9</v>
      </c>
      <c r="C1" s="1" t="s">
        <v>11</v>
      </c>
      <c r="E1" s="2" t="s">
        <v>2</v>
      </c>
      <c r="F1" s="2" t="s">
        <v>3</v>
      </c>
      <c r="H1" s="8" t="s">
        <v>0</v>
      </c>
      <c r="I1" s="8"/>
    </row>
    <row r="2" spans="1:9">
      <c r="A2">
        <v>61.397214090393391</v>
      </c>
      <c r="B2">
        <f ca="1">NORMINV(RAND(),42,12)</f>
        <v>26.262325284161683</v>
      </c>
      <c r="C2">
        <f ca="1">NORMINV(RAND(),65,2)</f>
        <v>67.765372481436188</v>
      </c>
      <c r="E2">
        <f>AVERAGE(A2:A101)</f>
        <v>64.514180717596901</v>
      </c>
      <c r="F2">
        <f>STDEV(A2:A101)</f>
        <v>13.027535518752828</v>
      </c>
      <c r="H2" s="5" t="s">
        <v>6</v>
      </c>
      <c r="I2" s="5" t="s">
        <v>8</v>
      </c>
    </row>
    <row r="3" spans="1:9">
      <c r="A3">
        <v>49.6678019821411</v>
      </c>
      <c r="B3">
        <f t="shared" ref="B3:B66" ca="1" si="0">NORMINV(RAND(),42,12)</f>
        <v>59.639348847220788</v>
      </c>
      <c r="C3">
        <f t="shared" ref="C3:C66" ca="1" si="1">NORMINV(RAND(),65,2)</f>
        <v>65.550912032475566</v>
      </c>
      <c r="H3" s="6">
        <v>34.069031067192554</v>
      </c>
      <c r="I3" s="3">
        <v>1</v>
      </c>
    </row>
    <row r="4" spans="1:9">
      <c r="A4">
        <v>67.931087692559231</v>
      </c>
      <c r="B4">
        <f t="shared" ca="1" si="0"/>
        <v>38.537288809710226</v>
      </c>
      <c r="C4">
        <f t="shared" ca="1" si="1"/>
        <v>65.942471959521129</v>
      </c>
      <c r="E4" s="2" t="s">
        <v>4</v>
      </c>
      <c r="F4" s="2" t="s">
        <v>5</v>
      </c>
      <c r="H4" s="6">
        <v>40.012913637328893</v>
      </c>
      <c r="I4" s="3">
        <v>2</v>
      </c>
    </row>
    <row r="5" spans="1:9">
      <c r="A5">
        <v>80.317682482418604</v>
      </c>
      <c r="B5">
        <f t="shared" ca="1" si="0"/>
        <v>38.096361892369075</v>
      </c>
      <c r="C5">
        <f t="shared" ca="1" si="1"/>
        <v>63.399165180736006</v>
      </c>
      <c r="E5">
        <f ca="1">AVERAGE(B2:B101)</f>
        <v>43.581921617231494</v>
      </c>
      <c r="F5">
        <f ca="1">STDEV(B2:B101)</f>
        <v>11.568730189420958</v>
      </c>
      <c r="H5" s="6">
        <v>45.956796207465231</v>
      </c>
      <c r="I5" s="3">
        <v>5</v>
      </c>
    </row>
    <row r="6" spans="1:9">
      <c r="A6">
        <v>79.380202628672123</v>
      </c>
      <c r="B6">
        <f t="shared" ca="1" si="0"/>
        <v>37.216560598325692</v>
      </c>
      <c r="C6">
        <f t="shared" ca="1" si="1"/>
        <v>67.442350644527011</v>
      </c>
      <c r="H6" s="6">
        <v>51.90067877760157</v>
      </c>
      <c r="I6" s="3">
        <v>8</v>
      </c>
    </row>
    <row r="7" spans="1:9">
      <c r="A7">
        <v>85.797597244381905</v>
      </c>
      <c r="B7">
        <f t="shared" ca="1" si="0"/>
        <v>55.948405622220221</v>
      </c>
      <c r="C7">
        <f t="shared" ca="1" si="1"/>
        <v>65.361161471073061</v>
      </c>
      <c r="E7" s="2" t="s">
        <v>12</v>
      </c>
      <c r="F7" s="2" t="s">
        <v>13</v>
      </c>
      <c r="H7" s="6">
        <v>57.844561347737908</v>
      </c>
      <c r="I7" s="3">
        <v>16</v>
      </c>
    </row>
    <row r="8" spans="1:9">
      <c r="A8">
        <v>38.796948324888945</v>
      </c>
      <c r="B8">
        <f t="shared" ca="1" si="0"/>
        <v>41.907145252631643</v>
      </c>
      <c r="C8">
        <f t="shared" ca="1" si="1"/>
        <v>62.986273774694226</v>
      </c>
      <c r="E8">
        <f ca="1">AVERAGE(C2:C101)</f>
        <v>65.171805850763633</v>
      </c>
      <c r="F8">
        <f ca="1">STDEV(C2:C101)</f>
        <v>1.9460790983961815</v>
      </c>
      <c r="H8" s="6">
        <v>63.788443917874247</v>
      </c>
      <c r="I8" s="3">
        <v>17</v>
      </c>
    </row>
    <row r="9" spans="1:9">
      <c r="A9">
        <v>62.189825080567971</v>
      </c>
      <c r="B9">
        <f t="shared" ca="1" si="0"/>
        <v>47.703561963022409</v>
      </c>
      <c r="C9">
        <f t="shared" ca="1" si="1"/>
        <v>64.606524599704471</v>
      </c>
      <c r="H9" s="6">
        <v>69.732326488010585</v>
      </c>
      <c r="I9" s="3">
        <v>14</v>
      </c>
    </row>
    <row r="10" spans="1:9">
      <c r="A10">
        <v>78.140270311851054</v>
      </c>
      <c r="B10">
        <f t="shared" ca="1" si="0"/>
        <v>50.024326866621536</v>
      </c>
      <c r="C10">
        <f t="shared" ca="1" si="1"/>
        <v>67.55517630476335</v>
      </c>
      <c r="H10" s="6">
        <v>75.676209058146924</v>
      </c>
      <c r="I10" s="3">
        <v>19</v>
      </c>
    </row>
    <row r="11" spans="1:9">
      <c r="A11">
        <v>51.959592206403613</v>
      </c>
      <c r="B11">
        <f t="shared" ca="1" si="0"/>
        <v>41.053410007832575</v>
      </c>
      <c r="C11">
        <f t="shared" ca="1" si="1"/>
        <v>64.954105380398985</v>
      </c>
      <c r="H11" s="6">
        <v>81.620091628283262</v>
      </c>
      <c r="I11" s="3">
        <v>8</v>
      </c>
    </row>
    <row r="12" spans="1:9">
      <c r="A12">
        <v>56.717550074099563</v>
      </c>
      <c r="B12">
        <f t="shared" ca="1" si="0"/>
        <v>45.737456660479864</v>
      </c>
      <c r="C12">
        <f t="shared" ca="1" si="1"/>
        <v>67.849445356527738</v>
      </c>
      <c r="H12" s="6">
        <v>87.563974198419601</v>
      </c>
      <c r="I12" s="3">
        <v>4</v>
      </c>
    </row>
    <row r="13" spans="1:9" ht="15.75" thickBot="1">
      <c r="A13">
        <v>44.714812070596963</v>
      </c>
      <c r="B13">
        <f t="shared" ca="1" si="0"/>
        <v>22.764868065353326</v>
      </c>
      <c r="C13">
        <f t="shared" ca="1" si="1"/>
        <v>67.903359490699955</v>
      </c>
      <c r="H13" s="7" t="s">
        <v>7</v>
      </c>
      <c r="I13" s="4">
        <v>6</v>
      </c>
    </row>
    <row r="14" spans="1:9">
      <c r="A14">
        <v>42.837069309316576</v>
      </c>
      <c r="B14">
        <f t="shared" ca="1" si="0"/>
        <v>31.260519082784931</v>
      </c>
      <c r="C14">
        <f t="shared" ca="1" si="1"/>
        <v>64.615149723626843</v>
      </c>
    </row>
    <row r="15" spans="1:9">
      <c r="A15">
        <v>53.268446031725034</v>
      </c>
      <c r="B15">
        <f t="shared" ca="1" si="0"/>
        <v>36.620202202706054</v>
      </c>
      <c r="C15">
        <f t="shared" ca="1" si="1"/>
        <v>61.179684025745964</v>
      </c>
    </row>
    <row r="16" spans="1:9" ht="15.75" thickBot="1">
      <c r="A16">
        <v>55.71791535243392</v>
      </c>
      <c r="B16">
        <f t="shared" ca="1" si="0"/>
        <v>45.142071788830847</v>
      </c>
      <c r="C16">
        <f t="shared" ca="1" si="1"/>
        <v>62.76426902079762</v>
      </c>
      <c r="H16" s="8" t="s">
        <v>10</v>
      </c>
      <c r="I16" s="8"/>
    </row>
    <row r="17" spans="1:9">
      <c r="A17">
        <v>39.584825395140797</v>
      </c>
      <c r="B17">
        <f t="shared" ca="1" si="0"/>
        <v>34.558819952768559</v>
      </c>
      <c r="C17">
        <f t="shared" ca="1" si="1"/>
        <v>67.839786095257381</v>
      </c>
      <c r="H17" s="5" t="s">
        <v>6</v>
      </c>
      <c r="I17" s="5" t="s">
        <v>8</v>
      </c>
    </row>
    <row r="18" spans="1:9">
      <c r="A18">
        <v>58.184901541098952</v>
      </c>
      <c r="B18">
        <f t="shared" ca="1" si="0"/>
        <v>37.001699642731097</v>
      </c>
      <c r="C18">
        <f t="shared" ca="1" si="1"/>
        <v>64.728854328876722</v>
      </c>
      <c r="H18" s="6">
        <v>10.994079203383791</v>
      </c>
      <c r="I18" s="3">
        <v>0</v>
      </c>
    </row>
    <row r="19" spans="1:9">
      <c r="A19">
        <v>60.151429175166413</v>
      </c>
      <c r="B19">
        <f t="shared" ca="1" si="0"/>
        <v>45.990194277439016</v>
      </c>
      <c r="C19">
        <f t="shared" ca="1" si="1"/>
        <v>65.505997940736549</v>
      </c>
      <c r="H19" s="6">
        <v>16.875774365062391</v>
      </c>
      <c r="I19" s="3">
        <v>3</v>
      </c>
    </row>
    <row r="20" spans="1:9">
      <c r="A20">
        <v>66.618236638023518</v>
      </c>
      <c r="B20">
        <f t="shared" ca="1" si="0"/>
        <v>51.698678906347126</v>
      </c>
      <c r="C20">
        <f t="shared" ca="1" si="1"/>
        <v>66.576179907835353</v>
      </c>
      <c r="H20" s="6">
        <v>22.757469526740987</v>
      </c>
      <c r="I20" s="3">
        <v>2</v>
      </c>
    </row>
    <row r="21" spans="1:9">
      <c r="A21">
        <v>60.614084582484793</v>
      </c>
      <c r="B21">
        <f t="shared" ca="1" si="0"/>
        <v>30.250447482843768</v>
      </c>
      <c r="C21">
        <f t="shared" ca="1" si="1"/>
        <v>63.477815757485146</v>
      </c>
      <c r="H21" s="6">
        <v>28.639164688419584</v>
      </c>
      <c r="I21" s="3">
        <v>4</v>
      </c>
    </row>
    <row r="22" spans="1:9">
      <c r="A22">
        <v>61.076112438458949</v>
      </c>
      <c r="B22">
        <f t="shared" ca="1" si="0"/>
        <v>56.162217848672242</v>
      </c>
      <c r="C22">
        <f t="shared" ca="1" si="1"/>
        <v>65.978745883399725</v>
      </c>
      <c r="H22" s="6">
        <v>34.520859850098184</v>
      </c>
      <c r="I22" s="3">
        <v>12</v>
      </c>
    </row>
    <row r="23" spans="1:9">
      <c r="A23">
        <v>60.557113834365737</v>
      </c>
      <c r="B23">
        <f t="shared" ca="1" si="0"/>
        <v>53.017841036002075</v>
      </c>
      <c r="C23">
        <f t="shared" ca="1" si="1"/>
        <v>65.204328118252178</v>
      </c>
      <c r="H23" s="6">
        <v>40.402555011776784</v>
      </c>
      <c r="I23" s="3">
        <v>24</v>
      </c>
    </row>
    <row r="24" spans="1:9">
      <c r="A24">
        <v>81.111698641907424</v>
      </c>
      <c r="B24">
        <f t="shared" ca="1" si="0"/>
        <v>27.971880489076074</v>
      </c>
      <c r="C24">
        <f t="shared" ca="1" si="1"/>
        <v>66.328757605512664</v>
      </c>
      <c r="H24" s="6">
        <v>46.284250173455376</v>
      </c>
      <c r="I24" s="3">
        <v>20</v>
      </c>
    </row>
    <row r="25" spans="1:9">
      <c r="A25">
        <v>63.976586539356504</v>
      </c>
      <c r="B25">
        <f t="shared" ca="1" si="0"/>
        <v>40.721283000409684</v>
      </c>
      <c r="C25">
        <f t="shared" ca="1" si="1"/>
        <v>69.449157567421764</v>
      </c>
      <c r="H25" s="6">
        <v>52.165945335133976</v>
      </c>
      <c r="I25" s="3">
        <v>16</v>
      </c>
    </row>
    <row r="26" spans="1:9">
      <c r="A26">
        <v>62.766108208452351</v>
      </c>
      <c r="B26">
        <f t="shared" ca="1" si="0"/>
        <v>34.610810117962785</v>
      </c>
      <c r="C26">
        <f t="shared" ca="1" si="1"/>
        <v>64.928333960185569</v>
      </c>
      <c r="H26" s="6">
        <v>58.047640496812576</v>
      </c>
      <c r="I26" s="3">
        <v>13</v>
      </c>
    </row>
    <row r="27" spans="1:9">
      <c r="A27">
        <v>58.841511241043918</v>
      </c>
      <c r="B27">
        <f t="shared" ca="1" si="0"/>
        <v>34.07600043210315</v>
      </c>
      <c r="C27">
        <f t="shared" ca="1" si="1"/>
        <v>68.204015045631721</v>
      </c>
      <c r="H27" s="6">
        <v>63.929335658491176</v>
      </c>
      <c r="I27" s="3">
        <v>4</v>
      </c>
    </row>
    <row r="28" spans="1:9" ht="15.75" thickBot="1">
      <c r="A28">
        <v>88.6665437114425</v>
      </c>
      <c r="B28">
        <f t="shared" ca="1" si="0"/>
        <v>45.255583867035803</v>
      </c>
      <c r="C28">
        <f t="shared" ca="1" si="1"/>
        <v>65.610146447304274</v>
      </c>
      <c r="H28" s="7" t="s">
        <v>7</v>
      </c>
      <c r="I28" s="4">
        <v>2</v>
      </c>
    </row>
    <row r="29" spans="1:9">
      <c r="A29">
        <v>75.388075679657049</v>
      </c>
      <c r="B29">
        <f t="shared" ca="1" si="0"/>
        <v>19.034424058472453</v>
      </c>
      <c r="C29">
        <f t="shared" ca="1" si="1"/>
        <v>66.681866837481977</v>
      </c>
    </row>
    <row r="30" spans="1:9">
      <c r="A30">
        <v>93.507856768555939</v>
      </c>
      <c r="B30">
        <f t="shared" ca="1" si="0"/>
        <v>63.820408414434922</v>
      </c>
      <c r="C30">
        <f t="shared" ca="1" si="1"/>
        <v>65.866988116876158</v>
      </c>
    </row>
    <row r="31" spans="1:9">
      <c r="A31">
        <v>57.141119946609251</v>
      </c>
      <c r="B31">
        <f t="shared" ca="1" si="0"/>
        <v>43.966022003650608</v>
      </c>
      <c r="C31">
        <f t="shared" ca="1" si="1"/>
        <v>66.072987372397847</v>
      </c>
    </row>
    <row r="32" spans="1:9">
      <c r="A32">
        <v>84.937469915021211</v>
      </c>
      <c r="B32">
        <f t="shared" ca="1" si="0"/>
        <v>31.035763039412036</v>
      </c>
      <c r="C32">
        <f t="shared" ca="1" si="1"/>
        <v>64.750906362831216</v>
      </c>
    </row>
    <row r="33" spans="1:9">
      <c r="A33">
        <v>45.65122781554237</v>
      </c>
      <c r="B33">
        <f t="shared" ca="1" si="0"/>
        <v>43.845049489598409</v>
      </c>
      <c r="C33">
        <f t="shared" ca="1" si="1"/>
        <v>61.070415348095651</v>
      </c>
    </row>
    <row r="34" spans="1:9">
      <c r="A34">
        <v>71.467380444519222</v>
      </c>
      <c r="B34">
        <f t="shared" ca="1" si="0"/>
        <v>51.938321235589328</v>
      </c>
      <c r="C34">
        <f t="shared" ca="1" si="1"/>
        <v>62.513831734255028</v>
      </c>
    </row>
    <row r="35" spans="1:9" ht="15.75" thickBot="1">
      <c r="A35">
        <v>75.826297511812299</v>
      </c>
      <c r="B35">
        <f t="shared" ca="1" si="0"/>
        <v>39.324015658452062</v>
      </c>
      <c r="C35">
        <f t="shared" ca="1" si="1"/>
        <v>65.213448658445131</v>
      </c>
      <c r="H35" s="8" t="s">
        <v>14</v>
      </c>
      <c r="I35" s="8"/>
    </row>
    <row r="36" spans="1:9">
      <c r="A36">
        <v>88.026987037155777</v>
      </c>
      <c r="B36">
        <f t="shared" ca="1" si="0"/>
        <v>13.012022140888963</v>
      </c>
      <c r="C36">
        <f t="shared" ca="1" si="1"/>
        <v>63.29195107476216</v>
      </c>
      <c r="H36" s="5" t="s">
        <v>6</v>
      </c>
      <c r="I36" s="5" t="s">
        <v>8</v>
      </c>
    </row>
    <row r="37" spans="1:9">
      <c r="A37">
        <v>63.985795173211955</v>
      </c>
      <c r="B37">
        <f t="shared" ca="1" si="0"/>
        <v>69.783377784554517</v>
      </c>
      <c r="C37">
        <f t="shared" ca="1" si="1"/>
        <v>63.45319598054926</v>
      </c>
      <c r="H37" s="6">
        <v>60.290719477007798</v>
      </c>
      <c r="I37" s="3">
        <v>1</v>
      </c>
    </row>
    <row r="38" spans="1:9">
      <c r="A38">
        <v>58.714459378679749</v>
      </c>
      <c r="B38">
        <f t="shared" ca="1" si="0"/>
        <v>46.984624675368735</v>
      </c>
      <c r="C38">
        <f t="shared" ca="1" si="1"/>
        <v>68.735644869591638</v>
      </c>
      <c r="H38" s="6">
        <v>61.203999484589225</v>
      </c>
      <c r="I38" s="3">
        <v>3</v>
      </c>
    </row>
    <row r="39" spans="1:9">
      <c r="A39">
        <v>73.101660569082014</v>
      </c>
      <c r="B39">
        <f t="shared" ca="1" si="0"/>
        <v>36.330566465706333</v>
      </c>
      <c r="C39">
        <f t="shared" ca="1" si="1"/>
        <v>66.727537573120699</v>
      </c>
      <c r="H39" s="6">
        <v>62.117279492170653</v>
      </c>
      <c r="I39" s="3">
        <v>5</v>
      </c>
    </row>
    <row r="40" spans="1:9">
      <c r="A40">
        <v>60.424113876651973</v>
      </c>
      <c r="B40">
        <f t="shared" ca="1" si="0"/>
        <v>32.29605536074601</v>
      </c>
      <c r="C40">
        <f t="shared" ca="1" si="1"/>
        <v>61.944546322635091</v>
      </c>
      <c r="H40" s="6">
        <v>63.03055949975208</v>
      </c>
      <c r="I40" s="3">
        <v>9</v>
      </c>
    </row>
    <row r="41" spans="1:9">
      <c r="A41">
        <v>74.091336323763244</v>
      </c>
      <c r="B41">
        <f t="shared" ca="1" si="0"/>
        <v>43.663193428435598</v>
      </c>
      <c r="C41">
        <f t="shared" ca="1" si="1"/>
        <v>68.917692380711159</v>
      </c>
      <c r="H41" s="6">
        <v>63.943839507333507</v>
      </c>
      <c r="I41" s="3">
        <v>14</v>
      </c>
    </row>
    <row r="42" spans="1:9">
      <c r="A42">
        <v>47.669760356657207</v>
      </c>
      <c r="B42">
        <f t="shared" ca="1" si="0"/>
        <v>47.123682392007062</v>
      </c>
      <c r="C42">
        <f t="shared" ca="1" si="1"/>
        <v>66.144466465796839</v>
      </c>
      <c r="H42" s="6">
        <v>64.857119514914928</v>
      </c>
      <c r="I42" s="3">
        <v>18</v>
      </c>
    </row>
    <row r="43" spans="1:9">
      <c r="A43">
        <v>54.833149811602198</v>
      </c>
      <c r="B43">
        <f t="shared" ca="1" si="0"/>
        <v>52.86288929053984</v>
      </c>
      <c r="C43">
        <f t="shared" ca="1" si="1"/>
        <v>67.810503237974203</v>
      </c>
      <c r="H43" s="6">
        <v>65.770399522496362</v>
      </c>
      <c r="I43" s="3">
        <v>19</v>
      </c>
    </row>
    <row r="44" spans="1:9">
      <c r="A44">
        <v>46.741148076253012</v>
      </c>
      <c r="B44">
        <f t="shared" ca="1" si="0"/>
        <v>29.057427029656012</v>
      </c>
      <c r="C44">
        <f t="shared" ca="1" si="1"/>
        <v>68.093036218359046</v>
      </c>
      <c r="H44" s="6">
        <v>66.683679530077796</v>
      </c>
      <c r="I44" s="3">
        <v>13</v>
      </c>
    </row>
    <row r="45" spans="1:9">
      <c r="A45">
        <v>60.645475792116486</v>
      </c>
      <c r="B45">
        <f t="shared" ca="1" si="0"/>
        <v>49.913541521311473</v>
      </c>
      <c r="C45">
        <f t="shared" ca="1" si="1"/>
        <v>61.44875336978378</v>
      </c>
      <c r="H45" s="6">
        <v>67.596959537659217</v>
      </c>
      <c r="I45" s="3">
        <v>8</v>
      </c>
    </row>
    <row r="46" spans="1:9">
      <c r="A46">
        <v>64.610249687975738</v>
      </c>
      <c r="B46">
        <f t="shared" ca="1" si="0"/>
        <v>46.461154517407707</v>
      </c>
      <c r="C46">
        <f t="shared" ca="1" si="1"/>
        <v>65.443541138595265</v>
      </c>
      <c r="H46" s="6">
        <v>68.510239545240637</v>
      </c>
      <c r="I46" s="3">
        <v>8</v>
      </c>
    </row>
    <row r="47" spans="1:9" ht="15.75" thickBot="1">
      <c r="A47">
        <v>65.337404344463721</v>
      </c>
      <c r="B47">
        <f t="shared" ca="1" si="0"/>
        <v>28.465720945613295</v>
      </c>
      <c r="C47">
        <f t="shared" ca="1" si="1"/>
        <v>66.81636436608062</v>
      </c>
      <c r="H47" s="4" t="s">
        <v>7</v>
      </c>
      <c r="I47" s="4">
        <v>2</v>
      </c>
    </row>
    <row r="48" spans="1:9">
      <c r="A48">
        <v>61.127407939638942</v>
      </c>
      <c r="B48">
        <f t="shared" ca="1" si="0"/>
        <v>41.811659317478089</v>
      </c>
      <c r="C48">
        <f t="shared" ca="1" si="1"/>
        <v>64.442898302459497</v>
      </c>
    </row>
    <row r="49" spans="1:10">
      <c r="A49">
        <v>91.334018912166357</v>
      </c>
      <c r="B49">
        <f t="shared" ca="1" si="0"/>
        <v>38.754794300676089</v>
      </c>
      <c r="C49">
        <f t="shared" ca="1" si="1"/>
        <v>65.241547595580812</v>
      </c>
    </row>
    <row r="50" spans="1:10">
      <c r="A50">
        <v>44.090207489207387</v>
      </c>
      <c r="B50">
        <f t="shared" ca="1" si="0"/>
        <v>44.624275026043499</v>
      </c>
      <c r="C50">
        <f t="shared" ca="1" si="1"/>
        <v>66.582326998528217</v>
      </c>
    </row>
    <row r="51" spans="1:10">
      <c r="A51">
        <v>56.162276273826137</v>
      </c>
      <c r="B51">
        <f t="shared" ca="1" si="0"/>
        <v>42.298529652915335</v>
      </c>
      <c r="C51">
        <f t="shared" ca="1" si="1"/>
        <v>65.158696507688944</v>
      </c>
    </row>
    <row r="52" spans="1:10" ht="16.5" customHeight="1" thickBot="1">
      <c r="A52">
        <v>34.069031067192554</v>
      </c>
      <c r="B52">
        <f t="shared" ca="1" si="0"/>
        <v>68.843565680757024</v>
      </c>
      <c r="C52">
        <f t="shared" ca="1" si="1"/>
        <v>66.05083011163623</v>
      </c>
      <c r="H52" s="9" t="s">
        <v>0</v>
      </c>
      <c r="I52" s="9" t="s">
        <v>10</v>
      </c>
      <c r="J52" s="9" t="s">
        <v>14</v>
      </c>
    </row>
    <row r="53" spans="1:10">
      <c r="A53">
        <v>82.372040019836277</v>
      </c>
      <c r="B53">
        <f t="shared" ca="1" si="0"/>
        <v>34.624466591770627</v>
      </c>
      <c r="C53">
        <f t="shared" ca="1" si="1"/>
        <v>62.981539699729971</v>
      </c>
      <c r="F53" s="11" t="s">
        <v>15</v>
      </c>
      <c r="G53" s="12" t="s">
        <v>16</v>
      </c>
      <c r="H53">
        <f>AVERAGE(A2:A101)</f>
        <v>64.514180717596901</v>
      </c>
      <c r="I53">
        <f ca="1">AVERAGE(B2:B101)</f>
        <v>43.581921617231494</v>
      </c>
      <c r="J53">
        <f ca="1">AVERAGE(C2:C101)</f>
        <v>65.171805850763633</v>
      </c>
    </row>
    <row r="54" spans="1:10" ht="15.75" thickBot="1">
      <c r="A54">
        <v>49.642836352577433</v>
      </c>
      <c r="B54">
        <f t="shared" ca="1" si="0"/>
        <v>62.160050088439696</v>
      </c>
      <c r="C54">
        <f t="shared" ca="1" si="1"/>
        <v>66.158723742869597</v>
      </c>
      <c r="F54" s="13"/>
      <c r="G54" s="14" t="s">
        <v>17</v>
      </c>
      <c r="H54">
        <f>+_xlfn.QUARTILE.EXC(A2:A101,2)</f>
        <v>63.981190856284229</v>
      </c>
      <c r="I54">
        <f ca="1">+_xlfn.QUARTILE.EXC(B2:B101,2)</f>
        <v>44.243225386595824</v>
      </c>
      <c r="J54">
        <f ca="1">QUARTILE(C2:C101,2)</f>
        <v>65.424916675637178</v>
      </c>
    </row>
    <row r="55" spans="1:10" ht="15.75" thickBot="1">
      <c r="A55">
        <v>57.157040651363786</v>
      </c>
      <c r="B55">
        <f t="shared" ca="1" si="0"/>
        <v>51.821631971052945</v>
      </c>
      <c r="C55">
        <f t="shared" ca="1" si="1"/>
        <v>63.184412655225266</v>
      </c>
    </row>
    <row r="56" spans="1:10" ht="15.75" customHeight="1">
      <c r="A56">
        <v>74.092564141610637</v>
      </c>
      <c r="B56">
        <f t="shared" ca="1" si="0"/>
        <v>62.295657811595007</v>
      </c>
      <c r="C56">
        <f t="shared" ca="1" si="1"/>
        <v>67.675709899701801</v>
      </c>
      <c r="F56" s="11" t="s">
        <v>23</v>
      </c>
      <c r="G56" s="12" t="s">
        <v>24</v>
      </c>
      <c r="H56">
        <f>STDEV(A2:A101)</f>
        <v>13.027535518752828</v>
      </c>
      <c r="I56">
        <f t="shared" ref="I56:J56" ca="1" si="2">STDEV(B2:B101)</f>
        <v>11.568730189420958</v>
      </c>
      <c r="J56">
        <f t="shared" ca="1" si="2"/>
        <v>1.9460790983961815</v>
      </c>
    </row>
    <row r="57" spans="1:10" ht="15.75" thickBot="1">
      <c r="A57">
        <v>70.600541044259444</v>
      </c>
      <c r="B57">
        <f t="shared" ca="1" si="0"/>
        <v>34.42253350543011</v>
      </c>
      <c r="C57">
        <f t="shared" ca="1" si="1"/>
        <v>65.106608509209451</v>
      </c>
      <c r="F57" s="13"/>
      <c r="G57" s="14" t="s">
        <v>25</v>
      </c>
      <c r="H57">
        <f>_xlfn.QUARTILE.EXC(A2:A7,3)-_xlfn.QUARTILE.EXC(A2:A7,1)</f>
        <v>23.222800109579111</v>
      </c>
      <c r="I57">
        <f t="shared" ref="I57:J57" ca="1" si="3">_xlfn.QUARTILE.EXC(B2:B7,3)-_xlfn.QUARTILE.EXC(B2:B7,1)</f>
        <v>22.393139658685676</v>
      </c>
      <c r="J57">
        <f t="shared" ca="1" si="3"/>
        <v>2.6524437052654974</v>
      </c>
    </row>
    <row r="58" spans="1:10" ht="15.75" thickBot="1">
      <c r="A58">
        <v>75.495305104996078</v>
      </c>
      <c r="B58">
        <f t="shared" ca="1" si="0"/>
        <v>48.039209294034315</v>
      </c>
      <c r="C58">
        <f t="shared" ca="1" si="1"/>
        <v>66.918327592633887</v>
      </c>
      <c r="F58" s="15"/>
    </row>
    <row r="59" spans="1:10">
      <c r="A59">
        <v>72.148901204345748</v>
      </c>
      <c r="B59">
        <f t="shared" ca="1" si="0"/>
        <v>29.340647805213258</v>
      </c>
      <c r="C59">
        <f t="shared" ca="1" si="1"/>
        <v>65.928050532755918</v>
      </c>
      <c r="F59" s="16" t="s">
        <v>18</v>
      </c>
      <c r="G59" s="17" t="s">
        <v>26</v>
      </c>
      <c r="H59">
        <f>H53-0.67*(H56)</f>
        <v>55.785731920032504</v>
      </c>
      <c r="I59">
        <f t="shared" ref="I59:J59" ca="1" si="4">I53-0.67*(I56)</f>
        <v>35.830872390319449</v>
      </c>
      <c r="J59">
        <f t="shared" ca="1" si="4"/>
        <v>63.867932854838187</v>
      </c>
    </row>
    <row r="60" spans="1:10">
      <c r="A60">
        <v>48.537800289923325</v>
      </c>
      <c r="B60">
        <f t="shared" ca="1" si="0"/>
        <v>46.139057029284956</v>
      </c>
      <c r="C60">
        <f t="shared" ca="1" si="1"/>
        <v>62.925094954370564</v>
      </c>
      <c r="F60" s="18"/>
      <c r="G60" s="19" t="s">
        <v>27</v>
      </c>
      <c r="H60">
        <f>_xlfn.QUARTILE.EXC(A2:A101,3)</f>
        <v>73.952476946433308</v>
      </c>
      <c r="I60">
        <f t="shared" ref="I60:J60" ca="1" si="5">_xlfn.QUARTILE.EXC(B2:B101,3)</f>
        <v>50.709142466156123</v>
      </c>
      <c r="J60">
        <f t="shared" ca="1" si="5"/>
        <v>66.327059629469005</v>
      </c>
    </row>
    <row r="61" spans="1:10">
      <c r="A61">
        <v>51.611137501313351</v>
      </c>
      <c r="B61">
        <f t="shared" ca="1" si="0"/>
        <v>43.323468598142156</v>
      </c>
      <c r="C61">
        <f t="shared" ca="1" si="1"/>
        <v>66.321965701338016</v>
      </c>
      <c r="F61" s="18"/>
      <c r="G61" s="20" t="s">
        <v>28</v>
      </c>
      <c r="H61">
        <f>H53+0.67*(H56)</f>
        <v>73.242629515161298</v>
      </c>
      <c r="I61">
        <f t="shared" ref="I61:J61" ca="1" si="6">I53+0.67*(I56)</f>
        <v>51.332970844143539</v>
      </c>
      <c r="J61">
        <f t="shared" ca="1" si="6"/>
        <v>66.475678846689078</v>
      </c>
    </row>
    <row r="62" spans="1:10" ht="15.75" thickBot="1">
      <c r="A62">
        <v>73.327933755936101</v>
      </c>
      <c r="B62">
        <f t="shared" ca="1" si="0"/>
        <v>30.774181122494085</v>
      </c>
      <c r="C62">
        <f t="shared" ca="1" si="1"/>
        <v>65.87139211461934</v>
      </c>
      <c r="F62" s="21"/>
      <c r="G62" s="22" t="s">
        <v>29</v>
      </c>
      <c r="H62">
        <f>_xlfn.QUARTILE.EXC(A2:A101,1)</f>
        <v>54.977319501122111</v>
      </c>
      <c r="I62">
        <f t="shared" ref="I62:J62" ca="1" si="7">_xlfn.QUARTILE.EXC(B2:B101,1)</f>
        <v>34.571817494067119</v>
      </c>
      <c r="J62">
        <f t="shared" ca="1" si="7"/>
        <v>63.911489713982789</v>
      </c>
    </row>
    <row r="63" spans="1:10">
      <c r="A63">
        <v>68.871637090924196</v>
      </c>
      <c r="B63">
        <f t="shared" ca="1" si="0"/>
        <v>33.877144555285525</v>
      </c>
      <c r="C63">
        <f t="shared" ca="1" si="1"/>
        <v>66.311435382412938</v>
      </c>
    </row>
    <row r="64" spans="1:10" ht="15.75" thickBot="1">
      <c r="A64">
        <v>53.721947374870069</v>
      </c>
      <c r="B64">
        <f t="shared" ca="1" si="0"/>
        <v>47.935349307621081</v>
      </c>
      <c r="C64">
        <f t="shared" ca="1" si="1"/>
        <v>65.871286649455342</v>
      </c>
    </row>
    <row r="65" spans="1:10">
      <c r="A65">
        <v>62.108625393593684</v>
      </c>
      <c r="B65">
        <f t="shared" ca="1" si="0"/>
        <v>20.994509072768189</v>
      </c>
      <c r="C65">
        <f t="shared" ca="1" si="1"/>
        <v>64.180786230493922</v>
      </c>
      <c r="F65" s="16" t="s">
        <v>19</v>
      </c>
      <c r="G65" s="17" t="s">
        <v>30</v>
      </c>
      <c r="H65">
        <f>H53-1.96*(H56)</f>
        <v>38.980211100841359</v>
      </c>
      <c r="I65">
        <f t="shared" ref="I65:J65" ca="1" si="8">I53-1.96*(I56)</f>
        <v>20.907210445966417</v>
      </c>
      <c r="J65">
        <f t="shared" ca="1" si="8"/>
        <v>61.35749081790712</v>
      </c>
    </row>
    <row r="66" spans="1:10">
      <c r="A66">
        <v>66.578428054926917</v>
      </c>
      <c r="B66">
        <f t="shared" ca="1" si="0"/>
        <v>67.014843294648443</v>
      </c>
      <c r="C66">
        <f t="shared" ca="1" si="1"/>
        <v>66.943183287227455</v>
      </c>
      <c r="F66" s="18"/>
      <c r="G66" s="19" t="s">
        <v>20</v>
      </c>
      <c r="H66">
        <f>_xlfn.PERCENTILE.EXC(A2:A101,0.975)</f>
        <v>91.397783585707657</v>
      </c>
      <c r="I66">
        <f t="shared" ref="I66:J66" ca="1" si="9">_xlfn.PERCENTILE.EXC(B2:B101,0.975)</f>
        <v>69.289976430060833</v>
      </c>
      <c r="J66">
        <f t="shared" ca="1" si="9"/>
        <v>68.822117437373407</v>
      </c>
    </row>
    <row r="67" spans="1:10">
      <c r="A67">
        <v>71.693571776850149</v>
      </c>
      <c r="B67">
        <f t="shared" ref="B67:B101" ca="1" si="10">NORMINV(RAND(),42,12)</f>
        <v>41.700117922388145</v>
      </c>
      <c r="C67">
        <f t="shared" ref="C67:C101" ca="1" si="11">NORMINV(RAND(),65,2)</f>
        <v>64.995963630981251</v>
      </c>
      <c r="F67" s="18"/>
      <c r="G67" s="20" t="s">
        <v>31</v>
      </c>
      <c r="H67">
        <f>H53+1.96*(H56)</f>
        <v>90.048150334352442</v>
      </c>
      <c r="I67">
        <f t="shared" ref="I67:J67" ca="1" si="12">I53+1.96*(I56)</f>
        <v>66.256632788496574</v>
      </c>
      <c r="J67">
        <f t="shared" ca="1" si="12"/>
        <v>68.986120883620146</v>
      </c>
    </row>
    <row r="68" spans="1:10" ht="15.75" thickBot="1">
      <c r="A68">
        <v>66.664579940552358</v>
      </c>
      <c r="B68">
        <f t="shared" ca="1" si="10"/>
        <v>30.47236940270027</v>
      </c>
      <c r="C68">
        <f t="shared" ca="1" si="11"/>
        <v>67.101278838019653</v>
      </c>
      <c r="F68" s="21"/>
      <c r="G68" s="22" t="s">
        <v>21</v>
      </c>
      <c r="H68">
        <f>_xlfn.PERCENTILE.EXC(A2:A101,0.25)</f>
        <v>54.977319501122111</v>
      </c>
      <c r="I68">
        <f t="shared" ref="I68:J68" ca="1" si="13">_xlfn.PERCENTILE.EXC(B2:B101,0.25)</f>
        <v>34.571817494067119</v>
      </c>
      <c r="J68">
        <f t="shared" ca="1" si="13"/>
        <v>63.911489713982789</v>
      </c>
    </row>
    <row r="69" spans="1:10" ht="15.75" thickBot="1">
      <c r="A69">
        <v>54.068464856245555</v>
      </c>
      <c r="B69">
        <f t="shared" ca="1" si="10"/>
        <v>44.599740740156975</v>
      </c>
      <c r="C69">
        <f t="shared" ca="1" si="11"/>
        <v>65.415840789679038</v>
      </c>
    </row>
    <row r="70" spans="1:10">
      <c r="A70">
        <v>87.618150978814811</v>
      </c>
      <c r="B70">
        <f t="shared" ca="1" si="10"/>
        <v>49.641369344720609</v>
      </c>
      <c r="C70">
        <f t="shared" ca="1" si="11"/>
        <v>63.665555722869868</v>
      </c>
      <c r="F70" s="23" t="s">
        <v>32</v>
      </c>
      <c r="G70" s="12" t="s">
        <v>22</v>
      </c>
      <c r="H70">
        <f>KURT(A2:A101)</f>
        <v>-0.47571279509344011</v>
      </c>
      <c r="I70">
        <f t="shared" ref="I70:J70" ca="1" si="14">KURT(B2:B101)</f>
        <v>6.8184316297715597E-2</v>
      </c>
      <c r="J70">
        <f t="shared" ca="1" si="14"/>
        <v>0.34756732784213451</v>
      </c>
    </row>
    <row r="71" spans="1:10" ht="15.75" thickBot="1">
      <c r="A71">
        <v>70.846377462148666</v>
      </c>
      <c r="B71">
        <f t="shared" ca="1" si="10"/>
        <v>65.641184515933446</v>
      </c>
      <c r="C71">
        <f t="shared" ca="1" si="11"/>
        <v>66.126510146282953</v>
      </c>
      <c r="F71" s="24"/>
      <c r="G71" s="14" t="s">
        <v>33</v>
      </c>
      <c r="H71">
        <f>SKEW(A2:A101)</f>
        <v>9.0701409933899912E-2</v>
      </c>
      <c r="I71">
        <f t="shared" ref="I71:J71" ca="1" si="15">SKEW(B2:B101)</f>
        <v>3.8229797079548107E-2</v>
      </c>
      <c r="J71">
        <f t="shared" ca="1" si="15"/>
        <v>-0.4745439936495861</v>
      </c>
    </row>
    <row r="72" spans="1:10">
      <c r="A72">
        <v>65.866866685100831</v>
      </c>
      <c r="B72">
        <f t="shared" ca="1" si="10"/>
        <v>49.510989795103129</v>
      </c>
      <c r="C72">
        <f t="shared" ca="1" si="11"/>
        <v>65.797736351818074</v>
      </c>
    </row>
    <row r="73" spans="1:10">
      <c r="A73">
        <v>74.958093869499862</v>
      </c>
      <c r="B73">
        <f t="shared" ca="1" si="10"/>
        <v>41.409581870409504</v>
      </c>
      <c r="C73">
        <f t="shared" ca="1" si="11"/>
        <v>64.78206960025318</v>
      </c>
    </row>
    <row r="74" spans="1:10">
      <c r="A74">
        <v>75.344092515879311</v>
      </c>
      <c r="B74">
        <f t="shared" ca="1" si="10"/>
        <v>21.460026539971906</v>
      </c>
      <c r="C74">
        <f t="shared" ca="1" si="11"/>
        <v>67.011782673835938</v>
      </c>
      <c r="F74" s="10" t="s">
        <v>34</v>
      </c>
      <c r="G74" t="s">
        <v>35</v>
      </c>
      <c r="H74">
        <f>H53+2*(H56)</f>
        <v>90.569251755102556</v>
      </c>
      <c r="I74">
        <f t="shared" ref="I74:J74" ca="1" si="16">I53+2*(I56)</f>
        <v>66.719381996073409</v>
      </c>
      <c r="J74">
        <f t="shared" ca="1" si="16"/>
        <v>69.063964047555999</v>
      </c>
    </row>
    <row r="75" spans="1:10">
      <c r="A75">
        <v>57.361622389580589</v>
      </c>
      <c r="B75">
        <f t="shared" ca="1" si="10"/>
        <v>47.771333767179982</v>
      </c>
      <c r="C75">
        <f t="shared" ca="1" si="11"/>
        <v>64.069619841510857</v>
      </c>
      <c r="F75" s="10"/>
      <c r="G75" t="s">
        <v>36</v>
      </c>
      <c r="H75">
        <f>H53-2*(H56)</f>
        <v>38.459109680091245</v>
      </c>
      <c r="I75">
        <f t="shared" ref="I75:J75" ca="1" si="17">I53-2*(I56)</f>
        <v>20.444461238389579</v>
      </c>
      <c r="J75">
        <f t="shared" ca="1" si="17"/>
        <v>61.279647653971267</v>
      </c>
    </row>
    <row r="76" spans="1:10">
      <c r="A76">
        <v>53.921699696220458</v>
      </c>
      <c r="B76">
        <f t="shared" ca="1" si="10"/>
        <v>43.04703158820957</v>
      </c>
      <c r="C76">
        <f t="shared" ca="1" si="11"/>
        <v>66.028790578469398</v>
      </c>
    </row>
    <row r="77" spans="1:10">
      <c r="A77">
        <v>78.33426553173922</v>
      </c>
      <c r="B77">
        <f t="shared" ca="1" si="10"/>
        <v>59.013554024887341</v>
      </c>
      <c r="C77">
        <f t="shared" ca="1" si="11"/>
        <v>64.545405830786819</v>
      </c>
    </row>
    <row r="78" spans="1:10">
      <c r="A78">
        <v>50.585855029057711</v>
      </c>
      <c r="B78">
        <f t="shared" ca="1" si="10"/>
        <v>46.7691953836446</v>
      </c>
      <c r="C78">
        <f t="shared" ca="1" si="11"/>
        <v>64.302780931911428</v>
      </c>
    </row>
    <row r="79" spans="1:10">
      <c r="A79">
        <v>46.293294695205986</v>
      </c>
      <c r="B79">
        <f t="shared" ca="1" si="10"/>
        <v>42.443884268512633</v>
      </c>
      <c r="C79">
        <f t="shared" ca="1" si="11"/>
        <v>63.858779671473428</v>
      </c>
    </row>
    <row r="80" spans="1:10">
      <c r="A80">
        <v>73.535898814443499</v>
      </c>
      <c r="B80">
        <f t="shared" ca="1" si="10"/>
        <v>51.646317071204876</v>
      </c>
      <c r="C80">
        <f t="shared" ca="1" si="11"/>
        <v>64.414911796901961</v>
      </c>
    </row>
    <row r="81" spans="1:3">
      <c r="A81">
        <v>72.660873961867765</v>
      </c>
      <c r="B81">
        <f t="shared" ca="1" si="10"/>
        <v>53.472950851127777</v>
      </c>
      <c r="C81">
        <f t="shared" ca="1" si="11"/>
        <v>64.679374804707294</v>
      </c>
    </row>
    <row r="82" spans="1:3">
      <c r="A82">
        <v>91.468260330148041</v>
      </c>
      <c r="B82">
        <f t="shared" ca="1" si="10"/>
        <v>44.520428769541041</v>
      </c>
      <c r="C82">
        <f t="shared" ca="1" si="11"/>
        <v>65.802140791017322</v>
      </c>
    </row>
    <row r="83" spans="1:3">
      <c r="A83">
        <v>82.325055523542687</v>
      </c>
      <c r="B83">
        <f t="shared" ca="1" si="10"/>
        <v>48.825587713064003</v>
      </c>
      <c r="C83">
        <f t="shared" ca="1" si="11"/>
        <v>65.647186989296088</v>
      </c>
    </row>
    <row r="84" spans="1:3">
      <c r="A84">
        <v>80.646846804884262</v>
      </c>
      <c r="B84">
        <f t="shared" ca="1" si="10"/>
        <v>47.907842839093668</v>
      </c>
      <c r="C84">
        <f t="shared" ca="1" si="11"/>
        <v>64.137438571590607</v>
      </c>
    </row>
    <row r="85" spans="1:3">
      <c r="A85">
        <v>66.355524545942899</v>
      </c>
      <c r="B85">
        <f t="shared" ca="1" si="10"/>
        <v>31.057253130980641</v>
      </c>
      <c r="C85">
        <f t="shared" ca="1" si="11"/>
        <v>66.688886099119941</v>
      </c>
    </row>
    <row r="86" spans="1:3">
      <c r="A86">
        <v>65.023410393623635</v>
      </c>
      <c r="B86">
        <f t="shared" ca="1" si="10"/>
        <v>52.877780586915001</v>
      </c>
      <c r="C86">
        <f t="shared" ca="1" si="11"/>
        <v>61.638929125530325</v>
      </c>
    </row>
    <row r="87" spans="1:3">
      <c r="A87">
        <v>70.444417183753103</v>
      </c>
      <c r="B87">
        <f t="shared" ca="1" si="10"/>
        <v>46.004858403149882</v>
      </c>
      <c r="C87">
        <f t="shared" ca="1" si="11"/>
        <v>63.160861764712152</v>
      </c>
    </row>
    <row r="88" spans="1:3">
      <c r="A88">
        <v>64.693823156121653</v>
      </c>
      <c r="B88">
        <f t="shared" ca="1" si="10"/>
        <v>53.981397063972565</v>
      </c>
      <c r="C88">
        <f t="shared" ca="1" si="11"/>
        <v>65.755252777650071</v>
      </c>
    </row>
    <row r="89" spans="1:3">
      <c r="A89">
        <v>52.343899192637764</v>
      </c>
      <c r="B89">
        <f t="shared" ca="1" si="10"/>
        <v>34.005335995931688</v>
      </c>
      <c r="C89">
        <f t="shared" ca="1" si="11"/>
        <v>67.216899614326493</v>
      </c>
    </row>
    <row r="90" spans="1:3">
      <c r="A90">
        <v>43.702326188795269</v>
      </c>
      <c r="B90">
        <f t="shared" ca="1" si="10"/>
        <v>49.807552487899024</v>
      </c>
      <c r="C90">
        <f t="shared" ca="1" si="11"/>
        <v>59.183683716610297</v>
      </c>
    </row>
    <row r="91" spans="1:3">
      <c r="A91">
        <v>74.939976735040545</v>
      </c>
      <c r="B91">
        <f t="shared" ca="1" si="10"/>
        <v>33.78242322352633</v>
      </c>
      <c r="C91">
        <f t="shared" ca="1" si="11"/>
        <v>65.433992561595318</v>
      </c>
    </row>
    <row r="92" spans="1:3">
      <c r="A92">
        <v>70.330693966243416</v>
      </c>
      <c r="B92">
        <f t="shared" ca="1" si="10"/>
        <v>41.129678165940447</v>
      </c>
      <c r="C92">
        <f t="shared" ca="1" si="11"/>
        <v>62.635479264827836</v>
      </c>
    </row>
    <row r="93" spans="1:3">
      <c r="A93">
        <v>72.414873834932223</v>
      </c>
      <c r="B93">
        <f t="shared" ca="1" si="10"/>
        <v>53.96668335537295</v>
      </c>
      <c r="C93">
        <f t="shared" ca="1" si="11"/>
        <v>62.953559416303612</v>
      </c>
    </row>
    <row r="94" spans="1:3">
      <c r="A94">
        <v>67.561678229540121</v>
      </c>
      <c r="B94">
        <f t="shared" ca="1" si="10"/>
        <v>71.698230361370122</v>
      </c>
      <c r="C94">
        <f t="shared" ca="1" si="11"/>
        <v>65.478653341080303</v>
      </c>
    </row>
    <row r="95" spans="1:3">
      <c r="A95">
        <v>52.676828823168762</v>
      </c>
      <c r="B95">
        <f t="shared" ca="1" si="10"/>
        <v>50.93741433266765</v>
      </c>
      <c r="C95">
        <f t="shared" ca="1" si="11"/>
        <v>63.817457932985903</v>
      </c>
    </row>
    <row r="96" spans="1:3">
      <c r="A96">
        <v>79.858342183288187</v>
      </c>
      <c r="B96">
        <f t="shared" ca="1" si="10"/>
        <v>33.698005862819656</v>
      </c>
      <c r="C96">
        <f t="shared" ca="1" si="11"/>
        <v>60.104624886803144</v>
      </c>
    </row>
    <row r="97" spans="1:3">
      <c r="A97">
        <v>61.26544195052702</v>
      </c>
      <c r="B97">
        <f t="shared" ca="1" si="10"/>
        <v>48.361211742024153</v>
      </c>
      <c r="C97">
        <f t="shared" ca="1" si="11"/>
        <v>62.749418005941635</v>
      </c>
    </row>
    <row r="98" spans="1:3">
      <c r="A98">
        <v>54.920938787690829</v>
      </c>
      <c r="B98">
        <f t="shared" ca="1" si="10"/>
        <v>56.207067530484039</v>
      </c>
      <c r="C98">
        <f t="shared" ca="1" si="11"/>
        <v>66.26614917719273</v>
      </c>
    </row>
    <row r="99" spans="1:3">
      <c r="A99">
        <v>55.146461641415954</v>
      </c>
      <c r="B99">
        <f t="shared" ca="1" si="10"/>
        <v>42.55993058273112</v>
      </c>
      <c r="C99">
        <f t="shared" ca="1" si="11"/>
        <v>64.485242190069911</v>
      </c>
    </row>
    <row r="100" spans="1:3">
      <c r="A100">
        <v>59.852087183971889</v>
      </c>
      <c r="B100">
        <f t="shared" ca="1" si="10"/>
        <v>53.194251377677539</v>
      </c>
      <c r="C100">
        <f t="shared" ca="1" si="11"/>
        <v>65.269733692109412</v>
      </c>
    </row>
    <row r="101" spans="1:3">
      <c r="A101">
        <v>59.559661899984349</v>
      </c>
      <c r="B101">
        <f t="shared" ca="1" si="10"/>
        <v>27.826437636679799</v>
      </c>
      <c r="C101">
        <f t="shared" ca="1" si="11"/>
        <v>63.39855994719165</v>
      </c>
    </row>
  </sheetData>
  <mergeCells count="9">
    <mergeCell ref="F59:F62"/>
    <mergeCell ref="F65:F68"/>
    <mergeCell ref="F70:F71"/>
    <mergeCell ref="F56:F57"/>
    <mergeCell ref="F74:F75"/>
    <mergeCell ref="H1:I1"/>
    <mergeCell ref="H16:I16"/>
    <mergeCell ref="H35:I35"/>
    <mergeCell ref="F53:F5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Palma</dc:creator>
  <cp:lastModifiedBy>Adan Palma</cp:lastModifiedBy>
  <dcterms:created xsi:type="dcterms:W3CDTF">2020-12-28T21:54:24Z</dcterms:created>
  <dcterms:modified xsi:type="dcterms:W3CDTF">2020-12-28T23:52:18Z</dcterms:modified>
</cp:coreProperties>
</file>