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sheetId="1" r:id="rId4"/>
  </sheets>
  <definedNames/>
  <calcPr/>
</workbook>
</file>

<file path=xl/sharedStrings.xml><?xml version="1.0" encoding="utf-8"?>
<sst xmlns="http://schemas.openxmlformats.org/spreadsheetml/2006/main" count="57929" uniqueCount="915">
  <si>
    <t>Submission Date</t>
  </si>
  <si>
    <t>1. Habiendo leído lo anterior, ¿acepta participar de esta encuesta?</t>
  </si>
  <si>
    <t>1. ¿Es o se considera perteneciente a algún pueblo indígena u originario?</t>
  </si>
  <si>
    <t>2. ¿A cuál?</t>
  </si>
  <si>
    <t>3. En su hogar, aparte de los ingresos provenientes de su trabajo principal y considerando... &gt;&gt; b. Fuentes no laborales (arriendos, pensiones de vejez autofinanciadas, etc.)</t>
  </si>
  <si>
    <t>3. En su hogar, aparte de los ingresos provenientes de su trabajo principal y considerando... &gt;&gt; c. Ayuda del Estado (subsidios, pensiones asistenciales, PGU)</t>
  </si>
  <si>
    <t>3. En su hogar, aparte de los ingresos provenientes de su trabajo principal y considerando... &gt;&gt; d. Familiares o conocidos que no residen en el hogar</t>
  </si>
  <si>
    <t>4. Este bloque busca estimar el gasto mensual aproximado por... &gt;&gt; a) Alimentos &gt;&gt; Menos de $50.000</t>
  </si>
  <si>
    <t>4. Este bloque busca estimar el gasto mensual aproximado por... &gt;&gt; a) Alimentos &gt;&gt; $50.001 a $100.000</t>
  </si>
  <si>
    <t>4. Este bloque busca estimar el gasto mensual aproximado por... &gt;&gt; a) Alimentos &gt;&gt; $100.001 a $200.000</t>
  </si>
  <si>
    <t>4. Este bloque busca estimar el gasto mensual aproximado por... &gt;&gt; a) Alimentos &gt;&gt; Más de $200.000</t>
  </si>
  <si>
    <t>4. Este bloque busca estimar el gasto mensual aproximado por... &gt;&gt; a) Alimentos &gt;&gt; No aplica</t>
  </si>
  <si>
    <t>4. Este bloque busca estimar el gasto mensual aproximado por... &gt;&gt; b) Cuentas básicas (luz, agua, internet) &gt;&gt; Menos de $50.000</t>
  </si>
  <si>
    <t>4. Este bloque busca estimar el gasto mensual aproximado por... &gt;&gt; b) Cuentas básicas (luz, agua, internet) &gt;&gt; $50.001 a $100.000</t>
  </si>
  <si>
    <t>4. Este bloque busca estimar el gasto mensual aproximado por... &gt;&gt; b) Cuentas básicas (luz, agua, internet) &gt;&gt; $100.001 a $200.000</t>
  </si>
  <si>
    <t>4. Este bloque busca estimar el gasto mensual aproximado por... &gt;&gt; b) Cuentas básicas (luz, agua, internet) &gt;&gt; Más de $200.000</t>
  </si>
  <si>
    <t>4. Este bloque busca estimar el gasto mensual aproximado por... &gt;&gt; b) Cuentas básicas (luz, agua, internet) &gt;&gt; No aplica</t>
  </si>
  <si>
    <t>4. Este bloque busca estimar el gasto mensual aproximado por... &gt;&gt; c) Transporte &gt;&gt; Menos de $50.000</t>
  </si>
  <si>
    <t>4. Este bloque busca estimar el gasto mensual aproximado por... &gt;&gt; c) Transporte &gt;&gt; $50.001 a $100.000</t>
  </si>
  <si>
    <t>4. Este bloque busca estimar el gasto mensual aproximado por... &gt;&gt; c) Transporte &gt;&gt; $100.001 a $200.000</t>
  </si>
  <si>
    <t>4. Este bloque busca estimar el gasto mensual aproximado por... &gt;&gt; c) Transporte &gt;&gt; Más de $200.000</t>
  </si>
  <si>
    <t>4. Este bloque busca estimar el gasto mensual aproximado por... &gt;&gt; c) Transporte &gt;&gt; No aplica</t>
  </si>
  <si>
    <t>4. Este bloque busca estimar el gasto mensual aproximado por... &gt;&gt; d) Necesidades de salud &gt;&gt; Menos de $50.000</t>
  </si>
  <si>
    <t>4. Este bloque busca estimar el gasto mensual aproximado por... &gt;&gt; d) Necesidades de salud &gt;&gt; $50.001 a $100.000</t>
  </si>
  <si>
    <t>4. Este bloque busca estimar el gasto mensual aproximado por... &gt;&gt; d) Necesidades de salud &gt;&gt; $100.001 a $200.000</t>
  </si>
  <si>
    <t>4. Este bloque busca estimar el gasto mensual aproximado por... &gt;&gt; d) Necesidades de salud &gt;&gt; Más de $200.000</t>
  </si>
  <si>
    <t>4. Este bloque busca estimar el gasto mensual aproximado por... &gt;&gt; d) Necesidades de salud &gt;&gt; No aplica</t>
  </si>
  <si>
    <t>4. Este bloque busca estimar el gasto mensual aproximado por... &gt;&gt; e) Educación de los/as hijos/as &gt;&gt; Menos de $50.000</t>
  </si>
  <si>
    <t>4. Este bloque busca estimar el gasto mensual aproximado por... &gt;&gt; e) Educación de los/as hijos/as &gt;&gt; $50.001 a $100.000</t>
  </si>
  <si>
    <t>4. Este bloque busca estimar el gasto mensual aproximado por... &gt;&gt; e) Educación de los/as hijos/as &gt;&gt; $100.001 a $200.000</t>
  </si>
  <si>
    <t>4. Este bloque busca estimar el gasto mensual aproximado por... &gt;&gt; e) Educación de los/as hijos/as &gt;&gt; Más de $200.000</t>
  </si>
  <si>
    <t>4. Este bloque busca estimar el gasto mensual aproximado por... &gt;&gt; e) Educación de los/as hijos/as &gt;&gt; No aplica</t>
  </si>
  <si>
    <t>1. La distribución de su jornada de trabajo es:</t>
  </si>
  <si>
    <t>2. ¿En qué año comenzó a trabajar en su ocupación principal actual?</t>
  </si>
  <si>
    <t>3. ¿Usted es...?</t>
  </si>
  <si>
    <t>4. ¿Cuál sería la principal razón por la que decidiría inici... &gt;&gt; Seleccione la alternativa que corresponda &gt;&gt; Para cumplir la ley</t>
  </si>
  <si>
    <t>4. ¿Cuál sería la principal razón por la que decidiría inici... &gt;&gt; Seleccione la alternativa que corresponda &gt;&gt; Para acceder a programas y beneficios</t>
  </si>
  <si>
    <t>4. ¿Cuál sería la principal razón por la que decidiría inici... &gt;&gt; Seleccione la alternativa que corresponda &gt;&gt; Para cotizar en los sistemas de pensiones y salud</t>
  </si>
  <si>
    <t>4. ¿Cuál sería la principal razón por la que decidiría inici... &gt;&gt; Seleccione la alternativa que corresponda &gt;&gt; Otro. Especifique:</t>
  </si>
  <si>
    <t>5. ¿Qué condiciones harían que volviera a trabajar como Dependiente?</t>
  </si>
  <si>
    <t>6. Durante los últimos 12 meses, ¿usted ha cotizado o cotiza bajo algún sistema de previsión social (AFP o INP/PS)?</t>
  </si>
  <si>
    <t>7. ¿Qué tan satisfecha/o se siente con los siguientes aspectos de su trabajo actual? &gt;&gt; a) La cantidad de trabajo que realiza</t>
  </si>
  <si>
    <t>7. ¿Qué tan satisfecha/o se siente con los siguientes aspectos de su trabajo actual? &gt;&gt; b) El horario de trabajo</t>
  </si>
  <si>
    <t>7. ¿Qué tan satisfecha/o se siente con los siguientes aspectos de su trabajo actual? &gt;&gt; c) El tiempo de descanso durante la jornada laboral</t>
  </si>
  <si>
    <t>7. ¿Qué tan satisfecha/o se siente con los siguientes aspectos de su trabajo actual? &gt;&gt; d) El tiempo libre o de ocio fuera del trabajo</t>
  </si>
  <si>
    <t>1. ¿Cuál es su estado conyugal o civil actual?</t>
  </si>
  <si>
    <t>2. Actualmente, ¿tiene usted una pareja o cónyuge, ya sea que viva o no con usted? Considere pareja conviviente o relación estable</t>
  </si>
  <si>
    <t>3. Actualmente, ¿su pareja tiene trabajo remunerado?</t>
  </si>
  <si>
    <t>4. ¿Hace cuánto tiene su pareja este trabajo? (Si tiene más de un trabajo remunerado, responda por el que le reporta más ingresos)</t>
  </si>
  <si>
    <t>5. ¿Su pareja aporta al ingreso de su hogar?</t>
  </si>
  <si>
    <t>6. ¿En su ocupación principal su pareja es…?</t>
  </si>
  <si>
    <t>7. ¿El negocio o actividad por cuenta propia de su pareja o cónyuge realiza alguno de los ... &gt;&gt; a) Declaración mensual de IVA</t>
  </si>
  <si>
    <t>7. ¿El negocio o actividad por cuenta propia de su pareja o cónyuge realiza alguno de los ... &gt;&gt; b) Declaración anual de impuestos a la renta</t>
  </si>
  <si>
    <t>a) Salud (Isapre o Fonasa)</t>
  </si>
  <si>
    <t>b) AFP o INP (IPS)</t>
  </si>
  <si>
    <t>1. ¿Realiza usted trabajo doméstico en su hogar, como cocinar, limpiar, lavar la ropa, los platos o cuidar de niños?</t>
  </si>
  <si>
    <t>2. Durante un día habitual de la semana (lunes a viernes), ¿Cuántas horas al día le dedica... &gt;&gt; a) Cuidado de crianza de niños(as), de personas mayores, dependientes o enfermas en el hog...</t>
  </si>
  <si>
    <t>2. Durante un día habitual de la semana (lunes a viernes), ¿Cuántas horas al día le dedica... &gt;&gt; b) Tareas que realiza en su casa sin recibir un pago a cambio tales como hacer el aseo, pr...</t>
  </si>
  <si>
    <t>3. Durante un fin de semana habitual, ¿Cuántas horas al día le dedica usted al…? &gt;&gt; a) Cuidado de crianza de niños (as), de personas mayores, dependientes o enfermas en el ho...</t>
  </si>
  <si>
    <t>3. Durante un fin de semana habitual, ¿Cuántas horas al día le dedica usted al…? &gt;&gt; b) Tareas que realiza en su casa sin recibir un pago a cambio tales como hacer el aseo, pr...</t>
  </si>
  <si>
    <t>4. Las siguientes afirmaciones se refieren al trabajo doméstico que realiza en su hogar, c... &gt;&gt; a) A menudo siento una gran presión de tiempo para llevar a cabo las tareas del hogar</t>
  </si>
  <si>
    <t>4. Las siguientes afirmaciones se refieren al trabajo doméstico que realiza en su hogar, c... &gt;&gt; b) Frecuentemente soy interrumpida y/o perturbada mientras realizo las tareas del hogar</t>
  </si>
  <si>
    <t>4. Las siguientes afirmaciones se refieren al trabajo doméstico que realiza en su hogar, c... &gt;&gt; c) A menudo siento que estoy siempre haciendo tareas del hogar</t>
  </si>
  <si>
    <t>4. Las siguientes afirmaciones se refieren al trabajo doméstico que realiza en su hogar, c... &gt;&gt; d) Necesitaría más horas en el día para completar todas las tareas del hogar</t>
  </si>
  <si>
    <t>4. Las siguientes afirmaciones se refieren al trabajo doméstico que realiza en su hogar, c... &gt;&gt; e) Las tareas del hogar se han vuelto cada vez más grandes y exigentes</t>
  </si>
  <si>
    <t>4. Las siguientes afirmaciones se refieren al trabajo doméstico que realiza en su hogar, c... &gt;&gt; f) Me veo obligada a realizar múltiples tareas al mismo tiempo</t>
  </si>
  <si>
    <t>4. Las siguientes afirmaciones se refieren al trabajo doméstico que realiza en su hogar, c... &gt;&gt; g) Me siento abrumada por la cantidad de responsabilidades que tengo en mi hogar</t>
  </si>
  <si>
    <t>4. Las siguientes afirmaciones se refieren al trabajo doméstico que realiza en su hogar, c... &gt;&gt; h) Raramente tengo un momento de descanso durante el día</t>
  </si>
  <si>
    <t>5. ¿Con qué frecuencia le ocurren las siguientes situaciones? &gt;&gt; a) Piensas en las tareas domésticas y familiares cuándo estas en el trabajo</t>
  </si>
  <si>
    <t>5. ¿Con qué frecuencia le ocurren las siguientes situaciones? &gt;&gt; b) Hay situaciones en las que deberías estar en el trabajo y en casa a la vez</t>
  </si>
  <si>
    <t>5. ¿Con qué frecuencia le ocurren las siguientes situaciones? &gt;&gt; c) Tu trabajo te quita tiempo que te hubiera gustado pasar con tu pareja/familia/amigos</t>
  </si>
  <si>
    <t>5. ¿Con qué frecuencia le ocurren las siguientes situaciones? &gt;&gt; d) Te resulta complicado atender a tus obligaciones domésticas porque estás constantemente...</t>
  </si>
  <si>
    <t>5. ¿Con qué frecuencia le ocurren las siguientes situaciones? &gt;&gt; e) Tienes que trabajar tanto que no tienes tiempo para tus hobbies</t>
  </si>
  <si>
    <t>5. ¿Con qué frecuencia le ocurren las siguientes situaciones? &gt;&gt; f) Tus obligaciones laborales hacen que te resulte complicado relajarte en casa</t>
  </si>
  <si>
    <t>5. ¿Con qué frecuencia le ocurren las siguientes situaciones? &gt;&gt; g) Las exigencias de tu trabajo interfieren con tu vida familiar y en el hogar</t>
  </si>
  <si>
    <t>6. En relación al trabajo doméstico, ¿cuán de acuerdo o en desacuerdo está con las siguien... &gt;&gt; a) Me encuentro fácilmente bajo presión de tiempo para realizar las tareas domésticas y de...</t>
  </si>
  <si>
    <t>6. En relación al trabajo doméstico, ¿cuán de acuerdo o en desacuerdo está con las siguien... &gt;&gt; b) Incluso por la mañana, comienzo a preocuparme por el trabajo familiar</t>
  </si>
  <si>
    <t>6. En relación al trabajo doméstico, ¿cuán de acuerdo o en desacuerdo está con las siguien... &gt;&gt; c) Si pospongo alguna tarea doméstica, tengo dificultades para dormir por la noche.</t>
  </si>
  <si>
    <t>6. En relación al trabajo doméstico, ¿cuán de acuerdo o en desacuerdo está con las siguien... &gt;&gt; d) Constantemente pienso en mis responsabilidades en casa.</t>
  </si>
  <si>
    <t>7. La semana pasada, ¿recibió apoyo de alguna persona que no sea integrante del hogar, como abuela, tío, vecino, amiga, en su hogar para realizar algún quehacer doméstico o cuidar a alguien del hogar?</t>
  </si>
  <si>
    <t>8. Y esta ayuda, ¿fue de tipo…?</t>
  </si>
  <si>
    <t>9. ¿La persona de la que recibe ayuda es hombre o mujer? En caso de que reciba ayuda de más de una persona, piense en quien lo hace con mayor frecuencia.</t>
  </si>
  <si>
    <t>10. ¿Esta persona recibe pago? Ya sea monetario o en especies.</t>
  </si>
  <si>
    <t>11. Aparte de las labores de cuidados y del hogar, ¿usted cuida de otras personas o hace labores domésticas fuera de su hogar sin remuneración?</t>
  </si>
  <si>
    <t>12. A lo largo de su vida, ¿ha tenido que cuidar de otras personas, ya sea adultos mayores, personas en situación de discapacidad, u otro(s) niño(s) que no sean su(s) propio(s) hijo(s) por período prolongado (más de 6 meses)?</t>
  </si>
  <si>
    <t>13. ¿Cuántas personas ha cuidado con anterioridad? (Nº de personas)</t>
  </si>
  <si>
    <t>1. ¿Cuál es su nacionalidad? &gt;&gt; Seleccione la alternativa que corresponda &gt;&gt; Chilena (exclusivamente)</t>
  </si>
  <si>
    <t>1. ¿Cuál es su nacionalidad? &gt;&gt; Seleccione la alternativa que corresponda &gt;&gt; Chilena y otra (doble nacionalidad). Especifique país:</t>
  </si>
  <si>
    <t>1. ¿Cuál es su nacionalidad? &gt;&gt; Seleccione la alternativa que corresponda &gt;&gt; Venezuela</t>
  </si>
  <si>
    <t>1. ¿Cuál es su nacionalidad? &gt;&gt; Seleccione la alternativa que corresponda &gt;&gt; Perú</t>
  </si>
  <si>
    <t>1. ¿Cuál es su nacionalidad? &gt;&gt; Seleccione la alternativa que corresponda &gt;&gt; Colombia</t>
  </si>
  <si>
    <t>1. ¿Cuál es su nacionalidad? &gt;&gt; Seleccione la alternativa que corresponda &gt;&gt; Haití</t>
  </si>
  <si>
    <t>1. ¿Cuál es su nacionalidad? &gt;&gt; Seleccione la alternativa que corresponda &gt;&gt; Bolivia</t>
  </si>
  <si>
    <t>1. ¿Cuál es su nacionalidad? &gt;&gt; Seleccione la alternativa que corresponda &gt;&gt; Argentina</t>
  </si>
  <si>
    <t>1. ¿Cuál es su nacionalidad? &gt;&gt; Seleccione la alternativa que corresponda &gt;&gt; Ecuador</t>
  </si>
  <si>
    <t>1. ¿Cuál es su nacionalidad? &gt;&gt; Seleccione la alternativa que corresponda &gt;&gt; Otro. Especifique país:</t>
  </si>
  <si>
    <t>2. ¿Eres migrante?</t>
  </si>
  <si>
    <t>3. ¿Cuál es tu situación migratoria actual?</t>
  </si>
  <si>
    <t>4. Marque el periodo en que llegó a vivir a Chile:</t>
  </si>
  <si>
    <t>5. En el país donde vivía antes, tu situación laboral era..</t>
  </si>
  <si>
    <t>6. ¿Tu situación laboral en Chile ha cambiado respecto a tu país de origen?</t>
  </si>
  <si>
    <t>7. ¿Tienes más dificultades para acceder a financiamiento que una persona nacida en Chile?</t>
  </si>
  <si>
    <t>1. Salud mental</t>
  </si>
  <si>
    <t xml:space="preserve"> &gt;&gt; ¿Sus preocupaciones le han hecho perder mucho sueño?</t>
  </si>
  <si>
    <t xml:space="preserve"> &gt;&gt; ¿Se ha sentido constantemente agobiado(a) y en tensión?</t>
  </si>
  <si>
    <t xml:space="preserve"> &gt;&gt; ¿Ha sentido que no puede superar sus dificultades?</t>
  </si>
  <si>
    <t xml:space="preserve"> &gt;&gt; ¿Se ha sentido poco feliz y deprimido(a)?</t>
  </si>
  <si>
    <t xml:space="preserve"> &gt;&gt; ¿Ha perdido confianza en sí mismo?</t>
  </si>
  <si>
    <t xml:space="preserve"> &gt;&gt; ¿Ha pensado que usted es una persona que no vale para nada?</t>
  </si>
  <si>
    <t xml:space="preserve"> &gt;&gt; ¿Ha sentido que está jugando un papel útil en la vida?</t>
  </si>
  <si>
    <t xml:space="preserve"> &gt;&gt; ¿Se ha sentido capaz de tomar decisiones?</t>
  </si>
  <si>
    <t xml:space="preserve"> &gt;&gt; ¿Ha sido capaz de disfrutar sus actividades normales de cada día?</t>
  </si>
  <si>
    <t xml:space="preserve"> &gt;&gt; ¿Ha sido capaz de hacer frente a sus problemas?</t>
  </si>
  <si>
    <t xml:space="preserve"> &gt;&gt; ¿Se siente razonablemente feliz considerando todas las circunstancias?</t>
  </si>
  <si>
    <t>1.2 Condiciones del trabajo &gt;&gt; ¿Su carga de trabajo se distribuye de manera desigual de modo que se le acumula el trabajo...</t>
  </si>
  <si>
    <t>1.2 Condiciones del trabajo &gt;&gt; ¿Con qué frecuencia le falta tiempo para completar sus tareas?</t>
  </si>
  <si>
    <t>1.2 Condiciones del trabajo &gt;&gt; ¿Se retrasa en la entrega de su trabajo?</t>
  </si>
  <si>
    <t>1.2 Condiciones del trabajo &gt;&gt; Su trabajo, ¿le coloca en situaciones emocionalmente perturbadoras?</t>
  </si>
  <si>
    <t>1.2 Condiciones del trabajo &gt;&gt; Como parte de su trabajo, ¿tiene que lidiar con los problemas personales de usuarios o cli...</t>
  </si>
  <si>
    <t>1.2 Condiciones del trabajo &gt;&gt; Su trabajo, ¿le exige esconder sus emociones?</t>
  </si>
  <si>
    <t>1.2 Condiciones del trabajo &gt;&gt; De ser necesario, ¿con qué frecuencia obtiene ayuda y apoyo de sus compañeros(as) de traba...</t>
  </si>
  <si>
    <t>1.2 Condiciones del trabajo &gt;&gt; De ser necesario, ¿con qué frecuencia sus compañeros(as) de trabajo están dispuestos(as) a...</t>
  </si>
  <si>
    <t>1.2 Condiciones del trabajo &gt;&gt; ¿Hay buen ambiente entre usted y sus compañeros(as) de trabajo?</t>
  </si>
  <si>
    <t>1.2 Condiciones del trabajo &gt;&gt; En su trabajo, ¿usted siente que forma parte de un equipo?</t>
  </si>
  <si>
    <t>1.2 Condiciones del trabajo &gt;&gt; ¿Está preocupado(a) que cambie sus tareas cotidianas en contra de su voluntad?</t>
  </si>
  <si>
    <t>1.2 Condiciones del trabajo &gt;&gt; ¿Está preocupado(a) por si la trasladan a otro lugar de trabajo, obra, funciones en contra...</t>
  </si>
  <si>
    <t>1.2 Condiciones del trabajo &gt;&gt; ¿Está preocupado(a) que cambie el horario (jornada, días de la semana, hora de entrada y s...</t>
  </si>
  <si>
    <t>1.2 Condiciones del trabajo &gt;&gt; ¿Siente que su trabajo le consume demasiada ENERGÍA teniendo un efecto negativo en su vida...</t>
  </si>
  <si>
    <t>1.2 Condiciones del trabajo &gt;&gt; ¿Siente que su trabajo le consume demasiado TIEMPO teniendo un efecto negativo en su vida ...</t>
  </si>
  <si>
    <t>1.2 Condiciones del trabajo &gt;&gt; Las exigencias de su trabajo, ¿interfieren con su vida privada y familiar?</t>
  </si>
  <si>
    <t xml:space="preserve"> &gt;&gt; En su trabajo, durante los últimos 12 meses, ¿ha estado involucrado(a) en disputas o confl...</t>
  </si>
  <si>
    <t xml:space="preserve"> &gt;&gt; En su trabajo, durante los últimos 12 meses, ¿ha estado expuesto(a) a bromas desagradables...</t>
  </si>
  <si>
    <t xml:space="preserve"> &gt;&gt; En los últimos 12 meses, ¿ha estado expuesto(a) a acoso relacionado al trabajo por correo ...</t>
  </si>
  <si>
    <t xml:space="preserve"> &gt;&gt; En su trabajo, durante los últimos 12 meses, ¿ha estado expuesta(o) a acoso sexual? </t>
  </si>
  <si>
    <t xml:space="preserve"> &gt;&gt; En su trabajo, en los últimos 12 meses, ¿ha estado expuesta(o) a violencia física?</t>
  </si>
  <si>
    <t xml:space="preserve"> &gt;&gt; El bullying o acoso significa que una persona está expuesta a un trato desagradable o deni...</t>
  </si>
  <si>
    <t xml:space="preserve"> &gt;&gt; ¿Con qué frecuencia se siente intimidado(a), colocado(a) en ridículo o injustamente critic...</t>
  </si>
  <si>
    <t>1. ¿Con qué frecuencia utiliza las siguientes herramientas tecnológicas en sus actividades... &gt;&gt; a) Teléfono móvil (llamadas, mensajes, WhatsApp)</t>
  </si>
  <si>
    <t>1. ¿Con qué frecuencia utiliza las siguientes herramientas tecnológicas en sus actividades... &gt;&gt; b) Redes sociales (Instagram, Facebook, etc.)</t>
  </si>
  <si>
    <t>1. ¿Con qué frecuencia utiliza las siguientes herramientas tecnológicas en sus actividades... &gt;&gt; c) Internet (buscar información, ver tutoriales, clases)</t>
  </si>
  <si>
    <t>1. ¿Con qué frecuencia utiliza las siguientes herramientas tecnológicas en sus actividades... &gt;&gt; d) Computador o tableta</t>
  </si>
  <si>
    <t>1. ¿Con qué frecuencia utiliza las siguientes herramientas tecnológicas en sus actividades... &gt;&gt; e) Herramientas de apoyo físico (silla de ruedas, bastón, órtesis)</t>
  </si>
  <si>
    <t>1. ¿Con qué frecuencia utiliza las siguientes herramientas tecnológicas en sus actividades... &gt;&gt; f) Herramientas de apoyo cognitivo o visual (cuadernos, pizarra, etc.)</t>
  </si>
  <si>
    <t>1. ¿Con qué frecuencia utiliza las siguientes herramientas tecnológicas en sus actividades... &gt;&gt; g) Electrodomésticos o equipos de asistencia (TV, reproductor, etc.)</t>
  </si>
  <si>
    <t>2. En el contexto de sus labores [cuidado/emprendimiento], considera que las herramientas ... &gt;&gt; …facilitan mis labores de [cuidado/emprendimiento]</t>
  </si>
  <si>
    <t>2. En el contexto de sus labores [cuidado/emprendimiento], considera que las herramientas ... &gt;&gt; …reducen mi carga física diaria</t>
  </si>
  <si>
    <t>2. En el contexto de sus labores [cuidado/emprendimiento], considera que las herramientas ... &gt;&gt; ...reducen mi carga mental diaria</t>
  </si>
  <si>
    <t>2. En el contexto de sus labores [cuidado/emprendimiento], considera que las herramientas ... &gt;&gt; ...me ayudan a tener más tiempo libre para mis necesidades básicas (comer, dormir, etcéter...</t>
  </si>
  <si>
    <t>2. En el contexto de sus labores [cuidado/emprendimiento], considera que las herramientas ... &gt;&gt; ... me ayudan a tener más tiempo para realizar actividades personales (deportivas, recreac...</t>
  </si>
  <si>
    <t>2. En el contexto de sus labores [cuidado/emprendimiento], considera que las herramientas ... &gt;&gt; ...me ayudan a tener más tiempo para participar en actividades comunitarias (organizacione...</t>
  </si>
  <si>
    <t>2. En el contexto de sus labores [cuidado/emprendimiento], considera que las herramientas ... &gt;&gt; ...me ayudan a mejorar mi relación con [la persona a quién entrego cuidados/mis clientes]</t>
  </si>
  <si>
    <t>3.  ¿Qué impacto cree que vaya a tener la inteligencia artificial en sus labores de [cuidado/emprendimiento]?</t>
  </si>
  <si>
    <t>Submission ID</t>
  </si>
  <si>
    <t>Sí</t>
  </si>
  <si>
    <t>Yagán</t>
  </si>
  <si>
    <t>No</t>
  </si>
  <si>
    <t>No aplica</t>
  </si>
  <si>
    <t>Menos de $50.000</t>
  </si>
  <si>
    <t>$50.001 a $100.000</t>
  </si>
  <si>
    <t>De lunes a viernes y a veces sábado, domingo y festivos</t>
  </si>
  <si>
    <t>Servicio doméstico (puertas adentro o puertas afuera)</t>
  </si>
  <si>
    <t>(1) Muy satisfecho/a</t>
  </si>
  <si>
    <t>Soltera</t>
  </si>
  <si>
    <t>Más de 3 años</t>
  </si>
  <si>
    <t>Más de 2 horas y menos de 4 horas</t>
  </si>
  <si>
    <t>Muy en desacuerdo</t>
  </si>
  <si>
    <t>Nunca</t>
  </si>
  <si>
    <t>Ocasional</t>
  </si>
  <si>
    <t>Mujer</t>
  </si>
  <si>
    <t>Sí, monetario</t>
  </si>
  <si>
    <t>Sí, hago labores domésticas</t>
  </si>
  <si>
    <t>Sí, de otro(s) niño(s)
No</t>
  </si>
  <si>
    <t>Chilena (exclusivamente)</t>
  </si>
  <si>
    <t>Visa de trabajo o temporal</t>
  </si>
  <si>
    <t>Entre 2023 y 2024</t>
  </si>
  <si>
    <t>Trabajadora por cuenta propia informal (sin reportar ventas del Estado)</t>
  </si>
  <si>
    <t>Se mantuvo igual</t>
  </si>
  <si>
    <t>Si</t>
  </si>
  <si>
    <t>Mucho menos que lo habitual</t>
  </si>
  <si>
    <t>No más que lo habitual</t>
  </si>
  <si>
    <t>Igual que lo habitual</t>
  </si>
  <si>
    <t>A menudo</t>
  </si>
  <si>
    <t>(1) Nunca</t>
  </si>
  <si>
    <t>Totalmente en desacuerdo</t>
  </si>
  <si>
    <t>PRUEBAAAAAAAA</t>
  </si>
  <si>
    <t>Más de $200.000</t>
  </si>
  <si>
    <t>$100.001 a $200.000</t>
  </si>
  <si>
    <t>Trabajadora por cuenta propia</t>
  </si>
  <si>
    <t>Para cumplir la ley</t>
  </si>
  <si>
    <t>Le ofrecieran un ingreso mayor al actual</t>
  </si>
  <si>
    <t>(4) Satisfecho/a</t>
  </si>
  <si>
    <t>Entre 4 a 6 horas</t>
  </si>
  <si>
    <t>De acuerdo</t>
  </si>
  <si>
    <t>En desacuerdo</t>
  </si>
  <si>
    <t>Muy de acuerdo</t>
  </si>
  <si>
    <t>Ni de acuerdo ni en desacuerdo</t>
  </si>
  <si>
    <t>A veces</t>
  </si>
  <si>
    <t>Rara vez</t>
  </si>
  <si>
    <t>Sí, de personas dependientes (personas con enfermedades y/o discapacidades)</t>
  </si>
  <si>
    <t>Bastante más que lo habitual</t>
  </si>
  <si>
    <t>No, en absoluto</t>
  </si>
  <si>
    <t>Menos que lo habitual</t>
  </si>
  <si>
    <t>Nunca/ casi nunca</t>
  </si>
  <si>
    <t>Siempre</t>
  </si>
  <si>
    <t>(5) Siempre</t>
  </si>
  <si>
    <t>Totalmente de acuerdo</t>
  </si>
  <si>
    <t>Neutral</t>
  </si>
  <si>
    <t>Buena ya q se tienen respuestas rápidas</t>
  </si>
  <si>
    <t>Sólo fines de semana o festivos</t>
  </si>
  <si>
    <t>Empleada a honorarios</t>
  </si>
  <si>
    <t>(3) Ni satisfecho/a ni insatisfecho/a</t>
  </si>
  <si>
    <t>Conviviente civil (con acuerdo de unión civil)</t>
  </si>
  <si>
    <t>Empleado del sector privado</t>
  </si>
  <si>
    <t>Entre 1 a 2 horas</t>
  </si>
  <si>
    <t>Sí, unas pocas veces</t>
  </si>
  <si>
    <t>(3) A veces</t>
  </si>
  <si>
    <t>Muy necesarios</t>
  </si>
  <si>
    <t>De lunes a viernes</t>
  </si>
  <si>
    <t>Conviviente o pareja sin acuerdo de unión civil</t>
  </si>
  <si>
    <t>Entre 1 a 3 años</t>
  </si>
  <si>
    <t>Más de 6 horas y menos de 8 horas</t>
  </si>
  <si>
    <t>Mejor que lo habitual</t>
  </si>
  <si>
    <t>(4) A menudo</t>
  </si>
  <si>
    <t>Va a ayudarme a mejorar mi promocion de mi emprendimiento</t>
  </si>
  <si>
    <t>De lunes a domingo</t>
  </si>
  <si>
    <t>(1) Muy insatisfecho/a</t>
  </si>
  <si>
    <t>Divorciada</t>
  </si>
  <si>
    <t>Más de 8 horas</t>
  </si>
  <si>
    <t>Hombre</t>
  </si>
  <si>
    <t>Mucho más que lo habitual</t>
  </si>
  <si>
    <t>Más que lo habitual</t>
  </si>
  <si>
    <t>Todo</t>
  </si>
  <si>
    <t>Aymara</t>
  </si>
  <si>
    <t>Bajo ninguna condición</t>
  </si>
  <si>
    <t>Casada</t>
  </si>
  <si>
    <t>Frecuente</t>
  </si>
  <si>
    <t>LA IA ES MUY IMPORTANTE EN MI TRABAJO , ME AYUDA A TENER INFORMACION DETALLADA , REDACCION EN LAS IDEAS DE MI TRABAJO , CONOCIMIENTOS Y MUCHO MAS</t>
  </si>
  <si>
    <t>Para cotizar en los sistemas de pensiones y salud</t>
  </si>
  <si>
    <t>Empleador o empresario</t>
  </si>
  <si>
    <t>Sí, en Sistema Público (FONASA Grupo B, C y D)</t>
  </si>
  <si>
    <t>Sí, de adultos mayores</t>
  </si>
  <si>
    <t>No es un impacto para mí en lo personal ya que cada persona elige con quién trabajar, y quién le realice el trabajo. Alcanza para todo</t>
  </si>
  <si>
    <t>Empleadora o empresaria</t>
  </si>
  <si>
    <t>(2) Insatisfecho/a</t>
  </si>
  <si>
    <t>Trabajador por cuenta propia</t>
  </si>
  <si>
    <t>Siempre uso inteligencia artificial, ya sea para realizar publicaciones y publicidad en redes sociales, o para realizar planillas contables, resolver dudas relacionadas al emprendimiento, etc.
Para mí el uso de la inteligencia artificial me ha facilitado muchas tareas del trabajo y familiar</t>
  </si>
  <si>
    <t>Si su negocio se fuera a perdida</t>
  </si>
  <si>
    <t>(2) Rara vez</t>
  </si>
  <si>
    <t>DE AYUDA, SOBRE TODO EN CONOCIMIENTO</t>
  </si>
  <si>
    <t>Un impacto muy positivo al tener posibilidades de acceder a aprender mejores conocimientos en el desarrollo de mi labor .</t>
  </si>
  <si>
    <t>(5) Muy satisfecho/a</t>
  </si>
  <si>
    <t>Separada</t>
  </si>
  <si>
    <t>Ninguna</t>
  </si>
  <si>
    <t>Familiar no remunerado (por ej., trabajando en almacén o repartos)</t>
  </si>
  <si>
    <t>No lo sé ...ayuda mucho ,pero se que no supera mi diligencia</t>
  </si>
  <si>
    <t>Sí, en Sistema Público (FONASA Grupo A Indigente)</t>
  </si>
  <si>
    <t>Sí, de otro(s) niño(s)</t>
  </si>
  <si>
    <t>Mucho</t>
  </si>
  <si>
    <t>Para acceder a programas y beneficios</t>
  </si>
  <si>
    <t>Sí, cuido de niños(as)</t>
  </si>
  <si>
    <t>Lo que sea ,hay que adaptarse</t>
  </si>
  <si>
    <t>Afro</t>
  </si>
  <si>
    <t>Domingo miércoles jueves  viernes</t>
  </si>
  <si>
    <t>Trabajo en dependiente y Independiente</t>
  </si>
  <si>
    <t>Será o ya es un Salto a la inteligencia del sistema en acelerar más las ventas</t>
  </si>
  <si>
    <t>Creo q no tendrá impacto.</t>
  </si>
  <si>
    <t>Anulada</t>
  </si>
  <si>
    <t>Sí, de adultos mayores
Sí, de otro(s) niño(s)</t>
  </si>
  <si>
    <t>Creo que es será de mucho impacto positivo para la creación y soluciones para nuevos desafíos.</t>
  </si>
  <si>
    <t>Muchisimo</t>
  </si>
  <si>
    <t>Le ofrecieran beneficios laborales (cotizaciones de salud, seguro de desempleo, vacaciones), pero con un ingreso menor al actual</t>
  </si>
  <si>
    <t>No creo ke afecte mucho</t>
  </si>
  <si>
    <t>Otro</t>
  </si>
  <si>
    <t>Ofrecieran beneficios laborales, pero con un ingreso mucho mayor al actual</t>
  </si>
  <si>
    <t>Sí, mensualmente</t>
  </si>
  <si>
    <t>No demasiado, ya que mis labores son presenciales y realizadas con mis manos, es algo "artesanal".Sí es de ayuda en la parte creativa, pero el trabajo no lo puede realizar por mí.</t>
  </si>
  <si>
    <t>Mi emprendimiento es más físico no creo que impida, es más acelera la productividad.</t>
  </si>
  <si>
    <t>No estoy de acuerdo conbla IA me gusta pensar que aún puedo hacer cosas por mi vista y no sólo seguir la moda, utilizar artefactos esta bien, pero dejar de pensar para que una máquina lo haga por uno teniendo las capacidades, me parece bien para las personas con capacidades limitadas debido a enfermedades, accidentes, etc para poder comunicarse o expresarse como la mayoría.</t>
  </si>
  <si>
    <t>Realmente no se</t>
  </si>
  <si>
    <t>Empleada del sector privado</t>
  </si>
  <si>
    <t>Sí, cuido de personas mayores</t>
  </si>
  <si>
    <t>Sí, de personas dependientes (personas con enfermedades y/o discapacidades)
Sí, de adultos mayores</t>
  </si>
  <si>
    <t>Ninguna porque los enfermos mentales no les sirve la inteligencia artificial</t>
  </si>
  <si>
    <t>La verdad, nada podrá reemplazar  al ser humano , no creo en su impacto pir lo menos a mi no me interesa</t>
  </si>
  <si>
    <t>Mapuche</t>
  </si>
  <si>
    <t>Bueno</t>
  </si>
  <si>
    <t>Empleada del sector público</t>
  </si>
  <si>
    <t>Ninguno</t>
  </si>
  <si>
    <t>Entre 3 y 6 meses</t>
  </si>
  <si>
    <t>Impacto positivo ya que se puede utilizar como una herramienta para potenciar el emprendimiento ya que brinda una amplia variedad de beneficios, incluyendo la automatización de procesos, el análisis de grandes cantidades de datos, la mejora de la experiencia del cliente y la reducción de errores humanos, entre otros.</t>
  </si>
  <si>
    <t>Facilita , compras y presupuesto</t>
  </si>
  <si>
    <t>De lunes a lunes</t>
  </si>
  <si>
    <t>Para mi emprendimiento sería muy buena</t>
  </si>
  <si>
    <t>Empleado del sector público</t>
  </si>
  <si>
    <t>Facilidades</t>
  </si>
  <si>
    <t>No trabajo</t>
  </si>
  <si>
    <t>Sí, de personas dependientes (personas con enfermedades y/o discapacidades)
Sí, de adultos mayores
Sí, de otro(s) niño(s)</t>
  </si>
  <si>
    <t>Empleado a honorarios</t>
  </si>
  <si>
    <t>Bolivia</t>
  </si>
  <si>
    <t>Residencia permanente</t>
  </si>
  <si>
    <t>Entre 2017 y 2019</t>
  </si>
  <si>
    <t>Asalariada para un empleador/a, empresa o negocio con seguridad social</t>
  </si>
  <si>
    <t>Mejoró</t>
  </si>
  <si>
    <t>Mucho, demasiado diria yo son muy útiles en la vida de ahora</t>
  </si>
  <si>
    <t>Mmm  siento que puede ser espada de doble filo si te ayudara bastante a encontrar de todo para hacer algo pero a costo de que ?</t>
  </si>
  <si>
    <t>Creando formas de ventas más rápidas e ideas más modernas en exposición a productos para la venta  ,como catálagos y ventas online..</t>
  </si>
  <si>
    <t>Lunes a sábado</t>
  </si>
  <si>
    <t>Venezuela</t>
  </si>
  <si>
    <t>Empeoró</t>
  </si>
  <si>
    <t>No lo se</t>
  </si>
  <si>
    <t>Sí, semanalmente</t>
  </si>
  <si>
    <t>A que falle el sistema y me arroje errores</t>
  </si>
  <si>
    <t>Un impacto positivo porque permite tener acceso a conocimientos sin movernos de casa y nos entrega herramientas para mejorar nuestros emprendimientos sin tener que pagar dinero de más por capacitarnos.</t>
  </si>
  <si>
    <t>Mi trabajo es más bien interactivo , por lo tanto no se cómo podría influir</t>
  </si>
  <si>
    <t>Le ofrecieran un ingreso fijo pero similar al actual</t>
  </si>
  <si>
    <t>Menos de 3 meses</t>
  </si>
  <si>
    <t>Sí, hago labores domésticas
Sí, cuido de niños(as)</t>
  </si>
  <si>
    <t>Aumenta la creatividad y expectativas en mi trabajo como manicurista</t>
  </si>
  <si>
    <t>Sí, cuido de personas dependientes (personas con enfermedades y/o discapacidades)</t>
  </si>
  <si>
    <t>Para nada bueno..ya que pienso que Dios le dio la sabiduria he inteligencia al hombre (ambos sexos)..por lo tanto una maquina es imposible que pueda funcionar sin un humano.debe permanecer controlado,un corte de luz otro problema,sin señal nada funciona.
La inteligencia artificial es solo momentánea.
Que puede ayudar a un poco si ..pero sustituir a la raza humana nunca .</t>
  </si>
  <si>
    <t>Entre 2014 y 2016</t>
  </si>
  <si>
    <t>Mm la verdad no me lo imagino que tan útil baya ser para mí</t>
  </si>
  <si>
    <t>Sí, en especies</t>
  </si>
  <si>
    <t>Mejor llegada con la gente</t>
  </si>
  <si>
    <t>Impacto negativo,la raza humana será sustituida</t>
  </si>
  <si>
    <t>Pésima idea.</t>
  </si>
  <si>
    <t>martes a domingos</t>
  </si>
  <si>
    <t>Italiana</t>
  </si>
  <si>
    <t>No le veo razón a reemplazar personas por máquinas</t>
  </si>
  <si>
    <t>No manejo ese tema</t>
  </si>
  <si>
    <t>Acercamiento a más pesonas atraves de redes sociales</t>
  </si>
  <si>
    <t>Asta el momento no creo que m afecte al contrario me ayuda a crear mejor contenido para las redes</t>
  </si>
  <si>
    <t>Sí, de personas dependientes (personas con enfermedades y/o discapacidades)
Sí, de otro(s) niño(s)</t>
  </si>
  <si>
    <t>Ups, no lo se</t>
  </si>
  <si>
    <t>Que el horario sea compatible con mis hijo.</t>
  </si>
  <si>
    <t>Brasil</t>
  </si>
  <si>
    <t>Un avance pero a la vez, el
Ser humano será cada día más inútil.</t>
  </si>
  <si>
    <t>No lo sé</t>
  </si>
  <si>
    <t>Nunca la e ocupado</t>
  </si>
  <si>
    <t>Beneficios para el emprendimiento</t>
  </si>
  <si>
    <t>Sí, diariamente</t>
  </si>
  <si>
    <t>Labores de optimización de recursos forma de cómo llegar a mi público objetivo y como poder levantar recursos para generar más trabajo</t>
  </si>
  <si>
    <t>Sería bueno ya que en mi emprendimientomme ayudaría a tener más clientela</t>
  </si>
  <si>
    <t>Un muy buen impacto, ya que puedo hacer que me cree anuncios muy buenos y ahorrarme ese tiempo de hacerlo yo</t>
  </si>
  <si>
    <t>Retraso emocional en el ser humano</t>
  </si>
  <si>
    <t>Flexibilidad horaria</t>
  </si>
  <si>
    <t>Si se sabe ocupar sería un impacto positivo pero es uno quien tiene que pensar y actuar</t>
  </si>
  <si>
    <t>Nos quitara trabajos</t>
  </si>
  <si>
    <t>Ayuda totslmente</t>
  </si>
  <si>
    <t>no entiendo , lo de inteligencia artificial</t>
  </si>
  <si>
    <t>Aun no entiendo bien la inteligencia artificial,no la ocupo actualmente</t>
  </si>
  <si>
    <t>Sí, hago labores domésticas
Sí, cuido de personas dependientes (personas con enfermedades y/o discapacidades)</t>
  </si>
  <si>
    <t>Creo que no aplica</t>
  </si>
  <si>
    <t>Va hacer u a gran ayuda para mi emprendimiento.</t>
  </si>
  <si>
    <t>Bueno yo trabajo independiente tengo un local de verdulería en mi casa vendo verduras de huerta y necesito recrear más mi local para seguir creciendo de mi emprendimiento independiente</t>
  </si>
  <si>
    <t>Entre 7 meses y 1 año</t>
  </si>
  <si>
    <t>Mal. Porque para mis clientes yo soy su inteligencia.</t>
  </si>
  <si>
    <t>Puede ayudar a personas con discapacidad a salir a delante</t>
  </si>
  <si>
    <t>ѕєríα gєníαl tєnєr єѕα llegada</t>
  </si>
  <si>
    <t>Muy grave, dejando a personas sin trabajo</t>
  </si>
  <si>
    <t>Me facilita muchas cosas además de que ahorro tiempo.</t>
  </si>
  <si>
    <t>Poder mejorará en muchos aspectos</t>
  </si>
  <si>
    <t>Muchísima, me alivianan mi trabajo al crear proyectos para mis eventos y también canalizar energía mental .</t>
  </si>
  <si>
    <t>Argentina</t>
  </si>
  <si>
    <t>Ayudarme a organizar mus redes sociales y finanzas</t>
  </si>
  <si>
    <t>En ayudar a crecer mi negocio para poder crear más contenido para las redes sociales sobre nuevos productos y stock de productos</t>
  </si>
  <si>
    <t>Huilliche</t>
  </si>
  <si>
    <t>En lo que realizó ninguno ya que trabajo en ventas de telecomunicaciones y artículos electrónicos y nada reemplazará a un persona en este tipo de trabajos ya que el convencer a una persona de lo que vendo lo puedo hacer solo yo no un robot ya que nadie le creería a alguien sin sentimientos ,ni valores ,en lo que realizó se necesita conocimiento y entregarle algo realmente que necesite un cliente y la inteligencia artificial su nombre lo dice es todo artificial hace y dice todo lo que la mayoría quiere escuchar pero nada certero alo que una persona puede hacer ,las personas jamaz serán reemplazadas por algo artificial y ala ayuda laboral que puede generar difícil ya que tenemos que pensar y actuar en base a nuestro conocimiento así mantenemos vivas nuestras neuronas ,esto so va traer más gente con demencia ya que la mente de los jóvenes ahora nada lo leen ,nada buscan en bibliotecas solo les encomiendan algo y hablan con la Siri o con Alexa y ellos les dan la respuesta esos mismos en 30 serán afectados ya no habrá comunicación es lamentable este tipo de tecnología cuando no se da buen uso.</t>
  </si>
  <si>
    <t>muy importante</t>
  </si>
  <si>
    <t>Sí, cuido de personas dependientes (personas con enfermedades y/o discapacidades)
Sí, cuido de niños(as)</t>
  </si>
  <si>
    <t>Mucho ya que es el principal contacto para las ventas de mis productos y promocionarlos</t>
  </si>
  <si>
    <t>Nose aun</t>
  </si>
  <si>
    <t>Por el momento yo me hago mis horarios</t>
  </si>
  <si>
    <t>Por motivos de salud de mi pequeño ...tengo que trabajar independiente para poder pasar más tiempo con el</t>
  </si>
  <si>
    <t>Ayudaría bastante para propaganda y ventas del.comercio</t>
  </si>
  <si>
    <t>Brasilera</t>
  </si>
  <si>
    <t>Apoyo y crecimiento</t>
  </si>
  <si>
    <t>Relativo</t>
  </si>
  <si>
    <t>La verdad cada vez es mejor la inteligencia, ayuda bastante en emprendimiento o en cosas del hogar</t>
  </si>
  <si>
    <t>Una forma de disminuir en ámbito laboral</t>
  </si>
  <si>
    <t>No se</t>
  </si>
  <si>
    <t>Muy bueno  ya que me ayudan ,para mi negocio</t>
  </si>
  <si>
    <t>Colombia</t>
  </si>
  <si>
    <t>Entre 2010 y 2013</t>
  </si>
  <si>
    <t>Asalariada para un empleador/a, empresa o negocio sin seguridad social</t>
  </si>
  <si>
    <t>Saber cómo se reflejará mi emprendimiento.</t>
  </si>
  <si>
    <t>Un gran impacto ya que ha ido evolucionando la forma en que se realizan los cuidados en las uñas.</t>
  </si>
  <si>
    <t>La IA siempre es ayuda mientras se utilice con moderación. Cada día vemos más desempleo ya que las personas están siendo reemplazas con máquinas manejadas con IA. Por que temo en un futuro no muy lejano las labores que cumplo yo también sean innecesarias por uso de IA</t>
  </si>
  <si>
    <t>Creo q alludara demasiado para mejorar cada día más y superarnos a nosotros mismo será genial rn mi opinion</t>
  </si>
  <si>
    <t>Mucho creo que hoy en día existen menos trabajos para las personas ya que están haciendo mucha tecnología prácticamente las máquinas hacen todo</t>
  </si>
  <si>
    <t>Mi emprendimiento es realizar costuras y ropa y accesorios de casa relacionado con telas. La inteligencia artificial me ayuda a buscar insumos y a resolver preguntas a los proyectos que quiera postular o realizar independiente, es una muy buena herramienta</t>
  </si>
  <si>
    <t>Mucho impacto</t>
  </si>
  <si>
    <t>Mucho te ayuda a resolver dudas y teda respuestas contundentes a lo que quieres Aser y dudas</t>
  </si>
  <si>
    <t>nada</t>
  </si>
  <si>
    <t>Sí, cuido de personas mayores
Sí, cuido de niños(as)</t>
  </si>
  <si>
    <t>Hacer todo por mi</t>
  </si>
  <si>
    <t>Ninguno. Tal vez una ayuda para promocionar</t>
  </si>
  <si>
    <t>para orientar cuando tenemos dudas de como vender un nuevo producto</t>
  </si>
  <si>
    <t>La inteligencia artificial, más que nada el uso de inteligencia como chat gpt, perpléxyti me han ayudado bastante a facilitar el trabajo y los estudios, siempre usándolas de manera ética y correcta para agilizar procesos y quitarme un poco de carga. Creo que es una buena herramienta, todo lo que facilite, la vida, procesos, etc siempre es un apoyo, una buena herramienta mientras se use de manera responsable y ética.</t>
  </si>
  <si>
    <t>Si, reemplazara al trabajador</t>
  </si>
  <si>
    <t>varía según la cantidad de trabajo, puede haber una semana en que me toque trabajar solo el Sábado y otra de Lunes a Viernes.</t>
  </si>
  <si>
    <t>muchísimas, la utilizo mucho para crear guiones de mis publicaciones, fotografías para mis diseños etc</t>
  </si>
  <si>
    <t>Creo que a medida que se vaya desarrollando más la inteligencia artificial será de mucha ayuda para todo es lo mismo cuando llegaron los primeros computadores mucha gente no lo sentía necesario ahora en cada casa casa hay un computador</t>
  </si>
  <si>
    <t>En mi emprendimiento, a tener nuevos patrones de tejidos, modo de entrega, calidad de las lanas. 
No creo pueda superar un chaleco hecho a mano y con amor.</t>
  </si>
  <si>
    <t>No muchas, ya que son tareas manuales</t>
  </si>
  <si>
    <t>Buena</t>
  </si>
  <si>
    <t>Viuda</t>
  </si>
  <si>
    <t>Entrega nuevas oportunidades laborales,educación en tiempos…
También  interactuamos y accedemos a la información necesaria.
A la vez también tiene sus riesgos.</t>
  </si>
  <si>
    <t>Será un gran avance</t>
  </si>
  <si>
    <t>Para lo que consierne a Marketing digital, muy útil, pero no es indispensable, ya que de igual modo siempre se necesitará el servicio al cliente presencial, humano, en cuanto a repartos, cambios, etc</t>
  </si>
  <si>
    <t>hasta el momento estado utilizando la inteligencia artificial y a tenido un impacto a nuestro mundo como emprendedora de diseños a sido utilizado</t>
  </si>
  <si>
    <t>En mi emprendimiento sirve con ideas y búsquedas de nuevos proyectos. En ambas cosas un impacto positivo</t>
  </si>
  <si>
    <t>Lunes martes miércoles jueves sabados</t>
  </si>
  <si>
    <t>.</t>
  </si>
  <si>
    <t>Sí, hago labores domésticas
Sí, cuido de personas dependientes (personas con enfermedades y/o discapacidades)
Sí, cuido de personas mayores
Sí, cuido de niños(as)</t>
  </si>
  <si>
    <t>Podría remplaza alos humanos</t>
  </si>
  <si>
    <t>Según cómo se ocupe en mi caso, me ha facilitado la vida ya que yo trabajo en papelería y en hacer y crear cosas me ha ahorrado mucho tiempo y dinero Asique es una buena herramienta si se sabe utilizar bien</t>
  </si>
  <si>
    <t>Atención a las personas permanentes
Y ayuda permanente en el emprendimiento</t>
  </si>
  <si>
    <t>En esté momento no puedo porque soy cuidadora de dos personas</t>
  </si>
  <si>
    <t>Sí, cuido de personas dependientes (personas con enfermedades y/o discapacidades)
Sí, cuido de personas mayores</t>
  </si>
  <si>
    <t>mucha creatividad 
Pero yo aún no lo utilizo, sé que algún día lo tendré que hacer</t>
  </si>
  <si>
    <t>Mucho impacto, cada vez estamos más tecnológicos con los pedidos y la difusion</t>
  </si>
  <si>
    <t>Ninguno por que mi emprendiendo es de diversión juegos para cumpleaños</t>
  </si>
  <si>
    <t>FFAA y de Orden</t>
  </si>
  <si>
    <t>La inteligencia artificial puede tener un impacto significativo en algunos emprendimiento, poder automatizar tareas, mejorar la toma de decisiones, mayor eficiencia y productividad, desarrollo de habilidades, entre otras, la inteligencia artificial si la sabemos ocupar será útil se podrán crear nuevas oportunidades.</t>
  </si>
  <si>
    <t>MALA</t>
  </si>
  <si>
    <t>No creo que mucho presencial es m trabajo y clientes</t>
  </si>
  <si>
    <t>Creo que me ayudan con el tema de publicidad y contactar clientes</t>
  </si>
  <si>
    <t>Más ayuda  y la vez un poco de miedo si será bueno o malo  para mi enprendimiento pero siempre el avancé es bueno  seria de ayuda   si me sirve en mi enprendimiento</t>
  </si>
  <si>
    <t>creo que sera muy favorable me puede ayudar a reducir mis tiempos de trabajo.</t>
  </si>
  <si>
    <t>Creo que es una herramienta que puede servir mucho, pero debo aprender en qué casos utilizar</t>
  </si>
  <si>
    <t>Impacto positivo ya que mejora las ventas y llega a más clientes</t>
  </si>
  <si>
    <t>other</t>
  </si>
  <si>
    <t>No lo sé no creo mucho en ella</t>
  </si>
  <si>
    <t>tiene su lado favorable y negativo, dado a que a veces pasamos de un extremos a otro en lugar de ayudar nos enviciamos y perdemos tiempo navegando en redes sociales</t>
  </si>
  <si>
    <t>Bajo ninguna circunstancia, si mi negocio fuera a pérdida intentaría reinventarme y buscar nuevas estrategias</t>
  </si>
  <si>
    <t>Un impacto significativo, dado que es una herramienta que se está utilizando de manera universal y permite llegar a un amplio grupo de clientes</t>
  </si>
  <si>
    <t>Tiene sus ventajas y desventajas, dado que el miedo hacer reemplaza por ella es inminente, pero también se que es un herramienta fortalecer o a la hora de hacer teorías del caso.</t>
  </si>
  <si>
    <t>Un apoyo para las personas</t>
  </si>
  <si>
    <t>No mucho</t>
  </si>
  <si>
    <t>Sí, en ISAPRE</t>
  </si>
  <si>
    <t>Más apoyo , en ideas para el negocio 
Fotos , videos etc</t>
  </si>
  <si>
    <t>PROBABLEMENTE, SI SE SABE UTILIZAR, PODRIA IMPACTAR POSITIVAMENTE</t>
  </si>
  <si>
    <t>Ojalá pueda ser una ayuda en nuestros trabajos ya que no cuesta tener un negocio y levantarlos todos los días con ideas nueva,</t>
  </si>
  <si>
    <t>Diaguita</t>
  </si>
  <si>
    <t>Martes a Domingo</t>
  </si>
  <si>
    <t>Actualmente utilizo mucho IA  para diseñar y  para buscar información relevante para mi emprendimiento, lo que ha disminuido mucho mi carga mental y física.</t>
  </si>
  <si>
    <t>Acortar tiempo en trámites, tareas y trabajo. Y así tener más tiempo para la familia esparcimiento y actividades independientes. Esto facilitará el índice de la felicidad en la personas. Y por el otro lado también dejará a personas sin trabajo, hay controversias en este impacto.</t>
  </si>
  <si>
    <t>Jueves, viernes y sábados</t>
  </si>
  <si>
    <t>Para bien, ya que en algún momento no tendré que hacerlo yo si no la inteligencia</t>
  </si>
  <si>
    <t>Atacameño o Lickanantay</t>
  </si>
  <si>
    <t>Impacto mayor, ya lo estamos viendo, facilita el trabajo en algunas áreas. Trabajos administrativos, como realizar informes o redactar un correo.</t>
  </si>
  <si>
    <t>Ayudara a capacitación, pero no ha suplir mi trabajo y el entorno,</t>
  </si>
  <si>
    <t>Yo creo que es el futuro y será así y hay que ya acostumbrarse</t>
  </si>
  <si>
    <t>Me ayudarían en sobremanera a responder mensajes de clientes</t>
  </si>
  <si>
    <t>Un gran impacto de ayuda para los emprendimientos y poder llegar a clientes potenciales</t>
  </si>
  <si>
    <t>Demasiado</t>
  </si>
  <si>
    <t>Más ideas de desarrollo</t>
  </si>
  <si>
    <t>Por el momento ninguna</t>
  </si>
  <si>
    <t>mucho impacto positivo facilitando la comunicacion con los clientes y el alcance con ellos</t>
  </si>
  <si>
    <t>Apoyo para ahorrar tiempo</t>
  </si>
  <si>
    <t>Yo pienso k ningun impacto</t>
  </si>
  <si>
    <t>Cesante</t>
  </si>
  <si>
    <t>Muy positiva</t>
  </si>
  <si>
    <t>Es algo que se implementó en la vida no estoy muy en acuerdo con eso ya que se puede prestar para muchas cosas 
Es algo que tiene beneficios positivos como negativos</t>
  </si>
  <si>
    <t>En mi trabajo no</t>
  </si>
  <si>
    <t>me ayudan a estudiar lo que no sé, puedo crear estrategias de venta, diseñar pubicaciones</t>
  </si>
  <si>
    <t>Mejoras en cuanto a dar a conocer el emprendimiento</t>
  </si>
  <si>
    <t>Un gran impacto</t>
  </si>
  <si>
    <t>La gente Est a buscando más cosas en la ia pero nl razonan qué son creadas por eso las tortas hay que explicar que esa foto son de ia para que el. Cliente ve que no se puede imitar todo lo que el pide pero si se puede entregar algo parecido.
Ayuda oportunamente si en creaciones de publicidad y marketing</t>
  </si>
  <si>
    <t>para cada tipo de persona dependiendo de la edad bueno de la capacidad de adaptarse a la tecnologia, siempre demora un tiempo, pero a las personas mas jovenes es ya una buena herramienta de trabajo respaldo y una manera más actualizada para llegar a diferentes tipos de clientes de distintos lugares. mas merdado.</t>
  </si>
  <si>
    <t>Muy buen impacto. Es muy util</t>
  </si>
  <si>
    <t>No creo que mucha ya que traslado gente en un bus</t>
  </si>
  <si>
    <t>Positivo, porque se podrá publicitar de mejor manera y más accesible.</t>
  </si>
  <si>
    <t>Dueña de casa</t>
  </si>
  <si>
    <t>Por mi parte ninguna</t>
  </si>
  <si>
    <t>Algo bueno</t>
  </si>
  <si>
    <t>Ningun impacto, porque nada podrá reemplazar mis manos.</t>
  </si>
  <si>
    <t>No estoy seguro...</t>
  </si>
  <si>
    <t>Sí, hago labores domésticas
Sí, cuido de personas mayores
Sí, cuido de niños(as)</t>
  </si>
  <si>
    <t>Bueno ya que muchas microemprendedoras cómo yo.. nos apoyamos mucho de las redes sociales para poder vender nuestros productos</t>
  </si>
  <si>
    <t>Participar en algún programa</t>
  </si>
  <si>
    <t>Ayuda mejorando textos y propuestas pero eso hará que las personas dejemos de pensar y realizar las labores</t>
  </si>
  <si>
    <t>Ya no habría conexión directa con las personas</t>
  </si>
  <si>
    <t>La verdad al nivel  estupidistico que lo estan utilizando no traera nada bueno</t>
  </si>
  <si>
    <t>Si absolutamente para crear ideas de ventas y marketing</t>
  </si>
  <si>
    <t>Que me ayuda a vender y tengo tiempo libre para cuidar a mis hijo y hacer las cosas de la cass</t>
  </si>
  <si>
    <t>La verdad no se</t>
  </si>
  <si>
    <t>Hay que analizar la situación por qué no siempre es bueno</t>
  </si>
  <si>
    <t>Más fácil la publicidad</t>
  </si>
  <si>
    <t>Tremedo hoy todo se vasa en tecnologia</t>
  </si>
  <si>
    <t>depnde como la utilicemos,pero es muy bueno, es genial poder contar con una app que nos facilite de tal manera las cosas que nos ahorra mucho tiempo,  para generar ideas, gestionar respuestas, incluso para administrar todo tipo de actividades dentro del emprendimiento</t>
  </si>
  <si>
    <t>Creo va ser un impacto en lo laboral debido a que cada ves menos manos de obra van a necesitar las grandes empresas..</t>
  </si>
  <si>
    <t>Muchas cosas cambiarían con la inteligencia artificial</t>
  </si>
  <si>
    <t>Mucha una fuente de muchas ideas</t>
  </si>
  <si>
    <t>NO LO SÉ</t>
  </si>
  <si>
    <t>Bastante ya que ayuda mucho para informar.</t>
  </si>
  <si>
    <t>No lo pensado</t>
  </si>
  <si>
    <t>Que la gente pida perfección a un bajo costo.</t>
  </si>
  <si>
    <t>Más ayuda y menos cansancio fisico</t>
  </si>
  <si>
    <t>No lo tengo claro</t>
  </si>
  <si>
    <t>Martes,viernes,sábado y domingo</t>
  </si>
  <si>
    <t>Creo que será interesante</t>
  </si>
  <si>
    <t>Me ayudará a facilitar mi trabajo</t>
  </si>
  <si>
    <t>Cesantía</t>
  </si>
  <si>
    <t>Publicidad</t>
  </si>
  <si>
    <t>Haití</t>
  </si>
  <si>
    <t>De martes a domingo</t>
  </si>
  <si>
    <t>Un apoyo para nuestro emprendimiento</t>
  </si>
  <si>
    <t>es de gran ayuda para la organización  no creo que tenga algo mas alla de eso ayuda</t>
  </si>
  <si>
    <t>no puedo trabajar como dependiente pq tengo una enfermedad en mis piernas que me invalida para estar de pie</t>
  </si>
  <si>
    <t>Para mi emprendimiento tiene arto impactó ya que las utilizo diariamente en mi librería, para promover mi negocio y por el servicio ofrecido ya que imprimo, saco libros, trabajos, busco información, en fin varias cosas que ayudan a mis clientes y ellos confían en mi trabajo</t>
  </si>
  <si>
    <t>trato de no seguir las recomendaciones dadas por IA</t>
  </si>
  <si>
    <t>Siento que los humanos muchos quedaremos sin trabajo...</t>
  </si>
  <si>
    <t>Puede que la inteligencia artificial cumpla con más rapidez de elaboración</t>
  </si>
  <si>
    <t>Positivo</t>
  </si>
  <si>
    <t>SERIA BUENO</t>
  </si>
  <si>
    <t>Para mí impacto negativo ,no me gusta la i a</t>
  </si>
  <si>
    <t>Desconozco el tema</t>
  </si>
  <si>
    <t>Como va avanzando no impacta en nis labores pero si puede haber cambios favorables en el marketing del negocio</t>
  </si>
  <si>
    <t>Tener mayor tiempo para el cuidado y que el emprendimiento se pueda masificar más en redes sociales sin tener que ocupar tanto mi tiempo</t>
  </si>
  <si>
    <t>Muy conveniente</t>
  </si>
  <si>
    <t>Ayudaría y disminuye carga emocional y social que uno carga</t>
  </si>
  <si>
    <t>Sabiendo usarla  puede ser útil</t>
  </si>
  <si>
    <t>Aún no</t>
  </si>
  <si>
    <t>Nada relevante</t>
  </si>
  <si>
    <t>seria un apoyo emocional aun quea no vital, debido a que se puede ocupar como un trabajador mas sin necesidad de salir de la casa</t>
  </si>
  <si>
    <t>Mejorar la experiencia del cliente, la reducción de nuestros errores
Analizar la gran cantidad de datos 
Ee la puntualidad de entrega o ciTa de algún cliente</t>
  </si>
  <si>
    <t>Puede que sea de gran ayuda</t>
  </si>
  <si>
    <t>Quizás más facil en todo</t>
  </si>
  <si>
    <t>Uf harto xq la tecnología nos facilita las cosas de la vida y sobre todo el tiempo q están reducido uno como madre de una niña de 3 añitos y madre soltera q es el doble de trabajo pero lo hago con amor xq ella es todo para mí y x eso me gustan mis proyectos xq es para un futuro para mí y mi hija aún más mejor...y con la ayuda de ustedes fondo esperanza sin fines ni lucros... gracias</t>
  </si>
  <si>
    <t>Es un tremendo apoyo para diferentes funciones en mi trabajo,.cómo publicidad, obtener mejores clientes, contactos, y desarrollar en menor tiempo mis planes de trabajo, como ser cursos, talleres , capacitación, etc</t>
  </si>
  <si>
    <t>Martes miércoles viernes sábado y domingo</t>
  </si>
  <si>
    <t>Aportan para optimizar tiempo</t>
  </si>
  <si>
    <t>Me ayuda con estrategias de marketing y automatización de procesos</t>
  </si>
  <si>
    <t>Creo que la IA finalmente hará más del 50% del trabajo de todos por lo mismo creo que seremos muchos trabajadores que quedaremos sin trabajo</t>
  </si>
  <si>
    <t>Creo que en mi rubro no es trascendental</t>
  </si>
  <si>
    <t>Facilitara tiempo 
Apoyo creativo 
Para llamar la atención y propaganda</t>
  </si>
  <si>
    <t>Tendría un impacto muy positivo ya que me ayudaría mucho más a promocionar mi emprendimiento</t>
  </si>
  <si>
    <t>Me facilitara el uso de las redes sociales y en implentar publicidad de mi negocio</t>
  </si>
  <si>
    <t>Alguno días a la semana</t>
  </si>
  <si>
    <t>No entiendo mucho de inteligencia artificial</t>
  </si>
  <si>
    <t>Acomodación de horario</t>
  </si>
  <si>
    <t>Ningumo</t>
  </si>
  <si>
    <t>¿¿¿¿</t>
  </si>
  <si>
    <t>rapidez, avances tecnológicos, mejor comunicación.</t>
  </si>
  <si>
    <t>Más fácil de organizar actividades</t>
  </si>
  <si>
    <t>Un buen impacto ya que es una herramienta útil que me a ayudado con mi emprendimiento si se aprende a utilizar se saca bastante provecho.</t>
  </si>
  <si>
    <t>Para mí ninguno ya que yo mi emprendimiento lo llevo yo mi imaginaciones en contruir productos</t>
  </si>
  <si>
    <t>Que facilita para poder encontrar herramientas para poder desarrollar mejor la publicidad y manejo de las actividades.</t>
  </si>
  <si>
    <t>Respuesta (para emprendimiento):
Creo que la inteligencia artificial tendrá un gran impacto en el emprendimiento, sobre todo en la optimización del tiempo y la eficiencia. Herramientas con IA pueden ayudar a crear contenido, automatizar tareas repetitivas, analizar datos de ventas o redes sociales, e incluso asistir en la atención al cliente. Esto permite que uno se enfoque más en la parte creativa y estratégica del negocio. Para emprendimientos pequeños, como el mío, la IA puede ser una gran aliada para profesionalizar procesos sin necesidad de grandes inversiones.
Respuesta (para labores de cuidado):
En el ámbito del cuidado, la inteligencia artificial puede ser muy útil, por ejemplo, para organizar rutinas, recordar medicamentos o citas, o incluso para monitorear el bienestar de las personas a través de dispositivos inteligentes. Si bien no reemplaza el contacto humano ni el cariño, sí puede apoyar mucho en la gestión del tiempo y en tareas de seguimiento, ayudando a dar un mejor cuidado con menos carga.</t>
  </si>
  <si>
    <t>Ninguno ya solo es una opcion</t>
  </si>
  <si>
    <t>Sera una buena ayuda</t>
  </si>
  <si>
    <t>Horario x condiciones de salud</t>
  </si>
  <si>
    <t>No me preocupa x el momento</t>
  </si>
  <si>
    <t>Me ayuda a tener mayor conocimiento de temas que me interesan</t>
  </si>
  <si>
    <t>Mucho impacto, ya que la inteligencia artificial nos quitara mucho trabajo.</t>
  </si>
  <si>
    <t>tener mas publicidad. llegar a mas publico</t>
  </si>
  <si>
    <t>La inteligencia artificial crece cada vez mas y tendra un impacto significativo algunoa ejemplos son recordatorio de medicamentos analisis de signos vitales agendamientos de citas/ y en el emorendimiento asistentes virtuales chatbots analisis de datos orden y conteo de inventarios</t>
  </si>
  <si>
    <t>Horario de trabajo acorde a mi necesidad para poder hacerme cargo de mis hijos</t>
  </si>
  <si>
    <t>Solo me ayudaría aun más con mis ventas y rapidez para comunicar y llegar a más gente cada día . Es una muy necesaria herramienta</t>
  </si>
  <si>
    <t>el impacto sería positivo 
para más difusión y mejores fotografías y videos de mis trabajos del emprendimiento</t>
  </si>
  <si>
    <t>No entiendo mucho sobre ese tema, hasta ahora no me a interesado saber mas</t>
  </si>
  <si>
    <t>No sabría decirte algo hasta k lo vivamos 
Pero creo k es una muy buena herramienta 
En algunos aspectos laborales 
En el mío no creo k me afecte ?</t>
  </si>
  <si>
    <t>No me gusta la inteligencia artificial</t>
  </si>
  <si>
    <t>Muchísimo ya que utilizo mucho redes sociales
Para poder mostrar y auspiciar mi emprendimiento</t>
  </si>
  <si>
    <t>Satisfactorio</t>
  </si>
  <si>
    <t>Perú</t>
  </si>
  <si>
    <t>Entre 2000 y 2009</t>
  </si>
  <si>
    <t>No lo he probado todavía</t>
  </si>
  <si>
    <t>No m afecta mucho con el empredimiento que tengo, pienso que m ayudaría bastante.</t>
  </si>
  <si>
    <t>Poca</t>
  </si>
  <si>
    <t>Bastante</t>
  </si>
  <si>
    <t>Sería un apoyo pero no una necesidad</t>
  </si>
  <si>
    <t>Horario que me permita cuidar a hijo con discapacidad, o sea fin de semana o trabajo remoto</t>
  </si>
  <si>
    <t>En estos momentos no la uso, pero estoy consiente que será parte de casi todo en nuestro diario vivir. Ojalá sirve de manera terapéutica para mi hijo (adulto con autismo)</t>
  </si>
  <si>
    <t>En estos momentos la uso para mejorar mis fotos, para hacer mis publicaciones y me ayuda mucho a mejorar el aspecto de mi página.</t>
  </si>
  <si>
    <t>Ventaja ayuda a mejorar productividad se gana tiempo,difícil para las personas mayores y beneficia a los jovenes</t>
  </si>
  <si>
    <t>Ninguno útil de momento ya que mi sello es la atención personalizada a cada cliente</t>
  </si>
  <si>
    <t>Varias</t>
  </si>
  <si>
    <t>Trabajo en plantas, por el momento para mi no impactaria, en lo que realizo, ya que utilizo mucho mis manos, lo que si seria una ayuda, mas que nada en hacer trabajo de fuerza. Ya que con la edad , es mas dificil tomar cosas pesadas.</t>
  </si>
  <si>
    <t>Sí, hago labores domésticas
Sí, cuido de personas dependientes (personas con enfermedades y/o discapacidades)
Sí, cuido de personas mayores
Sí, cuido de niños(as)
No</t>
  </si>
  <si>
    <t>Sí, de personas dependientes (personas con enfermedades y/o discapacidades)
Sí, de adultos mayores
No</t>
  </si>
  <si>
    <t>Generar más recursos y seguir trabajando</t>
  </si>
  <si>
    <t>Positivo  una vez que pueda manejar lo habilmente.</t>
  </si>
  <si>
    <t>No lo sé aun, no confóo mucho</t>
  </si>
  <si>
    <t>No se, pero creo que ayudaría.</t>
  </si>
  <si>
    <t>Facilita el trabajo diario</t>
  </si>
  <si>
    <t>No ninguna</t>
  </si>
  <si>
    <t>Cuarto turno</t>
  </si>
  <si>
    <t>Facilitan los tiempos porque ayuda a ordenar ideas y luego uno explayarse con sus propias palabras.</t>
  </si>
  <si>
    <t>Automatización en las labores</t>
  </si>
  <si>
    <t>Estar mástil por con mis hijos</t>
  </si>
  <si>
    <t>Negativo</t>
  </si>
  <si>
    <t>Chilena</t>
  </si>
  <si>
    <t>Depende las ventas qué haga</t>
  </si>
  <si>
    <t>No hacer las cosas que hago que lo haga una máquina</t>
  </si>
  <si>
    <t>Venezolana</t>
  </si>
  <si>
    <t>Por lo pronto ningún impacto</t>
  </si>
  <si>
    <t>No losé</t>
  </si>
  <si>
    <t>Ningún impacto</t>
  </si>
  <si>
    <t>Turnos 7x7</t>
  </si>
  <si>
    <t>Aun no la aplico</t>
  </si>
  <si>
    <t>Podría ayudarme a crear videos sin que yo tenga que aparecer y textos sin pensar en que escribir. Eso le da inmediatez.</t>
  </si>
  <si>
    <t>En arto</t>
  </si>
  <si>
    <t>Me ayuda y facilita la tarea de mi emprendimiento tecnológicamente es muy útil para realizar  publicidad y llegar a tener más clientes y nuevos clientes .</t>
  </si>
  <si>
    <t>La facilidad de hacer mas publicidad con logotipos videos para promocionar más mi emprendimiento y llegar a más clientes en las distintas redes sociales.</t>
  </si>
  <si>
    <t>Considero que la inteligencia artificial es una herramienta neutral que facilita el acceso a cierta información, no obstante, invade en parte aspectos de privacidad asociado al medio con el que se utiliza considerando los permisos que la misma requiere</t>
  </si>
  <si>
    <t>Nunguno</t>
  </si>
  <si>
    <t>Creo que va ser un impacto de apoyo y bienestar al ser humano</t>
  </si>
  <si>
    <t>Mar rapidez
Mejores productos</t>
  </si>
  <si>
    <t>Espero que no vaya afectarme tanto</t>
  </si>
  <si>
    <t>Desconozco el término.</t>
  </si>
  <si>
    <t>Si pudiera tener los cuidados de mi hija cubiertos en tiempos en los que debo trabajar (buen colegio, niñera, pensión por parte del padre,etc)</t>
  </si>
  <si>
    <t>Muchísimos, incluso amenazantes para el trabajo que yo hago.</t>
  </si>
  <si>
    <t>Mucho porque ayuda bastante</t>
  </si>
  <si>
    <t>creo que no me afectará en mi negocio ya que es muy poco tecnologico</t>
  </si>
  <si>
    <t>Jueves a domingo</t>
  </si>
  <si>
    <t>Ayudará a crear publicidad mad creativa</t>
  </si>
  <si>
    <t>Me ayudaría a mejorar</t>
  </si>
  <si>
    <t>En que aveces se dan respuesta ilogicas</t>
  </si>
  <si>
    <t>Sí, en FF.AA y de Orden</t>
  </si>
  <si>
    <t>Sí, hago labores domésticas
Sí, cuido de personas dependientes (personas con enfermedades y/o discapacidades)
Sí, cuido de niños(as)</t>
  </si>
  <si>
    <t>La imagen</t>
  </si>
  <si>
    <t>Mejoras</t>
  </si>
  <si>
    <t>Colla</t>
  </si>
  <si>
    <t>Avance</t>
  </si>
  <si>
    <t>No entiendo mucho</t>
  </si>
  <si>
    <t>Positivo si lo dirijo bien</t>
  </si>
  <si>
    <t>Sí, monetario
Sí, en especies</t>
  </si>
  <si>
    <t>Muy buena</t>
  </si>
  <si>
    <t>Un impacto brutal! Ya que podemos crear millones de ideas y  todas son reales para la inteligencia artificial no tiene limite !</t>
  </si>
  <si>
    <t>No trabajaba</t>
  </si>
  <si>
    <t>Ayuda mucho</t>
  </si>
  <si>
    <t>Ke aprenderemos más</t>
  </si>
  <si>
    <t>Creo que aprendiendo a utilizarla sería un buen aliado en mi trabajo</t>
  </si>
  <si>
    <t>Podría tener impacto positivo como herramienta de ilustración y aprendizaje al momento de necesitar ideas nuevas o conocimiento para desarrollar destrezas, reduce el tiempo de búsqueda y administración de materiales. Optimiza el manejo de las redes sociales al momento de necesitar de la Inteligencia artificial para dirigirnos al público adecuado con el emprendimiento, la clave es saber usarla.</t>
  </si>
  <si>
    <t>Facilitara y automatizara los procesos de mi trabajo</t>
  </si>
  <si>
    <t>Soy independiente, es relativo</t>
  </si>
  <si>
    <t>Si mi esposo quedará cesante y fuera estrictamente necesario necesario</t>
  </si>
  <si>
    <t>Puede ser útil, para el desarrollo de publicidad y apoyo visual de mi emprendimiento</t>
  </si>
  <si>
    <t>Mejores ideas para aumentar las ventas de mi servicio</t>
  </si>
  <si>
    <t>No creo que sea bu3no para mi yo con un celular trabajo bi3n</t>
  </si>
  <si>
    <t>Yo opino que el impacto de la inteligencia artificial. Sería de gran ayuda, para mantener los canales de comunicación y publicidad para nuestros emprendimientos. Favorece la economía también. Por ejemplo: con la publicación y publicidad de ellos</t>
  </si>
  <si>
    <t>Alto impacto, la IA facilita las labores</t>
  </si>
  <si>
    <t>Permite automatizar tareas y enfocarnos en actividades creativas</t>
  </si>
  <si>
    <t>Por turnos</t>
  </si>
  <si>
    <t>Creo que iría en alza, por tiempo y modernidad</t>
  </si>
  <si>
    <t>Una linda recompensa</t>
  </si>
  <si>
    <t>Mejoras en procesos administrativos</t>
  </si>
  <si>
    <t>Que  ya no ,ha habrá trabajo</t>
  </si>
  <si>
    <t>Podria ayudar a realizar publicidad gratis</t>
  </si>
  <si>
    <t>Creo que tendría un gran impacto.  
Ya que  si esta dentro del rubro,  puede impactar de gran manera</t>
  </si>
  <si>
    <t>Puede ser positivo porque ayudan a llegar a más personas.</t>
  </si>
  <si>
    <t>Exelente</t>
  </si>
  <si>
    <t>La necesidad de cubrir deudas; sin embargo sería complementario a lo que realizo actualmente.</t>
  </si>
  <si>
    <t>Considero que es una buena herramienta que aprender.</t>
  </si>
  <si>
    <t>Nada, porque lo que realizó no ocupa tecnología</t>
  </si>
  <si>
    <t>En nada x que mi trabajo es manual ..</t>
  </si>
  <si>
    <t>Creo que podria tener un alto porcentaje de impacto,ya que al usar inteligencia artificial amplía las capacidades y conocimientos que se pueden tener respecto a un tema en especifico</t>
  </si>
  <si>
    <t>Como estamos viviendo hoy en día tenemos que ir de la mano con la tecnología o quedamos atrás eso significa que para un emprendimiento tendrá mayor venta y sustentabilidad en el tiempo</t>
  </si>
  <si>
    <t>Nada bueno ,desconcierto</t>
  </si>
  <si>
    <t>Nose</t>
  </si>
  <si>
    <t>Poder especializarme en mi carrera estoy terminando mis. Estudios en el. Instituto</t>
  </si>
  <si>
    <t>La inteligencia artificial optimizará tareas rutinarias, permitiendo enfocarse más en la creatividad y la toma de decisiones estratégicas. Además, facilitará la personalización y eficiencia en el cuidado o los negocios.</t>
  </si>
  <si>
    <t>Que bueno amor</t>
  </si>
  <si>
    <t>Me podría ayudar</t>
  </si>
  <si>
    <t>En emprendimiento algo positivo ya que se puede usar para favorecer la venta de los productos</t>
  </si>
  <si>
    <t>Espero que rl mejor impacto para incrementar clientes y ventas, para demostrar calidad de los productos,  visualizado por las redes y lleguen a todos lados</t>
  </si>
  <si>
    <t>Un impacto positivo ya que nos ayudará a crecer creando contenido audio visual para nuestros clientes</t>
  </si>
  <si>
    <t>Los horarios fueran más flexibles y compatibles con la maternidad</t>
  </si>
  <si>
    <t>Vendo por internet y me facilitaría la creación de contenidos, me ayudaría en estrategias de marketing para así llegar mejor a mi público objetivo</t>
  </si>
  <si>
    <t>En mi caso no mucho , por suerte mi negocio depende de mi en todo ámbito</t>
  </si>
  <si>
    <t>Ayuda a facilitar el desempeño laboral 
Facilita información</t>
  </si>
  <si>
    <t>No creo que mucho impacto ya que soy mi propia jefa</t>
  </si>
  <si>
    <t>Mayor rapidez y economía de tiempo.</t>
  </si>
  <si>
    <t>La verdad nose ..yo creo que no sería muy bueno pero hay que verlo</t>
  </si>
  <si>
    <t>Me Ayuda a llegar a más personas , por medios de videos( públicidad)a conocer mis productos y la calidad así uno solo los comparte fácilmente en los grupos de redes .hacer igual envivos para vender siertos días así los otros días uno se encarga a enviar los productos a los clientes que compraron .</t>
  </si>
  <si>
    <t>Podría haber mnos empleo, seríamos reemplazados, quizas bajaría el sueldo, habría más pobreza,</t>
  </si>
  <si>
    <t>Mejorar mis ventas</t>
  </si>
  <si>
    <t>Paraguay</t>
  </si>
  <si>
    <t>Mejorar</t>
  </si>
  <si>
    <t>Mejorar mi productividad y exposición en redes sociales</t>
  </si>
  <si>
    <t>No mucha si uno sigue con lo que hace sin tener necesidad de ocupar la
Además para que simplificar mi trabajo que haría yo y como me desarrollo</t>
  </si>
  <si>
    <t>Ojalá que positivos una vez que sepa usarlos y manejar bien</t>
  </si>
  <si>
    <t>Por el momento,ninguno.</t>
  </si>
  <si>
    <t>Mucho sera mas facil</t>
  </si>
  <si>
    <t>Sí, cuido de personas dependientes (personas con enfermedades y/o discapacidades)
Sí, cuido de personas mayores
Sí, cuido de niños(as)</t>
  </si>
  <si>
    <t>La IA es de mucha ayuda, para crear publicidad en mi emprendimiento de venta de joyas de plata, me ayuda a buscar ideas buscar nuevas herramientas, nuevas tendencias y ordenarme con pagos y calendarios.</t>
  </si>
  <si>
    <t>Va ser muy bueno, ya que aveces no avanzamos en algunas situaciones y con esto nos puede dar claridad</t>
  </si>
  <si>
    <t>Facilitador</t>
  </si>
  <si>
    <t>Me ayudan a vender más rápido mi mercadería 
Sólo con un msj me legan mis clientes</t>
  </si>
  <si>
    <t>Facilita el dar información, redacción, automatización, conocer nuevas estrategias</t>
  </si>
  <si>
    <t>Ayudaría bastante</t>
  </si>
  <si>
    <t>De lines a lunes</t>
  </si>
  <si>
    <t>Lo desconozco.</t>
  </si>
  <si>
    <t>Buenisima para todos</t>
  </si>
  <si>
    <t>Ayudara a reducir tiempo</t>
  </si>
  <si>
    <t>Gracias a Dios soy jubilada y otros ingresos.No requiero volver a ser dependiente.</t>
  </si>
  <si>
    <t>Difícil respuesta, hay que conocer resultados para utilizarla.</t>
  </si>
  <si>
    <t>Será quien genere todo, publicidad, formas de trabajo etc</t>
  </si>
  <si>
    <t>Trabajadora por cuenta propia formal (reportaba ventas ante el Estado)</t>
  </si>
  <si>
    <t>Un impacto importante, depende el uso será muy beneficioso</t>
  </si>
  <si>
    <t>Por tuno 10por 10</t>
  </si>
  <si>
    <t>En lo personal creo que será de mucha ayuda .porque me ahorraría el tiempo y mejoría mis productos calidad precio .</t>
  </si>
  <si>
    <t>en un futuro muchas cosas serán reemplazadas por la IA, lo cual de cierto modo perjudicara en las relaciones que se crean, o tendremos menos contacto con las personas al ser todo digital</t>
  </si>
  <si>
    <t>Sí, cuido de niños(as)
No</t>
  </si>
  <si>
    <t>Creo que como está todo tiene que usar la tecnología</t>
  </si>
  <si>
    <t>Posibles estafas con la creación de videos falsos !!!</t>
  </si>
  <si>
    <t>Un buen impacto ya que así será más fácil con la inteligencia artificial</t>
  </si>
  <si>
    <t>Sí, hago labores domésticas
Sí, cuido de personas mayores</t>
  </si>
  <si>
    <t>Ayuda a crear contenido para poder vender mejor cualquier producto</t>
  </si>
  <si>
    <t>Wuayu</t>
  </si>
  <si>
    <t>Un impacto positivo, si se utiliza con el conocimiento y responsabilidad adecuados.</t>
  </si>
  <si>
    <t>Ayuda mucho para dar a conocer el negocio</t>
  </si>
  <si>
    <t>Más rapidez y más ventas</t>
  </si>
  <si>
    <t>Ayuda a mejorar las fotografías</t>
  </si>
  <si>
    <t>Ayuda necesaria</t>
  </si>
  <si>
    <t>Mucha</t>
  </si>
  <si>
    <t>Que fuera un trabajo con flexibilidad de horario en la semana y me permitiera tener un ingreso extra</t>
  </si>
  <si>
    <t>Impactos positivos</t>
  </si>
  <si>
    <t>Creo que es una buena opcion para dar a conocer los emprendimientos</t>
  </si>
  <si>
    <t>Una tecnología que crece a pasos agigantados, todo es en ayuda para cada reteil o pyme , en unos años creo que las tiendas físicas dejarán de existir y creo será de gran ayuda ya que andar en la calle es muy peligroso.</t>
  </si>
  <si>
    <t>ayuda</t>
  </si>
  <si>
    <t>Tiene un impacto favorable en cuento a marketing publicidad e información</t>
  </si>
  <si>
    <t>Hasta el momento me ha facilitado mucho parte de mi trabajo y creo que lo seguirá haciendo.</t>
  </si>
  <si>
    <t>creo que van a ser una aporte si se aprende a guiar bien ll que se requiere para personalizar y contextualizar la información que esta genere</t>
  </si>
  <si>
    <t>No lo he utilizado pero creo que es mejor tratar con personas reales.</t>
  </si>
  <si>
    <t>Un gran impacto ya que con cosas así podría perder mi trabajo ya que día a día está avanzando más la tecnología</t>
  </si>
  <si>
    <t>Lunes a sabado</t>
  </si>
  <si>
    <t>Espero que sea de gran ayuda</t>
  </si>
  <si>
    <t>Va a servir mucho para agilizar las redes sociales y crear nuevos contenidos</t>
  </si>
  <si>
    <t>ninguno</t>
  </si>
  <si>
    <t>Una semana 5x2 y otra 6x1</t>
  </si>
  <si>
    <t>No lo se pero en algun momento pedí ayuda y me sirvió mucho creo que tendrá un buen impacto</t>
  </si>
  <si>
    <t>Me facilita mucho la venta de mis productos, me ayuda con las ideas y a organizarme para seguir adelante</t>
  </si>
  <si>
    <t>Ninguna antes creo. Que podría ayudar mucho</t>
  </si>
  <si>
    <t>Nose, por que cuando eso pase yo creo que no estaré en este mundo</t>
  </si>
  <si>
    <t>Impacto positivo, me ha ayudado a crear e inspirarme en nuevas formas de comunicación y desarrollo ya sea en rrss y clientas.</t>
  </si>
  <si>
    <t>turno 4*4, de 12 horas</t>
  </si>
  <si>
    <t>por el momento ninguna ya que realizo trabajo manuales</t>
  </si>
  <si>
    <t>Positiva, ayudará a la entrega más clara de información y de mejor manera visual la muestra de un producto.</t>
  </si>
  <si>
    <t>Facilitando y optimizando el tiempo</t>
  </si>
  <si>
    <t>Espero me ayuden</t>
  </si>
  <si>
    <t>Amplio dado que todo tiene inteligencia</t>
  </si>
  <si>
    <t>Gran impacto, es una tremenda herramienta digital que nos conecta con todas las respuestas que estamos buscando de manera rápida y asertiva.</t>
  </si>
  <si>
    <t>Nolo se pero estoy dispuesta a descubrirlo</t>
  </si>
  <si>
    <t>Depende como la utilices te favorece o decae tu trabajo</t>
  </si>
  <si>
    <t>La inteligencia artificial es muy util y sirve para todo</t>
  </si>
  <si>
    <t>Mejorando lo que es  fotografías videos</t>
  </si>
  <si>
    <t>En lo q yo ago en mi vida nada</t>
  </si>
  <si>
    <t>horario flexible para el cuidado de mi hijo</t>
  </si>
  <si>
    <t>mal es algo que esta quitando lo pocom y nada de la inteligencia del ser humano</t>
  </si>
  <si>
    <t>Facilitará el trabajo, por lo que se traduce en más tiempo para ocuparse en otras cosas que son aspectos y procesos medular es en el negocio.</t>
  </si>
  <si>
    <t>Me ayuda con dudas y a aprender nuevas cosas</t>
  </si>
  <si>
    <t>No entiendo mucho lo de inteligencia artificial</t>
  </si>
  <si>
    <t>Asi como está todo...nos controlaran en tpdo ambito aunque uno trabaje en una frria infoemal siempre quieren saber todo. Ya no hay privacidad en nada</t>
  </si>
  <si>
    <t>En solucionar mas rápido cualquier inquietud en mi trabajo</t>
  </si>
  <si>
    <t>Facilitar desde ya muchas acciones</t>
  </si>
  <si>
    <t>gran impacto. es una herramienta que aporta pero no reemplazara la calidez humna</t>
  </si>
  <si>
    <t>no muchas ya que son cosas manuales</t>
  </si>
  <si>
    <t>Sí, en especies
No</t>
  </si>
  <si>
    <t>LO DESCONOZCO</t>
  </si>
  <si>
    <t>Ok</t>
  </si>
  <si>
    <t>Por una parte buena por qué ayuda a buscar información fácilmente y por otro lado es mala por qué la gente abusa de eso inventando cosas para hacer daño</t>
  </si>
  <si>
    <t>Cuatro días de trabajo y 4 días de descanso</t>
  </si>
  <si>
    <t>Muchas acciones de estafa se producirán con la IA</t>
  </si>
  <si>
    <t>Creo que la IA pronto será una herramienta más de trabajo para mí emprendimiento tal como un depto de Layout y asesoramiento en muchos aspectos</t>
  </si>
  <si>
    <t>Positiva</t>
  </si>
  <si>
    <t>Fundamental ya que la tecnologia va de la mano con la ia por lo que es invitable se relacionen</t>
  </si>
  <si>
    <t>Ayuda al conocimiento y al ahorro de tiempo</t>
  </si>
  <si>
    <t>En todo momento</t>
  </si>
  <si>
    <t>No lo sé :(</t>
  </si>
  <si>
    <t>Que cada día seremos menos útiles,  creo que en mi caso ayuda a ver muchos diseños pero no se pueden plasmar en la realidad ya que en la uña nunca van a quedar como se ve en la foto, bien sea porque usen filtro o la inteligencia artificial.</t>
  </si>
  <si>
    <t>No sabría responder esta pregunta</t>
  </si>
  <si>
    <t>Muy buena ya que podré tener respuestas a mis dudas de forma más inmediata</t>
  </si>
  <si>
    <t>Por el rubro al que me dedico,.depende como se aplique, facilitará algunas publicaciones, solo eso</t>
  </si>
  <si>
    <t>Mucha el solo hecho reemplaze sl ser humano lo encuentro malo</t>
  </si>
  <si>
    <t>Simplificar</t>
  </si>
  <si>
    <t>No se no.me e puesto a pensar en eso todavia</t>
  </si>
  <si>
    <t>Mejorará eficiencia y estandarizará de mejor forma las recetas y procedimientos</t>
  </si>
  <si>
    <t>Va ayudar a promover</t>
  </si>
  <si>
    <t>Ninguno , trabajo cuidando niños y artesanías echas a mano ...</t>
  </si>
  <si>
    <t>Sabiendo ocuparla me ayudara a seguir con mi emprendimiento</t>
  </si>
  <si>
    <t>Tele trabajo</t>
  </si>
  <si>
    <t>Mas eficiencia y organización en labores administrativas, prioridad en tareas</t>
  </si>
  <si>
    <t>No he pensado en eso la verdad</t>
  </si>
  <si>
    <t>Mucha salen nuevas cosas todos los días</t>
  </si>
  <si>
    <t>No lo sé todavía</t>
  </si>
  <si>
    <t>Nada nos sorprende pero el.ser humano siempre tiene la facilidad de superar la tecnología  e incluso la inteligencia artificial la máquina no puede  con el ser  humano</t>
  </si>
  <si>
    <t>No creo que genere impacto ya que no lo necesito</t>
  </si>
  <si>
    <t>Sirven de mucha utilidad para facilitar tareas y conectar de mejor forma con los clientes</t>
  </si>
  <si>
    <t>Bueno ya que todo ahora se ve por la tecnología y redes sociales</t>
  </si>
  <si>
    <t>Que nos ayuda mucho a poder realizar más rápido y fácil los trabajos laborales como domésticos igual</t>
  </si>
  <si>
    <t>Yo creo que mucha que ya la inteligencia artificial va aumentando y creando cosas que superan alo que uno asé aveses</t>
  </si>
  <si>
    <t>Independiente</t>
  </si>
  <si>
    <t>Fuerza mayor</t>
  </si>
  <si>
    <t>Creo que para el marketing es muy útil, pero me asusta</t>
  </si>
  <si>
    <t>La IA puede apoyar mi difusión y gestión</t>
  </si>
  <si>
    <t>Sistema de turno larga 8 a 20hr y noche de 20 a 8hrs luego libre libre y después se repite larga y noche, además de turnos extras que te vayan poniendo</t>
  </si>
  <si>
    <t>Facilitar la comunicación</t>
  </si>
  <si>
    <t>Aun no lo veo que afecte enosue hago.</t>
  </si>
  <si>
    <t>Un impacto positivo ya que sería varias cosas más fácil de realizar</t>
  </si>
  <si>
    <t>Se contacte y poderoso</t>
  </si>
  <si>
    <t>Impactaría ya que con esta herramienta tendemos a no indagar o investigar</t>
  </si>
  <si>
    <t>A MI PERSONALMENTE, NO  ME GUSTA LA INTELIGENCIA ARTIFICAL</t>
  </si>
  <si>
    <t>Una impacto cada vez mejor, de mayor eficiencia con menor esfuerzo físico</t>
  </si>
  <si>
    <t>Un buen impacto ya que muestra  algo que a veces normalmente no se puede realizar</t>
  </si>
  <si>
    <t>Ningún impacto ya que yo debo realizar todo manualmente</t>
  </si>
  <si>
    <t>Siento que en mi caso no tendré ningún tipo de impacto, mi trabajo no requiere IA.</t>
  </si>
  <si>
    <t>Podría ayudar como herramienta de marketing</t>
  </si>
  <si>
    <t>Beneficiosa ocupando como corresponde</t>
  </si>
  <si>
    <t>La IA es de gran utilidad siempre y cuando se sepa utilizar bien y aprovechar al máximo la tecnología para un  buen fin</t>
  </si>
  <si>
    <t>Ayuda</t>
  </si>
  <si>
    <t>O</t>
  </si>
  <si>
    <t>Martes /miercoles/viernes /sábado y domingo</t>
  </si>
  <si>
    <t>Como independiente</t>
  </si>
  <si>
    <t>En mi trabajo no tendría impactl</t>
  </si>
  <si>
    <t>Solo crecimiento y habilidad para explorar mucho mas de mi capacidad</t>
  </si>
  <si>
    <t>Más ayuda</t>
  </si>
  <si>
    <t>Impacto muy fuerte</t>
  </si>
  <si>
    <t>Creo que es buena ya que puedo contar con esto para hacerle cualquier consulta que tenga dudas.</t>
  </si>
  <si>
    <t>Es una ayuda mas amplia, en aspectos de redes sociales, seria mucho mas facil buscar o obtener comunicacion cn mis futuros clientes.</t>
  </si>
  <si>
    <t>Poder general más creatividad a la hora de vender mi producto. Por ende me tengo que autoexigir más estudio de mercado.</t>
  </si>
  <si>
    <t>De agradecimiento mi emprendimiento</t>
  </si>
  <si>
    <t>Muy beneficioso porque nos facilita todo, desde investigación,aprender, enseñar, emplear y disfrutar.</t>
  </si>
  <si>
    <t>Como trabajo sola no me afecta mucho, en cuanto a comprar creo que podria afectar ya que mucha gente quedara desempleada para aplicar la auto atención</t>
  </si>
  <si>
    <t>disminución en el tiempo invertido para promocionar o vender</t>
  </si>
  <si>
    <t>con inteligencia aritificial en un futuro practicamente una podra tener la libertad .</t>
  </si>
  <si>
    <t>Hará que me ayude más, con los diseños de vestuario.</t>
  </si>
  <si>
    <t>Solo trabajo independiente en verduras de huerta todo fresquito</t>
  </si>
  <si>
    <t>Solucionar tareas</t>
  </si>
  <si>
    <t>Creo que no ,ya que uno tiene que estudiar y actualizarse en varias maneras para que no te gane la tecnología</t>
  </si>
  <si>
    <t>No se que impacto pueda tener en mi vida diaria, pero creo que en un emprendimiento si puede ayudar en contabilidad o en inventarios para mantener un orden adecuado</t>
  </si>
  <si>
    <t>A veces nos ayuda a imaginar y crear</t>
  </si>
  <si>
    <t>Muchísimo me puede ayudar a llegar a más personas</t>
  </si>
  <si>
    <t>Un buen impacto.</t>
  </si>
  <si>
    <t>Lunes a lunes</t>
  </si>
  <si>
    <t>Desconozco.</t>
  </si>
  <si>
    <t>Mmm yo creo que mucha</t>
  </si>
  <si>
    <t>Positivo ya que se deben manejar con prudencia se puede hacer afiches,páginas con anuncios llamativos fotos muy reales infinitas posibilidades</t>
  </si>
  <si>
    <t>En,lo laboral, muy poco</t>
  </si>
  <si>
    <t>Mejor información y claridad en desarrollo de mi labor, potenciará y hará que sea más fácil el acceso a todo con respecto a las confeccones</t>
  </si>
  <si>
    <t>no deberia afectar mis productos</t>
  </si>
  <si>
    <t>La verdad que aún no lo se</t>
  </si>
  <si>
    <t>Entrega información completa de manera más fácil.</t>
  </si>
  <si>
    <t>No creo que resulte mucho por que siempre se equivocan</t>
  </si>
  <si>
    <t>Puede que sea útil aunque también hay que ser cuidadoso</t>
  </si>
  <si>
    <t>Hasta el momento ha sido de gran ayuda aunque sé que es un mundo infinito</t>
  </si>
  <si>
    <t>Para mi ningún impacto.</t>
  </si>
  <si>
    <t>Me va ayudar en campo de expectativa de movimiento de personar y sus variadas expectativas</t>
  </si>
  <si>
    <t>Posiblemente bueno</t>
  </si>
  <si>
    <t>Ayuda en que mejore en los cuidados y emprendimiento para que suba</t>
  </si>
  <si>
    <t>Puede ayudar en algunas, cosas en cuanto a ser fuerza fisica. Pero en atender clientes, lo veo mas dificil, ya que mi trabajo es mas personalizado</t>
  </si>
  <si>
    <t>No me gusta la IA, me provoca miedo</t>
  </si>
  <si>
    <t>En nada</t>
  </si>
  <si>
    <t>Aumento con clientes y ventas</t>
  </si>
  <si>
    <t>El impacto que tengo miedo seria que les pasara algo malo a mid hijos</t>
  </si>
  <si>
    <t>Dejar sin trabajo ah muchas de nosotras</t>
  </si>
  <si>
    <t>Lunes miercoles viernes  y fin de semana aveces</t>
  </si>
  <si>
    <t>Personalmente pienso que una maquina o algo artificial nunca podra reemplazar a un ser humano por mucha actualidad o tecnologia</t>
  </si>
  <si>
    <t>Siento que sera un gran impacto</t>
  </si>
  <si>
    <t>Muy malo.estoy acostumbrada a trabajar yo en mi emprendimiento.</t>
  </si>
  <si>
    <t>Un alto impacto positivo es una ayuda bastante buena</t>
  </si>
  <si>
    <t>Ninguno.</t>
  </si>
  <si>
    <t>No creo que vaya a influir.</t>
  </si>
  <si>
    <t>Creo que a mí en lo personal no me afectaría tanto la IA,ya que me dedico a venta de ropa americana</t>
  </si>
  <si>
    <t>No tendrá ni un impacto en mis cosas</t>
  </si>
  <si>
    <t>No manejo mucha información</t>
  </si>
  <si>
    <t>Muchísimo</t>
  </si>
  <si>
    <t>Algo negativo</t>
  </si>
  <si>
    <t>Chango</t>
  </si>
  <si>
    <t>Simplificar algunas tareas</t>
  </si>
  <si>
    <t>Difícil responder hasta tener informacion más acabada y resultados comprobados</t>
  </si>
  <si>
    <t>va a simplificar mi trabajo y me orientara en un  mejor impulso a mis campañas de ventas</t>
  </si>
  <si>
    <t>Podría ayudar a facilitar muchas cosas si se usa de la manera correcta</t>
  </si>
  <si>
    <t>Bueno, me sirve para publicidad o ideas</t>
  </si>
  <si>
    <t>No me gusta la inteligencia artificial en ves de ayudar perjudica en muchos ambientes</t>
  </si>
  <si>
    <t>Trabajo en i hogar y a mi horario</t>
  </si>
  <si>
    <t>Me facilitaría mi trabajo ya que mi trabajo es referente a esto</t>
  </si>
  <si>
    <t>buena ayuda nos facilitará en llevar mejor nuestros emprendimientos</t>
  </si>
  <si>
    <t>Soy estudiante de ingeniería y me gustaría trabajar en lo edtufiado Una vez terminad el proces</t>
  </si>
  <si>
    <t>La inrelegencia ayuda bastante pero también afecta en nuestros conocimientos ya que uno utiliza la Inteligente. Aún así uno trata de no utilízarla tanto</t>
  </si>
  <si>
    <t>Q me valla bien en la vida</t>
  </si>
  <si>
    <t>Creo que a mí particularmente no me afectaría</t>
  </si>
  <si>
    <t>Creo que son de mucho ayuda si se sabe utilizar. Nos ayudan con nuestras dudas e ideas.</t>
  </si>
  <si>
    <t>Hay que adecuarse</t>
  </si>
  <si>
    <t>Facilidad pars ejecutar trabajos</t>
  </si>
  <si>
    <t>Muy alto, para el buen desarrollo y mejorar a alto nivel de rendimiento.</t>
  </si>
  <si>
    <t>Creo que facilita el acceder a nuevos ideas a crear nuevas cosas y buscar soluciones a problemas que se pueden presentar. De todas maneras creo que genera un impacto positivo</t>
  </si>
  <si>
    <t>No me gusta. No encuentro que sea algo verdadero en las relaciones interpersonales , el cara a cara con tu cliente.</t>
  </si>
  <si>
    <t>Va ser genial no habrá mucho que pensar para compartir mi emprendimiento</t>
  </si>
  <si>
    <t>Mucho ya que todos debemos adaptarnos en algún minuto donde lo que conocemos deje de servir o funcionar</t>
  </si>
  <si>
    <t>Se puede profesinalizar los videos, fotos del emprendimiento</t>
  </si>
  <si>
    <t>No me gusta me damiedo</t>
  </si>
  <si>
    <t>Creo que tendría quizás un impacto positivo en cuanto a aprendizaje y entrega de herramientas, pero a la vez negativo en cuanto a relacionarse con las personas y sus experiencias.</t>
  </si>
  <si>
    <t>Quechua</t>
  </si>
  <si>
    <t>Ecuador</t>
  </si>
  <si>
    <t>Para un crecimiento mejor en la familia y agradecer x este emprendimiento</t>
  </si>
  <si>
    <t>Entre 2020 y 2022</t>
  </si>
  <si>
    <t>Bueno muy bueno</t>
  </si>
  <si>
    <t>La verdad es que la inteligencia artificial puede que tenga algun impacto en relación a la promoción de mi emprendimiento por redes sociales, pero no creo que en algo más</t>
  </si>
  <si>
    <t>Trabajo por turno 4 x 4 noche</t>
  </si>
  <si>
    <t>Bueno es una parten importante ya que a través de esta puedo difundir mostrar y promocionar mis productos</t>
  </si>
  <si>
    <t>No tengo trabajo</t>
  </si>
  <si>
    <t>Arto impacto</t>
  </si>
  <si>
    <t>Solamente sábado</t>
  </si>
  <si>
    <t>A favor de ofrecer los productos, con mayor definición</t>
  </si>
  <si>
    <t>Ayuda como también amenaza</t>
  </si>
  <si>
    <t>No me perjudica</t>
  </si>
  <si>
    <t>Tiene Cosas Buenas y Cosas Que No Aportan</t>
  </si>
  <si>
    <t>Un impacto de transformación y revolucionará con el monitoreo automatizando todo en el área de cuidado y en rl área emprendedor, personalización de productos, automatización de procesos, toma de decisiones pasada en datos de la IA, optimizacion de marketing y descubrimiento de nichos de mercado.</t>
  </si>
  <si>
    <t>La inteligencia artificial obviamente se verá al inicio que replazara algunas tareas que realiza el humano pero siempre tendrá algo que no logrará</t>
  </si>
  <si>
    <t>En el ámbito empresarial, la inteligencia artificial en las empresas permite a los empleados centrarse en tareas más estratégicas y creativas, con el objetivo de mejorar la eficiencia y la productividad</t>
  </si>
  <si>
    <t>Mucho en el progreso de publicidad marketing digital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</si>
</sst>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3">
    <font>
      <sz val="10.0"/>
      <color rgb="FF000000"/>
      <name val="Arial"/>
      <scheme val="minor"/>
    </font>
    <font>
      <b/>
      <sz val="11.0"/>
      <color theme="1"/>
      <name val="Arial"/>
      <scheme val="minor"/>
    </font>
    <font>
      <color theme="1"/>
      <name val="Arial"/>
      <scheme val="minor"/>
    </font>
  </fonts>
  <fills count="3">
    <fill>
      <patternFill patternType="none"/>
    </fill>
    <fill>
      <patternFill patternType="lightGray"/>
    </fill>
    <fill>
      <patternFill patternType="solid">
        <fgColor rgb="FFCCFFCC"/>
        <bgColor rgb="FFCCFFCC"/>
      </patternFill>
    </fill>
  </fills>
  <borders count="2">
    <border/>
    <border>
      <right style="thin">
        <color rgb="FF000000"/>
      </right>
      <bottom style="medium">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2" width="53.88"/>
    <col customWidth="1" min="3" max="3" width="59.5"/>
    <col customWidth="1" min="4" max="4" width="9.75"/>
    <col customWidth="1" min="5" max="5" width="138.5"/>
    <col customWidth="1" min="6" max="6" width="126.88"/>
    <col customWidth="1" min="7" max="7" width="119.25"/>
    <col customWidth="1" min="8" max="8" width="83.38"/>
    <col customWidth="1" min="9" max="9" width="84.63"/>
    <col customWidth="1" min="10" max="10" width="85.63"/>
    <col customWidth="1" min="11" max="11" width="82.38"/>
    <col customWidth="1" min="12" max="12" width="75.88"/>
    <col customWidth="1" min="13" max="13" width="104.5"/>
    <col customWidth="1" min="14" max="14" width="105.75"/>
    <col customWidth="1" min="15" max="15" width="106.75"/>
    <col customWidth="1" min="16" max="16" width="103.63"/>
    <col customWidth="1" min="17" max="17" width="97.13"/>
    <col customWidth="1" min="18" max="18" width="84.0"/>
    <col customWidth="1" min="19" max="19" width="85.25"/>
    <col customWidth="1" min="20" max="20" width="86.25"/>
    <col customWidth="1" min="21" max="21" width="83.0"/>
    <col customWidth="1" min="22" max="22" width="76.5"/>
    <col customWidth="1" min="23" max="23" width="92.88"/>
    <col customWidth="1" min="24" max="24" width="94.13"/>
    <col customWidth="1" min="25" max="25" width="95.13"/>
    <col customWidth="1" min="26" max="26" width="91.88"/>
    <col customWidth="1" min="27" max="27" width="85.38"/>
    <col customWidth="1" min="28" max="28" width="98.25"/>
    <col customWidth="1" min="29" max="29" width="99.38"/>
    <col customWidth="1" min="30" max="30" width="100.5"/>
    <col customWidth="1" min="31" max="31" width="97.25"/>
    <col customWidth="1" min="32" max="32" width="90.75"/>
    <col customWidth="1" min="33" max="33" width="41.25"/>
    <col customWidth="1" min="34" max="34" width="55.75"/>
    <col customWidth="1" min="35" max="35" width="49.13"/>
    <col customWidth="1" min="36" max="36" width="101.25"/>
    <col customWidth="1" min="37" max="37" width="117.63"/>
    <col customWidth="1" min="38" max="38" width="126.38"/>
    <col customWidth="1" min="39" max="39" width="100.75"/>
    <col customWidth="1" min="40" max="40" width="94.25"/>
    <col customWidth="1" min="41" max="41" width="94.38"/>
    <col customWidth="1" min="42" max="42" width="99.88"/>
    <col customWidth="1" min="43" max="43" width="89.0"/>
    <col customWidth="1" min="44" max="44" width="111.88"/>
    <col customWidth="1" min="45" max="45" width="105.75"/>
    <col customWidth="1" min="46" max="46" width="37.13"/>
    <col customWidth="1" min="47" max="47" width="106.13"/>
    <col customWidth="1" min="48" max="48" width="43.88"/>
    <col customWidth="1" min="49" max="49" width="105.88"/>
    <col customWidth="1" min="50" max="50" width="36.13"/>
    <col customWidth="1" min="51" max="51" width="40.0"/>
    <col customWidth="1" min="52" max="52" width="101.13"/>
    <col customWidth="1" min="53" max="53" width="112.13"/>
    <col customWidth="1" min="54" max="54" width="38.0"/>
    <col customWidth="1" min="55" max="55" width="15.63"/>
    <col customWidth="1" min="56" max="56" width="91.75"/>
    <col customWidth="1" min="57" max="57" width="153.0"/>
    <col customWidth="1" min="58" max="58" width="149.63"/>
    <col customWidth="1" min="59" max="59" width="143.88"/>
    <col customWidth="1" min="60" max="60" width="141.13"/>
    <col customWidth="1" min="61" max="61" width="145.38"/>
    <col customWidth="1" min="62" max="62" width="147.75"/>
    <col customWidth="1" min="63" max="63" width="128.5"/>
    <col customWidth="1" min="64" max="64" width="137.63"/>
    <col customWidth="1" min="65" max="65" width="133.88"/>
    <col customWidth="1" min="66" max="66" width="126.63"/>
    <col customWidth="1" min="67" max="67" width="143.38"/>
    <col customWidth="1" min="68" max="68" width="124.88"/>
    <col customWidth="1" min="69" max="70" width="113.13"/>
    <col customWidth="1" min="71" max="71" width="122.88"/>
    <col customWidth="1" min="72" max="72" width="130.0"/>
    <col customWidth="1" min="73" max="73" width="106.0"/>
    <col customWidth="1" min="74" max="74" width="116.25"/>
    <col customWidth="1" min="75" max="75" width="112.75"/>
    <col customWidth="1" min="76" max="76" width="152.88"/>
    <col customWidth="1" min="77" max="77" width="136.88"/>
    <col customWidth="1" min="78" max="78" width="145.38"/>
    <col customWidth="1" min="79" max="79" width="127.38"/>
    <col customWidth="1" min="80" max="80" width="163.5"/>
    <col customWidth="1" min="81" max="81" width="25.75"/>
    <col customWidth="1" min="82" max="82" width="127.88"/>
    <col customWidth="1" min="83" max="83" width="52.38"/>
    <col customWidth="1" min="84" max="84" width="118.0"/>
    <col customWidth="1" min="85" max="85" width="181.75"/>
    <col customWidth="1" min="86" max="86" width="57.13"/>
    <col customWidth="1" min="87" max="87" width="83.13"/>
    <col customWidth="1" min="88" max="88" width="105.38"/>
    <col customWidth="1" min="89" max="89" width="71.13"/>
    <col customWidth="1" min="90" max="90" width="66.63"/>
    <col customWidth="1" min="91" max="91" width="70.5"/>
    <col customWidth="1" min="92" max="92" width="66.63"/>
    <col customWidth="1" min="93" max="93" width="68.25"/>
    <col customWidth="1" min="94" max="94" width="70.63"/>
    <col customWidth="1" min="95" max="95" width="69.38"/>
    <col customWidth="1" min="96" max="96" width="81.0"/>
    <col customWidth="1" min="97" max="97" width="15.88"/>
    <col customWidth="1" min="98" max="98" width="34.63"/>
    <col customWidth="1" min="99" max="99" width="39.38"/>
    <col customWidth="1" min="100" max="100" width="52.13"/>
    <col customWidth="1" min="101" max="101" width="60.88"/>
    <col customWidth="1" min="102" max="102" width="75.13"/>
    <col customWidth="1" min="103" max="103" width="22.25"/>
    <col customWidth="1" min="104" max="104" width="49.38"/>
    <col customWidth="1" min="105" max="105" width="50.13"/>
    <col customWidth="1" min="106" max="106" width="45.13"/>
    <col customWidth="1" min="107" max="107" width="36.75"/>
    <col customWidth="1" min="108" max="108" width="32.75"/>
    <col customWidth="1" min="109" max="109" width="54.0"/>
    <col customWidth="1" min="110" max="110" width="46.75"/>
    <col customWidth="1" min="111" max="111" width="38.25"/>
    <col customWidth="1" min="112" max="112" width="57.0"/>
    <col customWidth="1" min="113" max="113" width="43.0"/>
    <col customWidth="1" min="114" max="114" width="61.5"/>
    <col customWidth="1" min="115" max="115" width="100.88"/>
    <col customWidth="1" min="116" max="116" width="76.38"/>
    <col customWidth="1" min="117" max="117" width="57.25"/>
    <col customWidth="1" min="118" max="118" width="81.5"/>
    <col customWidth="1" min="119" max="119" width="99.25"/>
    <col customWidth="1" min="120" max="120" width="63.13"/>
    <col customWidth="1" min="121" max="121" width="102.38"/>
    <col customWidth="1" min="122" max="122" width="101.63"/>
    <col customWidth="1" min="123" max="123" width="79.13"/>
    <col customWidth="1" min="124" max="124" width="72.75"/>
    <col customWidth="1" min="125" max="125" width="90.5"/>
    <col customWidth="1" min="126" max="126" width="98.0"/>
    <col customWidth="1" min="127" max="127" width="100.13"/>
    <col customWidth="1" min="128" max="128" width="103.13"/>
    <col customWidth="1" min="129" max="129" width="102.88"/>
    <col customWidth="1" min="130" max="130" width="83.38"/>
    <col customWidth="1" min="131" max="131" width="77.63"/>
    <col customWidth="1" min="132" max="132" width="80.13"/>
    <col customWidth="1" min="133" max="133" width="78.13"/>
    <col customWidth="1" min="134" max="134" width="72.13"/>
    <col customWidth="1" min="135" max="135" width="69.0"/>
    <col customWidth="1" min="136" max="136" width="77.75"/>
    <col customWidth="1" min="137" max="137" width="76.88"/>
    <col customWidth="1" min="138" max="138" width="118.38"/>
    <col customWidth="1" min="139" max="139" width="114.38"/>
    <col customWidth="1" min="140" max="140" width="121.0"/>
    <col customWidth="1" min="141" max="141" width="97.25"/>
    <col customWidth="1" min="142" max="142" width="129.63"/>
    <col customWidth="1" min="143" max="143" width="133.13"/>
    <col customWidth="1" min="144" max="144" width="132.13"/>
    <col customWidth="1" min="145" max="145" width="120.63"/>
    <col customWidth="1" min="146" max="146" width="104.0"/>
    <col customWidth="1" min="147" max="147" width="105.38"/>
    <col customWidth="1" min="148" max="148" width="153.88"/>
    <col customWidth="1" min="149" max="149" width="153.13"/>
    <col customWidth="1" min="150" max="150" width="154.38"/>
    <col customWidth="1" min="151" max="151" width="151.0"/>
    <col customWidth="1" min="152" max="152" width="279.5"/>
    <col customWidth="1" hidden="1" min="153" max="153" width="1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row>
    <row r="2">
      <c r="A2" s="2">
        <v>45820.45243055555</v>
      </c>
      <c r="B2" s="3" t="s">
        <v>153</v>
      </c>
      <c r="C2" s="3" t="s">
        <v>153</v>
      </c>
      <c r="D2" s="3" t="s">
        <v>154</v>
      </c>
      <c r="E2" s="3" t="s">
        <v>153</v>
      </c>
      <c r="F2" s="3" t="s">
        <v>155</v>
      </c>
      <c r="G2" s="3" t="s">
        <v>155</v>
      </c>
      <c r="L2" s="3" t="s">
        <v>156</v>
      </c>
      <c r="M2" s="3" t="s">
        <v>157</v>
      </c>
      <c r="S2" s="3" t="s">
        <v>158</v>
      </c>
      <c r="X2" s="3" t="s">
        <v>158</v>
      </c>
      <c r="AC2" s="3" t="s">
        <v>158</v>
      </c>
      <c r="AG2" s="3" t="s">
        <v>159</v>
      </c>
      <c r="AH2" s="3">
        <v>2024.0</v>
      </c>
      <c r="AI2" s="3" t="s">
        <v>160</v>
      </c>
      <c r="AO2" s="3" t="s">
        <v>155</v>
      </c>
      <c r="AP2" s="3" t="s">
        <v>161</v>
      </c>
      <c r="AQ2" s="3" t="s">
        <v>161</v>
      </c>
      <c r="AR2" s="3" t="s">
        <v>161</v>
      </c>
      <c r="AS2" s="3" t="s">
        <v>161</v>
      </c>
      <c r="AT2" s="3" t="s">
        <v>162</v>
      </c>
      <c r="AU2" s="3" t="s">
        <v>153</v>
      </c>
      <c r="AV2" s="3" t="s">
        <v>153</v>
      </c>
      <c r="AW2" s="3" t="s">
        <v>163</v>
      </c>
      <c r="AX2" s="3" t="s">
        <v>153</v>
      </c>
      <c r="AY2" s="3" t="s">
        <v>160</v>
      </c>
      <c r="BD2" s="3" t="s">
        <v>153</v>
      </c>
      <c r="BE2" s="3" t="s">
        <v>156</v>
      </c>
      <c r="BF2" s="3" t="s">
        <v>156</v>
      </c>
      <c r="BG2" s="3" t="s">
        <v>164</v>
      </c>
      <c r="BH2" s="3" t="s">
        <v>164</v>
      </c>
      <c r="BI2" s="3" t="s">
        <v>165</v>
      </c>
      <c r="BJ2" s="3" t="s">
        <v>165</v>
      </c>
      <c r="BK2" s="3" t="s">
        <v>165</v>
      </c>
      <c r="BL2" s="3" t="s">
        <v>165</v>
      </c>
      <c r="BM2" s="3" t="s">
        <v>165</v>
      </c>
      <c r="BN2" s="3" t="s">
        <v>165</v>
      </c>
      <c r="BO2" s="3" t="s">
        <v>165</v>
      </c>
      <c r="BP2" s="3" t="s">
        <v>165</v>
      </c>
      <c r="BQ2" s="3" t="s">
        <v>166</v>
      </c>
      <c r="BR2" s="3" t="s">
        <v>166</v>
      </c>
      <c r="BS2" s="3" t="s">
        <v>166</v>
      </c>
      <c r="BT2" s="3" t="s">
        <v>166</v>
      </c>
      <c r="BU2" s="3" t="s">
        <v>166</v>
      </c>
      <c r="BV2" s="3" t="s">
        <v>166</v>
      </c>
      <c r="BW2" s="3" t="s">
        <v>166</v>
      </c>
      <c r="BX2" s="3" t="s">
        <v>165</v>
      </c>
      <c r="BY2" s="3" t="s">
        <v>165</v>
      </c>
      <c r="BZ2" s="3" t="s">
        <v>165</v>
      </c>
      <c r="CA2" s="3" t="s">
        <v>165</v>
      </c>
      <c r="CB2" s="3" t="s">
        <v>153</v>
      </c>
      <c r="CC2" s="3" t="s">
        <v>167</v>
      </c>
      <c r="CD2" s="3" t="s">
        <v>168</v>
      </c>
      <c r="CE2" s="3" t="s">
        <v>169</v>
      </c>
      <c r="CF2" s="3" t="s">
        <v>170</v>
      </c>
      <c r="CG2" s="3" t="s">
        <v>171</v>
      </c>
      <c r="CH2" s="3">
        <v>4.0</v>
      </c>
      <c r="CI2" s="3" t="s">
        <v>172</v>
      </c>
      <c r="CS2" s="3" t="s">
        <v>153</v>
      </c>
      <c r="CT2" s="3" t="s">
        <v>173</v>
      </c>
      <c r="CU2" s="3" t="s">
        <v>174</v>
      </c>
      <c r="CV2" s="3" t="s">
        <v>175</v>
      </c>
      <c r="CW2" s="3" t="s">
        <v>176</v>
      </c>
      <c r="CX2" s="3" t="s">
        <v>177</v>
      </c>
      <c r="CY2" s="3" t="s">
        <v>178</v>
      </c>
      <c r="CZ2" s="3" t="s">
        <v>179</v>
      </c>
      <c r="DA2" s="3" t="s">
        <v>179</v>
      </c>
      <c r="DB2" s="3" t="s">
        <v>179</v>
      </c>
      <c r="DC2" s="3" t="s">
        <v>179</v>
      </c>
      <c r="DD2" s="3" t="s">
        <v>179</v>
      </c>
      <c r="DE2" s="3" t="s">
        <v>179</v>
      </c>
      <c r="DF2" s="3" t="s">
        <v>180</v>
      </c>
      <c r="DG2" s="3" t="s">
        <v>180</v>
      </c>
      <c r="DH2" s="3" t="s">
        <v>180</v>
      </c>
      <c r="DI2" s="3" t="s">
        <v>180</v>
      </c>
      <c r="DJ2" s="3" t="s">
        <v>180</v>
      </c>
      <c r="DK2" s="3" t="s">
        <v>181</v>
      </c>
      <c r="DL2" s="3" t="s">
        <v>181</v>
      </c>
      <c r="DM2" s="3" t="s">
        <v>181</v>
      </c>
      <c r="DN2" s="3" t="s">
        <v>181</v>
      </c>
      <c r="DO2" s="3" t="s">
        <v>181</v>
      </c>
      <c r="DP2" s="3" t="s">
        <v>181</v>
      </c>
      <c r="DQ2" s="3" t="s">
        <v>181</v>
      </c>
      <c r="DR2" s="3" t="s">
        <v>181</v>
      </c>
      <c r="DS2" s="3" t="s">
        <v>181</v>
      </c>
      <c r="DT2" s="3" t="s">
        <v>181</v>
      </c>
      <c r="DU2" s="3" t="s">
        <v>181</v>
      </c>
      <c r="DV2" s="3" t="s">
        <v>181</v>
      </c>
      <c r="DW2" s="3" t="s">
        <v>181</v>
      </c>
      <c r="DX2" s="3" t="s">
        <v>181</v>
      </c>
      <c r="DY2" s="3" t="s">
        <v>181</v>
      </c>
      <c r="DZ2" s="3" t="s">
        <v>181</v>
      </c>
      <c r="EA2" s="3" t="s">
        <v>155</v>
      </c>
      <c r="EB2" s="3" t="s">
        <v>155</v>
      </c>
      <c r="EC2" s="3" t="s">
        <v>155</v>
      </c>
      <c r="ED2" s="3" t="s">
        <v>155</v>
      </c>
      <c r="EE2" s="3" t="s">
        <v>155</v>
      </c>
      <c r="EF2" s="3" t="s">
        <v>155</v>
      </c>
      <c r="EG2" s="3" t="s">
        <v>155</v>
      </c>
      <c r="EH2" s="3" t="s">
        <v>182</v>
      </c>
      <c r="EI2" s="3" t="s">
        <v>182</v>
      </c>
      <c r="EJ2" s="3" t="s">
        <v>182</v>
      </c>
      <c r="EK2" s="3" t="s">
        <v>182</v>
      </c>
      <c r="EL2" s="3" t="s">
        <v>182</v>
      </c>
      <c r="EM2" s="3" t="s">
        <v>182</v>
      </c>
      <c r="EN2" s="3" t="s">
        <v>182</v>
      </c>
      <c r="EO2" s="3" t="s">
        <v>183</v>
      </c>
      <c r="EP2" s="3" t="s">
        <v>183</v>
      </c>
      <c r="EQ2" s="3" t="s">
        <v>183</v>
      </c>
      <c r="ER2" s="3" t="s">
        <v>183</v>
      </c>
      <c r="ES2" s="3" t="s">
        <v>183</v>
      </c>
      <c r="ET2" s="3" t="s">
        <v>183</v>
      </c>
      <c r="EU2" s="3" t="s">
        <v>183</v>
      </c>
      <c r="EV2" s="3" t="s">
        <v>184</v>
      </c>
      <c r="EW2" s="4" t="str">
        <f>TEXT("6255490895912577892","0")</f>
        <v>6255490895912577892</v>
      </c>
    </row>
    <row r="3">
      <c r="A3" s="2">
        <v>45827.35221064815</v>
      </c>
      <c r="B3" s="3" t="s">
        <v>155</v>
      </c>
      <c r="EW3" s="4" t="str">
        <f>TEXT("6261452306514480063","0")</f>
        <v>6261452306514480063</v>
      </c>
    </row>
    <row r="4">
      <c r="A4" s="2">
        <v>45827.382199074076</v>
      </c>
      <c r="B4" s="3" t="s">
        <v>153</v>
      </c>
      <c r="C4" s="3" t="s">
        <v>155</v>
      </c>
      <c r="E4" s="3" t="s">
        <v>155</v>
      </c>
      <c r="F4" s="3" t="s">
        <v>153</v>
      </c>
      <c r="G4" s="3" t="s">
        <v>155</v>
      </c>
      <c r="K4" s="3" t="s">
        <v>185</v>
      </c>
      <c r="O4" s="3" t="s">
        <v>186</v>
      </c>
      <c r="R4" s="3" t="s">
        <v>157</v>
      </c>
      <c r="W4" s="3" t="s">
        <v>157</v>
      </c>
      <c r="AC4" s="3" t="s">
        <v>158</v>
      </c>
      <c r="AG4" s="3" t="s">
        <v>159</v>
      </c>
      <c r="AH4" s="3">
        <v>2018.0</v>
      </c>
      <c r="AI4" s="3" t="s">
        <v>187</v>
      </c>
      <c r="AJ4" s="3" t="s">
        <v>188</v>
      </c>
      <c r="AN4" s="3" t="s">
        <v>189</v>
      </c>
      <c r="AP4" s="3" t="s">
        <v>190</v>
      </c>
      <c r="AQ4" s="3" t="s">
        <v>190</v>
      </c>
      <c r="AR4" s="3" t="s">
        <v>190</v>
      </c>
      <c r="AS4" s="3" t="s">
        <v>190</v>
      </c>
      <c r="AT4" s="3" t="s">
        <v>162</v>
      </c>
      <c r="AU4" s="3" t="s">
        <v>155</v>
      </c>
      <c r="BD4" s="3" t="s">
        <v>153</v>
      </c>
      <c r="BE4" s="3" t="s">
        <v>191</v>
      </c>
      <c r="BF4" s="3" t="s">
        <v>191</v>
      </c>
      <c r="BG4" s="3" t="s">
        <v>164</v>
      </c>
      <c r="BH4" s="3" t="s">
        <v>164</v>
      </c>
      <c r="BI4" s="3" t="s">
        <v>192</v>
      </c>
      <c r="BJ4" s="3" t="s">
        <v>193</v>
      </c>
      <c r="BK4" s="3" t="s">
        <v>194</v>
      </c>
      <c r="BL4" s="3" t="s">
        <v>195</v>
      </c>
      <c r="BM4" s="3" t="s">
        <v>193</v>
      </c>
      <c r="BN4" s="3" t="s">
        <v>192</v>
      </c>
      <c r="BO4" s="3" t="s">
        <v>194</v>
      </c>
      <c r="BP4" s="3" t="s">
        <v>192</v>
      </c>
      <c r="BQ4" s="3" t="s">
        <v>196</v>
      </c>
      <c r="BR4" s="3" t="s">
        <v>166</v>
      </c>
      <c r="BS4" s="3" t="s">
        <v>196</v>
      </c>
      <c r="BT4" s="3" t="s">
        <v>197</v>
      </c>
      <c r="BU4" s="3" t="s">
        <v>181</v>
      </c>
      <c r="BV4" s="3" t="s">
        <v>197</v>
      </c>
      <c r="BW4" s="3" t="s">
        <v>181</v>
      </c>
      <c r="CB4" s="3" t="s">
        <v>155</v>
      </c>
      <c r="CF4" s="3" t="s">
        <v>170</v>
      </c>
      <c r="CG4" s="3" t="s">
        <v>198</v>
      </c>
      <c r="CH4" s="3">
        <v>2.0</v>
      </c>
      <c r="CI4" s="3" t="s">
        <v>172</v>
      </c>
      <c r="CS4" s="3" t="s">
        <v>155</v>
      </c>
      <c r="CY4" s="3" t="s">
        <v>180</v>
      </c>
      <c r="CZ4" s="3" t="s">
        <v>199</v>
      </c>
      <c r="DA4" s="3" t="s">
        <v>179</v>
      </c>
      <c r="DB4" s="3" t="s">
        <v>200</v>
      </c>
      <c r="DC4" s="3" t="s">
        <v>179</v>
      </c>
      <c r="DD4" s="3" t="s">
        <v>200</v>
      </c>
      <c r="DE4" s="3" t="s">
        <v>200</v>
      </c>
      <c r="DF4" s="3" t="s">
        <v>178</v>
      </c>
      <c r="DG4" s="3" t="s">
        <v>178</v>
      </c>
      <c r="DH4" s="3" t="s">
        <v>178</v>
      </c>
      <c r="DI4" s="3" t="s">
        <v>178</v>
      </c>
      <c r="DJ4" s="3" t="s">
        <v>201</v>
      </c>
      <c r="DK4" s="3" t="s">
        <v>196</v>
      </c>
      <c r="DL4" s="3" t="s">
        <v>197</v>
      </c>
      <c r="DM4" s="3" t="s">
        <v>202</v>
      </c>
      <c r="DN4" s="3" t="s">
        <v>197</v>
      </c>
      <c r="DO4" s="3" t="s">
        <v>181</v>
      </c>
      <c r="DP4" s="3" t="s">
        <v>203</v>
      </c>
      <c r="DQ4" s="3" t="s">
        <v>202</v>
      </c>
      <c r="DR4" s="3" t="s">
        <v>202</v>
      </c>
      <c r="DS4" s="3" t="s">
        <v>202</v>
      </c>
      <c r="DT4" s="3" t="s">
        <v>202</v>
      </c>
      <c r="DU4" s="3" t="s">
        <v>202</v>
      </c>
      <c r="DV4" s="3" t="s">
        <v>202</v>
      </c>
      <c r="DW4" s="3" t="s">
        <v>203</v>
      </c>
      <c r="DX4" s="3" t="s">
        <v>203</v>
      </c>
      <c r="DY4" s="3" t="s">
        <v>203</v>
      </c>
      <c r="DZ4" s="3" t="s">
        <v>203</v>
      </c>
      <c r="EA4" s="3" t="s">
        <v>155</v>
      </c>
      <c r="EB4" s="3" t="s">
        <v>155</v>
      </c>
      <c r="EC4" s="3" t="s">
        <v>155</v>
      </c>
      <c r="ED4" s="3" t="s">
        <v>155</v>
      </c>
      <c r="EE4" s="3" t="s">
        <v>155</v>
      </c>
      <c r="EF4" s="3" t="s">
        <v>155</v>
      </c>
      <c r="EG4" s="3" t="s">
        <v>155</v>
      </c>
      <c r="EH4" s="3" t="s">
        <v>204</v>
      </c>
      <c r="EI4" s="3" t="s">
        <v>204</v>
      </c>
      <c r="EJ4" s="3" t="s">
        <v>204</v>
      </c>
      <c r="EK4" s="3" t="s">
        <v>204</v>
      </c>
      <c r="EL4" s="3" t="s">
        <v>182</v>
      </c>
      <c r="EM4" s="3" t="s">
        <v>182</v>
      </c>
      <c r="EN4" s="3" t="s">
        <v>204</v>
      </c>
      <c r="EO4" s="3" t="s">
        <v>205</v>
      </c>
      <c r="EP4" s="3" t="s">
        <v>183</v>
      </c>
      <c r="EQ4" s="3" t="s">
        <v>205</v>
      </c>
      <c r="ER4" s="3" t="s">
        <v>206</v>
      </c>
      <c r="ES4" s="3" t="s">
        <v>205</v>
      </c>
      <c r="ET4" s="3" t="s">
        <v>205</v>
      </c>
      <c r="EU4" s="3" t="s">
        <v>205</v>
      </c>
      <c r="EV4" s="3" t="s">
        <v>207</v>
      </c>
      <c r="EW4" s="4" t="str">
        <f>TEXT("6261478221732431271","0")</f>
        <v>6261478221732431271</v>
      </c>
    </row>
    <row r="5">
      <c r="A5" s="2">
        <v>45827.382835648146</v>
      </c>
      <c r="B5" s="3" t="s">
        <v>153</v>
      </c>
      <c r="C5" s="3" t="s">
        <v>155</v>
      </c>
      <c r="E5" s="3" t="s">
        <v>155</v>
      </c>
      <c r="F5" s="3" t="s">
        <v>153</v>
      </c>
      <c r="G5" s="3" t="s">
        <v>155</v>
      </c>
      <c r="I5" s="3" t="s">
        <v>158</v>
      </c>
      <c r="O5" s="3" t="s">
        <v>186</v>
      </c>
      <c r="S5" s="3" t="s">
        <v>158</v>
      </c>
      <c r="W5" s="3" t="s">
        <v>157</v>
      </c>
      <c r="AC5" s="3" t="s">
        <v>158</v>
      </c>
      <c r="AG5" s="3" t="s">
        <v>208</v>
      </c>
      <c r="AH5" s="3">
        <v>2022.0</v>
      </c>
      <c r="AI5" s="3" t="s">
        <v>209</v>
      </c>
      <c r="AP5" s="3" t="s">
        <v>210</v>
      </c>
      <c r="AQ5" s="3" t="s">
        <v>210</v>
      </c>
      <c r="AR5" s="3" t="s">
        <v>210</v>
      </c>
      <c r="AS5" s="3" t="s">
        <v>210</v>
      </c>
      <c r="AT5" s="3" t="s">
        <v>211</v>
      </c>
      <c r="AU5" s="3" t="s">
        <v>153</v>
      </c>
      <c r="AV5" s="3" t="s">
        <v>153</v>
      </c>
      <c r="AW5" s="3" t="s">
        <v>163</v>
      </c>
      <c r="AX5" s="3" t="s">
        <v>153</v>
      </c>
      <c r="AY5" s="3" t="s">
        <v>212</v>
      </c>
      <c r="BD5" s="3" t="s">
        <v>153</v>
      </c>
      <c r="BE5" s="3" t="s">
        <v>156</v>
      </c>
      <c r="BF5" s="3" t="s">
        <v>191</v>
      </c>
      <c r="BG5" s="3" t="s">
        <v>191</v>
      </c>
      <c r="BH5" s="3" t="s">
        <v>213</v>
      </c>
      <c r="BI5" s="3" t="s">
        <v>165</v>
      </c>
      <c r="BJ5" s="3" t="s">
        <v>165</v>
      </c>
      <c r="BK5" s="3" t="s">
        <v>165</v>
      </c>
      <c r="BL5" s="3" t="s">
        <v>193</v>
      </c>
      <c r="BM5" s="3" t="s">
        <v>193</v>
      </c>
      <c r="BN5" s="3" t="s">
        <v>165</v>
      </c>
      <c r="BO5" s="3" t="s">
        <v>195</v>
      </c>
      <c r="BP5" s="3" t="s">
        <v>195</v>
      </c>
      <c r="BQ5" s="3" t="s">
        <v>197</v>
      </c>
      <c r="BR5" s="3" t="s">
        <v>181</v>
      </c>
      <c r="BS5" s="3" t="s">
        <v>181</v>
      </c>
      <c r="BT5" s="3" t="s">
        <v>197</v>
      </c>
      <c r="BU5" s="3" t="s">
        <v>197</v>
      </c>
      <c r="BV5" s="3" t="s">
        <v>197</v>
      </c>
      <c r="BW5" s="3" t="s">
        <v>197</v>
      </c>
      <c r="BX5" s="3" t="s">
        <v>165</v>
      </c>
      <c r="BY5" s="3" t="s">
        <v>165</v>
      </c>
      <c r="BZ5" s="3" t="s">
        <v>165</v>
      </c>
      <c r="CA5" s="3" t="s">
        <v>165</v>
      </c>
      <c r="CB5" s="3" t="s">
        <v>155</v>
      </c>
      <c r="CF5" s="3" t="s">
        <v>155</v>
      </c>
      <c r="CG5" s="3" t="s">
        <v>198</v>
      </c>
      <c r="CH5" s="3">
        <v>2.0</v>
      </c>
      <c r="CI5" s="3" t="s">
        <v>172</v>
      </c>
      <c r="CS5" s="3" t="s">
        <v>155</v>
      </c>
      <c r="CY5" s="3" t="s">
        <v>201</v>
      </c>
      <c r="CZ5" s="3" t="s">
        <v>179</v>
      </c>
      <c r="DA5" s="3" t="s">
        <v>199</v>
      </c>
      <c r="DB5" s="3" t="s">
        <v>199</v>
      </c>
      <c r="DC5" s="3" t="s">
        <v>199</v>
      </c>
      <c r="DD5" s="3" t="s">
        <v>199</v>
      </c>
      <c r="DE5" s="3" t="s">
        <v>199</v>
      </c>
      <c r="DF5" s="3" t="s">
        <v>201</v>
      </c>
      <c r="DG5" s="3" t="s">
        <v>201</v>
      </c>
      <c r="DH5" s="3" t="s">
        <v>201</v>
      </c>
      <c r="DI5" s="3" t="s">
        <v>201</v>
      </c>
      <c r="DJ5" s="3" t="s">
        <v>201</v>
      </c>
      <c r="DK5" s="3" t="s">
        <v>197</v>
      </c>
      <c r="DL5" s="3" t="s">
        <v>197</v>
      </c>
      <c r="DM5" s="3" t="s">
        <v>197</v>
      </c>
      <c r="DN5" s="3" t="s">
        <v>197</v>
      </c>
      <c r="DO5" s="3" t="s">
        <v>197</v>
      </c>
      <c r="DP5" s="3" t="s">
        <v>197</v>
      </c>
      <c r="DQ5" s="3" t="s">
        <v>197</v>
      </c>
      <c r="DR5" s="3" t="s">
        <v>197</v>
      </c>
      <c r="DS5" s="3" t="s">
        <v>203</v>
      </c>
      <c r="DT5" s="3" t="s">
        <v>181</v>
      </c>
      <c r="DU5" s="3" t="s">
        <v>197</v>
      </c>
      <c r="DV5" s="3" t="s">
        <v>197</v>
      </c>
      <c r="DW5" s="3" t="s">
        <v>197</v>
      </c>
      <c r="DX5" s="3" t="s">
        <v>197</v>
      </c>
      <c r="DY5" s="3" t="s">
        <v>197</v>
      </c>
      <c r="DZ5" s="3" t="s">
        <v>197</v>
      </c>
      <c r="EA5" s="3" t="s">
        <v>214</v>
      </c>
      <c r="EB5" s="3" t="s">
        <v>155</v>
      </c>
      <c r="EC5" s="3" t="s">
        <v>155</v>
      </c>
      <c r="ED5" s="3" t="s">
        <v>155</v>
      </c>
      <c r="EE5" s="3" t="s">
        <v>155</v>
      </c>
      <c r="EF5" s="3" t="s">
        <v>155</v>
      </c>
      <c r="EG5" s="3" t="s">
        <v>155</v>
      </c>
      <c r="EH5" s="3" t="s">
        <v>204</v>
      </c>
      <c r="EI5" s="3" t="s">
        <v>204</v>
      </c>
      <c r="EJ5" s="3" t="s">
        <v>204</v>
      </c>
      <c r="EK5" s="3" t="s">
        <v>215</v>
      </c>
      <c r="EL5" s="3" t="s">
        <v>182</v>
      </c>
      <c r="EM5" s="3" t="s">
        <v>182</v>
      </c>
      <c r="EN5" s="3" t="s">
        <v>204</v>
      </c>
      <c r="EO5" s="3" t="s">
        <v>206</v>
      </c>
      <c r="EP5" s="3" t="s">
        <v>193</v>
      </c>
      <c r="EQ5" s="3" t="s">
        <v>193</v>
      </c>
      <c r="ER5" s="3" t="s">
        <v>206</v>
      </c>
      <c r="ES5" s="3" t="s">
        <v>206</v>
      </c>
      <c r="ET5" s="3" t="s">
        <v>183</v>
      </c>
      <c r="EU5" s="3" t="s">
        <v>183</v>
      </c>
      <c r="EV5" s="3" t="s">
        <v>216</v>
      </c>
      <c r="EW5" s="4" t="str">
        <f>TEXT("6261478770751225154","0")</f>
        <v>6261478770751225154</v>
      </c>
    </row>
    <row r="6">
      <c r="A6" s="2">
        <v>45827.396469907406</v>
      </c>
      <c r="B6" s="3" t="s">
        <v>153</v>
      </c>
      <c r="C6" s="3" t="s">
        <v>155</v>
      </c>
      <c r="E6" s="3" t="s">
        <v>155</v>
      </c>
      <c r="F6" s="3" t="s">
        <v>155</v>
      </c>
      <c r="G6" s="3" t="s">
        <v>155</v>
      </c>
      <c r="J6" s="3" t="s">
        <v>186</v>
      </c>
      <c r="N6" s="3" t="s">
        <v>158</v>
      </c>
      <c r="S6" s="3" t="s">
        <v>158</v>
      </c>
      <c r="X6" s="3" t="s">
        <v>158</v>
      </c>
      <c r="AD6" s="3" t="s">
        <v>186</v>
      </c>
      <c r="AG6" s="3" t="s">
        <v>217</v>
      </c>
      <c r="AH6" s="3">
        <v>2019.0</v>
      </c>
      <c r="AI6" s="3" t="s">
        <v>209</v>
      </c>
      <c r="AP6" s="3" t="s">
        <v>190</v>
      </c>
      <c r="AQ6" s="3" t="s">
        <v>190</v>
      </c>
      <c r="AR6" s="3" t="s">
        <v>190</v>
      </c>
      <c r="AS6" s="3" t="s">
        <v>190</v>
      </c>
      <c r="AT6" s="3" t="s">
        <v>218</v>
      </c>
      <c r="AU6" s="3" t="s">
        <v>153</v>
      </c>
      <c r="AV6" s="3" t="s">
        <v>153</v>
      </c>
      <c r="AW6" s="3" t="s">
        <v>219</v>
      </c>
      <c r="AX6" s="3" t="s">
        <v>153</v>
      </c>
      <c r="AY6" s="3" t="s">
        <v>212</v>
      </c>
      <c r="BD6" s="3" t="s">
        <v>153</v>
      </c>
      <c r="BE6" s="3" t="s">
        <v>220</v>
      </c>
      <c r="BF6" s="3" t="s">
        <v>220</v>
      </c>
      <c r="BG6" s="3" t="s">
        <v>220</v>
      </c>
      <c r="BH6" s="3" t="s">
        <v>220</v>
      </c>
      <c r="BI6" s="3" t="s">
        <v>192</v>
      </c>
      <c r="BJ6" s="3" t="s">
        <v>195</v>
      </c>
      <c r="BK6" s="3" t="s">
        <v>192</v>
      </c>
      <c r="BL6" s="3" t="s">
        <v>195</v>
      </c>
      <c r="BM6" s="3" t="s">
        <v>192</v>
      </c>
      <c r="BN6" s="3" t="s">
        <v>192</v>
      </c>
      <c r="BO6" s="3" t="s">
        <v>195</v>
      </c>
      <c r="BP6" s="3" t="s">
        <v>195</v>
      </c>
      <c r="BQ6" s="3" t="s">
        <v>196</v>
      </c>
      <c r="BR6" s="3" t="s">
        <v>196</v>
      </c>
      <c r="BS6" s="3" t="s">
        <v>196</v>
      </c>
      <c r="BT6" s="3" t="s">
        <v>197</v>
      </c>
      <c r="BU6" s="3" t="s">
        <v>197</v>
      </c>
      <c r="BV6" s="3" t="s">
        <v>197</v>
      </c>
      <c r="BW6" s="3" t="s">
        <v>197</v>
      </c>
      <c r="BX6" s="3" t="s">
        <v>195</v>
      </c>
      <c r="BY6" s="3" t="s">
        <v>195</v>
      </c>
      <c r="BZ6" s="3" t="s">
        <v>165</v>
      </c>
      <c r="CA6" s="3" t="s">
        <v>195</v>
      </c>
      <c r="CB6" s="3" t="s">
        <v>155</v>
      </c>
      <c r="CF6" s="3" t="s">
        <v>155</v>
      </c>
      <c r="CG6" s="3" t="s">
        <v>155</v>
      </c>
      <c r="CH6" s="3">
        <v>0.0</v>
      </c>
      <c r="CI6" s="3" t="s">
        <v>172</v>
      </c>
      <c r="CS6" s="3" t="s">
        <v>155</v>
      </c>
      <c r="CY6" s="3" t="s">
        <v>221</v>
      </c>
      <c r="CZ6" s="3" t="s">
        <v>179</v>
      </c>
      <c r="DA6" s="3" t="s">
        <v>179</v>
      </c>
      <c r="DB6" s="3" t="s">
        <v>199</v>
      </c>
      <c r="DC6" s="3" t="s">
        <v>179</v>
      </c>
      <c r="DD6" s="3" t="s">
        <v>179</v>
      </c>
      <c r="DE6" s="3" t="s">
        <v>200</v>
      </c>
      <c r="DF6" s="3" t="s">
        <v>180</v>
      </c>
      <c r="DG6" s="3" t="s">
        <v>180</v>
      </c>
      <c r="DH6" s="3" t="s">
        <v>180</v>
      </c>
      <c r="DI6" s="3" t="s">
        <v>180</v>
      </c>
      <c r="DJ6" s="3" t="s">
        <v>180</v>
      </c>
      <c r="DK6" s="3" t="s">
        <v>197</v>
      </c>
      <c r="DL6" s="3" t="s">
        <v>197</v>
      </c>
      <c r="DM6" s="3" t="s">
        <v>197</v>
      </c>
      <c r="DN6" s="3" t="s">
        <v>196</v>
      </c>
      <c r="DO6" s="3" t="s">
        <v>196</v>
      </c>
      <c r="DP6" s="3" t="s">
        <v>196</v>
      </c>
      <c r="DQ6" s="3" t="s">
        <v>203</v>
      </c>
      <c r="DR6" s="3" t="s">
        <v>181</v>
      </c>
      <c r="DS6" s="3" t="s">
        <v>181</v>
      </c>
      <c r="DT6" s="3" t="s">
        <v>181</v>
      </c>
      <c r="DU6" s="3" t="s">
        <v>181</v>
      </c>
      <c r="DV6" s="3" t="s">
        <v>181</v>
      </c>
      <c r="DW6" s="3" t="s">
        <v>181</v>
      </c>
      <c r="DX6" s="3" t="s">
        <v>196</v>
      </c>
      <c r="DY6" s="3" t="s">
        <v>196</v>
      </c>
      <c r="DZ6" s="3" t="s">
        <v>196</v>
      </c>
      <c r="EA6" s="3" t="s">
        <v>155</v>
      </c>
      <c r="EB6" s="3" t="s">
        <v>155</v>
      </c>
      <c r="EC6" s="3" t="s">
        <v>155</v>
      </c>
      <c r="ED6" s="3" t="s">
        <v>155</v>
      </c>
      <c r="EE6" s="3" t="s">
        <v>155</v>
      </c>
      <c r="EF6" s="3" t="s">
        <v>155</v>
      </c>
      <c r="EG6" s="3" t="s">
        <v>155</v>
      </c>
      <c r="EH6" s="3" t="s">
        <v>222</v>
      </c>
      <c r="EI6" s="3" t="s">
        <v>222</v>
      </c>
      <c r="EJ6" s="3" t="s">
        <v>222</v>
      </c>
      <c r="EK6" s="3" t="s">
        <v>222</v>
      </c>
      <c r="EL6" s="3" t="s">
        <v>182</v>
      </c>
      <c r="EM6" s="3" t="s">
        <v>222</v>
      </c>
      <c r="EN6" s="3" t="s">
        <v>215</v>
      </c>
      <c r="EO6" s="3" t="s">
        <v>192</v>
      </c>
      <c r="EP6" s="3" t="s">
        <v>192</v>
      </c>
      <c r="EQ6" s="3" t="s">
        <v>192</v>
      </c>
      <c r="ER6" s="3" t="s">
        <v>192</v>
      </c>
      <c r="ES6" s="3" t="s">
        <v>192</v>
      </c>
      <c r="ET6" s="3" t="s">
        <v>192</v>
      </c>
      <c r="EU6" s="3" t="s">
        <v>192</v>
      </c>
      <c r="EV6" s="3" t="s">
        <v>223</v>
      </c>
      <c r="EW6" s="4" t="str">
        <f>TEXT("6261490548212609831","0")</f>
        <v>6261490548212609831</v>
      </c>
    </row>
    <row r="7">
      <c r="A7" s="2">
        <v>45827.39840277778</v>
      </c>
      <c r="B7" s="3" t="s">
        <v>153</v>
      </c>
      <c r="C7" s="3" t="s">
        <v>155</v>
      </c>
      <c r="E7" s="3" t="s">
        <v>155</v>
      </c>
      <c r="F7" s="3" t="s">
        <v>155</v>
      </c>
      <c r="G7" s="3" t="s">
        <v>153</v>
      </c>
      <c r="I7" s="3" t="s">
        <v>158</v>
      </c>
      <c r="M7" s="3" t="s">
        <v>157</v>
      </c>
      <c r="S7" s="3" t="s">
        <v>158</v>
      </c>
      <c r="W7" s="3" t="s">
        <v>157</v>
      </c>
      <c r="AB7" s="3" t="s">
        <v>157</v>
      </c>
      <c r="AG7" s="3" t="s">
        <v>224</v>
      </c>
      <c r="AH7" s="3">
        <v>2023.0</v>
      </c>
      <c r="AI7" s="3" t="s">
        <v>187</v>
      </c>
      <c r="AJ7" s="3" t="s">
        <v>188</v>
      </c>
      <c r="AN7" s="3" t="s">
        <v>189</v>
      </c>
      <c r="AP7" s="3" t="s">
        <v>225</v>
      </c>
      <c r="AQ7" s="3" t="s">
        <v>225</v>
      </c>
      <c r="AR7" s="3" t="s">
        <v>225</v>
      </c>
      <c r="AS7" s="3" t="s">
        <v>225</v>
      </c>
      <c r="AT7" s="3" t="s">
        <v>226</v>
      </c>
      <c r="AU7" s="3" t="s">
        <v>155</v>
      </c>
      <c r="BD7" s="3" t="s">
        <v>153</v>
      </c>
      <c r="BE7" s="3" t="s">
        <v>227</v>
      </c>
      <c r="BF7" s="3" t="s">
        <v>227</v>
      </c>
      <c r="BG7" s="3" t="s">
        <v>227</v>
      </c>
      <c r="BH7" s="3" t="s">
        <v>227</v>
      </c>
      <c r="BI7" s="3" t="s">
        <v>195</v>
      </c>
      <c r="BJ7" s="3" t="s">
        <v>195</v>
      </c>
      <c r="BK7" s="3" t="s">
        <v>195</v>
      </c>
      <c r="BL7" s="3" t="s">
        <v>165</v>
      </c>
      <c r="BM7" s="3" t="s">
        <v>165</v>
      </c>
      <c r="BN7" s="3" t="s">
        <v>165</v>
      </c>
      <c r="BO7" s="3" t="s">
        <v>193</v>
      </c>
      <c r="BP7" s="3" t="s">
        <v>165</v>
      </c>
      <c r="BQ7" s="3" t="s">
        <v>181</v>
      </c>
      <c r="BR7" s="3" t="s">
        <v>181</v>
      </c>
      <c r="BS7" s="3" t="s">
        <v>196</v>
      </c>
      <c r="BT7" s="3" t="s">
        <v>196</v>
      </c>
      <c r="BU7" s="3" t="s">
        <v>196</v>
      </c>
      <c r="BV7" s="3" t="s">
        <v>197</v>
      </c>
      <c r="BW7" s="3" t="s">
        <v>197</v>
      </c>
      <c r="CB7" s="3" t="s">
        <v>153</v>
      </c>
      <c r="CC7" s="3" t="s">
        <v>167</v>
      </c>
      <c r="CD7" s="3" t="s">
        <v>228</v>
      </c>
      <c r="CE7" s="3" t="s">
        <v>169</v>
      </c>
      <c r="CF7" s="3" t="s">
        <v>155</v>
      </c>
      <c r="CG7" s="3" t="s">
        <v>198</v>
      </c>
      <c r="CH7" s="3">
        <v>1.0</v>
      </c>
      <c r="CI7" s="3" t="s">
        <v>172</v>
      </c>
      <c r="CS7" s="3" t="s">
        <v>155</v>
      </c>
      <c r="CY7" s="3" t="s">
        <v>180</v>
      </c>
      <c r="CZ7" s="3" t="s">
        <v>199</v>
      </c>
      <c r="DA7" s="3" t="s">
        <v>199</v>
      </c>
      <c r="DB7" s="3" t="s">
        <v>229</v>
      </c>
      <c r="DC7" s="3" t="s">
        <v>229</v>
      </c>
      <c r="DD7" s="3" t="s">
        <v>200</v>
      </c>
      <c r="DE7" s="3" t="s">
        <v>200</v>
      </c>
      <c r="DF7" s="3" t="s">
        <v>178</v>
      </c>
      <c r="DG7" s="3" t="s">
        <v>230</v>
      </c>
      <c r="DH7" s="3" t="s">
        <v>180</v>
      </c>
      <c r="DI7" s="3" t="s">
        <v>230</v>
      </c>
      <c r="DJ7" s="3" t="s">
        <v>230</v>
      </c>
      <c r="DK7" s="3" t="s">
        <v>203</v>
      </c>
      <c r="DL7" s="3" t="s">
        <v>203</v>
      </c>
      <c r="DM7" s="3" t="s">
        <v>197</v>
      </c>
      <c r="DN7" s="3" t="s">
        <v>196</v>
      </c>
      <c r="DO7" s="3" t="s">
        <v>203</v>
      </c>
      <c r="DP7" s="3" t="s">
        <v>203</v>
      </c>
      <c r="DQ7" s="3" t="s">
        <v>203</v>
      </c>
      <c r="DR7" s="3" t="s">
        <v>203</v>
      </c>
      <c r="DS7" s="3" t="s">
        <v>203</v>
      </c>
      <c r="DT7" s="3" t="s">
        <v>203</v>
      </c>
      <c r="DU7" s="3" t="s">
        <v>203</v>
      </c>
      <c r="DV7" s="3" t="s">
        <v>196</v>
      </c>
      <c r="DW7" s="3" t="s">
        <v>203</v>
      </c>
      <c r="DX7" s="3" t="s">
        <v>203</v>
      </c>
      <c r="DY7" s="3" t="s">
        <v>203</v>
      </c>
      <c r="DZ7" s="3" t="s">
        <v>181</v>
      </c>
      <c r="EA7" s="3" t="s">
        <v>155</v>
      </c>
      <c r="EB7" s="3" t="s">
        <v>155</v>
      </c>
      <c r="EC7" s="3" t="s">
        <v>214</v>
      </c>
      <c r="ED7" s="3" t="s">
        <v>155</v>
      </c>
      <c r="EE7" s="3" t="s">
        <v>155</v>
      </c>
      <c r="EF7" s="3" t="s">
        <v>214</v>
      </c>
      <c r="EG7" s="3" t="s">
        <v>214</v>
      </c>
      <c r="EH7" s="3" t="s">
        <v>222</v>
      </c>
      <c r="EI7" s="3" t="s">
        <v>222</v>
      </c>
      <c r="EJ7" s="3" t="s">
        <v>222</v>
      </c>
      <c r="EK7" s="3" t="s">
        <v>222</v>
      </c>
      <c r="EL7" s="3" t="s">
        <v>182</v>
      </c>
      <c r="EM7" s="3" t="s">
        <v>222</v>
      </c>
      <c r="EN7" s="3" t="s">
        <v>222</v>
      </c>
      <c r="EO7" s="3" t="s">
        <v>183</v>
      </c>
      <c r="EP7" s="3" t="s">
        <v>183</v>
      </c>
      <c r="EQ7" s="3" t="s">
        <v>183</v>
      </c>
      <c r="ER7" s="3" t="s">
        <v>193</v>
      </c>
      <c r="ES7" s="3" t="s">
        <v>193</v>
      </c>
      <c r="ET7" s="3" t="s">
        <v>193</v>
      </c>
      <c r="EU7" s="3" t="s">
        <v>193</v>
      </c>
      <c r="EV7" s="3" t="s">
        <v>231</v>
      </c>
      <c r="EW7" s="4" t="str">
        <f>TEXT("6261492210327311049","0")</f>
        <v>6261492210327311049</v>
      </c>
    </row>
    <row r="8">
      <c r="A8" s="2">
        <v>45827.42559027778</v>
      </c>
      <c r="B8" s="3" t="s">
        <v>155</v>
      </c>
      <c r="EW8" s="4" t="str">
        <f>TEXT("6261515717921977580","0")</f>
        <v>6261515717921977580</v>
      </c>
    </row>
    <row r="9">
      <c r="A9" s="2">
        <v>45827.43976851852</v>
      </c>
      <c r="B9" s="3" t="s">
        <v>153</v>
      </c>
      <c r="C9" s="3" t="s">
        <v>153</v>
      </c>
      <c r="D9" s="3" t="s">
        <v>232</v>
      </c>
      <c r="E9" s="3" t="s">
        <v>155</v>
      </c>
      <c r="F9" s="3" t="s">
        <v>155</v>
      </c>
      <c r="G9" s="3" t="s">
        <v>155</v>
      </c>
      <c r="J9" s="3" t="s">
        <v>186</v>
      </c>
      <c r="O9" s="3" t="s">
        <v>186</v>
      </c>
      <c r="T9" s="3" t="s">
        <v>186</v>
      </c>
      <c r="Y9" s="3" t="s">
        <v>186</v>
      </c>
      <c r="AD9" s="3" t="s">
        <v>186</v>
      </c>
      <c r="AG9" s="3" t="s">
        <v>224</v>
      </c>
      <c r="AH9" s="3">
        <v>2000.0</v>
      </c>
      <c r="AI9" s="3" t="s">
        <v>187</v>
      </c>
      <c r="AJ9" s="3" t="s">
        <v>188</v>
      </c>
      <c r="AN9" s="3" t="s">
        <v>233</v>
      </c>
      <c r="AP9" s="3" t="s">
        <v>225</v>
      </c>
      <c r="AQ9" s="3" t="s">
        <v>225</v>
      </c>
      <c r="AR9" s="3" t="s">
        <v>225</v>
      </c>
      <c r="AS9" s="3" t="s">
        <v>225</v>
      </c>
      <c r="AT9" s="3" t="s">
        <v>234</v>
      </c>
      <c r="AU9" s="3" t="s">
        <v>153</v>
      </c>
      <c r="AV9" s="3" t="s">
        <v>155</v>
      </c>
      <c r="BD9" s="3" t="s">
        <v>153</v>
      </c>
      <c r="BE9" s="3" t="s">
        <v>156</v>
      </c>
      <c r="BF9" s="3" t="s">
        <v>156</v>
      </c>
      <c r="BG9" s="3" t="s">
        <v>156</v>
      </c>
      <c r="BH9" s="3" t="s">
        <v>156</v>
      </c>
      <c r="BI9" s="3" t="s">
        <v>165</v>
      </c>
      <c r="BJ9" s="3" t="s">
        <v>165</v>
      </c>
      <c r="BK9" s="3" t="s">
        <v>165</v>
      </c>
      <c r="BL9" s="3" t="s">
        <v>165</v>
      </c>
      <c r="BM9" s="3" t="s">
        <v>165</v>
      </c>
      <c r="BN9" s="3" t="s">
        <v>165</v>
      </c>
      <c r="BO9" s="3" t="s">
        <v>165</v>
      </c>
      <c r="BP9" s="3" t="s">
        <v>165</v>
      </c>
      <c r="BQ9" s="3" t="s">
        <v>166</v>
      </c>
      <c r="BR9" s="3" t="s">
        <v>196</v>
      </c>
      <c r="BS9" s="3" t="s">
        <v>197</v>
      </c>
      <c r="BT9" s="3" t="s">
        <v>166</v>
      </c>
      <c r="BU9" s="3" t="s">
        <v>166</v>
      </c>
      <c r="BV9" s="3" t="s">
        <v>166</v>
      </c>
      <c r="BW9" s="3" t="s">
        <v>166</v>
      </c>
      <c r="BX9" s="3" t="s">
        <v>165</v>
      </c>
      <c r="BY9" s="3" t="s">
        <v>165</v>
      </c>
      <c r="BZ9" s="3" t="s">
        <v>165</v>
      </c>
      <c r="CA9" s="3" t="s">
        <v>165</v>
      </c>
      <c r="CB9" s="3" t="s">
        <v>153</v>
      </c>
      <c r="CC9" s="3" t="s">
        <v>235</v>
      </c>
      <c r="CD9" s="3" t="s">
        <v>168</v>
      </c>
      <c r="CE9" s="3" t="s">
        <v>155</v>
      </c>
      <c r="CF9" s="3" t="s">
        <v>155</v>
      </c>
      <c r="CG9" s="3" t="s">
        <v>155</v>
      </c>
      <c r="CH9" s="3">
        <v>0.0</v>
      </c>
      <c r="CI9" s="3" t="s">
        <v>172</v>
      </c>
      <c r="CS9" s="3" t="s">
        <v>155</v>
      </c>
      <c r="CY9" s="3" t="s">
        <v>221</v>
      </c>
      <c r="CZ9" s="3" t="s">
        <v>200</v>
      </c>
      <c r="DA9" s="3" t="s">
        <v>200</v>
      </c>
      <c r="DB9" s="3" t="s">
        <v>200</v>
      </c>
      <c r="DC9" s="3" t="s">
        <v>200</v>
      </c>
      <c r="DD9" s="3" t="s">
        <v>200</v>
      </c>
      <c r="DE9" s="3" t="s">
        <v>200</v>
      </c>
      <c r="DF9" s="3" t="s">
        <v>230</v>
      </c>
      <c r="DG9" s="3" t="s">
        <v>230</v>
      </c>
      <c r="DH9" s="3" t="s">
        <v>230</v>
      </c>
      <c r="DI9" s="3" t="s">
        <v>230</v>
      </c>
      <c r="DJ9" s="3" t="s">
        <v>230</v>
      </c>
      <c r="DK9" s="3" t="s">
        <v>196</v>
      </c>
      <c r="DL9" s="3" t="s">
        <v>196</v>
      </c>
      <c r="DM9" s="3" t="s">
        <v>196</v>
      </c>
      <c r="DN9" s="3" t="s">
        <v>196</v>
      </c>
      <c r="DO9" s="3" t="s">
        <v>196</v>
      </c>
      <c r="DP9" s="3" t="s">
        <v>196</v>
      </c>
      <c r="DQ9" s="3" t="s">
        <v>196</v>
      </c>
      <c r="DR9" s="3" t="s">
        <v>196</v>
      </c>
      <c r="DS9" s="3" t="s">
        <v>196</v>
      </c>
      <c r="DT9" s="3" t="s">
        <v>196</v>
      </c>
      <c r="DU9" s="3" t="s">
        <v>196</v>
      </c>
      <c r="DV9" s="3" t="s">
        <v>196</v>
      </c>
      <c r="DW9" s="3" t="s">
        <v>196</v>
      </c>
      <c r="DX9" s="3" t="s">
        <v>196</v>
      </c>
      <c r="DY9" s="3" t="s">
        <v>196</v>
      </c>
      <c r="DZ9" s="3" t="s">
        <v>196</v>
      </c>
      <c r="EA9" s="3" t="s">
        <v>155</v>
      </c>
      <c r="EB9" s="3" t="s">
        <v>155</v>
      </c>
      <c r="EC9" s="3" t="s">
        <v>155</v>
      </c>
      <c r="ED9" s="3" t="s">
        <v>155</v>
      </c>
      <c r="EE9" s="3" t="s">
        <v>155</v>
      </c>
      <c r="EF9" s="3" t="s">
        <v>155</v>
      </c>
      <c r="EG9" s="3" t="s">
        <v>155</v>
      </c>
      <c r="EH9" s="3" t="s">
        <v>204</v>
      </c>
      <c r="EI9" s="3" t="s">
        <v>204</v>
      </c>
      <c r="EJ9" s="3" t="s">
        <v>204</v>
      </c>
      <c r="EK9" s="3" t="s">
        <v>204</v>
      </c>
      <c r="EL9" s="3" t="s">
        <v>182</v>
      </c>
      <c r="EM9" s="3" t="s">
        <v>215</v>
      </c>
      <c r="EN9" s="3" t="s">
        <v>222</v>
      </c>
      <c r="EO9" s="3" t="s">
        <v>205</v>
      </c>
      <c r="EP9" s="3" t="s">
        <v>206</v>
      </c>
      <c r="EQ9" s="3" t="s">
        <v>206</v>
      </c>
      <c r="ER9" s="3" t="s">
        <v>206</v>
      </c>
      <c r="ES9" s="3" t="s">
        <v>206</v>
      </c>
      <c r="ET9" s="3" t="s">
        <v>206</v>
      </c>
      <c r="EU9" s="3" t="s">
        <v>206</v>
      </c>
      <c r="EV9" s="3" t="s">
        <v>236</v>
      </c>
      <c r="EW9" s="4" t="str">
        <f>TEXT("6261527957109215043","0")</f>
        <v>6261527957109215043</v>
      </c>
    </row>
    <row r="10">
      <c r="A10" s="2">
        <v>45827.455</v>
      </c>
      <c r="B10" s="3" t="s">
        <v>153</v>
      </c>
      <c r="C10" s="3" t="s">
        <v>155</v>
      </c>
      <c r="E10" s="3" t="s">
        <v>155</v>
      </c>
      <c r="F10" s="3" t="s">
        <v>153</v>
      </c>
      <c r="G10" s="3" t="s">
        <v>155</v>
      </c>
      <c r="J10" s="3" t="s">
        <v>186</v>
      </c>
      <c r="N10" s="3" t="s">
        <v>158</v>
      </c>
      <c r="S10" s="3" t="s">
        <v>158</v>
      </c>
      <c r="X10" s="3" t="s">
        <v>158</v>
      </c>
      <c r="AC10" s="3" t="s">
        <v>158</v>
      </c>
      <c r="AG10" s="3" t="s">
        <v>159</v>
      </c>
      <c r="AH10" s="3">
        <v>2022.0</v>
      </c>
      <c r="AI10" s="3" t="s">
        <v>187</v>
      </c>
      <c r="AL10" s="3" t="s">
        <v>237</v>
      </c>
      <c r="AN10" s="3" t="s">
        <v>189</v>
      </c>
      <c r="AP10" s="3" t="s">
        <v>210</v>
      </c>
      <c r="AQ10" s="3" t="s">
        <v>210</v>
      </c>
      <c r="AR10" s="3" t="s">
        <v>190</v>
      </c>
      <c r="AS10" s="3" t="s">
        <v>210</v>
      </c>
      <c r="AT10" s="3" t="s">
        <v>218</v>
      </c>
      <c r="AU10" s="3" t="s">
        <v>153</v>
      </c>
      <c r="AV10" s="3" t="s">
        <v>153</v>
      </c>
      <c r="AW10" s="3" t="s">
        <v>219</v>
      </c>
      <c r="AX10" s="3" t="s">
        <v>153</v>
      </c>
      <c r="AY10" s="3" t="s">
        <v>238</v>
      </c>
      <c r="AZ10" s="3" t="s">
        <v>155</v>
      </c>
      <c r="BA10" s="3" t="s">
        <v>155</v>
      </c>
      <c r="BB10" s="3" t="s">
        <v>239</v>
      </c>
      <c r="BC10" s="3" t="s">
        <v>155</v>
      </c>
      <c r="BD10" s="3" t="s">
        <v>153</v>
      </c>
      <c r="BE10" s="3" t="s">
        <v>227</v>
      </c>
      <c r="BF10" s="3" t="s">
        <v>227</v>
      </c>
      <c r="BG10" s="3" t="s">
        <v>220</v>
      </c>
      <c r="BH10" s="3" t="s">
        <v>220</v>
      </c>
      <c r="BI10" s="3" t="s">
        <v>194</v>
      </c>
      <c r="BJ10" s="3" t="s">
        <v>194</v>
      </c>
      <c r="BK10" s="3" t="s">
        <v>192</v>
      </c>
      <c r="BL10" s="3" t="s">
        <v>194</v>
      </c>
      <c r="BM10" s="3" t="s">
        <v>194</v>
      </c>
      <c r="BN10" s="3" t="s">
        <v>194</v>
      </c>
      <c r="BO10" s="3" t="s">
        <v>194</v>
      </c>
      <c r="BP10" s="3" t="s">
        <v>192</v>
      </c>
      <c r="BQ10" s="3" t="s">
        <v>203</v>
      </c>
      <c r="BR10" s="3" t="s">
        <v>181</v>
      </c>
      <c r="BS10" s="3" t="s">
        <v>196</v>
      </c>
      <c r="BT10" s="3" t="s">
        <v>203</v>
      </c>
      <c r="BU10" s="3" t="s">
        <v>181</v>
      </c>
      <c r="BV10" s="3" t="s">
        <v>181</v>
      </c>
      <c r="BW10" s="3" t="s">
        <v>181</v>
      </c>
      <c r="BX10" s="3" t="s">
        <v>192</v>
      </c>
      <c r="BY10" s="3" t="s">
        <v>194</v>
      </c>
      <c r="BZ10" s="3" t="s">
        <v>193</v>
      </c>
      <c r="CA10" s="3" t="s">
        <v>192</v>
      </c>
      <c r="CB10" s="3" t="s">
        <v>155</v>
      </c>
      <c r="CF10" s="3" t="s">
        <v>155</v>
      </c>
      <c r="CG10" s="3" t="s">
        <v>240</v>
      </c>
      <c r="CH10" s="3">
        <v>5.0</v>
      </c>
      <c r="CI10" s="3" t="s">
        <v>172</v>
      </c>
      <c r="CS10" s="3" t="s">
        <v>155</v>
      </c>
      <c r="CY10" s="3" t="s">
        <v>201</v>
      </c>
      <c r="CZ10" s="3" t="s">
        <v>200</v>
      </c>
      <c r="DA10" s="3" t="s">
        <v>199</v>
      </c>
      <c r="DB10" s="3" t="s">
        <v>179</v>
      </c>
      <c r="DC10" s="3" t="s">
        <v>229</v>
      </c>
      <c r="DD10" s="3" t="s">
        <v>199</v>
      </c>
      <c r="DE10" s="3" t="s">
        <v>179</v>
      </c>
      <c r="DF10" s="3" t="s">
        <v>201</v>
      </c>
      <c r="DG10" s="3" t="s">
        <v>180</v>
      </c>
      <c r="DH10" s="3" t="s">
        <v>201</v>
      </c>
      <c r="DI10" s="3" t="s">
        <v>201</v>
      </c>
      <c r="DJ10" s="3" t="s">
        <v>201</v>
      </c>
      <c r="DK10" s="3" t="s">
        <v>181</v>
      </c>
      <c r="DL10" s="3" t="s">
        <v>181</v>
      </c>
      <c r="DM10" s="3" t="s">
        <v>196</v>
      </c>
      <c r="DN10" s="3" t="s">
        <v>196</v>
      </c>
      <c r="DO10" s="3" t="s">
        <v>196</v>
      </c>
      <c r="DP10" s="3" t="s">
        <v>181</v>
      </c>
      <c r="DQ10" s="3" t="s">
        <v>202</v>
      </c>
      <c r="DR10" s="3" t="s">
        <v>202</v>
      </c>
      <c r="DS10" s="3" t="s">
        <v>202</v>
      </c>
      <c r="DT10" s="3" t="s">
        <v>202</v>
      </c>
      <c r="DU10" s="3" t="s">
        <v>202</v>
      </c>
      <c r="DV10" s="3" t="s">
        <v>202</v>
      </c>
      <c r="DW10" s="3" t="s">
        <v>202</v>
      </c>
      <c r="DX10" s="3" t="s">
        <v>196</v>
      </c>
      <c r="DY10" s="3" t="s">
        <v>196</v>
      </c>
      <c r="DZ10" s="3" t="s">
        <v>181</v>
      </c>
      <c r="EA10" s="3" t="s">
        <v>214</v>
      </c>
      <c r="EB10" s="3" t="s">
        <v>155</v>
      </c>
      <c r="EC10" s="3" t="s">
        <v>155</v>
      </c>
      <c r="ED10" s="3" t="s">
        <v>155</v>
      </c>
      <c r="EE10" s="3" t="s">
        <v>155</v>
      </c>
      <c r="EF10" s="3" t="s">
        <v>214</v>
      </c>
      <c r="EG10" s="3" t="s">
        <v>155</v>
      </c>
      <c r="EH10" s="3" t="s">
        <v>204</v>
      </c>
      <c r="EI10" s="3" t="s">
        <v>204</v>
      </c>
      <c r="EJ10" s="3" t="s">
        <v>204</v>
      </c>
      <c r="EK10" s="3" t="s">
        <v>204</v>
      </c>
      <c r="EL10" s="3" t="s">
        <v>182</v>
      </c>
      <c r="EM10" s="3" t="s">
        <v>222</v>
      </c>
      <c r="EN10" s="3" t="s">
        <v>222</v>
      </c>
      <c r="EO10" s="3" t="s">
        <v>205</v>
      </c>
      <c r="EP10" s="3" t="s">
        <v>205</v>
      </c>
      <c r="EQ10" s="3" t="s">
        <v>206</v>
      </c>
      <c r="ER10" s="3" t="s">
        <v>206</v>
      </c>
      <c r="ES10" s="3" t="s">
        <v>206</v>
      </c>
      <c r="ET10" s="3" t="s">
        <v>193</v>
      </c>
      <c r="EU10" s="3" t="s">
        <v>193</v>
      </c>
      <c r="EV10" s="3" t="s">
        <v>241</v>
      </c>
      <c r="EW10" s="4" t="str">
        <f>TEXT("6261541118824544397","0")</f>
        <v>6261541118824544397</v>
      </c>
    </row>
    <row r="11">
      <c r="A11" s="2">
        <v>45827.47891203704</v>
      </c>
      <c r="B11" s="3" t="s">
        <v>153</v>
      </c>
      <c r="C11" s="3" t="s">
        <v>155</v>
      </c>
      <c r="E11" s="3" t="s">
        <v>155</v>
      </c>
      <c r="F11" s="3" t="s">
        <v>155</v>
      </c>
      <c r="G11" s="3" t="s">
        <v>155</v>
      </c>
      <c r="K11" s="3" t="s">
        <v>185</v>
      </c>
      <c r="P11" s="3" t="s">
        <v>185</v>
      </c>
      <c r="T11" s="3" t="s">
        <v>186</v>
      </c>
      <c r="W11" s="3" t="s">
        <v>157</v>
      </c>
      <c r="AC11" s="3" t="s">
        <v>158</v>
      </c>
      <c r="AG11" s="3" t="s">
        <v>224</v>
      </c>
      <c r="AH11" s="3">
        <v>2023.0</v>
      </c>
      <c r="AI11" s="3" t="s">
        <v>242</v>
      </c>
      <c r="AP11" s="3" t="s">
        <v>243</v>
      </c>
      <c r="AQ11" s="3" t="s">
        <v>243</v>
      </c>
      <c r="AR11" s="3" t="s">
        <v>225</v>
      </c>
      <c r="AS11" s="3" t="s">
        <v>225</v>
      </c>
      <c r="AT11" s="3" t="s">
        <v>218</v>
      </c>
      <c r="AU11" s="3" t="s">
        <v>153</v>
      </c>
      <c r="AV11" s="3" t="s">
        <v>153</v>
      </c>
      <c r="AW11" s="3" t="s">
        <v>219</v>
      </c>
      <c r="AX11" s="3" t="s">
        <v>153</v>
      </c>
      <c r="AY11" s="3" t="s">
        <v>244</v>
      </c>
      <c r="AZ11" s="3" t="s">
        <v>153</v>
      </c>
      <c r="BA11" s="3" t="s">
        <v>153</v>
      </c>
      <c r="BB11" s="3" t="s">
        <v>239</v>
      </c>
      <c r="BC11" s="3" t="s">
        <v>155</v>
      </c>
      <c r="BD11" s="3" t="s">
        <v>153</v>
      </c>
      <c r="BE11" s="3" t="s">
        <v>191</v>
      </c>
      <c r="BF11" s="3" t="s">
        <v>220</v>
      </c>
      <c r="BG11" s="3" t="s">
        <v>191</v>
      </c>
      <c r="BH11" s="3" t="s">
        <v>220</v>
      </c>
      <c r="BI11" s="3" t="s">
        <v>194</v>
      </c>
      <c r="BJ11" s="3" t="s">
        <v>194</v>
      </c>
      <c r="BK11" s="3" t="s">
        <v>194</v>
      </c>
      <c r="BL11" s="3" t="s">
        <v>194</v>
      </c>
      <c r="BM11" s="3" t="s">
        <v>194</v>
      </c>
      <c r="BN11" s="3" t="s">
        <v>194</v>
      </c>
      <c r="BO11" s="3" t="s">
        <v>194</v>
      </c>
      <c r="BP11" s="3" t="s">
        <v>194</v>
      </c>
      <c r="BQ11" s="3" t="s">
        <v>203</v>
      </c>
      <c r="BR11" s="3" t="s">
        <v>181</v>
      </c>
      <c r="BS11" s="3" t="s">
        <v>203</v>
      </c>
      <c r="BT11" s="3" t="s">
        <v>203</v>
      </c>
      <c r="BU11" s="3" t="s">
        <v>203</v>
      </c>
      <c r="BV11" s="3" t="s">
        <v>203</v>
      </c>
      <c r="BW11" s="3" t="s">
        <v>203</v>
      </c>
      <c r="BX11" s="3" t="s">
        <v>194</v>
      </c>
      <c r="BY11" s="3" t="s">
        <v>192</v>
      </c>
      <c r="BZ11" s="3" t="s">
        <v>194</v>
      </c>
      <c r="CA11" s="3" t="s">
        <v>194</v>
      </c>
      <c r="CB11" s="3" t="s">
        <v>155</v>
      </c>
      <c r="CF11" s="3" t="s">
        <v>155</v>
      </c>
      <c r="CG11" s="3" t="s">
        <v>198</v>
      </c>
      <c r="CH11" s="3">
        <v>1.0</v>
      </c>
      <c r="CI11" s="3" t="s">
        <v>172</v>
      </c>
      <c r="CS11" s="3" t="s">
        <v>155</v>
      </c>
      <c r="CY11" s="3" t="s">
        <v>178</v>
      </c>
      <c r="CZ11" s="3" t="s">
        <v>229</v>
      </c>
      <c r="DA11" s="3" t="s">
        <v>229</v>
      </c>
      <c r="DB11" s="3" t="s">
        <v>229</v>
      </c>
      <c r="DC11" s="3" t="s">
        <v>229</v>
      </c>
      <c r="DD11" s="3" t="s">
        <v>229</v>
      </c>
      <c r="DE11" s="3" t="s">
        <v>199</v>
      </c>
      <c r="DF11" s="3" t="s">
        <v>180</v>
      </c>
      <c r="DG11" s="3" t="s">
        <v>201</v>
      </c>
      <c r="DH11" s="3" t="s">
        <v>178</v>
      </c>
      <c r="DI11" s="3" t="s">
        <v>180</v>
      </c>
      <c r="DJ11" s="3" t="s">
        <v>201</v>
      </c>
      <c r="DK11" s="3" t="s">
        <v>203</v>
      </c>
      <c r="DL11" s="3" t="s">
        <v>203</v>
      </c>
      <c r="DM11" s="3" t="s">
        <v>203</v>
      </c>
      <c r="DN11" s="3" t="s">
        <v>181</v>
      </c>
      <c r="DO11" s="3" t="s">
        <v>203</v>
      </c>
      <c r="DP11" s="3" t="s">
        <v>203</v>
      </c>
      <c r="DQ11" s="3" t="s">
        <v>196</v>
      </c>
      <c r="DR11" s="3" t="s">
        <v>196</v>
      </c>
      <c r="DS11" s="3" t="s">
        <v>181</v>
      </c>
      <c r="DT11" s="3" t="s">
        <v>181</v>
      </c>
      <c r="DU11" s="3" t="s">
        <v>181</v>
      </c>
      <c r="DV11" s="3" t="s">
        <v>181</v>
      </c>
      <c r="DW11" s="3" t="s">
        <v>181</v>
      </c>
      <c r="DX11" s="3" t="s">
        <v>203</v>
      </c>
      <c r="DY11" s="3" t="s">
        <v>203</v>
      </c>
      <c r="DZ11" s="3" t="s">
        <v>203</v>
      </c>
      <c r="EA11" s="3" t="s">
        <v>214</v>
      </c>
      <c r="EB11" s="3" t="s">
        <v>214</v>
      </c>
      <c r="EC11" s="3" t="s">
        <v>155</v>
      </c>
      <c r="ED11" s="3" t="s">
        <v>155</v>
      </c>
      <c r="EE11" s="3" t="s">
        <v>155</v>
      </c>
      <c r="EF11" s="3" t="s">
        <v>155</v>
      </c>
      <c r="EG11" s="3" t="s">
        <v>214</v>
      </c>
      <c r="EH11" s="3" t="s">
        <v>204</v>
      </c>
      <c r="EI11" s="3" t="s">
        <v>204</v>
      </c>
      <c r="EJ11" s="3" t="s">
        <v>204</v>
      </c>
      <c r="EK11" s="3" t="s">
        <v>204</v>
      </c>
      <c r="EL11" s="3" t="s">
        <v>182</v>
      </c>
      <c r="EM11" s="3" t="s">
        <v>204</v>
      </c>
      <c r="EN11" s="3" t="s">
        <v>215</v>
      </c>
      <c r="EO11" s="3" t="s">
        <v>205</v>
      </c>
      <c r="EP11" s="3" t="s">
        <v>192</v>
      </c>
      <c r="EQ11" s="3" t="s">
        <v>192</v>
      </c>
      <c r="ER11" s="3" t="s">
        <v>193</v>
      </c>
      <c r="ES11" s="3" t="s">
        <v>193</v>
      </c>
      <c r="ET11" s="3" t="s">
        <v>193</v>
      </c>
      <c r="EU11" s="3" t="s">
        <v>205</v>
      </c>
      <c r="EV11" s="3" t="s">
        <v>245</v>
      </c>
      <c r="EW11" s="4" t="str">
        <f>TEXT("6261561771671594269","0")</f>
        <v>6261561771671594269</v>
      </c>
    </row>
    <row r="12">
      <c r="A12" s="2">
        <v>45827.481087962966</v>
      </c>
      <c r="B12" s="3" t="s">
        <v>153</v>
      </c>
      <c r="C12" s="3" t="s">
        <v>155</v>
      </c>
      <c r="E12" s="3" t="s">
        <v>155</v>
      </c>
      <c r="F12" s="3" t="s">
        <v>155</v>
      </c>
      <c r="G12" s="3" t="s">
        <v>155</v>
      </c>
      <c r="K12" s="3" t="s">
        <v>185</v>
      </c>
      <c r="O12" s="3" t="s">
        <v>186</v>
      </c>
      <c r="S12" s="3" t="s">
        <v>158</v>
      </c>
      <c r="W12" s="3" t="s">
        <v>157</v>
      </c>
      <c r="AE12" s="3" t="s">
        <v>185</v>
      </c>
      <c r="AG12" s="3" t="s">
        <v>159</v>
      </c>
      <c r="AH12" s="3">
        <v>2023.0</v>
      </c>
      <c r="AI12" s="3" t="s">
        <v>187</v>
      </c>
      <c r="AJ12" s="3" t="s">
        <v>188</v>
      </c>
      <c r="AN12" s="3" t="s">
        <v>246</v>
      </c>
      <c r="AP12" s="3" t="s">
        <v>190</v>
      </c>
      <c r="AQ12" s="3" t="s">
        <v>190</v>
      </c>
      <c r="AR12" s="3" t="s">
        <v>190</v>
      </c>
      <c r="AS12" s="3" t="s">
        <v>190</v>
      </c>
      <c r="AT12" s="3" t="s">
        <v>226</v>
      </c>
      <c r="AU12" s="3" t="s">
        <v>155</v>
      </c>
      <c r="BD12" s="3" t="s">
        <v>153</v>
      </c>
      <c r="BE12" s="3" t="s">
        <v>164</v>
      </c>
      <c r="BF12" s="3" t="s">
        <v>164</v>
      </c>
      <c r="BG12" s="3" t="s">
        <v>220</v>
      </c>
      <c r="BH12" s="3" t="s">
        <v>220</v>
      </c>
      <c r="BI12" s="3" t="s">
        <v>192</v>
      </c>
      <c r="BJ12" s="3" t="s">
        <v>192</v>
      </c>
      <c r="BK12" s="3" t="s">
        <v>195</v>
      </c>
      <c r="BL12" s="3" t="s">
        <v>194</v>
      </c>
      <c r="BM12" s="3" t="s">
        <v>192</v>
      </c>
      <c r="BN12" s="3" t="s">
        <v>192</v>
      </c>
      <c r="BO12" s="3" t="s">
        <v>194</v>
      </c>
      <c r="BP12" s="3" t="s">
        <v>192</v>
      </c>
      <c r="BQ12" s="3" t="s">
        <v>181</v>
      </c>
      <c r="BR12" s="3" t="s">
        <v>181</v>
      </c>
      <c r="BS12" s="3" t="s">
        <v>196</v>
      </c>
      <c r="BT12" s="3" t="s">
        <v>181</v>
      </c>
      <c r="BU12" s="3" t="s">
        <v>203</v>
      </c>
      <c r="BV12" s="3" t="s">
        <v>203</v>
      </c>
      <c r="BW12" s="3" t="s">
        <v>196</v>
      </c>
      <c r="CB12" s="3" t="s">
        <v>155</v>
      </c>
      <c r="CF12" s="3" t="s">
        <v>155</v>
      </c>
      <c r="CG12" s="3" t="s">
        <v>155</v>
      </c>
      <c r="CH12" s="3">
        <v>0.0</v>
      </c>
      <c r="CI12" s="3" t="s">
        <v>172</v>
      </c>
      <c r="CS12" s="3" t="s">
        <v>155</v>
      </c>
      <c r="CY12" s="3" t="s">
        <v>180</v>
      </c>
      <c r="CZ12" s="3" t="s">
        <v>199</v>
      </c>
      <c r="DA12" s="3" t="s">
        <v>199</v>
      </c>
      <c r="DB12" s="3" t="s">
        <v>179</v>
      </c>
      <c r="DC12" s="3" t="s">
        <v>200</v>
      </c>
      <c r="DD12" s="3" t="s">
        <v>200</v>
      </c>
      <c r="DE12" s="3" t="s">
        <v>200</v>
      </c>
      <c r="DF12" s="3" t="s">
        <v>230</v>
      </c>
      <c r="DG12" s="3" t="s">
        <v>230</v>
      </c>
      <c r="DH12" s="3" t="s">
        <v>180</v>
      </c>
      <c r="DI12" s="3" t="s">
        <v>180</v>
      </c>
      <c r="DJ12" s="3" t="s">
        <v>230</v>
      </c>
      <c r="DK12" s="3" t="s">
        <v>181</v>
      </c>
      <c r="DL12" s="3" t="s">
        <v>181</v>
      </c>
      <c r="DM12" s="3" t="s">
        <v>181</v>
      </c>
      <c r="DN12" s="3" t="s">
        <v>196</v>
      </c>
      <c r="DO12" s="3" t="s">
        <v>197</v>
      </c>
      <c r="DP12" s="3" t="s">
        <v>181</v>
      </c>
      <c r="DQ12" s="3" t="s">
        <v>181</v>
      </c>
      <c r="DR12" s="3" t="s">
        <v>181</v>
      </c>
      <c r="DS12" s="3" t="s">
        <v>181</v>
      </c>
      <c r="DT12" s="3" t="s">
        <v>181</v>
      </c>
      <c r="DU12" s="3" t="s">
        <v>196</v>
      </c>
      <c r="DV12" s="3" t="s">
        <v>197</v>
      </c>
      <c r="DW12" s="3" t="s">
        <v>197</v>
      </c>
      <c r="DX12" s="3" t="s">
        <v>197</v>
      </c>
      <c r="DY12" s="3" t="s">
        <v>197</v>
      </c>
      <c r="DZ12" s="3" t="s">
        <v>202</v>
      </c>
      <c r="EA12" s="3" t="s">
        <v>214</v>
      </c>
      <c r="EB12" s="3" t="s">
        <v>155</v>
      </c>
      <c r="EC12" s="3" t="s">
        <v>155</v>
      </c>
      <c r="ED12" s="3" t="s">
        <v>214</v>
      </c>
      <c r="EE12" s="3" t="s">
        <v>155</v>
      </c>
      <c r="EF12" s="3" t="s">
        <v>214</v>
      </c>
      <c r="EG12" s="3" t="s">
        <v>214</v>
      </c>
      <c r="EH12" s="3" t="s">
        <v>204</v>
      </c>
      <c r="EI12" s="3" t="s">
        <v>215</v>
      </c>
      <c r="EJ12" s="3" t="s">
        <v>215</v>
      </c>
      <c r="EK12" s="3" t="s">
        <v>204</v>
      </c>
      <c r="EL12" s="3" t="s">
        <v>182</v>
      </c>
      <c r="EM12" s="3" t="s">
        <v>247</v>
      </c>
      <c r="EN12" s="3" t="s">
        <v>222</v>
      </c>
      <c r="EO12" s="3" t="s">
        <v>205</v>
      </c>
      <c r="EP12" s="3" t="s">
        <v>192</v>
      </c>
      <c r="EQ12" s="3" t="s">
        <v>206</v>
      </c>
      <c r="ER12" s="3" t="s">
        <v>192</v>
      </c>
      <c r="ES12" s="3" t="s">
        <v>206</v>
      </c>
      <c r="ET12" s="3" t="s">
        <v>206</v>
      </c>
      <c r="EU12" s="3" t="s">
        <v>206</v>
      </c>
      <c r="EV12" s="3" t="s">
        <v>248</v>
      </c>
      <c r="EW12" s="4" t="str">
        <f>TEXT("6261563660172523554","0")</f>
        <v>6261563660172523554</v>
      </c>
    </row>
    <row r="13">
      <c r="A13" s="2">
        <v>45827.49953703704</v>
      </c>
      <c r="B13" s="3" t="s">
        <v>153</v>
      </c>
      <c r="C13" s="3" t="s">
        <v>155</v>
      </c>
      <c r="E13" s="3" t="s">
        <v>153</v>
      </c>
      <c r="F13" s="3" t="s">
        <v>155</v>
      </c>
      <c r="G13" s="3" t="s">
        <v>153</v>
      </c>
      <c r="J13" s="3" t="s">
        <v>186</v>
      </c>
      <c r="O13" s="3" t="s">
        <v>186</v>
      </c>
      <c r="T13" s="3" t="s">
        <v>186</v>
      </c>
      <c r="W13" s="3" t="s">
        <v>157</v>
      </c>
      <c r="AB13" s="3" t="s">
        <v>157</v>
      </c>
      <c r="AG13" s="3" t="s">
        <v>224</v>
      </c>
      <c r="AH13" s="3">
        <v>2020.0</v>
      </c>
      <c r="AI13" s="3" t="s">
        <v>242</v>
      </c>
      <c r="AP13" s="3" t="s">
        <v>225</v>
      </c>
      <c r="AQ13" s="3" t="s">
        <v>225</v>
      </c>
      <c r="AR13" s="3" t="s">
        <v>225</v>
      </c>
      <c r="AS13" s="3" t="s">
        <v>225</v>
      </c>
      <c r="AT13" s="3" t="s">
        <v>218</v>
      </c>
      <c r="AU13" s="3" t="s">
        <v>153</v>
      </c>
      <c r="AV13" s="3" t="s">
        <v>153</v>
      </c>
      <c r="AW13" s="3" t="s">
        <v>163</v>
      </c>
      <c r="AX13" s="3" t="s">
        <v>153</v>
      </c>
      <c r="AY13" s="3" t="s">
        <v>212</v>
      </c>
      <c r="BD13" s="3" t="s">
        <v>153</v>
      </c>
      <c r="BE13" s="3" t="s">
        <v>213</v>
      </c>
      <c r="BF13" s="3" t="s">
        <v>213</v>
      </c>
      <c r="BG13" s="3" t="s">
        <v>213</v>
      </c>
      <c r="BH13" s="3" t="s">
        <v>213</v>
      </c>
      <c r="BI13" s="3" t="s">
        <v>165</v>
      </c>
      <c r="BJ13" s="3" t="s">
        <v>165</v>
      </c>
      <c r="BK13" s="3" t="s">
        <v>165</v>
      </c>
      <c r="BL13" s="3" t="s">
        <v>165</v>
      </c>
      <c r="BM13" s="3" t="s">
        <v>165</v>
      </c>
      <c r="BN13" s="3" t="s">
        <v>165</v>
      </c>
      <c r="BO13" s="3" t="s">
        <v>165</v>
      </c>
      <c r="BP13" s="3" t="s">
        <v>165</v>
      </c>
      <c r="BQ13" s="3" t="s">
        <v>166</v>
      </c>
      <c r="BR13" s="3" t="s">
        <v>166</v>
      </c>
      <c r="BS13" s="3" t="s">
        <v>197</v>
      </c>
      <c r="BT13" s="3" t="s">
        <v>166</v>
      </c>
      <c r="BU13" s="3" t="s">
        <v>166</v>
      </c>
      <c r="BV13" s="3" t="s">
        <v>197</v>
      </c>
      <c r="BW13" s="3" t="s">
        <v>166</v>
      </c>
      <c r="BX13" s="3" t="s">
        <v>165</v>
      </c>
      <c r="BY13" s="3" t="s">
        <v>165</v>
      </c>
      <c r="BZ13" s="3" t="s">
        <v>165</v>
      </c>
      <c r="CA13" s="3" t="s">
        <v>165</v>
      </c>
      <c r="CB13" s="3" t="s">
        <v>153</v>
      </c>
      <c r="CC13" s="3" t="s">
        <v>235</v>
      </c>
      <c r="CD13" s="3" t="s">
        <v>168</v>
      </c>
      <c r="CE13" s="3" t="s">
        <v>155</v>
      </c>
      <c r="CF13" s="3" t="s">
        <v>155</v>
      </c>
      <c r="CG13" s="3" t="s">
        <v>240</v>
      </c>
      <c r="CH13" s="3">
        <v>1.0</v>
      </c>
      <c r="CI13" s="3" t="s">
        <v>172</v>
      </c>
      <c r="CS13" s="3" t="s">
        <v>155</v>
      </c>
      <c r="CY13" s="3" t="s">
        <v>221</v>
      </c>
      <c r="CZ13" s="3" t="s">
        <v>179</v>
      </c>
      <c r="DA13" s="3" t="s">
        <v>200</v>
      </c>
      <c r="DB13" s="3" t="s">
        <v>200</v>
      </c>
      <c r="DC13" s="3" t="s">
        <v>200</v>
      </c>
      <c r="DD13" s="3" t="s">
        <v>200</v>
      </c>
      <c r="DE13" s="3" t="s">
        <v>200</v>
      </c>
      <c r="DF13" s="3" t="s">
        <v>230</v>
      </c>
      <c r="DG13" s="3" t="s">
        <v>230</v>
      </c>
      <c r="DH13" s="3" t="s">
        <v>230</v>
      </c>
      <c r="DI13" s="3" t="s">
        <v>230</v>
      </c>
      <c r="DJ13" s="3" t="s">
        <v>230</v>
      </c>
      <c r="DK13" s="3" t="s">
        <v>197</v>
      </c>
      <c r="DL13" s="3" t="s">
        <v>197</v>
      </c>
      <c r="DM13" s="3" t="s">
        <v>202</v>
      </c>
      <c r="DN13" s="3" t="s">
        <v>197</v>
      </c>
      <c r="DO13" s="3" t="s">
        <v>203</v>
      </c>
      <c r="DP13" s="3" t="s">
        <v>197</v>
      </c>
      <c r="DQ13" s="3" t="s">
        <v>202</v>
      </c>
      <c r="DR13" s="3" t="s">
        <v>202</v>
      </c>
      <c r="DS13" s="3" t="s">
        <v>202</v>
      </c>
      <c r="DT13" s="3" t="s">
        <v>202</v>
      </c>
      <c r="DU13" s="3" t="s">
        <v>202</v>
      </c>
      <c r="DV13" s="3" t="s">
        <v>202</v>
      </c>
      <c r="DW13" s="3" t="s">
        <v>202</v>
      </c>
      <c r="DX13" s="3" t="s">
        <v>202</v>
      </c>
      <c r="DY13" s="3" t="s">
        <v>202</v>
      </c>
      <c r="DZ13" s="3" t="s">
        <v>202</v>
      </c>
      <c r="EA13" s="3" t="s">
        <v>155</v>
      </c>
      <c r="EB13" s="3" t="s">
        <v>155</v>
      </c>
      <c r="EC13" s="3" t="s">
        <v>155</v>
      </c>
      <c r="ED13" s="3" t="s">
        <v>155</v>
      </c>
      <c r="EE13" s="3" t="s">
        <v>155</v>
      </c>
      <c r="EF13" s="3" t="s">
        <v>155</v>
      </c>
      <c r="EG13" s="3" t="s">
        <v>155</v>
      </c>
      <c r="EH13" s="3" t="s">
        <v>204</v>
      </c>
      <c r="EI13" s="3" t="s">
        <v>204</v>
      </c>
      <c r="EJ13" s="3" t="s">
        <v>204</v>
      </c>
      <c r="EK13" s="3" t="s">
        <v>204</v>
      </c>
      <c r="EL13" s="3" t="s">
        <v>182</v>
      </c>
      <c r="EM13" s="3" t="s">
        <v>247</v>
      </c>
      <c r="EN13" s="3" t="s">
        <v>215</v>
      </c>
      <c r="EO13" s="3" t="s">
        <v>205</v>
      </c>
      <c r="EP13" s="3" t="s">
        <v>205</v>
      </c>
      <c r="EQ13" s="3" t="s">
        <v>192</v>
      </c>
      <c r="ER13" s="3" t="s">
        <v>206</v>
      </c>
      <c r="ES13" s="3" t="s">
        <v>206</v>
      </c>
      <c r="ET13" s="3" t="s">
        <v>206</v>
      </c>
      <c r="EU13" s="3" t="s">
        <v>205</v>
      </c>
      <c r="EV13" s="3" t="s">
        <v>249</v>
      </c>
      <c r="EW13" s="4" t="str">
        <f>TEXT("6261579592411891977","0")</f>
        <v>6261579592411891977</v>
      </c>
    </row>
    <row r="14">
      <c r="A14" s="2">
        <v>45827.54890046296</v>
      </c>
      <c r="B14" s="3" t="s">
        <v>153</v>
      </c>
      <c r="C14" s="3" t="s">
        <v>155</v>
      </c>
      <c r="E14" s="3" t="s">
        <v>155</v>
      </c>
      <c r="F14" s="3" t="s">
        <v>155</v>
      </c>
      <c r="G14" s="3" t="s">
        <v>155</v>
      </c>
      <c r="J14" s="3" t="s">
        <v>186</v>
      </c>
      <c r="O14" s="3" t="s">
        <v>186</v>
      </c>
      <c r="T14" s="3" t="s">
        <v>186</v>
      </c>
      <c r="Y14" s="3" t="s">
        <v>186</v>
      </c>
      <c r="AD14" s="3" t="s">
        <v>186</v>
      </c>
      <c r="AG14" s="3" t="s">
        <v>224</v>
      </c>
      <c r="AH14" s="3">
        <v>2021.0</v>
      </c>
      <c r="AI14" s="3" t="s">
        <v>242</v>
      </c>
      <c r="AP14" s="3" t="s">
        <v>250</v>
      </c>
      <c r="AQ14" s="3" t="s">
        <v>190</v>
      </c>
      <c r="AR14" s="3" t="s">
        <v>190</v>
      </c>
      <c r="AS14" s="3" t="s">
        <v>190</v>
      </c>
      <c r="AT14" s="3" t="s">
        <v>251</v>
      </c>
      <c r="AU14" s="3" t="s">
        <v>155</v>
      </c>
      <c r="BD14" s="3" t="s">
        <v>153</v>
      </c>
      <c r="BE14" s="3" t="s">
        <v>156</v>
      </c>
      <c r="BF14" s="3" t="s">
        <v>156</v>
      </c>
      <c r="BG14" s="3" t="s">
        <v>156</v>
      </c>
      <c r="BH14" s="3" t="s">
        <v>213</v>
      </c>
      <c r="BI14" s="3" t="s">
        <v>193</v>
      </c>
      <c r="BJ14" s="3" t="s">
        <v>193</v>
      </c>
      <c r="BK14" s="3" t="s">
        <v>193</v>
      </c>
      <c r="BL14" s="3" t="s">
        <v>193</v>
      </c>
      <c r="BM14" s="3" t="s">
        <v>193</v>
      </c>
      <c r="BN14" s="3" t="s">
        <v>193</v>
      </c>
      <c r="BO14" s="3" t="s">
        <v>193</v>
      </c>
      <c r="BP14" s="3" t="s">
        <v>193</v>
      </c>
      <c r="BQ14" s="3" t="s">
        <v>196</v>
      </c>
      <c r="BR14" s="3" t="s">
        <v>196</v>
      </c>
      <c r="BS14" s="3" t="s">
        <v>197</v>
      </c>
      <c r="BT14" s="3" t="s">
        <v>166</v>
      </c>
      <c r="BU14" s="3" t="s">
        <v>197</v>
      </c>
      <c r="BV14" s="3" t="s">
        <v>197</v>
      </c>
      <c r="BW14" s="3" t="s">
        <v>197</v>
      </c>
      <c r="CB14" s="3" t="s">
        <v>153</v>
      </c>
      <c r="CC14" s="3" t="s">
        <v>235</v>
      </c>
      <c r="CD14" s="3" t="s">
        <v>168</v>
      </c>
      <c r="CE14" s="3" t="s">
        <v>169</v>
      </c>
      <c r="CF14" s="3" t="s">
        <v>155</v>
      </c>
      <c r="CG14" s="3" t="s">
        <v>155</v>
      </c>
      <c r="CH14" s="3">
        <v>0.0</v>
      </c>
      <c r="CI14" s="3" t="s">
        <v>172</v>
      </c>
      <c r="CS14" s="3" t="s">
        <v>155</v>
      </c>
      <c r="CY14" s="3" t="s">
        <v>180</v>
      </c>
      <c r="CZ14" s="3" t="s">
        <v>200</v>
      </c>
      <c r="DA14" s="3" t="s">
        <v>179</v>
      </c>
      <c r="DB14" s="3" t="s">
        <v>200</v>
      </c>
      <c r="DC14" s="3" t="s">
        <v>200</v>
      </c>
      <c r="DD14" s="3" t="s">
        <v>200</v>
      </c>
      <c r="DE14" s="3" t="s">
        <v>200</v>
      </c>
      <c r="DF14" s="3" t="s">
        <v>230</v>
      </c>
      <c r="DG14" s="3" t="s">
        <v>230</v>
      </c>
      <c r="DH14" s="3" t="s">
        <v>230</v>
      </c>
      <c r="DI14" s="3" t="s">
        <v>230</v>
      </c>
      <c r="DJ14" s="3" t="s">
        <v>230</v>
      </c>
      <c r="DK14" s="3" t="s">
        <v>197</v>
      </c>
      <c r="DL14" s="3" t="s">
        <v>197</v>
      </c>
      <c r="DM14" s="3" t="s">
        <v>197</v>
      </c>
      <c r="DN14" s="3" t="s">
        <v>197</v>
      </c>
      <c r="DO14" s="3" t="s">
        <v>196</v>
      </c>
      <c r="DP14" s="3" t="s">
        <v>202</v>
      </c>
      <c r="DQ14" s="3" t="s">
        <v>203</v>
      </c>
      <c r="DR14" s="3" t="s">
        <v>203</v>
      </c>
      <c r="DS14" s="3" t="s">
        <v>203</v>
      </c>
      <c r="DT14" s="3" t="s">
        <v>203</v>
      </c>
      <c r="DU14" s="3" t="s">
        <v>202</v>
      </c>
      <c r="DV14" s="3" t="s">
        <v>202</v>
      </c>
      <c r="DW14" s="3" t="s">
        <v>202</v>
      </c>
      <c r="DX14" s="3" t="s">
        <v>202</v>
      </c>
      <c r="DY14" s="3" t="s">
        <v>202</v>
      </c>
      <c r="DZ14" s="3" t="s">
        <v>202</v>
      </c>
      <c r="EA14" s="3" t="s">
        <v>214</v>
      </c>
      <c r="EB14" s="3" t="s">
        <v>155</v>
      </c>
      <c r="EC14" s="3" t="s">
        <v>155</v>
      </c>
      <c r="ED14" s="3" t="s">
        <v>155</v>
      </c>
      <c r="EE14" s="3" t="s">
        <v>155</v>
      </c>
      <c r="EF14" s="3" t="s">
        <v>155</v>
      </c>
      <c r="EG14" s="3" t="s">
        <v>155</v>
      </c>
      <c r="EH14" s="3" t="s">
        <v>204</v>
      </c>
      <c r="EI14" s="3" t="s">
        <v>204</v>
      </c>
      <c r="EJ14" s="3" t="s">
        <v>204</v>
      </c>
      <c r="EK14" s="3" t="s">
        <v>204</v>
      </c>
      <c r="EL14" s="3" t="s">
        <v>182</v>
      </c>
      <c r="EM14" s="3" t="s">
        <v>182</v>
      </c>
      <c r="EN14" s="3" t="s">
        <v>182</v>
      </c>
      <c r="EO14" s="3" t="s">
        <v>205</v>
      </c>
      <c r="EP14" s="3" t="s">
        <v>205</v>
      </c>
      <c r="EQ14" s="3" t="s">
        <v>205</v>
      </c>
      <c r="ER14" s="3" t="s">
        <v>205</v>
      </c>
      <c r="ES14" s="3" t="s">
        <v>205</v>
      </c>
      <c r="ET14" s="3" t="s">
        <v>205</v>
      </c>
      <c r="EU14" s="3" t="s">
        <v>205</v>
      </c>
      <c r="EV14" s="3" t="s">
        <v>252</v>
      </c>
      <c r="EW14" s="4" t="str">
        <f>TEXT("6261622244514052763","0")</f>
        <v>6261622244514052763</v>
      </c>
    </row>
    <row r="15">
      <c r="A15" s="2">
        <v>45827.67371527778</v>
      </c>
      <c r="B15" s="3" t="s">
        <v>153</v>
      </c>
      <c r="C15" s="3" t="s">
        <v>155</v>
      </c>
      <c r="E15" s="3" t="s">
        <v>155</v>
      </c>
      <c r="F15" s="3" t="s">
        <v>155</v>
      </c>
      <c r="G15" s="3" t="s">
        <v>155</v>
      </c>
      <c r="I15" s="3" t="s">
        <v>158</v>
      </c>
      <c r="M15" s="3" t="s">
        <v>157</v>
      </c>
      <c r="R15" s="3" t="s">
        <v>157</v>
      </c>
      <c r="W15" s="3" t="s">
        <v>157</v>
      </c>
      <c r="AB15" s="3" t="s">
        <v>157</v>
      </c>
      <c r="AG15" s="3" t="s">
        <v>224</v>
      </c>
      <c r="AH15" s="3">
        <v>2024.0</v>
      </c>
      <c r="AI15" s="3" t="s">
        <v>253</v>
      </c>
      <c r="AP15" s="3" t="s">
        <v>190</v>
      </c>
      <c r="AQ15" s="3" t="s">
        <v>190</v>
      </c>
      <c r="AR15" s="3" t="s">
        <v>190</v>
      </c>
      <c r="AS15" s="3" t="s">
        <v>190</v>
      </c>
      <c r="AT15" s="3" t="s">
        <v>234</v>
      </c>
      <c r="AU15" s="3" t="s">
        <v>153</v>
      </c>
      <c r="AV15" s="3" t="s">
        <v>155</v>
      </c>
      <c r="BD15" s="3" t="s">
        <v>153</v>
      </c>
      <c r="BE15" s="3" t="s">
        <v>156</v>
      </c>
      <c r="BF15" s="3" t="s">
        <v>164</v>
      </c>
      <c r="BG15" s="3" t="s">
        <v>156</v>
      </c>
      <c r="BH15" s="3" t="s">
        <v>164</v>
      </c>
      <c r="BI15" s="3" t="s">
        <v>165</v>
      </c>
      <c r="BJ15" s="3" t="s">
        <v>165</v>
      </c>
      <c r="BK15" s="3" t="s">
        <v>165</v>
      </c>
      <c r="BL15" s="3" t="s">
        <v>165</v>
      </c>
      <c r="BM15" s="3" t="s">
        <v>165</v>
      </c>
      <c r="BN15" s="3" t="s">
        <v>165</v>
      </c>
      <c r="BO15" s="3" t="s">
        <v>165</v>
      </c>
      <c r="BP15" s="3" t="s">
        <v>165</v>
      </c>
      <c r="BQ15" s="3" t="s">
        <v>166</v>
      </c>
      <c r="BR15" s="3" t="s">
        <v>166</v>
      </c>
      <c r="BS15" s="3" t="s">
        <v>196</v>
      </c>
      <c r="BT15" s="3" t="s">
        <v>166</v>
      </c>
      <c r="BU15" s="3" t="s">
        <v>166</v>
      </c>
      <c r="BV15" s="3" t="s">
        <v>166</v>
      </c>
      <c r="BW15" s="3" t="s">
        <v>166</v>
      </c>
      <c r="BX15" s="3" t="s">
        <v>165</v>
      </c>
      <c r="BY15" s="3" t="s">
        <v>165</v>
      </c>
      <c r="BZ15" s="3" t="s">
        <v>165</v>
      </c>
      <c r="CA15" s="3" t="s">
        <v>165</v>
      </c>
      <c r="CB15" s="3" t="s">
        <v>155</v>
      </c>
      <c r="CF15" s="3" t="s">
        <v>155</v>
      </c>
      <c r="CG15" s="3" t="s">
        <v>198</v>
      </c>
      <c r="CH15" s="3">
        <v>4.0</v>
      </c>
      <c r="CI15" s="3" t="s">
        <v>172</v>
      </c>
      <c r="CS15" s="3" t="s">
        <v>155</v>
      </c>
      <c r="CY15" s="3" t="s">
        <v>180</v>
      </c>
      <c r="CZ15" s="3" t="s">
        <v>200</v>
      </c>
      <c r="DA15" s="3" t="s">
        <v>179</v>
      </c>
      <c r="DB15" s="3" t="s">
        <v>179</v>
      </c>
      <c r="DC15" s="3" t="s">
        <v>200</v>
      </c>
      <c r="DD15" s="3" t="s">
        <v>200</v>
      </c>
      <c r="DE15" s="3" t="s">
        <v>200</v>
      </c>
      <c r="DF15" s="3" t="s">
        <v>230</v>
      </c>
      <c r="DG15" s="3" t="s">
        <v>201</v>
      </c>
      <c r="DH15" s="3" t="s">
        <v>230</v>
      </c>
      <c r="DI15" s="3" t="s">
        <v>230</v>
      </c>
      <c r="DJ15" s="3" t="s">
        <v>230</v>
      </c>
      <c r="DK15" s="3" t="s">
        <v>181</v>
      </c>
      <c r="DL15" s="3" t="s">
        <v>196</v>
      </c>
      <c r="DM15" s="3" t="s">
        <v>202</v>
      </c>
      <c r="DN15" s="3" t="s">
        <v>196</v>
      </c>
      <c r="DO15" s="3" t="s">
        <v>203</v>
      </c>
      <c r="DP15" s="3" t="s">
        <v>197</v>
      </c>
      <c r="DQ15" s="3" t="s">
        <v>203</v>
      </c>
      <c r="DR15" s="3" t="s">
        <v>181</v>
      </c>
      <c r="DS15" s="3" t="s">
        <v>203</v>
      </c>
      <c r="DT15" s="3" t="s">
        <v>203</v>
      </c>
      <c r="DU15" s="3" t="s">
        <v>202</v>
      </c>
      <c r="DV15" s="3" t="s">
        <v>202</v>
      </c>
      <c r="DW15" s="3" t="s">
        <v>202</v>
      </c>
      <c r="DX15" s="3" t="s">
        <v>196</v>
      </c>
      <c r="DY15" s="3" t="s">
        <v>196</v>
      </c>
      <c r="DZ15" s="3" t="s">
        <v>202</v>
      </c>
      <c r="EA15" s="3" t="s">
        <v>155</v>
      </c>
      <c r="EB15" s="3" t="s">
        <v>155</v>
      </c>
      <c r="EC15" s="3" t="s">
        <v>155</v>
      </c>
      <c r="ED15" s="3" t="s">
        <v>155</v>
      </c>
      <c r="EE15" s="3" t="s">
        <v>155</v>
      </c>
      <c r="EF15" s="3" t="s">
        <v>155</v>
      </c>
      <c r="EG15" s="3" t="s">
        <v>155</v>
      </c>
      <c r="EH15" s="3" t="s">
        <v>204</v>
      </c>
      <c r="EI15" s="3" t="s">
        <v>204</v>
      </c>
      <c r="EJ15" s="3" t="s">
        <v>204</v>
      </c>
      <c r="EK15" s="3" t="s">
        <v>204</v>
      </c>
      <c r="EL15" s="3" t="s">
        <v>182</v>
      </c>
      <c r="EM15" s="3" t="s">
        <v>222</v>
      </c>
      <c r="EN15" s="3" t="s">
        <v>204</v>
      </c>
      <c r="EO15" s="3" t="s">
        <v>183</v>
      </c>
      <c r="EP15" s="3" t="s">
        <v>183</v>
      </c>
      <c r="EQ15" s="3" t="s">
        <v>183</v>
      </c>
      <c r="ER15" s="3" t="s">
        <v>183</v>
      </c>
      <c r="ES15" s="3" t="s">
        <v>183</v>
      </c>
      <c r="ET15" s="3" t="s">
        <v>193</v>
      </c>
      <c r="EU15" s="3" t="s">
        <v>183</v>
      </c>
      <c r="EV15" s="3" t="s">
        <v>254</v>
      </c>
      <c r="EW15" s="4" t="str">
        <f>TEXT("6261730094443066883","0")</f>
        <v>6261730094443066883</v>
      </c>
    </row>
    <row r="16">
      <c r="A16" s="2">
        <v>45827.74145833333</v>
      </c>
      <c r="B16" s="3" t="s">
        <v>153</v>
      </c>
      <c r="C16" s="3" t="s">
        <v>155</v>
      </c>
      <c r="E16" s="3" t="s">
        <v>155</v>
      </c>
      <c r="F16" s="3" t="s">
        <v>155</v>
      </c>
      <c r="G16" s="3" t="s">
        <v>155</v>
      </c>
      <c r="K16" s="3" t="s">
        <v>185</v>
      </c>
      <c r="N16" s="3" t="s">
        <v>158</v>
      </c>
      <c r="S16" s="3" t="s">
        <v>158</v>
      </c>
      <c r="X16" s="3" t="s">
        <v>158</v>
      </c>
      <c r="AD16" s="3" t="s">
        <v>186</v>
      </c>
      <c r="AG16" s="3" t="s">
        <v>217</v>
      </c>
      <c r="AH16" s="3">
        <v>2010.0</v>
      </c>
      <c r="AI16" s="3" t="s">
        <v>187</v>
      </c>
      <c r="AJ16" s="3" t="s">
        <v>188</v>
      </c>
      <c r="AN16" s="3" t="s">
        <v>189</v>
      </c>
      <c r="AP16" s="3" t="s">
        <v>210</v>
      </c>
      <c r="AQ16" s="3" t="s">
        <v>225</v>
      </c>
      <c r="AR16" s="3" t="s">
        <v>225</v>
      </c>
      <c r="AS16" s="3" t="s">
        <v>225</v>
      </c>
      <c r="AT16" s="3" t="s">
        <v>218</v>
      </c>
      <c r="AU16" s="3" t="s">
        <v>153</v>
      </c>
      <c r="AV16" s="3" t="s">
        <v>153</v>
      </c>
      <c r="AW16" s="3" t="s">
        <v>163</v>
      </c>
      <c r="AX16" s="3" t="s">
        <v>153</v>
      </c>
      <c r="AY16" s="3" t="s">
        <v>244</v>
      </c>
      <c r="AZ16" s="3" t="s">
        <v>153</v>
      </c>
      <c r="BA16" s="3" t="s">
        <v>153</v>
      </c>
      <c r="BB16" s="3" t="s">
        <v>255</v>
      </c>
      <c r="BC16" s="3" t="s">
        <v>153</v>
      </c>
      <c r="BD16" s="3" t="s">
        <v>153</v>
      </c>
      <c r="BE16" s="3" t="s">
        <v>156</v>
      </c>
      <c r="BF16" s="3" t="s">
        <v>191</v>
      </c>
      <c r="BG16" s="3" t="s">
        <v>156</v>
      </c>
      <c r="BH16" s="3" t="s">
        <v>164</v>
      </c>
      <c r="BI16" s="3" t="s">
        <v>193</v>
      </c>
      <c r="BJ16" s="3" t="s">
        <v>165</v>
      </c>
      <c r="BK16" s="3" t="s">
        <v>192</v>
      </c>
      <c r="BL16" s="3" t="s">
        <v>165</v>
      </c>
      <c r="BM16" s="3" t="s">
        <v>192</v>
      </c>
      <c r="BN16" s="3" t="s">
        <v>192</v>
      </c>
      <c r="BO16" s="3" t="s">
        <v>195</v>
      </c>
      <c r="BP16" s="3" t="s">
        <v>165</v>
      </c>
      <c r="BQ16" s="3" t="s">
        <v>196</v>
      </c>
      <c r="BR16" s="3" t="s">
        <v>166</v>
      </c>
      <c r="BS16" s="3" t="s">
        <v>166</v>
      </c>
      <c r="BT16" s="3" t="s">
        <v>166</v>
      </c>
      <c r="BU16" s="3" t="s">
        <v>166</v>
      </c>
      <c r="BV16" s="3" t="s">
        <v>166</v>
      </c>
      <c r="BW16" s="3" t="s">
        <v>166</v>
      </c>
      <c r="BX16" s="3" t="s">
        <v>192</v>
      </c>
      <c r="BY16" s="3" t="s">
        <v>193</v>
      </c>
      <c r="BZ16" s="3" t="s">
        <v>193</v>
      </c>
      <c r="CA16" s="3" t="s">
        <v>192</v>
      </c>
      <c r="CB16" s="3" t="s">
        <v>155</v>
      </c>
      <c r="CF16" s="3" t="s">
        <v>155</v>
      </c>
      <c r="CG16" s="3" t="s">
        <v>256</v>
      </c>
      <c r="CH16" s="3">
        <v>2.0</v>
      </c>
      <c r="CI16" s="3" t="s">
        <v>172</v>
      </c>
      <c r="CS16" s="3" t="s">
        <v>155</v>
      </c>
      <c r="CY16" s="3" t="s">
        <v>180</v>
      </c>
      <c r="CZ16" s="3" t="s">
        <v>179</v>
      </c>
      <c r="DA16" s="3" t="s">
        <v>179</v>
      </c>
      <c r="DB16" s="3" t="s">
        <v>199</v>
      </c>
      <c r="DC16" s="3" t="s">
        <v>199</v>
      </c>
      <c r="DD16" s="3" t="s">
        <v>199</v>
      </c>
      <c r="DE16" s="3" t="s">
        <v>179</v>
      </c>
      <c r="DF16" s="3" t="s">
        <v>230</v>
      </c>
      <c r="DG16" s="3" t="s">
        <v>230</v>
      </c>
      <c r="DH16" s="3" t="s">
        <v>180</v>
      </c>
      <c r="DI16" s="3" t="s">
        <v>201</v>
      </c>
      <c r="DJ16" s="3" t="s">
        <v>180</v>
      </c>
      <c r="DK16" s="3" t="s">
        <v>197</v>
      </c>
      <c r="DL16" s="3" t="s">
        <v>197</v>
      </c>
      <c r="DM16" s="3" t="s">
        <v>197</v>
      </c>
      <c r="DN16" s="3" t="s">
        <v>202</v>
      </c>
      <c r="DO16" s="3" t="s">
        <v>202</v>
      </c>
      <c r="DP16" s="3" t="s">
        <v>202</v>
      </c>
      <c r="DQ16" s="3" t="s">
        <v>203</v>
      </c>
      <c r="DR16" s="3" t="s">
        <v>203</v>
      </c>
      <c r="DS16" s="3" t="s">
        <v>203</v>
      </c>
      <c r="DT16" s="3" t="s">
        <v>203</v>
      </c>
      <c r="DU16" s="3" t="s">
        <v>203</v>
      </c>
      <c r="DV16" s="3" t="s">
        <v>203</v>
      </c>
      <c r="DW16" s="3" t="s">
        <v>203</v>
      </c>
      <c r="DX16" s="3" t="s">
        <v>197</v>
      </c>
      <c r="DY16" s="3" t="s">
        <v>202</v>
      </c>
      <c r="DZ16" s="3" t="s">
        <v>202</v>
      </c>
      <c r="EA16" s="3" t="s">
        <v>155</v>
      </c>
      <c r="EB16" s="3" t="s">
        <v>155</v>
      </c>
      <c r="EC16" s="3" t="s">
        <v>155</v>
      </c>
      <c r="ED16" s="3" t="s">
        <v>155</v>
      </c>
      <c r="EE16" s="3" t="s">
        <v>155</v>
      </c>
      <c r="EF16" s="3" t="s">
        <v>155</v>
      </c>
      <c r="EG16" s="3" t="s">
        <v>155</v>
      </c>
      <c r="EH16" s="3" t="s">
        <v>204</v>
      </c>
      <c r="EI16" s="3" t="s">
        <v>204</v>
      </c>
      <c r="EJ16" s="3" t="s">
        <v>204</v>
      </c>
      <c r="EK16" s="3" t="s">
        <v>204</v>
      </c>
      <c r="EL16" s="3" t="s">
        <v>182</v>
      </c>
      <c r="EM16" s="3" t="s">
        <v>247</v>
      </c>
      <c r="EN16" s="3" t="s">
        <v>247</v>
      </c>
      <c r="EO16" s="3" t="s">
        <v>205</v>
      </c>
      <c r="EP16" s="3" t="s">
        <v>205</v>
      </c>
      <c r="EQ16" s="3" t="s">
        <v>205</v>
      </c>
      <c r="ER16" s="3" t="s">
        <v>205</v>
      </c>
      <c r="ES16" s="3" t="s">
        <v>192</v>
      </c>
      <c r="ET16" s="3" t="s">
        <v>192</v>
      </c>
      <c r="EU16" s="3" t="s">
        <v>192</v>
      </c>
      <c r="EV16" s="3" t="s">
        <v>257</v>
      </c>
      <c r="EW16" s="4" t="str">
        <f>TEXT("6261788624715619440","0")</f>
        <v>6261788624715619440</v>
      </c>
    </row>
    <row r="17">
      <c r="A17" s="2">
        <v>45827.80578703704</v>
      </c>
      <c r="B17" s="3" t="s">
        <v>153</v>
      </c>
      <c r="C17" s="3" t="s">
        <v>155</v>
      </c>
      <c r="E17" s="3" t="s">
        <v>155</v>
      </c>
      <c r="F17" s="3" t="s">
        <v>153</v>
      </c>
      <c r="G17" s="3" t="s">
        <v>153</v>
      </c>
      <c r="I17" s="3" t="s">
        <v>158</v>
      </c>
      <c r="N17" s="3" t="s">
        <v>158</v>
      </c>
      <c r="S17" s="3" t="s">
        <v>158</v>
      </c>
      <c r="X17" s="3" t="s">
        <v>158</v>
      </c>
      <c r="AC17" s="3" t="s">
        <v>158</v>
      </c>
      <c r="AG17" s="3" t="s">
        <v>159</v>
      </c>
      <c r="AH17" s="3">
        <v>2021.0</v>
      </c>
      <c r="AI17" s="3" t="s">
        <v>187</v>
      </c>
      <c r="AK17" s="3" t="s">
        <v>258</v>
      </c>
      <c r="AN17" s="3" t="s">
        <v>246</v>
      </c>
      <c r="AP17" s="3" t="s">
        <v>250</v>
      </c>
      <c r="AQ17" s="3" t="s">
        <v>250</v>
      </c>
      <c r="AR17" s="3" t="s">
        <v>250</v>
      </c>
      <c r="AS17" s="3" t="s">
        <v>190</v>
      </c>
      <c r="AT17" s="3" t="s">
        <v>234</v>
      </c>
      <c r="AU17" s="3" t="s">
        <v>153</v>
      </c>
      <c r="AV17" s="3" t="s">
        <v>155</v>
      </c>
      <c r="BD17" s="3" t="s">
        <v>153</v>
      </c>
      <c r="BE17" s="3" t="s">
        <v>227</v>
      </c>
      <c r="BF17" s="3" t="s">
        <v>164</v>
      </c>
      <c r="BG17" s="3" t="s">
        <v>220</v>
      </c>
      <c r="BH17" s="3" t="s">
        <v>164</v>
      </c>
      <c r="BI17" s="3" t="s">
        <v>193</v>
      </c>
      <c r="BJ17" s="3" t="s">
        <v>195</v>
      </c>
      <c r="BK17" s="3" t="s">
        <v>165</v>
      </c>
      <c r="BL17" s="3" t="s">
        <v>165</v>
      </c>
      <c r="BM17" s="3" t="s">
        <v>195</v>
      </c>
      <c r="BN17" s="3" t="s">
        <v>195</v>
      </c>
      <c r="BO17" s="3" t="s">
        <v>165</v>
      </c>
      <c r="BP17" s="3" t="s">
        <v>194</v>
      </c>
      <c r="BQ17" s="3" t="s">
        <v>166</v>
      </c>
      <c r="BR17" s="3" t="s">
        <v>196</v>
      </c>
      <c r="BS17" s="3" t="s">
        <v>197</v>
      </c>
      <c r="BT17" s="3" t="s">
        <v>166</v>
      </c>
      <c r="BU17" s="3" t="s">
        <v>197</v>
      </c>
      <c r="BV17" s="3" t="s">
        <v>197</v>
      </c>
      <c r="BW17" s="3" t="s">
        <v>166</v>
      </c>
      <c r="BX17" s="3" t="s">
        <v>165</v>
      </c>
      <c r="BY17" s="3" t="s">
        <v>165</v>
      </c>
      <c r="BZ17" s="3" t="s">
        <v>165</v>
      </c>
      <c r="CA17" s="3" t="s">
        <v>195</v>
      </c>
      <c r="CB17" s="3" t="s">
        <v>155</v>
      </c>
      <c r="CF17" s="3" t="s">
        <v>259</v>
      </c>
      <c r="CG17" s="3" t="s">
        <v>240</v>
      </c>
      <c r="CH17" s="3">
        <v>5.0</v>
      </c>
      <c r="CI17" s="3" t="s">
        <v>172</v>
      </c>
      <c r="CS17" s="3" t="s">
        <v>155</v>
      </c>
      <c r="CY17" s="3" t="s">
        <v>180</v>
      </c>
      <c r="CZ17" s="3" t="s">
        <v>179</v>
      </c>
      <c r="DA17" s="3" t="s">
        <v>200</v>
      </c>
      <c r="DB17" s="3" t="s">
        <v>179</v>
      </c>
      <c r="DC17" s="3" t="s">
        <v>179</v>
      </c>
      <c r="DD17" s="3" t="s">
        <v>200</v>
      </c>
      <c r="DE17" s="3" t="s">
        <v>200</v>
      </c>
      <c r="DF17" s="3" t="s">
        <v>201</v>
      </c>
      <c r="DG17" s="3" t="s">
        <v>180</v>
      </c>
      <c r="DH17" s="3" t="s">
        <v>180</v>
      </c>
      <c r="DI17" s="3" t="s">
        <v>180</v>
      </c>
      <c r="DJ17" s="3" t="s">
        <v>180</v>
      </c>
      <c r="DK17" s="3" t="s">
        <v>202</v>
      </c>
      <c r="DL17" s="3" t="s">
        <v>202</v>
      </c>
      <c r="DM17" s="3" t="s">
        <v>202</v>
      </c>
      <c r="DN17" s="3" t="s">
        <v>197</v>
      </c>
      <c r="DO17" s="3" t="s">
        <v>196</v>
      </c>
      <c r="DP17" s="3" t="s">
        <v>196</v>
      </c>
      <c r="DQ17" s="3" t="s">
        <v>196</v>
      </c>
      <c r="DR17" s="3" t="s">
        <v>203</v>
      </c>
      <c r="DS17" s="3" t="s">
        <v>203</v>
      </c>
      <c r="DT17" s="3" t="s">
        <v>203</v>
      </c>
      <c r="DU17" s="3" t="s">
        <v>202</v>
      </c>
      <c r="DV17" s="3" t="s">
        <v>197</v>
      </c>
      <c r="DW17" s="3" t="s">
        <v>197</v>
      </c>
      <c r="DX17" s="3" t="s">
        <v>202</v>
      </c>
      <c r="DY17" s="3" t="s">
        <v>202</v>
      </c>
      <c r="DZ17" s="3" t="s">
        <v>202</v>
      </c>
      <c r="EA17" s="3" t="s">
        <v>155</v>
      </c>
      <c r="EB17" s="3" t="s">
        <v>155</v>
      </c>
      <c r="EC17" s="3" t="s">
        <v>155</v>
      </c>
      <c r="ED17" s="3" t="s">
        <v>155</v>
      </c>
      <c r="EE17" s="3" t="s">
        <v>155</v>
      </c>
      <c r="EF17" s="3" t="s">
        <v>155</v>
      </c>
      <c r="EG17" s="3" t="s">
        <v>155</v>
      </c>
      <c r="EH17" s="3" t="s">
        <v>215</v>
      </c>
      <c r="EI17" s="3" t="s">
        <v>215</v>
      </c>
      <c r="EJ17" s="3" t="s">
        <v>204</v>
      </c>
      <c r="EK17" s="3" t="s">
        <v>182</v>
      </c>
      <c r="EL17" s="3" t="s">
        <v>182</v>
      </c>
      <c r="EM17" s="3" t="s">
        <v>247</v>
      </c>
      <c r="EN17" s="3" t="s">
        <v>182</v>
      </c>
      <c r="EO17" s="3" t="s">
        <v>205</v>
      </c>
      <c r="EP17" s="3" t="s">
        <v>183</v>
      </c>
      <c r="EQ17" s="3" t="s">
        <v>183</v>
      </c>
      <c r="ER17" s="3" t="s">
        <v>192</v>
      </c>
      <c r="ES17" s="3" t="s">
        <v>192</v>
      </c>
      <c r="ET17" s="3" t="s">
        <v>192</v>
      </c>
      <c r="EU17" s="3" t="s">
        <v>192</v>
      </c>
      <c r="EV17" s="3" t="s">
        <v>260</v>
      </c>
      <c r="EW17" s="4" t="str">
        <f>TEXT("6261844203118812709","0")</f>
        <v>6261844203118812709</v>
      </c>
    </row>
    <row r="18">
      <c r="A18" s="2">
        <v>45827.846041666664</v>
      </c>
      <c r="B18" s="3" t="s">
        <v>153</v>
      </c>
      <c r="C18" s="3" t="s">
        <v>153</v>
      </c>
      <c r="D18" s="3" t="s">
        <v>261</v>
      </c>
      <c r="E18" s="3" t="s">
        <v>155</v>
      </c>
      <c r="F18" s="3" t="s">
        <v>155</v>
      </c>
      <c r="G18" s="3" t="s">
        <v>155</v>
      </c>
      <c r="H18" s="3" t="s">
        <v>157</v>
      </c>
      <c r="M18" s="3" t="s">
        <v>157</v>
      </c>
      <c r="R18" s="3" t="s">
        <v>157</v>
      </c>
      <c r="W18" s="3" t="s">
        <v>157</v>
      </c>
      <c r="AB18" s="3" t="s">
        <v>157</v>
      </c>
      <c r="AG18" s="3" t="s">
        <v>262</v>
      </c>
      <c r="AH18" s="3">
        <v>1990.0</v>
      </c>
      <c r="AI18" s="3" t="s">
        <v>187</v>
      </c>
      <c r="AK18" s="3" t="s">
        <v>258</v>
      </c>
      <c r="AN18" s="3" t="s">
        <v>263</v>
      </c>
      <c r="AP18" s="3" t="s">
        <v>250</v>
      </c>
      <c r="AQ18" s="3" t="s">
        <v>250</v>
      </c>
      <c r="AR18" s="3" t="s">
        <v>250</v>
      </c>
      <c r="AS18" s="3" t="s">
        <v>250</v>
      </c>
      <c r="AT18" s="3" t="s">
        <v>251</v>
      </c>
      <c r="AU18" s="3" t="s">
        <v>155</v>
      </c>
      <c r="BD18" s="3" t="s">
        <v>153</v>
      </c>
      <c r="BE18" s="3" t="s">
        <v>156</v>
      </c>
      <c r="BF18" s="3" t="s">
        <v>156</v>
      </c>
      <c r="BG18" s="3" t="s">
        <v>156</v>
      </c>
      <c r="BH18" s="3" t="s">
        <v>156</v>
      </c>
      <c r="BI18" s="3" t="s">
        <v>165</v>
      </c>
      <c r="BJ18" s="3" t="s">
        <v>165</v>
      </c>
      <c r="BK18" s="3" t="s">
        <v>165</v>
      </c>
      <c r="BL18" s="3" t="s">
        <v>165</v>
      </c>
      <c r="BM18" s="3" t="s">
        <v>165</v>
      </c>
      <c r="BN18" s="3" t="s">
        <v>165</v>
      </c>
      <c r="BO18" s="3" t="s">
        <v>165</v>
      </c>
      <c r="BP18" s="3" t="s">
        <v>165</v>
      </c>
      <c r="BQ18" s="3" t="s">
        <v>166</v>
      </c>
      <c r="BR18" s="3" t="s">
        <v>166</v>
      </c>
      <c r="BS18" s="3" t="s">
        <v>166</v>
      </c>
      <c r="BT18" s="3" t="s">
        <v>166</v>
      </c>
      <c r="BU18" s="3" t="s">
        <v>166</v>
      </c>
      <c r="BV18" s="3" t="s">
        <v>166</v>
      </c>
      <c r="BW18" s="3" t="s">
        <v>166</v>
      </c>
      <c r="CB18" s="3" t="s">
        <v>155</v>
      </c>
      <c r="CF18" s="3" t="s">
        <v>155</v>
      </c>
      <c r="CG18" s="3" t="s">
        <v>155</v>
      </c>
      <c r="CH18" s="3">
        <v>0.0</v>
      </c>
      <c r="CI18" s="3" t="s">
        <v>172</v>
      </c>
      <c r="CS18" s="3" t="s">
        <v>155</v>
      </c>
      <c r="CY18" s="3" t="s">
        <v>221</v>
      </c>
      <c r="CZ18" s="3" t="s">
        <v>200</v>
      </c>
      <c r="DA18" s="3" t="s">
        <v>200</v>
      </c>
      <c r="DB18" s="3" t="s">
        <v>200</v>
      </c>
      <c r="DC18" s="3" t="s">
        <v>200</v>
      </c>
      <c r="DD18" s="3" t="s">
        <v>200</v>
      </c>
      <c r="DE18" s="3" t="s">
        <v>200</v>
      </c>
      <c r="DF18" s="3" t="s">
        <v>230</v>
      </c>
      <c r="DG18" s="3" t="s">
        <v>230</v>
      </c>
      <c r="DH18" s="3" t="s">
        <v>230</v>
      </c>
      <c r="DI18" s="3" t="s">
        <v>230</v>
      </c>
      <c r="DJ18" s="3" t="s">
        <v>230</v>
      </c>
      <c r="DK18" s="3" t="s">
        <v>202</v>
      </c>
      <c r="DL18" s="3" t="s">
        <v>202</v>
      </c>
      <c r="DM18" s="3" t="s">
        <v>202</v>
      </c>
      <c r="DN18" s="3" t="s">
        <v>202</v>
      </c>
      <c r="DO18" s="3" t="s">
        <v>202</v>
      </c>
      <c r="DP18" s="3" t="s">
        <v>202</v>
      </c>
      <c r="DQ18" s="3" t="s">
        <v>202</v>
      </c>
      <c r="DR18" s="3" t="s">
        <v>202</v>
      </c>
      <c r="DS18" s="3" t="s">
        <v>202</v>
      </c>
      <c r="DT18" s="3" t="s">
        <v>202</v>
      </c>
      <c r="DU18" s="3" t="s">
        <v>202</v>
      </c>
      <c r="DV18" s="3" t="s">
        <v>202</v>
      </c>
      <c r="DW18" s="3" t="s">
        <v>202</v>
      </c>
      <c r="DX18" s="3" t="s">
        <v>202</v>
      </c>
      <c r="DY18" s="3" t="s">
        <v>202</v>
      </c>
      <c r="DZ18" s="3" t="s">
        <v>202</v>
      </c>
      <c r="EA18" s="3" t="s">
        <v>155</v>
      </c>
      <c r="EB18" s="3" t="s">
        <v>155</v>
      </c>
      <c r="EC18" s="3" t="s">
        <v>155</v>
      </c>
      <c r="ED18" s="3" t="s">
        <v>155</v>
      </c>
      <c r="EE18" s="3" t="s">
        <v>155</v>
      </c>
      <c r="EF18" s="3" t="s">
        <v>155</v>
      </c>
      <c r="EG18" s="3" t="s">
        <v>155</v>
      </c>
      <c r="EH18" s="3" t="s">
        <v>222</v>
      </c>
      <c r="EI18" s="3" t="s">
        <v>222</v>
      </c>
      <c r="EJ18" s="3" t="s">
        <v>222</v>
      </c>
      <c r="EK18" s="3" t="s">
        <v>222</v>
      </c>
      <c r="EL18" s="3" t="s">
        <v>182</v>
      </c>
      <c r="EM18" s="3" t="s">
        <v>182</v>
      </c>
      <c r="EN18" s="3" t="s">
        <v>182</v>
      </c>
      <c r="EO18" s="3" t="s">
        <v>205</v>
      </c>
      <c r="EP18" s="3" t="s">
        <v>205</v>
      </c>
      <c r="EQ18" s="3" t="s">
        <v>205</v>
      </c>
      <c r="ER18" s="3" t="s">
        <v>205</v>
      </c>
      <c r="ES18" s="3" t="s">
        <v>205</v>
      </c>
      <c r="ET18" s="3" t="s">
        <v>205</v>
      </c>
      <c r="EU18" s="3" t="s">
        <v>205</v>
      </c>
      <c r="EV18" s="3" t="s">
        <v>264</v>
      </c>
      <c r="EW18" s="4" t="str">
        <f>TEXT("6261878988799131126","0")</f>
        <v>6261878988799131126</v>
      </c>
    </row>
    <row r="19">
      <c r="A19" s="2">
        <v>45827.86350694444</v>
      </c>
      <c r="B19" s="3" t="s">
        <v>153</v>
      </c>
      <c r="C19" s="3" t="s">
        <v>155</v>
      </c>
      <c r="E19" s="3" t="s">
        <v>155</v>
      </c>
      <c r="F19" s="3" t="s">
        <v>153</v>
      </c>
      <c r="G19" s="3" t="s">
        <v>155</v>
      </c>
      <c r="J19" s="3" t="s">
        <v>186</v>
      </c>
      <c r="N19" s="3" t="s">
        <v>158</v>
      </c>
      <c r="R19" s="3" t="s">
        <v>157</v>
      </c>
      <c r="W19" s="3" t="s">
        <v>157</v>
      </c>
      <c r="AB19" s="3" t="s">
        <v>157</v>
      </c>
      <c r="AG19" s="3" t="s">
        <v>159</v>
      </c>
      <c r="AH19" s="3">
        <v>2010.0</v>
      </c>
      <c r="AI19" s="3" t="s">
        <v>187</v>
      </c>
      <c r="AK19" s="3" t="s">
        <v>258</v>
      </c>
      <c r="AN19" s="3" t="s">
        <v>189</v>
      </c>
      <c r="AP19" s="3" t="s">
        <v>190</v>
      </c>
      <c r="AQ19" s="3" t="s">
        <v>190</v>
      </c>
      <c r="AR19" s="3" t="s">
        <v>210</v>
      </c>
      <c r="AS19" s="3" t="s">
        <v>210</v>
      </c>
      <c r="AT19" s="3" t="s">
        <v>251</v>
      </c>
      <c r="AU19" s="3" t="s">
        <v>153</v>
      </c>
      <c r="AV19" s="3" t="s">
        <v>153</v>
      </c>
      <c r="AW19" s="3" t="s">
        <v>219</v>
      </c>
      <c r="AX19" s="3" t="s">
        <v>155</v>
      </c>
      <c r="AY19" s="3" t="s">
        <v>244</v>
      </c>
      <c r="AZ19" s="3" t="s">
        <v>155</v>
      </c>
      <c r="BA19" s="3" t="s">
        <v>155</v>
      </c>
      <c r="BB19" s="3" t="s">
        <v>155</v>
      </c>
      <c r="BC19" s="3" t="s">
        <v>155</v>
      </c>
      <c r="BD19" s="3" t="s">
        <v>153</v>
      </c>
      <c r="BE19" s="3" t="s">
        <v>220</v>
      </c>
      <c r="BF19" s="3" t="s">
        <v>191</v>
      </c>
      <c r="BG19" s="3" t="s">
        <v>220</v>
      </c>
      <c r="BH19" s="3" t="s">
        <v>164</v>
      </c>
      <c r="BI19" s="3" t="s">
        <v>193</v>
      </c>
      <c r="BJ19" s="3" t="s">
        <v>165</v>
      </c>
      <c r="BK19" s="3" t="s">
        <v>192</v>
      </c>
      <c r="BL19" s="3" t="s">
        <v>193</v>
      </c>
      <c r="BM19" s="3" t="s">
        <v>193</v>
      </c>
      <c r="BN19" s="3" t="s">
        <v>192</v>
      </c>
      <c r="BO19" s="3" t="s">
        <v>193</v>
      </c>
      <c r="BP19" s="3" t="s">
        <v>192</v>
      </c>
      <c r="BQ19" s="3" t="s">
        <v>203</v>
      </c>
      <c r="BR19" s="3" t="s">
        <v>196</v>
      </c>
      <c r="BS19" s="3" t="s">
        <v>196</v>
      </c>
      <c r="BT19" s="3" t="s">
        <v>197</v>
      </c>
      <c r="BU19" s="3" t="s">
        <v>181</v>
      </c>
      <c r="BV19" s="3" t="s">
        <v>196</v>
      </c>
      <c r="BW19" s="3" t="s">
        <v>181</v>
      </c>
      <c r="BX19" s="3" t="s">
        <v>192</v>
      </c>
      <c r="BY19" s="3" t="s">
        <v>192</v>
      </c>
      <c r="BZ19" s="3" t="s">
        <v>192</v>
      </c>
      <c r="CA19" s="3" t="s">
        <v>192</v>
      </c>
      <c r="CB19" s="3" t="s">
        <v>153</v>
      </c>
      <c r="CC19" s="3" t="s">
        <v>167</v>
      </c>
      <c r="CD19" s="3" t="s">
        <v>228</v>
      </c>
      <c r="CE19" s="3" t="s">
        <v>155</v>
      </c>
      <c r="CF19" s="3" t="s">
        <v>259</v>
      </c>
      <c r="CG19" s="3" t="s">
        <v>256</v>
      </c>
      <c r="CH19" s="3">
        <v>6.0</v>
      </c>
      <c r="CI19" s="3" t="s">
        <v>172</v>
      </c>
      <c r="CS19" s="3" t="s">
        <v>155</v>
      </c>
      <c r="CY19" s="3" t="s">
        <v>180</v>
      </c>
      <c r="CZ19" s="3" t="s">
        <v>229</v>
      </c>
      <c r="DA19" s="3" t="s">
        <v>199</v>
      </c>
      <c r="DB19" s="3" t="s">
        <v>199</v>
      </c>
      <c r="DC19" s="3" t="s">
        <v>179</v>
      </c>
      <c r="DD19" s="3" t="s">
        <v>200</v>
      </c>
      <c r="DE19" s="3" t="s">
        <v>200</v>
      </c>
      <c r="DF19" s="3" t="s">
        <v>230</v>
      </c>
      <c r="DG19" s="3" t="s">
        <v>230</v>
      </c>
      <c r="DH19" s="3" t="s">
        <v>180</v>
      </c>
      <c r="DI19" s="3" t="s">
        <v>230</v>
      </c>
      <c r="DJ19" s="3" t="s">
        <v>180</v>
      </c>
      <c r="DK19" s="3" t="s">
        <v>197</v>
      </c>
      <c r="DL19" s="3" t="s">
        <v>196</v>
      </c>
      <c r="DM19" s="3" t="s">
        <v>197</v>
      </c>
      <c r="DN19" s="3" t="s">
        <v>202</v>
      </c>
      <c r="DO19" s="3" t="s">
        <v>197</v>
      </c>
      <c r="DP19" s="3" t="s">
        <v>181</v>
      </c>
      <c r="DQ19" s="3" t="s">
        <v>197</v>
      </c>
      <c r="DR19" s="3" t="s">
        <v>197</v>
      </c>
      <c r="DS19" s="3" t="s">
        <v>203</v>
      </c>
      <c r="DT19" s="3" t="s">
        <v>203</v>
      </c>
      <c r="DU19" s="3" t="s">
        <v>202</v>
      </c>
      <c r="DV19" s="3" t="s">
        <v>202</v>
      </c>
      <c r="DW19" s="3" t="s">
        <v>202</v>
      </c>
      <c r="DX19" s="3" t="s">
        <v>197</v>
      </c>
      <c r="DY19" s="3" t="s">
        <v>196</v>
      </c>
      <c r="DZ19" s="3" t="s">
        <v>196</v>
      </c>
      <c r="EA19" s="3" t="s">
        <v>155</v>
      </c>
      <c r="EB19" s="3" t="s">
        <v>155</v>
      </c>
      <c r="EC19" s="3" t="s">
        <v>155</v>
      </c>
      <c r="ED19" s="3" t="s">
        <v>155</v>
      </c>
      <c r="EE19" s="3" t="s">
        <v>155</v>
      </c>
      <c r="EF19" s="3" t="s">
        <v>155</v>
      </c>
      <c r="EG19" s="3" t="s">
        <v>155</v>
      </c>
      <c r="EH19" s="3" t="s">
        <v>204</v>
      </c>
      <c r="EI19" s="3" t="s">
        <v>215</v>
      </c>
      <c r="EJ19" s="3" t="s">
        <v>204</v>
      </c>
      <c r="EK19" s="3" t="s">
        <v>182</v>
      </c>
      <c r="EL19" s="3" t="s">
        <v>182</v>
      </c>
      <c r="EM19" s="3" t="s">
        <v>182</v>
      </c>
      <c r="EN19" s="3" t="s">
        <v>204</v>
      </c>
      <c r="EO19" s="3" t="s">
        <v>205</v>
      </c>
      <c r="EP19" s="3" t="s">
        <v>192</v>
      </c>
      <c r="EQ19" s="3" t="s">
        <v>192</v>
      </c>
      <c r="ER19" s="3" t="s">
        <v>206</v>
      </c>
      <c r="ES19" s="3" t="s">
        <v>193</v>
      </c>
      <c r="ET19" s="3" t="s">
        <v>192</v>
      </c>
      <c r="EU19" s="3" t="s">
        <v>205</v>
      </c>
      <c r="EV19" s="3" t="s">
        <v>265</v>
      </c>
      <c r="EW19" s="4" t="str">
        <f>TEXT("6261894070226509907","0")</f>
        <v>6261894070226509907</v>
      </c>
    </row>
    <row r="20">
      <c r="A20" s="2">
        <v>45827.89371527778</v>
      </c>
      <c r="B20" s="3" t="s">
        <v>153</v>
      </c>
      <c r="C20" s="3" t="s">
        <v>153</v>
      </c>
      <c r="D20" s="3" t="s">
        <v>232</v>
      </c>
      <c r="E20" s="3" t="s">
        <v>153</v>
      </c>
      <c r="F20" s="3" t="s">
        <v>153</v>
      </c>
      <c r="G20" s="3" t="s">
        <v>155</v>
      </c>
      <c r="K20" s="3" t="s">
        <v>185</v>
      </c>
      <c r="O20" s="3" t="s">
        <v>186</v>
      </c>
      <c r="T20" s="3" t="s">
        <v>186</v>
      </c>
      <c r="Y20" s="3" t="s">
        <v>186</v>
      </c>
      <c r="AD20" s="3" t="s">
        <v>186</v>
      </c>
      <c r="AG20" s="3" t="s">
        <v>159</v>
      </c>
      <c r="AH20" s="3">
        <v>2018.0</v>
      </c>
      <c r="AI20" s="3" t="s">
        <v>242</v>
      </c>
      <c r="AP20" s="3" t="s">
        <v>210</v>
      </c>
      <c r="AQ20" s="3" t="s">
        <v>210</v>
      </c>
      <c r="AR20" s="3" t="s">
        <v>210</v>
      </c>
      <c r="AS20" s="3" t="s">
        <v>243</v>
      </c>
      <c r="AT20" s="3" t="s">
        <v>266</v>
      </c>
      <c r="AU20" s="3" t="s">
        <v>155</v>
      </c>
      <c r="BD20" s="3" t="s">
        <v>153</v>
      </c>
      <c r="BE20" s="3" t="s">
        <v>227</v>
      </c>
      <c r="BF20" s="3" t="s">
        <v>164</v>
      </c>
      <c r="BG20" s="3" t="s">
        <v>227</v>
      </c>
      <c r="BH20" s="3" t="s">
        <v>164</v>
      </c>
      <c r="BI20" s="3" t="s">
        <v>194</v>
      </c>
      <c r="BJ20" s="3" t="s">
        <v>192</v>
      </c>
      <c r="BK20" s="3" t="s">
        <v>192</v>
      </c>
      <c r="BL20" s="3" t="s">
        <v>192</v>
      </c>
      <c r="BM20" s="3" t="s">
        <v>192</v>
      </c>
      <c r="BN20" s="3" t="s">
        <v>194</v>
      </c>
      <c r="BO20" s="3" t="s">
        <v>194</v>
      </c>
      <c r="BP20" s="3" t="s">
        <v>194</v>
      </c>
      <c r="BQ20" s="3" t="s">
        <v>203</v>
      </c>
      <c r="BR20" s="3" t="s">
        <v>203</v>
      </c>
      <c r="BS20" s="3" t="s">
        <v>196</v>
      </c>
      <c r="BT20" s="3" t="s">
        <v>203</v>
      </c>
      <c r="BU20" s="3" t="s">
        <v>203</v>
      </c>
      <c r="BV20" s="3" t="s">
        <v>203</v>
      </c>
      <c r="BW20" s="3" t="s">
        <v>181</v>
      </c>
      <c r="CB20" s="3" t="s">
        <v>155</v>
      </c>
      <c r="CF20" s="3" t="s">
        <v>155</v>
      </c>
      <c r="CG20" s="3" t="s">
        <v>267</v>
      </c>
      <c r="CH20" s="3">
        <v>9.0</v>
      </c>
      <c r="CI20" s="3" t="s">
        <v>172</v>
      </c>
      <c r="CS20" s="3" t="s">
        <v>155</v>
      </c>
      <c r="CY20" s="3" t="s">
        <v>180</v>
      </c>
      <c r="CZ20" s="3" t="s">
        <v>229</v>
      </c>
      <c r="DA20" s="3" t="s">
        <v>229</v>
      </c>
      <c r="DB20" s="3" t="s">
        <v>179</v>
      </c>
      <c r="DC20" s="3" t="s">
        <v>179</v>
      </c>
      <c r="DD20" s="3" t="s">
        <v>200</v>
      </c>
      <c r="DE20" s="3" t="s">
        <v>200</v>
      </c>
      <c r="DF20" s="3" t="s">
        <v>230</v>
      </c>
      <c r="DG20" s="3" t="s">
        <v>230</v>
      </c>
      <c r="DH20" s="3" t="s">
        <v>180</v>
      </c>
      <c r="DI20" s="3" t="s">
        <v>230</v>
      </c>
      <c r="DJ20" s="3" t="s">
        <v>180</v>
      </c>
      <c r="DK20" s="3" t="s">
        <v>181</v>
      </c>
      <c r="DL20" s="3" t="s">
        <v>181</v>
      </c>
      <c r="DM20" s="3" t="s">
        <v>196</v>
      </c>
      <c r="DN20" s="3" t="s">
        <v>181</v>
      </c>
      <c r="DO20" s="3" t="s">
        <v>202</v>
      </c>
      <c r="DP20" s="3" t="s">
        <v>202</v>
      </c>
      <c r="DQ20" s="3" t="s">
        <v>181</v>
      </c>
      <c r="DR20" s="3" t="s">
        <v>181</v>
      </c>
      <c r="DS20" s="3" t="s">
        <v>181</v>
      </c>
      <c r="DT20" s="3" t="s">
        <v>203</v>
      </c>
      <c r="DU20" s="3" t="s">
        <v>196</v>
      </c>
      <c r="DV20" s="3" t="s">
        <v>202</v>
      </c>
      <c r="DW20" s="3" t="s">
        <v>202</v>
      </c>
      <c r="DX20" s="3" t="s">
        <v>196</v>
      </c>
      <c r="DY20" s="3" t="s">
        <v>196</v>
      </c>
      <c r="DZ20" s="3" t="s">
        <v>197</v>
      </c>
      <c r="EA20" s="3" t="s">
        <v>155</v>
      </c>
      <c r="EB20" s="3" t="s">
        <v>155</v>
      </c>
      <c r="EC20" s="3" t="s">
        <v>155</v>
      </c>
      <c r="ED20" s="3" t="s">
        <v>155</v>
      </c>
      <c r="EE20" s="3" t="s">
        <v>155</v>
      </c>
      <c r="EF20" s="3" t="s">
        <v>155</v>
      </c>
      <c r="EG20" s="3" t="s">
        <v>155</v>
      </c>
      <c r="EH20" s="3" t="s">
        <v>204</v>
      </c>
      <c r="EI20" s="3" t="s">
        <v>204</v>
      </c>
      <c r="EJ20" s="3" t="s">
        <v>204</v>
      </c>
      <c r="EK20" s="3" t="s">
        <v>204</v>
      </c>
      <c r="EL20" s="3" t="s">
        <v>182</v>
      </c>
      <c r="EM20" s="3" t="s">
        <v>215</v>
      </c>
      <c r="EN20" s="3" t="s">
        <v>204</v>
      </c>
      <c r="EO20" s="3" t="s">
        <v>183</v>
      </c>
      <c r="EP20" s="3" t="s">
        <v>183</v>
      </c>
      <c r="EQ20" s="3" t="s">
        <v>183</v>
      </c>
      <c r="ER20" s="3" t="s">
        <v>183</v>
      </c>
      <c r="ES20" s="3" t="s">
        <v>183</v>
      </c>
      <c r="ET20" s="3" t="s">
        <v>183</v>
      </c>
      <c r="EU20" s="3" t="s">
        <v>183</v>
      </c>
      <c r="EV20" s="3" t="s">
        <v>268</v>
      </c>
      <c r="EW20" s="4" t="str">
        <f>TEXT("6261920160997509017","0")</f>
        <v>6261920160997509017</v>
      </c>
    </row>
    <row r="21">
      <c r="A21" s="2">
        <v>45827.91318287037</v>
      </c>
      <c r="B21" s="3" t="s">
        <v>153</v>
      </c>
      <c r="C21" s="3" t="s">
        <v>155</v>
      </c>
      <c r="E21" s="3" t="s">
        <v>155</v>
      </c>
      <c r="F21" s="3" t="s">
        <v>155</v>
      </c>
      <c r="G21" s="3" t="s">
        <v>153</v>
      </c>
      <c r="J21" s="3" t="s">
        <v>186</v>
      </c>
      <c r="N21" s="3" t="s">
        <v>158</v>
      </c>
      <c r="R21" s="3" t="s">
        <v>157</v>
      </c>
      <c r="Y21" s="3" t="s">
        <v>186</v>
      </c>
      <c r="AC21" s="3" t="s">
        <v>158</v>
      </c>
      <c r="AG21" s="3" t="s">
        <v>217</v>
      </c>
      <c r="AH21" s="3">
        <v>2023.0</v>
      </c>
      <c r="AI21" s="3" t="s">
        <v>253</v>
      </c>
      <c r="AP21" s="3" t="s">
        <v>250</v>
      </c>
      <c r="AQ21" s="3" t="s">
        <v>250</v>
      </c>
      <c r="AR21" s="3" t="s">
        <v>250</v>
      </c>
      <c r="AS21" s="3" t="s">
        <v>250</v>
      </c>
      <c r="AT21" s="3" t="s">
        <v>218</v>
      </c>
      <c r="AU21" s="3" t="s">
        <v>153</v>
      </c>
      <c r="AV21" s="3" t="s">
        <v>155</v>
      </c>
      <c r="BD21" s="3" t="s">
        <v>153</v>
      </c>
      <c r="BE21" s="3" t="s">
        <v>191</v>
      </c>
      <c r="BF21" s="3" t="s">
        <v>191</v>
      </c>
      <c r="BG21" s="3" t="s">
        <v>191</v>
      </c>
      <c r="BH21" s="3" t="s">
        <v>191</v>
      </c>
      <c r="BI21" s="3" t="s">
        <v>195</v>
      </c>
      <c r="BJ21" s="3" t="s">
        <v>192</v>
      </c>
      <c r="BK21" s="3" t="s">
        <v>194</v>
      </c>
      <c r="BL21" s="3" t="s">
        <v>192</v>
      </c>
      <c r="BM21" s="3" t="s">
        <v>192</v>
      </c>
      <c r="BN21" s="3" t="s">
        <v>194</v>
      </c>
      <c r="BO21" s="3" t="s">
        <v>194</v>
      </c>
      <c r="BP21" s="3" t="s">
        <v>194</v>
      </c>
      <c r="BQ21" s="3" t="s">
        <v>203</v>
      </c>
      <c r="BR21" s="3" t="s">
        <v>181</v>
      </c>
      <c r="BS21" s="3" t="s">
        <v>203</v>
      </c>
      <c r="BT21" s="3" t="s">
        <v>197</v>
      </c>
      <c r="BU21" s="3" t="s">
        <v>181</v>
      </c>
      <c r="BV21" s="3" t="s">
        <v>181</v>
      </c>
      <c r="BW21" s="3" t="s">
        <v>197</v>
      </c>
      <c r="BX21" s="3" t="s">
        <v>194</v>
      </c>
      <c r="BY21" s="3" t="s">
        <v>195</v>
      </c>
      <c r="BZ21" s="3" t="s">
        <v>192</v>
      </c>
      <c r="CA21" s="3" t="s">
        <v>194</v>
      </c>
      <c r="CB21" s="3" t="s">
        <v>155</v>
      </c>
      <c r="CF21" s="3" t="s">
        <v>155</v>
      </c>
      <c r="CG21" s="3" t="s">
        <v>155</v>
      </c>
      <c r="CH21" s="3">
        <v>1.0</v>
      </c>
      <c r="CI21" s="3" t="s">
        <v>172</v>
      </c>
      <c r="CS21" s="3" t="s">
        <v>155</v>
      </c>
      <c r="CY21" s="3" t="s">
        <v>201</v>
      </c>
      <c r="CZ21" s="3" t="s">
        <v>179</v>
      </c>
      <c r="DA21" s="3" t="s">
        <v>179</v>
      </c>
      <c r="DB21" s="3" t="s">
        <v>199</v>
      </c>
      <c r="DC21" s="3" t="s">
        <v>199</v>
      </c>
      <c r="DD21" s="3" t="s">
        <v>199</v>
      </c>
      <c r="DE21" s="3" t="s">
        <v>179</v>
      </c>
      <c r="DF21" s="3" t="s">
        <v>201</v>
      </c>
      <c r="DG21" s="3" t="s">
        <v>178</v>
      </c>
      <c r="DH21" s="3" t="s">
        <v>180</v>
      </c>
      <c r="DI21" s="3" t="s">
        <v>201</v>
      </c>
      <c r="DJ21" s="3" t="s">
        <v>230</v>
      </c>
      <c r="DK21" s="3" t="s">
        <v>196</v>
      </c>
      <c r="DL21" s="3" t="s">
        <v>196</v>
      </c>
      <c r="DM21" s="3" t="s">
        <v>202</v>
      </c>
      <c r="DN21" s="3" t="s">
        <v>197</v>
      </c>
      <c r="DO21" s="3" t="s">
        <v>196</v>
      </c>
      <c r="DP21" s="3" t="s">
        <v>181</v>
      </c>
      <c r="DQ21" s="3" t="s">
        <v>196</v>
      </c>
      <c r="DR21" s="3" t="s">
        <v>203</v>
      </c>
      <c r="DS21" s="3" t="s">
        <v>203</v>
      </c>
      <c r="DT21" s="3" t="s">
        <v>203</v>
      </c>
      <c r="DU21" s="3" t="s">
        <v>196</v>
      </c>
      <c r="DV21" s="3" t="s">
        <v>202</v>
      </c>
      <c r="DW21" s="3" t="s">
        <v>196</v>
      </c>
      <c r="DX21" s="3" t="s">
        <v>181</v>
      </c>
      <c r="DY21" s="3" t="s">
        <v>202</v>
      </c>
      <c r="DZ21" s="3" t="s">
        <v>202</v>
      </c>
      <c r="EA21" s="3" t="s">
        <v>155</v>
      </c>
      <c r="EB21" s="3" t="s">
        <v>155</v>
      </c>
      <c r="EC21" s="3" t="s">
        <v>155</v>
      </c>
      <c r="ED21" s="3" t="s">
        <v>155</v>
      </c>
      <c r="EE21" s="3" t="s">
        <v>155</v>
      </c>
      <c r="EF21" s="3" t="s">
        <v>155</v>
      </c>
      <c r="EG21" s="3" t="s">
        <v>155</v>
      </c>
      <c r="EH21" s="3" t="s">
        <v>204</v>
      </c>
      <c r="EI21" s="3" t="s">
        <v>204</v>
      </c>
      <c r="EJ21" s="3" t="s">
        <v>204</v>
      </c>
      <c r="EK21" s="3" t="s">
        <v>204</v>
      </c>
      <c r="EL21" s="3" t="s">
        <v>182</v>
      </c>
      <c r="EM21" s="3" t="s">
        <v>204</v>
      </c>
      <c r="EN21" s="3" t="s">
        <v>182</v>
      </c>
      <c r="EO21" s="3" t="s">
        <v>206</v>
      </c>
      <c r="EP21" s="3" t="s">
        <v>206</v>
      </c>
      <c r="EQ21" s="3" t="s">
        <v>206</v>
      </c>
      <c r="ER21" s="3" t="s">
        <v>206</v>
      </c>
      <c r="ES21" s="3" t="s">
        <v>206</v>
      </c>
      <c r="ET21" s="3" t="s">
        <v>206</v>
      </c>
      <c r="EU21" s="3" t="s">
        <v>206</v>
      </c>
      <c r="EV21" s="3" t="s">
        <v>269</v>
      </c>
      <c r="EW21" s="4" t="str">
        <f>TEXT("6261936996534871139","0")</f>
        <v>6261936996534871139</v>
      </c>
    </row>
    <row r="22">
      <c r="A22" s="2">
        <v>45828.109085648146</v>
      </c>
      <c r="B22" s="3" t="s">
        <v>153</v>
      </c>
      <c r="C22" s="3" t="s">
        <v>155</v>
      </c>
      <c r="E22" s="3" t="s">
        <v>155</v>
      </c>
      <c r="F22" s="3" t="s">
        <v>153</v>
      </c>
      <c r="G22" s="3" t="s">
        <v>155</v>
      </c>
      <c r="J22" s="3" t="s">
        <v>186</v>
      </c>
      <c r="O22" s="3" t="s">
        <v>186</v>
      </c>
      <c r="U22" s="3" t="s">
        <v>185</v>
      </c>
      <c r="X22" s="3" t="s">
        <v>158</v>
      </c>
      <c r="AD22" s="3" t="s">
        <v>186</v>
      </c>
      <c r="AG22" s="3" t="s">
        <v>224</v>
      </c>
      <c r="AH22" s="3">
        <v>2021.0</v>
      </c>
      <c r="AI22" s="3" t="s">
        <v>187</v>
      </c>
      <c r="AK22" s="3" t="s">
        <v>258</v>
      </c>
      <c r="AN22" s="3" t="s">
        <v>270</v>
      </c>
      <c r="AP22" s="3" t="s">
        <v>190</v>
      </c>
      <c r="AQ22" s="3" t="s">
        <v>190</v>
      </c>
      <c r="AR22" s="3" t="s">
        <v>190</v>
      </c>
      <c r="AS22" s="3" t="s">
        <v>190</v>
      </c>
      <c r="AT22" s="3" t="s">
        <v>251</v>
      </c>
      <c r="AU22" s="3" t="s">
        <v>155</v>
      </c>
      <c r="BD22" s="3" t="s">
        <v>153</v>
      </c>
      <c r="BE22" s="3" t="s">
        <v>227</v>
      </c>
      <c r="BF22" s="3" t="s">
        <v>227</v>
      </c>
      <c r="BG22" s="3" t="s">
        <v>227</v>
      </c>
      <c r="BH22" s="3" t="s">
        <v>227</v>
      </c>
      <c r="BI22" s="3" t="s">
        <v>193</v>
      </c>
      <c r="BJ22" s="3" t="s">
        <v>193</v>
      </c>
      <c r="BK22" s="3" t="s">
        <v>194</v>
      </c>
      <c r="BL22" s="3" t="s">
        <v>194</v>
      </c>
      <c r="BM22" s="3" t="s">
        <v>194</v>
      </c>
      <c r="BN22" s="3" t="s">
        <v>194</v>
      </c>
      <c r="BO22" s="3" t="s">
        <v>193</v>
      </c>
      <c r="BP22" s="3" t="s">
        <v>193</v>
      </c>
      <c r="BQ22" s="3" t="s">
        <v>197</v>
      </c>
      <c r="BR22" s="3" t="s">
        <v>203</v>
      </c>
      <c r="BS22" s="3" t="s">
        <v>166</v>
      </c>
      <c r="BT22" s="3" t="s">
        <v>166</v>
      </c>
      <c r="BU22" s="3" t="s">
        <v>166</v>
      </c>
      <c r="BV22" s="3" t="s">
        <v>166</v>
      </c>
      <c r="BW22" s="3" t="s">
        <v>166</v>
      </c>
      <c r="CB22" s="3" t="s">
        <v>155</v>
      </c>
      <c r="CF22" s="3" t="s">
        <v>155</v>
      </c>
      <c r="CG22" s="3" t="s">
        <v>256</v>
      </c>
      <c r="CH22" s="3">
        <v>1.0</v>
      </c>
      <c r="CI22" s="3" t="s">
        <v>172</v>
      </c>
      <c r="CS22" s="3" t="s">
        <v>155</v>
      </c>
      <c r="CY22" s="3" t="s">
        <v>221</v>
      </c>
      <c r="CZ22" s="3" t="s">
        <v>200</v>
      </c>
      <c r="DA22" s="3" t="s">
        <v>200</v>
      </c>
      <c r="DB22" s="3" t="s">
        <v>200</v>
      </c>
      <c r="DC22" s="3" t="s">
        <v>200</v>
      </c>
      <c r="DD22" s="3" t="s">
        <v>200</v>
      </c>
      <c r="DE22" s="3" t="s">
        <v>200</v>
      </c>
      <c r="DF22" s="3" t="s">
        <v>230</v>
      </c>
      <c r="DG22" s="3" t="s">
        <v>230</v>
      </c>
      <c r="DH22" s="3" t="s">
        <v>230</v>
      </c>
      <c r="DI22" s="3" t="s">
        <v>230</v>
      </c>
      <c r="DJ22" s="3" t="s">
        <v>230</v>
      </c>
      <c r="DK22" s="3" t="s">
        <v>197</v>
      </c>
      <c r="DL22" s="3" t="s">
        <v>197</v>
      </c>
      <c r="DM22" s="3" t="s">
        <v>202</v>
      </c>
      <c r="DN22" s="3" t="s">
        <v>197</v>
      </c>
      <c r="DO22" s="3" t="s">
        <v>202</v>
      </c>
      <c r="DP22" s="3" t="s">
        <v>202</v>
      </c>
      <c r="DQ22" s="3" t="s">
        <v>203</v>
      </c>
      <c r="DR22" s="3" t="s">
        <v>203</v>
      </c>
      <c r="DS22" s="3" t="s">
        <v>203</v>
      </c>
      <c r="DT22" s="3" t="s">
        <v>203</v>
      </c>
      <c r="DU22" s="3" t="s">
        <v>202</v>
      </c>
      <c r="DV22" s="3" t="s">
        <v>197</v>
      </c>
      <c r="DW22" s="3" t="s">
        <v>202</v>
      </c>
      <c r="DX22" s="3" t="s">
        <v>202</v>
      </c>
      <c r="DY22" s="3" t="s">
        <v>202</v>
      </c>
      <c r="DZ22" s="3" t="s">
        <v>202</v>
      </c>
      <c r="EA22" s="3" t="s">
        <v>155</v>
      </c>
      <c r="EB22" s="3" t="s">
        <v>155</v>
      </c>
      <c r="EC22" s="3" t="s">
        <v>155</v>
      </c>
      <c r="ED22" s="3" t="s">
        <v>155</v>
      </c>
      <c r="EE22" s="3" t="s">
        <v>155</v>
      </c>
      <c r="EF22" s="3" t="s">
        <v>155</v>
      </c>
      <c r="EG22" s="3" t="s">
        <v>155</v>
      </c>
      <c r="EH22" s="3" t="s">
        <v>204</v>
      </c>
      <c r="EI22" s="3" t="s">
        <v>204</v>
      </c>
      <c r="EJ22" s="3" t="s">
        <v>204</v>
      </c>
      <c r="EK22" s="3" t="s">
        <v>204</v>
      </c>
      <c r="EL22" s="3" t="s">
        <v>182</v>
      </c>
      <c r="EM22" s="3" t="s">
        <v>182</v>
      </c>
      <c r="EN22" s="3" t="s">
        <v>204</v>
      </c>
      <c r="EO22" s="3" t="s">
        <v>205</v>
      </c>
      <c r="EP22" s="3" t="s">
        <v>205</v>
      </c>
      <c r="EQ22" s="3" t="s">
        <v>205</v>
      </c>
      <c r="ER22" s="3" t="s">
        <v>205</v>
      </c>
      <c r="ES22" s="3" t="s">
        <v>205</v>
      </c>
      <c r="ET22" s="3" t="s">
        <v>206</v>
      </c>
      <c r="EU22" s="3" t="s">
        <v>205</v>
      </c>
      <c r="EV22" s="3" t="s">
        <v>271</v>
      </c>
      <c r="EW22" s="4" t="str">
        <f>TEXT("6262106254618543362","0")</f>
        <v>6262106254618543362</v>
      </c>
    </row>
    <row r="23">
      <c r="A23" s="2">
        <v>45828.57738425926</v>
      </c>
      <c r="B23" s="3" t="s">
        <v>153</v>
      </c>
      <c r="C23" s="3" t="s">
        <v>155</v>
      </c>
      <c r="E23" s="3" t="s">
        <v>155</v>
      </c>
      <c r="F23" s="3" t="s">
        <v>155</v>
      </c>
      <c r="G23" s="3" t="s">
        <v>155</v>
      </c>
      <c r="J23" s="3" t="s">
        <v>186</v>
      </c>
      <c r="O23" s="3" t="s">
        <v>186</v>
      </c>
      <c r="S23" s="3" t="s">
        <v>158</v>
      </c>
      <c r="Y23" s="3" t="s">
        <v>186</v>
      </c>
      <c r="AC23" s="3" t="s">
        <v>158</v>
      </c>
      <c r="AG23" s="3" t="s">
        <v>224</v>
      </c>
      <c r="AH23" s="3">
        <v>2020.0</v>
      </c>
      <c r="AI23" s="3" t="s">
        <v>187</v>
      </c>
      <c r="AK23" s="3" t="s">
        <v>258</v>
      </c>
      <c r="AM23" s="3" t="s">
        <v>272</v>
      </c>
      <c r="AN23" s="3" t="s">
        <v>273</v>
      </c>
      <c r="AP23" s="3" t="s">
        <v>190</v>
      </c>
      <c r="AQ23" s="3" t="s">
        <v>190</v>
      </c>
      <c r="AR23" s="3" t="s">
        <v>210</v>
      </c>
      <c r="AS23" s="3" t="s">
        <v>243</v>
      </c>
      <c r="AT23" s="3" t="s">
        <v>162</v>
      </c>
      <c r="AU23" s="3" t="s">
        <v>153</v>
      </c>
      <c r="AV23" s="3" t="s">
        <v>153</v>
      </c>
      <c r="AW23" s="3" t="s">
        <v>219</v>
      </c>
      <c r="AX23" s="3" t="s">
        <v>153</v>
      </c>
      <c r="AY23" s="3" t="s">
        <v>212</v>
      </c>
      <c r="BD23" s="3" t="s">
        <v>153</v>
      </c>
      <c r="BE23" s="3" t="s">
        <v>227</v>
      </c>
      <c r="BF23" s="3" t="s">
        <v>220</v>
      </c>
      <c r="BG23" s="3" t="s">
        <v>227</v>
      </c>
      <c r="BH23" s="3" t="s">
        <v>220</v>
      </c>
      <c r="BI23" s="3" t="s">
        <v>192</v>
      </c>
      <c r="BJ23" s="3" t="s">
        <v>192</v>
      </c>
      <c r="BK23" s="3" t="s">
        <v>192</v>
      </c>
      <c r="BL23" s="3" t="s">
        <v>194</v>
      </c>
      <c r="BM23" s="3" t="s">
        <v>192</v>
      </c>
      <c r="BN23" s="3" t="s">
        <v>192</v>
      </c>
      <c r="BO23" s="3" t="s">
        <v>194</v>
      </c>
      <c r="BP23" s="3" t="s">
        <v>192</v>
      </c>
      <c r="BQ23" s="3" t="s">
        <v>203</v>
      </c>
      <c r="BR23" s="3" t="s">
        <v>181</v>
      </c>
      <c r="BS23" s="3" t="s">
        <v>196</v>
      </c>
      <c r="BT23" s="3" t="s">
        <v>196</v>
      </c>
      <c r="BU23" s="3" t="s">
        <v>181</v>
      </c>
      <c r="BV23" s="3" t="s">
        <v>181</v>
      </c>
      <c r="BW23" s="3" t="s">
        <v>196</v>
      </c>
      <c r="BX23" s="3" t="s">
        <v>192</v>
      </c>
      <c r="BY23" s="3" t="s">
        <v>192</v>
      </c>
      <c r="BZ23" s="3" t="s">
        <v>192</v>
      </c>
      <c r="CA23" s="3" t="s">
        <v>192</v>
      </c>
      <c r="CB23" s="3" t="s">
        <v>155</v>
      </c>
      <c r="CF23" s="3" t="s">
        <v>155</v>
      </c>
      <c r="CG23" s="3" t="s">
        <v>267</v>
      </c>
      <c r="CH23" s="3">
        <v>2.0</v>
      </c>
      <c r="CI23" s="3" t="s">
        <v>172</v>
      </c>
      <c r="CS23" s="3" t="s">
        <v>155</v>
      </c>
      <c r="CY23" s="3" t="s">
        <v>201</v>
      </c>
      <c r="CZ23" s="3" t="s">
        <v>199</v>
      </c>
      <c r="DA23" s="3" t="s">
        <v>199</v>
      </c>
      <c r="DB23" s="3" t="s">
        <v>229</v>
      </c>
      <c r="DC23" s="3" t="s">
        <v>229</v>
      </c>
      <c r="DD23" s="3" t="s">
        <v>199</v>
      </c>
      <c r="DE23" s="3" t="s">
        <v>229</v>
      </c>
      <c r="DF23" s="3" t="s">
        <v>201</v>
      </c>
      <c r="DG23" s="3" t="s">
        <v>180</v>
      </c>
      <c r="DH23" s="3" t="s">
        <v>201</v>
      </c>
      <c r="DI23" s="3" t="s">
        <v>201</v>
      </c>
      <c r="DJ23" s="3" t="s">
        <v>178</v>
      </c>
      <c r="DK23" s="3" t="s">
        <v>181</v>
      </c>
      <c r="DL23" s="3" t="s">
        <v>181</v>
      </c>
      <c r="DM23" s="3" t="s">
        <v>181</v>
      </c>
      <c r="DN23" s="3" t="s">
        <v>196</v>
      </c>
      <c r="DO23" s="3" t="s">
        <v>197</v>
      </c>
      <c r="DP23" s="3" t="s">
        <v>197</v>
      </c>
      <c r="DQ23" s="3" t="s">
        <v>197</v>
      </c>
      <c r="DR23" s="3" t="s">
        <v>197</v>
      </c>
      <c r="DS23" s="3" t="s">
        <v>196</v>
      </c>
      <c r="DT23" s="3" t="s">
        <v>197</v>
      </c>
      <c r="DU23" s="3" t="s">
        <v>181</v>
      </c>
      <c r="DV23" s="3" t="s">
        <v>196</v>
      </c>
      <c r="DW23" s="3" t="s">
        <v>196</v>
      </c>
      <c r="DX23" s="3" t="s">
        <v>196</v>
      </c>
      <c r="DY23" s="3" t="s">
        <v>196</v>
      </c>
      <c r="DZ23" s="3" t="s">
        <v>196</v>
      </c>
      <c r="EA23" s="3" t="s">
        <v>155</v>
      </c>
      <c r="EB23" s="3" t="s">
        <v>214</v>
      </c>
      <c r="EC23" s="3" t="s">
        <v>155</v>
      </c>
      <c r="ED23" s="3" t="s">
        <v>155</v>
      </c>
      <c r="EE23" s="3" t="s">
        <v>155</v>
      </c>
      <c r="EF23" s="3" t="s">
        <v>214</v>
      </c>
      <c r="EG23" s="3" t="s">
        <v>274</v>
      </c>
      <c r="EH23" s="3" t="s">
        <v>204</v>
      </c>
      <c r="EI23" s="3" t="s">
        <v>204</v>
      </c>
      <c r="EJ23" s="3" t="s">
        <v>204</v>
      </c>
      <c r="EK23" s="3" t="s">
        <v>222</v>
      </c>
      <c r="EL23" s="3" t="s">
        <v>182</v>
      </c>
      <c r="EM23" s="3" t="s">
        <v>204</v>
      </c>
      <c r="EN23" s="3" t="s">
        <v>204</v>
      </c>
      <c r="EO23" s="3" t="s">
        <v>206</v>
      </c>
      <c r="EP23" s="3" t="s">
        <v>206</v>
      </c>
      <c r="EQ23" s="3" t="s">
        <v>206</v>
      </c>
      <c r="ER23" s="3" t="s">
        <v>192</v>
      </c>
      <c r="ES23" s="3" t="s">
        <v>193</v>
      </c>
      <c r="ET23" s="3" t="s">
        <v>206</v>
      </c>
      <c r="EU23" s="3" t="s">
        <v>192</v>
      </c>
      <c r="EV23" s="3" t="s">
        <v>275</v>
      </c>
      <c r="EW23" s="4" t="str">
        <f>TEXT("6262510850252914394","0")</f>
        <v>6262510850252914394</v>
      </c>
    </row>
    <row r="24">
      <c r="A24" s="2">
        <v>45830.72599537037</v>
      </c>
      <c r="B24" s="3" t="s">
        <v>153</v>
      </c>
      <c r="C24" s="3" t="s">
        <v>155</v>
      </c>
      <c r="E24" s="3" t="s">
        <v>155</v>
      </c>
      <c r="F24" s="3" t="s">
        <v>153</v>
      </c>
      <c r="G24" s="3" t="s">
        <v>155</v>
      </c>
      <c r="J24" s="3" t="s">
        <v>186</v>
      </c>
      <c r="N24" s="3" t="s">
        <v>158</v>
      </c>
      <c r="S24" s="3" t="s">
        <v>158</v>
      </c>
      <c r="X24" s="3" t="s">
        <v>158</v>
      </c>
      <c r="AB24" s="3" t="s">
        <v>157</v>
      </c>
      <c r="AG24" s="3" t="s">
        <v>217</v>
      </c>
      <c r="AH24" s="3">
        <v>2025.0</v>
      </c>
      <c r="AI24" s="3" t="s">
        <v>209</v>
      </c>
      <c r="AP24" s="3" t="s">
        <v>190</v>
      </c>
      <c r="AQ24" s="3" t="s">
        <v>190</v>
      </c>
      <c r="AR24" s="3" t="s">
        <v>250</v>
      </c>
      <c r="AS24" s="3" t="s">
        <v>190</v>
      </c>
      <c r="AT24" s="3" t="s">
        <v>162</v>
      </c>
      <c r="AU24" s="3" t="s">
        <v>155</v>
      </c>
      <c r="BD24" s="3" t="s">
        <v>153</v>
      </c>
      <c r="BE24" s="3" t="s">
        <v>227</v>
      </c>
      <c r="BF24" s="3" t="s">
        <v>227</v>
      </c>
      <c r="BG24" s="3" t="s">
        <v>227</v>
      </c>
      <c r="BH24" s="3" t="s">
        <v>227</v>
      </c>
      <c r="BI24" s="3" t="s">
        <v>192</v>
      </c>
      <c r="BJ24" s="3" t="s">
        <v>194</v>
      </c>
      <c r="BK24" s="3" t="s">
        <v>192</v>
      </c>
      <c r="BL24" s="3" t="s">
        <v>192</v>
      </c>
      <c r="BM24" s="3" t="s">
        <v>195</v>
      </c>
      <c r="BN24" s="3" t="s">
        <v>195</v>
      </c>
      <c r="BO24" s="3" t="s">
        <v>195</v>
      </c>
      <c r="BP24" s="3" t="s">
        <v>195</v>
      </c>
      <c r="BQ24" s="3" t="s">
        <v>196</v>
      </c>
      <c r="BR24" s="3" t="s">
        <v>181</v>
      </c>
      <c r="BS24" s="3" t="s">
        <v>196</v>
      </c>
      <c r="BT24" s="3" t="s">
        <v>196</v>
      </c>
      <c r="BU24" s="3" t="s">
        <v>196</v>
      </c>
      <c r="BV24" s="3" t="s">
        <v>196</v>
      </c>
      <c r="BW24" s="3" t="s">
        <v>197</v>
      </c>
      <c r="CB24" s="3" t="s">
        <v>153</v>
      </c>
      <c r="CC24" s="3" t="s">
        <v>235</v>
      </c>
      <c r="CD24" s="3" t="s">
        <v>168</v>
      </c>
      <c r="CE24" s="3" t="s">
        <v>169</v>
      </c>
      <c r="CF24" s="3" t="s">
        <v>259</v>
      </c>
      <c r="CG24" s="3" t="s">
        <v>256</v>
      </c>
      <c r="CH24" s="3">
        <v>2.0</v>
      </c>
      <c r="CI24" s="3" t="s">
        <v>172</v>
      </c>
      <c r="CS24" s="3" t="s">
        <v>155</v>
      </c>
      <c r="CY24" s="3" t="s">
        <v>201</v>
      </c>
      <c r="CZ24" s="3" t="s">
        <v>199</v>
      </c>
      <c r="DA24" s="3" t="s">
        <v>199</v>
      </c>
      <c r="DB24" s="3" t="s">
        <v>199</v>
      </c>
      <c r="DC24" s="3" t="s">
        <v>229</v>
      </c>
      <c r="DD24" s="3" t="s">
        <v>199</v>
      </c>
      <c r="DE24" s="3" t="s">
        <v>199</v>
      </c>
      <c r="DF24" s="3" t="s">
        <v>201</v>
      </c>
      <c r="DG24" s="3" t="s">
        <v>201</v>
      </c>
      <c r="DH24" s="3" t="s">
        <v>201</v>
      </c>
      <c r="DI24" s="3" t="s">
        <v>201</v>
      </c>
      <c r="DJ24" s="3" t="s">
        <v>201</v>
      </c>
      <c r="DK24" s="3" t="s">
        <v>197</v>
      </c>
      <c r="DL24" s="3" t="s">
        <v>196</v>
      </c>
      <c r="DM24" s="3" t="s">
        <v>196</v>
      </c>
      <c r="DN24" s="3" t="s">
        <v>197</v>
      </c>
      <c r="DO24" s="3" t="s">
        <v>197</v>
      </c>
      <c r="DP24" s="3" t="s">
        <v>196</v>
      </c>
      <c r="DQ24" s="3" t="s">
        <v>202</v>
      </c>
      <c r="DR24" s="3" t="s">
        <v>202</v>
      </c>
      <c r="DS24" s="3" t="s">
        <v>202</v>
      </c>
      <c r="DT24" s="3" t="s">
        <v>202</v>
      </c>
      <c r="DU24" s="3" t="s">
        <v>202</v>
      </c>
      <c r="DV24" s="3" t="s">
        <v>197</v>
      </c>
      <c r="DW24" s="3" t="s">
        <v>196</v>
      </c>
      <c r="DX24" s="3" t="s">
        <v>197</v>
      </c>
      <c r="DY24" s="3" t="s">
        <v>197</v>
      </c>
      <c r="DZ24" s="3" t="s">
        <v>197</v>
      </c>
      <c r="EA24" s="3" t="s">
        <v>155</v>
      </c>
      <c r="EB24" s="3" t="s">
        <v>155</v>
      </c>
      <c r="EC24" s="3" t="s">
        <v>155</v>
      </c>
      <c r="ED24" s="3" t="s">
        <v>155</v>
      </c>
      <c r="EE24" s="3" t="s">
        <v>155</v>
      </c>
      <c r="EF24" s="3" t="s">
        <v>155</v>
      </c>
      <c r="EG24" s="3" t="s">
        <v>155</v>
      </c>
      <c r="EH24" s="3" t="s">
        <v>204</v>
      </c>
      <c r="EI24" s="3" t="s">
        <v>204</v>
      </c>
      <c r="EJ24" s="3" t="s">
        <v>204</v>
      </c>
      <c r="EK24" s="3" t="s">
        <v>204</v>
      </c>
      <c r="EL24" s="3" t="s">
        <v>204</v>
      </c>
      <c r="EM24" s="3" t="s">
        <v>204</v>
      </c>
      <c r="EN24" s="3" t="s">
        <v>204</v>
      </c>
      <c r="EO24" s="3" t="s">
        <v>205</v>
      </c>
      <c r="EP24" s="3" t="s">
        <v>205</v>
      </c>
      <c r="EQ24" s="3" t="s">
        <v>205</v>
      </c>
      <c r="ER24" s="3" t="s">
        <v>205</v>
      </c>
      <c r="ES24" s="3" t="s">
        <v>205</v>
      </c>
      <c r="ET24" s="3" t="s">
        <v>205</v>
      </c>
      <c r="EU24" s="3" t="s">
        <v>205</v>
      </c>
      <c r="EV24" s="3" t="s">
        <v>276</v>
      </c>
      <c r="EW24" s="4" t="str">
        <f>TEXT("6264367261812461258","0")</f>
        <v>6264367261812461258</v>
      </c>
    </row>
    <row r="25">
      <c r="A25" s="2">
        <v>45830.82944444445</v>
      </c>
      <c r="B25" s="3" t="s">
        <v>153</v>
      </c>
      <c r="C25" s="3" t="s">
        <v>155</v>
      </c>
      <c r="E25" s="3" t="s">
        <v>155</v>
      </c>
      <c r="F25" s="3" t="s">
        <v>153</v>
      </c>
      <c r="G25" s="3" t="s">
        <v>155</v>
      </c>
      <c r="J25" s="3" t="s">
        <v>186</v>
      </c>
      <c r="O25" s="3" t="s">
        <v>186</v>
      </c>
      <c r="R25" s="3" t="s">
        <v>157</v>
      </c>
      <c r="W25" s="3" t="s">
        <v>157</v>
      </c>
      <c r="AC25" s="3" t="s">
        <v>158</v>
      </c>
      <c r="AG25" s="3" t="s">
        <v>224</v>
      </c>
      <c r="AH25" s="3">
        <v>2005.0</v>
      </c>
      <c r="AI25" s="3" t="s">
        <v>187</v>
      </c>
      <c r="AJ25" s="3" t="s">
        <v>188</v>
      </c>
      <c r="AN25" s="3" t="s">
        <v>246</v>
      </c>
      <c r="AP25" s="3" t="s">
        <v>190</v>
      </c>
      <c r="AQ25" s="3" t="s">
        <v>190</v>
      </c>
      <c r="AR25" s="3" t="s">
        <v>190</v>
      </c>
      <c r="AS25" s="3" t="s">
        <v>190</v>
      </c>
      <c r="AT25" s="3" t="s">
        <v>234</v>
      </c>
      <c r="AU25" s="3" t="s">
        <v>153</v>
      </c>
      <c r="AV25" s="3" t="s">
        <v>153</v>
      </c>
      <c r="AW25" s="3" t="s">
        <v>163</v>
      </c>
      <c r="AX25" s="3" t="s">
        <v>153</v>
      </c>
      <c r="AY25" s="3" t="s">
        <v>212</v>
      </c>
      <c r="BD25" s="3" t="s">
        <v>153</v>
      </c>
      <c r="BE25" s="3" t="s">
        <v>191</v>
      </c>
      <c r="BF25" s="3" t="s">
        <v>191</v>
      </c>
      <c r="BG25" s="3" t="s">
        <v>191</v>
      </c>
      <c r="BH25" s="3" t="s">
        <v>191</v>
      </c>
      <c r="BI25" s="3" t="s">
        <v>193</v>
      </c>
      <c r="BJ25" s="3" t="s">
        <v>193</v>
      </c>
      <c r="BK25" s="3" t="s">
        <v>193</v>
      </c>
      <c r="BL25" s="3" t="s">
        <v>193</v>
      </c>
      <c r="BM25" s="3" t="s">
        <v>193</v>
      </c>
      <c r="BN25" s="3" t="s">
        <v>193</v>
      </c>
      <c r="BO25" s="3" t="s">
        <v>165</v>
      </c>
      <c r="BP25" s="3" t="s">
        <v>193</v>
      </c>
      <c r="BQ25" s="3" t="s">
        <v>196</v>
      </c>
      <c r="BR25" s="3" t="s">
        <v>196</v>
      </c>
      <c r="BS25" s="3" t="s">
        <v>197</v>
      </c>
      <c r="BT25" s="3" t="s">
        <v>197</v>
      </c>
      <c r="BU25" s="3" t="s">
        <v>181</v>
      </c>
      <c r="BV25" s="3" t="s">
        <v>197</v>
      </c>
      <c r="BW25" s="3" t="s">
        <v>197</v>
      </c>
      <c r="BX25" s="3" t="s">
        <v>165</v>
      </c>
      <c r="BY25" s="3" t="s">
        <v>193</v>
      </c>
      <c r="BZ25" s="3" t="s">
        <v>193</v>
      </c>
      <c r="CA25" s="3" t="s">
        <v>195</v>
      </c>
      <c r="CB25" s="3" t="s">
        <v>153</v>
      </c>
      <c r="CC25" s="3" t="s">
        <v>235</v>
      </c>
      <c r="CD25" s="3" t="s">
        <v>228</v>
      </c>
      <c r="CE25" s="3" t="s">
        <v>155</v>
      </c>
      <c r="CF25" s="3" t="s">
        <v>155</v>
      </c>
      <c r="CG25" s="3" t="s">
        <v>155</v>
      </c>
      <c r="CH25" s="3">
        <v>0.0</v>
      </c>
      <c r="CI25" s="3" t="s">
        <v>172</v>
      </c>
      <c r="CS25" s="3" t="s">
        <v>155</v>
      </c>
      <c r="CY25" s="3" t="s">
        <v>180</v>
      </c>
      <c r="CZ25" s="3" t="s">
        <v>200</v>
      </c>
      <c r="DA25" s="3" t="s">
        <v>200</v>
      </c>
      <c r="DB25" s="3" t="s">
        <v>200</v>
      </c>
      <c r="DC25" s="3" t="s">
        <v>200</v>
      </c>
      <c r="DD25" s="3" t="s">
        <v>200</v>
      </c>
      <c r="DE25" s="3" t="s">
        <v>200</v>
      </c>
      <c r="DF25" s="3" t="s">
        <v>230</v>
      </c>
      <c r="DG25" s="3" t="s">
        <v>230</v>
      </c>
      <c r="DH25" s="3" t="s">
        <v>230</v>
      </c>
      <c r="DI25" s="3" t="s">
        <v>230</v>
      </c>
      <c r="DJ25" s="3" t="s">
        <v>230</v>
      </c>
      <c r="DK25" s="3" t="s">
        <v>202</v>
      </c>
      <c r="DL25" s="3" t="s">
        <v>197</v>
      </c>
      <c r="DM25" s="3" t="s">
        <v>202</v>
      </c>
      <c r="DN25" s="3" t="s">
        <v>202</v>
      </c>
      <c r="DO25" s="3" t="s">
        <v>197</v>
      </c>
      <c r="DP25" s="3" t="s">
        <v>202</v>
      </c>
      <c r="DQ25" s="3" t="s">
        <v>203</v>
      </c>
      <c r="DR25" s="3" t="s">
        <v>203</v>
      </c>
      <c r="DS25" s="3" t="s">
        <v>203</v>
      </c>
      <c r="DT25" s="3" t="s">
        <v>203</v>
      </c>
      <c r="DU25" s="3" t="s">
        <v>202</v>
      </c>
      <c r="DV25" s="3" t="s">
        <v>202</v>
      </c>
      <c r="DW25" s="3" t="s">
        <v>202</v>
      </c>
      <c r="DX25" s="3" t="s">
        <v>202</v>
      </c>
      <c r="DY25" s="3" t="s">
        <v>202</v>
      </c>
      <c r="DZ25" s="3" t="s">
        <v>202</v>
      </c>
      <c r="EA25" s="3" t="s">
        <v>155</v>
      </c>
      <c r="EB25" s="3" t="s">
        <v>155</v>
      </c>
      <c r="EC25" s="3" t="s">
        <v>155</v>
      </c>
      <c r="ED25" s="3" t="s">
        <v>155</v>
      </c>
      <c r="EE25" s="3" t="s">
        <v>155</v>
      </c>
      <c r="EF25" s="3" t="s">
        <v>155</v>
      </c>
      <c r="EG25" s="3" t="s">
        <v>155</v>
      </c>
      <c r="EH25" s="3" t="s">
        <v>204</v>
      </c>
      <c r="EI25" s="3" t="s">
        <v>204</v>
      </c>
      <c r="EJ25" s="3" t="s">
        <v>204</v>
      </c>
      <c r="EK25" s="3" t="s">
        <v>204</v>
      </c>
      <c r="EL25" s="3" t="s">
        <v>182</v>
      </c>
      <c r="EM25" s="3" t="s">
        <v>204</v>
      </c>
      <c r="EN25" s="3" t="s">
        <v>204</v>
      </c>
      <c r="EO25" s="3" t="s">
        <v>205</v>
      </c>
      <c r="EP25" s="3" t="s">
        <v>205</v>
      </c>
      <c r="EQ25" s="3" t="s">
        <v>205</v>
      </c>
      <c r="ER25" s="3" t="s">
        <v>205</v>
      </c>
      <c r="ES25" s="3" t="s">
        <v>205</v>
      </c>
      <c r="ET25" s="3" t="s">
        <v>205</v>
      </c>
      <c r="EU25" s="3" t="s">
        <v>205</v>
      </c>
      <c r="EV25" s="3" t="s">
        <v>277</v>
      </c>
      <c r="EW25" s="4" t="str">
        <f>TEXT("6264456648028323892","0")</f>
        <v>6264456648028323892</v>
      </c>
    </row>
    <row r="26">
      <c r="A26" s="2">
        <v>45831.53318287037</v>
      </c>
      <c r="B26" s="3" t="s">
        <v>153</v>
      </c>
      <c r="C26" s="3" t="s">
        <v>155</v>
      </c>
      <c r="E26" s="3" t="s">
        <v>155</v>
      </c>
      <c r="F26" s="3" t="s">
        <v>155</v>
      </c>
      <c r="G26" s="3" t="s">
        <v>153</v>
      </c>
      <c r="J26" s="3" t="s">
        <v>186</v>
      </c>
      <c r="N26" s="3" t="s">
        <v>158</v>
      </c>
      <c r="R26" s="3" t="s">
        <v>157</v>
      </c>
      <c r="W26" s="3" t="s">
        <v>157</v>
      </c>
      <c r="AF26" s="3" t="s">
        <v>156</v>
      </c>
      <c r="AG26" s="3" t="s">
        <v>224</v>
      </c>
      <c r="AH26" s="3">
        <v>2022.0</v>
      </c>
      <c r="AI26" s="3" t="s">
        <v>187</v>
      </c>
      <c r="AJ26" s="3" t="s">
        <v>188</v>
      </c>
      <c r="AN26" s="3" t="s">
        <v>189</v>
      </c>
      <c r="AP26" s="3" t="s">
        <v>210</v>
      </c>
      <c r="AQ26" s="3" t="s">
        <v>190</v>
      </c>
      <c r="AR26" s="3" t="s">
        <v>190</v>
      </c>
      <c r="AS26" s="3" t="s">
        <v>190</v>
      </c>
      <c r="AT26" s="3" t="s">
        <v>234</v>
      </c>
      <c r="AU26" s="3" t="s">
        <v>153</v>
      </c>
      <c r="AV26" s="3" t="s">
        <v>155</v>
      </c>
      <c r="BD26" s="3" t="s">
        <v>153</v>
      </c>
      <c r="BE26" s="3" t="s">
        <v>227</v>
      </c>
      <c r="BF26" s="3" t="s">
        <v>191</v>
      </c>
      <c r="BG26" s="3" t="s">
        <v>220</v>
      </c>
      <c r="BH26" s="3" t="s">
        <v>164</v>
      </c>
      <c r="BI26" s="3" t="s">
        <v>195</v>
      </c>
      <c r="BJ26" s="3" t="s">
        <v>195</v>
      </c>
      <c r="BK26" s="3" t="s">
        <v>192</v>
      </c>
      <c r="BL26" s="3" t="s">
        <v>192</v>
      </c>
      <c r="BM26" s="3" t="s">
        <v>195</v>
      </c>
      <c r="BN26" s="3" t="s">
        <v>195</v>
      </c>
      <c r="BO26" s="3" t="s">
        <v>195</v>
      </c>
      <c r="BP26" s="3" t="s">
        <v>195</v>
      </c>
      <c r="BQ26" s="3" t="s">
        <v>166</v>
      </c>
      <c r="BR26" s="3" t="s">
        <v>166</v>
      </c>
      <c r="BS26" s="3" t="s">
        <v>197</v>
      </c>
      <c r="BT26" s="3" t="s">
        <v>197</v>
      </c>
      <c r="BU26" s="3" t="s">
        <v>197</v>
      </c>
      <c r="BV26" s="3" t="s">
        <v>197</v>
      </c>
      <c r="BW26" s="3" t="s">
        <v>197</v>
      </c>
      <c r="BX26" s="3" t="s">
        <v>193</v>
      </c>
      <c r="BY26" s="3" t="s">
        <v>195</v>
      </c>
      <c r="BZ26" s="3" t="s">
        <v>193</v>
      </c>
      <c r="CA26" s="3" t="s">
        <v>193</v>
      </c>
      <c r="CB26" s="3" t="s">
        <v>153</v>
      </c>
      <c r="CC26" s="3" t="s">
        <v>167</v>
      </c>
      <c r="CD26" s="3" t="s">
        <v>168</v>
      </c>
      <c r="CE26" s="3" t="s">
        <v>155</v>
      </c>
      <c r="CF26" s="3" t="s">
        <v>155</v>
      </c>
      <c r="CG26" s="3" t="s">
        <v>256</v>
      </c>
      <c r="CH26" s="3">
        <v>1.0</v>
      </c>
      <c r="CI26" s="3" t="s">
        <v>172</v>
      </c>
      <c r="CS26" s="3" t="s">
        <v>155</v>
      </c>
      <c r="CY26" s="3" t="s">
        <v>180</v>
      </c>
      <c r="CZ26" s="3" t="s">
        <v>179</v>
      </c>
      <c r="DA26" s="3" t="s">
        <v>179</v>
      </c>
      <c r="DB26" s="3" t="s">
        <v>200</v>
      </c>
      <c r="DC26" s="3" t="s">
        <v>179</v>
      </c>
      <c r="DD26" s="3" t="s">
        <v>200</v>
      </c>
      <c r="DE26" s="3" t="s">
        <v>200</v>
      </c>
      <c r="DF26" s="3" t="s">
        <v>180</v>
      </c>
      <c r="DG26" s="3" t="s">
        <v>180</v>
      </c>
      <c r="DH26" s="3" t="s">
        <v>180</v>
      </c>
      <c r="DI26" s="3" t="s">
        <v>180</v>
      </c>
      <c r="DJ26" s="3" t="s">
        <v>180</v>
      </c>
      <c r="DK26" s="3" t="s">
        <v>197</v>
      </c>
      <c r="DL26" s="3" t="s">
        <v>197</v>
      </c>
      <c r="DM26" s="3" t="s">
        <v>197</v>
      </c>
      <c r="DN26" s="3" t="s">
        <v>202</v>
      </c>
      <c r="DO26" s="3" t="s">
        <v>202</v>
      </c>
      <c r="DP26" s="3" t="s">
        <v>202</v>
      </c>
      <c r="DQ26" s="3" t="s">
        <v>197</v>
      </c>
      <c r="DR26" s="3" t="s">
        <v>197</v>
      </c>
      <c r="DS26" s="3" t="s">
        <v>203</v>
      </c>
      <c r="DT26" s="3" t="s">
        <v>203</v>
      </c>
      <c r="DU26" s="3" t="s">
        <v>202</v>
      </c>
      <c r="DV26" s="3" t="s">
        <v>202</v>
      </c>
      <c r="DW26" s="3" t="s">
        <v>196</v>
      </c>
      <c r="DX26" s="3" t="s">
        <v>202</v>
      </c>
      <c r="DY26" s="3" t="s">
        <v>202</v>
      </c>
      <c r="DZ26" s="3" t="s">
        <v>202</v>
      </c>
      <c r="EA26" s="3" t="s">
        <v>155</v>
      </c>
      <c r="EB26" s="3" t="s">
        <v>155</v>
      </c>
      <c r="EC26" s="3" t="s">
        <v>155</v>
      </c>
      <c r="ED26" s="3" t="s">
        <v>155</v>
      </c>
      <c r="EE26" s="3" t="s">
        <v>155</v>
      </c>
      <c r="EF26" s="3" t="s">
        <v>155</v>
      </c>
      <c r="EG26" s="3" t="s">
        <v>155</v>
      </c>
      <c r="EH26" s="3" t="s">
        <v>204</v>
      </c>
      <c r="EI26" s="3" t="s">
        <v>204</v>
      </c>
      <c r="EJ26" s="3" t="s">
        <v>222</v>
      </c>
      <c r="EK26" s="3" t="s">
        <v>215</v>
      </c>
      <c r="EL26" s="3" t="s">
        <v>182</v>
      </c>
      <c r="EM26" s="3" t="s">
        <v>182</v>
      </c>
      <c r="EN26" s="3" t="s">
        <v>182</v>
      </c>
      <c r="EO26" s="3" t="s">
        <v>192</v>
      </c>
      <c r="EP26" s="3" t="s">
        <v>192</v>
      </c>
      <c r="EQ26" s="3" t="s">
        <v>192</v>
      </c>
      <c r="ER26" s="3" t="s">
        <v>192</v>
      </c>
      <c r="ES26" s="3" t="s">
        <v>192</v>
      </c>
      <c r="ET26" s="3" t="s">
        <v>192</v>
      </c>
      <c r="EU26" s="3" t="s">
        <v>192</v>
      </c>
      <c r="EV26" s="3" t="s">
        <v>278</v>
      </c>
      <c r="EW26" s="4" t="str">
        <f>TEXT("6265064679281066820","0")</f>
        <v>6265064679281066820</v>
      </c>
    </row>
    <row r="27">
      <c r="A27" s="2">
        <v>45831.58020833333</v>
      </c>
      <c r="B27" s="3" t="s">
        <v>153</v>
      </c>
      <c r="C27" s="3" t="s">
        <v>155</v>
      </c>
      <c r="E27" s="3" t="s">
        <v>155</v>
      </c>
      <c r="F27" s="3" t="s">
        <v>155</v>
      </c>
      <c r="G27" s="3" t="s">
        <v>153</v>
      </c>
      <c r="J27" s="3" t="s">
        <v>186</v>
      </c>
      <c r="O27" s="3" t="s">
        <v>186</v>
      </c>
      <c r="T27" s="3" t="s">
        <v>186</v>
      </c>
      <c r="Y27" s="3" t="s">
        <v>186</v>
      </c>
      <c r="AB27" s="3" t="s">
        <v>157</v>
      </c>
      <c r="AG27" s="3" t="s">
        <v>159</v>
      </c>
      <c r="AH27" s="3">
        <v>2024.0</v>
      </c>
      <c r="AI27" s="3" t="s">
        <v>279</v>
      </c>
      <c r="AO27" s="3" t="s">
        <v>153</v>
      </c>
      <c r="AP27" s="3" t="s">
        <v>225</v>
      </c>
      <c r="AQ27" s="3" t="s">
        <v>225</v>
      </c>
      <c r="AR27" s="3" t="s">
        <v>225</v>
      </c>
      <c r="AS27" s="3" t="s">
        <v>225</v>
      </c>
      <c r="AT27" s="3" t="s">
        <v>251</v>
      </c>
      <c r="AU27" s="3" t="s">
        <v>155</v>
      </c>
      <c r="BD27" s="3" t="s">
        <v>153</v>
      </c>
      <c r="BE27" s="3" t="s">
        <v>191</v>
      </c>
      <c r="BF27" s="3" t="s">
        <v>191</v>
      </c>
      <c r="BG27" s="3" t="s">
        <v>191</v>
      </c>
      <c r="BH27" s="3" t="s">
        <v>191</v>
      </c>
      <c r="BI27" s="3" t="s">
        <v>194</v>
      </c>
      <c r="BJ27" s="3" t="s">
        <v>194</v>
      </c>
      <c r="BK27" s="3" t="s">
        <v>194</v>
      </c>
      <c r="BL27" s="3" t="s">
        <v>194</v>
      </c>
      <c r="BM27" s="3" t="s">
        <v>194</v>
      </c>
      <c r="BN27" s="3" t="s">
        <v>194</v>
      </c>
      <c r="BO27" s="3" t="s">
        <v>194</v>
      </c>
      <c r="BP27" s="3" t="s">
        <v>194</v>
      </c>
      <c r="BQ27" s="3" t="s">
        <v>203</v>
      </c>
      <c r="BR27" s="3" t="s">
        <v>203</v>
      </c>
      <c r="BS27" s="3" t="s">
        <v>203</v>
      </c>
      <c r="BT27" s="3" t="s">
        <v>203</v>
      </c>
      <c r="BU27" s="3" t="s">
        <v>203</v>
      </c>
      <c r="BV27" s="3" t="s">
        <v>203</v>
      </c>
      <c r="BW27" s="3" t="s">
        <v>203</v>
      </c>
      <c r="CB27" s="3" t="s">
        <v>155</v>
      </c>
      <c r="CF27" s="3" t="s">
        <v>280</v>
      </c>
      <c r="CG27" s="3" t="s">
        <v>281</v>
      </c>
      <c r="CH27" s="3">
        <v>5.0</v>
      </c>
      <c r="CI27" s="3" t="s">
        <v>172</v>
      </c>
      <c r="CS27" s="3" t="s">
        <v>155</v>
      </c>
      <c r="CY27" s="3" t="s">
        <v>178</v>
      </c>
      <c r="CZ27" s="3" t="s">
        <v>199</v>
      </c>
      <c r="DA27" s="3" t="s">
        <v>199</v>
      </c>
      <c r="DB27" s="3" t="s">
        <v>199</v>
      </c>
      <c r="DC27" s="3" t="s">
        <v>199</v>
      </c>
      <c r="DD27" s="3" t="s">
        <v>200</v>
      </c>
      <c r="DE27" s="3" t="s">
        <v>200</v>
      </c>
      <c r="DF27" s="3" t="s">
        <v>178</v>
      </c>
      <c r="DG27" s="3" t="s">
        <v>230</v>
      </c>
      <c r="DH27" s="3" t="s">
        <v>178</v>
      </c>
      <c r="DI27" s="3" t="s">
        <v>230</v>
      </c>
      <c r="DJ27" s="3" t="s">
        <v>178</v>
      </c>
      <c r="DK27" s="3" t="s">
        <v>202</v>
      </c>
      <c r="DL27" s="3" t="s">
        <v>203</v>
      </c>
      <c r="DM27" s="3" t="s">
        <v>202</v>
      </c>
      <c r="DN27" s="3" t="s">
        <v>203</v>
      </c>
      <c r="DO27" s="3" t="s">
        <v>203</v>
      </c>
      <c r="DP27" s="3" t="s">
        <v>203</v>
      </c>
      <c r="DQ27" s="3" t="s">
        <v>202</v>
      </c>
      <c r="DR27" s="3" t="s">
        <v>202</v>
      </c>
      <c r="DS27" s="3" t="s">
        <v>203</v>
      </c>
      <c r="DT27" s="3" t="s">
        <v>203</v>
      </c>
      <c r="DU27" s="3" t="s">
        <v>203</v>
      </c>
      <c r="DV27" s="3" t="s">
        <v>202</v>
      </c>
      <c r="DW27" s="3" t="s">
        <v>202</v>
      </c>
      <c r="DX27" s="3" t="s">
        <v>202</v>
      </c>
      <c r="DY27" s="3" t="s">
        <v>203</v>
      </c>
      <c r="DZ27" s="3" t="s">
        <v>203</v>
      </c>
      <c r="EA27" s="3" t="s">
        <v>214</v>
      </c>
      <c r="EB27" s="3" t="s">
        <v>155</v>
      </c>
      <c r="EC27" s="3" t="s">
        <v>155</v>
      </c>
      <c r="ED27" s="3" t="s">
        <v>155</v>
      </c>
      <c r="EE27" s="3" t="s">
        <v>155</v>
      </c>
      <c r="EF27" s="3" t="s">
        <v>155</v>
      </c>
      <c r="EG27" s="3" t="s">
        <v>155</v>
      </c>
      <c r="EH27" s="3" t="s">
        <v>204</v>
      </c>
      <c r="EI27" s="3" t="s">
        <v>204</v>
      </c>
      <c r="EJ27" s="3" t="s">
        <v>204</v>
      </c>
      <c r="EK27" s="3" t="s">
        <v>182</v>
      </c>
      <c r="EL27" s="3" t="s">
        <v>222</v>
      </c>
      <c r="EM27" s="3" t="s">
        <v>182</v>
      </c>
      <c r="EN27" s="3" t="s">
        <v>204</v>
      </c>
      <c r="EO27" s="3" t="s">
        <v>205</v>
      </c>
      <c r="EP27" s="3" t="s">
        <v>205</v>
      </c>
      <c r="EQ27" s="3" t="s">
        <v>205</v>
      </c>
      <c r="ER27" s="3" t="s">
        <v>183</v>
      </c>
      <c r="ES27" s="3" t="s">
        <v>183</v>
      </c>
      <c r="ET27" s="3" t="s">
        <v>183</v>
      </c>
      <c r="EU27" s="3" t="s">
        <v>183</v>
      </c>
      <c r="EV27" s="3" t="s">
        <v>282</v>
      </c>
      <c r="EW27" s="4" t="str">
        <f>TEXT("6265105300511135686","0")</f>
        <v>6265105300511135686</v>
      </c>
    </row>
    <row r="28">
      <c r="A28" s="2">
        <v>45834.075532407405</v>
      </c>
      <c r="B28" s="3" t="s">
        <v>153</v>
      </c>
      <c r="C28" s="3" t="s">
        <v>155</v>
      </c>
      <c r="E28" s="3" t="s">
        <v>155</v>
      </c>
      <c r="F28" s="3" t="s">
        <v>155</v>
      </c>
      <c r="G28" s="3" t="s">
        <v>153</v>
      </c>
      <c r="K28" s="3" t="s">
        <v>185</v>
      </c>
      <c r="O28" s="3" t="s">
        <v>186</v>
      </c>
      <c r="S28" s="3" t="s">
        <v>158</v>
      </c>
      <c r="X28" s="3" t="s">
        <v>158</v>
      </c>
      <c r="AD28" s="3" t="s">
        <v>186</v>
      </c>
      <c r="AG28" s="3" t="s">
        <v>159</v>
      </c>
      <c r="AH28" s="3">
        <v>2020.0</v>
      </c>
      <c r="AI28" s="3" t="s">
        <v>209</v>
      </c>
      <c r="AP28" s="3" t="s">
        <v>225</v>
      </c>
      <c r="AQ28" s="3" t="s">
        <v>225</v>
      </c>
      <c r="AR28" s="3" t="s">
        <v>210</v>
      </c>
      <c r="AS28" s="3" t="s">
        <v>225</v>
      </c>
      <c r="AT28" s="3" t="s">
        <v>226</v>
      </c>
      <c r="AU28" s="3" t="s">
        <v>155</v>
      </c>
      <c r="BD28" s="3" t="s">
        <v>153</v>
      </c>
      <c r="BE28" s="3" t="s">
        <v>156</v>
      </c>
      <c r="BF28" s="3" t="s">
        <v>191</v>
      </c>
      <c r="BG28" s="3" t="s">
        <v>156</v>
      </c>
      <c r="BH28" s="3" t="s">
        <v>191</v>
      </c>
      <c r="BI28" s="3" t="s">
        <v>195</v>
      </c>
      <c r="BJ28" s="3" t="s">
        <v>165</v>
      </c>
      <c r="BK28" s="3" t="s">
        <v>192</v>
      </c>
      <c r="BL28" s="3" t="s">
        <v>194</v>
      </c>
      <c r="BM28" s="3" t="s">
        <v>194</v>
      </c>
      <c r="BN28" s="3" t="s">
        <v>194</v>
      </c>
      <c r="BO28" s="3" t="s">
        <v>192</v>
      </c>
      <c r="BP28" s="3" t="s">
        <v>192</v>
      </c>
      <c r="BQ28" s="3" t="s">
        <v>196</v>
      </c>
      <c r="BR28" s="3" t="s">
        <v>203</v>
      </c>
      <c r="BS28" s="3" t="s">
        <v>203</v>
      </c>
      <c r="BT28" s="3" t="s">
        <v>203</v>
      </c>
      <c r="BU28" s="3" t="s">
        <v>203</v>
      </c>
      <c r="BV28" s="3" t="s">
        <v>203</v>
      </c>
      <c r="BW28" s="3" t="s">
        <v>203</v>
      </c>
      <c r="CB28" s="3" t="s">
        <v>155</v>
      </c>
      <c r="CF28" s="3" t="s">
        <v>155</v>
      </c>
      <c r="CG28" s="3" t="s">
        <v>240</v>
      </c>
      <c r="CH28" s="3">
        <v>2.0</v>
      </c>
      <c r="CI28" s="3" t="s">
        <v>172</v>
      </c>
      <c r="CS28" s="3" t="s">
        <v>155</v>
      </c>
      <c r="CY28" s="3" t="s">
        <v>201</v>
      </c>
      <c r="CZ28" s="3" t="s">
        <v>229</v>
      </c>
      <c r="DA28" s="3" t="s">
        <v>199</v>
      </c>
      <c r="DB28" s="3" t="s">
        <v>200</v>
      </c>
      <c r="DC28" s="3" t="s">
        <v>179</v>
      </c>
      <c r="DD28" s="3" t="s">
        <v>200</v>
      </c>
      <c r="DE28" s="3" t="s">
        <v>200</v>
      </c>
      <c r="DF28" s="3" t="s">
        <v>201</v>
      </c>
      <c r="DG28" s="3" t="s">
        <v>180</v>
      </c>
      <c r="DH28" s="3" t="s">
        <v>201</v>
      </c>
      <c r="DI28" s="3" t="s">
        <v>230</v>
      </c>
      <c r="DJ28" s="3" t="s">
        <v>180</v>
      </c>
      <c r="DK28" s="3" t="s">
        <v>203</v>
      </c>
      <c r="DL28" s="3" t="s">
        <v>203</v>
      </c>
      <c r="DM28" s="3" t="s">
        <v>202</v>
      </c>
      <c r="DN28" s="3" t="s">
        <v>181</v>
      </c>
      <c r="DO28" s="3" t="s">
        <v>197</v>
      </c>
      <c r="DP28" s="3" t="s">
        <v>203</v>
      </c>
      <c r="DQ28" s="3" t="s">
        <v>181</v>
      </c>
      <c r="DR28" s="3" t="s">
        <v>181</v>
      </c>
      <c r="DS28" s="3" t="s">
        <v>181</v>
      </c>
      <c r="DT28" s="3" t="s">
        <v>181</v>
      </c>
      <c r="DU28" s="3" t="s">
        <v>197</v>
      </c>
      <c r="DV28" s="3" t="s">
        <v>197</v>
      </c>
      <c r="DW28" s="3" t="s">
        <v>197</v>
      </c>
      <c r="DX28" s="3" t="s">
        <v>197</v>
      </c>
      <c r="DY28" s="3" t="s">
        <v>197</v>
      </c>
      <c r="DZ28" s="3" t="s">
        <v>197</v>
      </c>
      <c r="EA28" s="3" t="s">
        <v>155</v>
      </c>
      <c r="EB28" s="3" t="s">
        <v>155</v>
      </c>
      <c r="EC28" s="3" t="s">
        <v>214</v>
      </c>
      <c r="ED28" s="3" t="s">
        <v>155</v>
      </c>
      <c r="EE28" s="3" t="s">
        <v>155</v>
      </c>
      <c r="EF28" s="3" t="s">
        <v>155</v>
      </c>
      <c r="EG28" s="3" t="s">
        <v>155</v>
      </c>
      <c r="EH28" s="3" t="s">
        <v>204</v>
      </c>
      <c r="EI28" s="3" t="s">
        <v>204</v>
      </c>
      <c r="EJ28" s="3" t="s">
        <v>204</v>
      </c>
      <c r="EK28" s="3" t="s">
        <v>204</v>
      </c>
      <c r="EL28" s="3" t="s">
        <v>182</v>
      </c>
      <c r="EM28" s="3" t="s">
        <v>182</v>
      </c>
      <c r="EN28" s="3" t="s">
        <v>182</v>
      </c>
      <c r="EO28" s="3" t="s">
        <v>205</v>
      </c>
      <c r="EP28" s="3" t="s">
        <v>206</v>
      </c>
      <c r="EQ28" s="3" t="s">
        <v>205</v>
      </c>
      <c r="ER28" s="3" t="s">
        <v>206</v>
      </c>
      <c r="ES28" s="3" t="s">
        <v>183</v>
      </c>
      <c r="ET28" s="3" t="s">
        <v>183</v>
      </c>
      <c r="EU28" s="3" t="s">
        <v>205</v>
      </c>
      <c r="EV28" s="3" t="s">
        <v>283</v>
      </c>
      <c r="EW28" s="4" t="str">
        <f>TEXT("6267261264002225596","0")</f>
        <v>6267261264002225596</v>
      </c>
    </row>
    <row r="29">
      <c r="A29" s="2">
        <v>45834.337789351855</v>
      </c>
      <c r="B29" s="3" t="s">
        <v>153</v>
      </c>
      <c r="C29" s="3" t="s">
        <v>153</v>
      </c>
      <c r="D29" s="3" t="s">
        <v>284</v>
      </c>
      <c r="E29" s="3" t="s">
        <v>155</v>
      </c>
      <c r="F29" s="3" t="s">
        <v>155</v>
      </c>
      <c r="G29" s="3" t="s">
        <v>155</v>
      </c>
      <c r="I29" s="3" t="s">
        <v>158</v>
      </c>
      <c r="N29" s="3" t="s">
        <v>158</v>
      </c>
      <c r="R29" s="3" t="s">
        <v>157</v>
      </c>
      <c r="X29" s="3" t="s">
        <v>158</v>
      </c>
      <c r="AB29" s="3" t="s">
        <v>157</v>
      </c>
      <c r="AG29" s="3" t="s">
        <v>159</v>
      </c>
      <c r="AH29" s="3">
        <v>2017.0</v>
      </c>
      <c r="AI29" s="3" t="s">
        <v>187</v>
      </c>
      <c r="AK29" s="3" t="s">
        <v>258</v>
      </c>
      <c r="AN29" s="3" t="s">
        <v>233</v>
      </c>
      <c r="AP29" s="3" t="s">
        <v>250</v>
      </c>
      <c r="AQ29" s="3" t="s">
        <v>250</v>
      </c>
      <c r="AR29" s="3" t="s">
        <v>250</v>
      </c>
      <c r="AS29" s="3" t="s">
        <v>250</v>
      </c>
      <c r="AT29" s="3" t="s">
        <v>234</v>
      </c>
      <c r="AU29" s="3" t="s">
        <v>155</v>
      </c>
      <c r="BD29" s="3" t="s">
        <v>153</v>
      </c>
      <c r="BE29" s="3" t="s">
        <v>191</v>
      </c>
      <c r="BF29" s="3" t="s">
        <v>227</v>
      </c>
      <c r="BG29" s="3" t="s">
        <v>191</v>
      </c>
      <c r="BH29" s="3" t="s">
        <v>191</v>
      </c>
      <c r="BI29" s="3" t="s">
        <v>193</v>
      </c>
      <c r="BJ29" s="3" t="s">
        <v>193</v>
      </c>
      <c r="BK29" s="3" t="s">
        <v>195</v>
      </c>
      <c r="BL29" s="3" t="s">
        <v>193</v>
      </c>
      <c r="BM29" s="3" t="s">
        <v>193</v>
      </c>
      <c r="BN29" s="3" t="s">
        <v>195</v>
      </c>
      <c r="BO29" s="3" t="s">
        <v>193</v>
      </c>
      <c r="BP29" s="3" t="s">
        <v>195</v>
      </c>
      <c r="BQ29" s="3" t="s">
        <v>203</v>
      </c>
      <c r="BR29" s="3" t="s">
        <v>203</v>
      </c>
      <c r="BS29" s="3" t="s">
        <v>196</v>
      </c>
      <c r="BT29" s="3" t="s">
        <v>166</v>
      </c>
      <c r="BU29" s="3" t="s">
        <v>197</v>
      </c>
      <c r="BV29" s="3" t="s">
        <v>197</v>
      </c>
      <c r="BW29" s="3" t="s">
        <v>166</v>
      </c>
      <c r="CB29" s="3" t="s">
        <v>155</v>
      </c>
      <c r="CF29" s="3" t="s">
        <v>155</v>
      </c>
      <c r="CG29" s="3" t="s">
        <v>155</v>
      </c>
      <c r="CH29" s="3">
        <v>0.0</v>
      </c>
      <c r="CI29" s="3" t="s">
        <v>172</v>
      </c>
      <c r="CS29" s="3" t="s">
        <v>155</v>
      </c>
      <c r="CY29" s="3" t="s">
        <v>180</v>
      </c>
      <c r="CZ29" s="3" t="s">
        <v>179</v>
      </c>
      <c r="DA29" s="3" t="s">
        <v>179</v>
      </c>
      <c r="DB29" s="3" t="s">
        <v>200</v>
      </c>
      <c r="DC29" s="3" t="s">
        <v>179</v>
      </c>
      <c r="DD29" s="3" t="s">
        <v>200</v>
      </c>
      <c r="DE29" s="3" t="s">
        <v>200</v>
      </c>
      <c r="DF29" s="3" t="s">
        <v>230</v>
      </c>
      <c r="DG29" s="3" t="s">
        <v>230</v>
      </c>
      <c r="DH29" s="3" t="s">
        <v>230</v>
      </c>
      <c r="DI29" s="3" t="s">
        <v>230</v>
      </c>
      <c r="DJ29" s="3" t="s">
        <v>230</v>
      </c>
      <c r="DK29" s="3" t="s">
        <v>181</v>
      </c>
      <c r="DL29" s="3" t="s">
        <v>181</v>
      </c>
      <c r="DM29" s="3" t="s">
        <v>202</v>
      </c>
      <c r="DN29" s="3" t="s">
        <v>202</v>
      </c>
      <c r="DO29" s="3" t="s">
        <v>202</v>
      </c>
      <c r="DP29" s="3" t="s">
        <v>196</v>
      </c>
      <c r="DQ29" s="3" t="s">
        <v>202</v>
      </c>
      <c r="DR29" s="3" t="s">
        <v>202</v>
      </c>
      <c r="DS29" s="3" t="s">
        <v>202</v>
      </c>
      <c r="DT29" s="3" t="s">
        <v>202</v>
      </c>
      <c r="DU29" s="3" t="s">
        <v>203</v>
      </c>
      <c r="DV29" s="3" t="s">
        <v>202</v>
      </c>
      <c r="DW29" s="3" t="s">
        <v>202</v>
      </c>
      <c r="DX29" s="3" t="s">
        <v>202</v>
      </c>
      <c r="DY29" s="3" t="s">
        <v>202</v>
      </c>
      <c r="DZ29" s="3" t="s">
        <v>203</v>
      </c>
      <c r="EA29" s="3" t="s">
        <v>155</v>
      </c>
      <c r="EB29" s="3" t="s">
        <v>155</v>
      </c>
      <c r="EC29" s="3" t="s">
        <v>155</v>
      </c>
      <c r="ED29" s="3" t="s">
        <v>155</v>
      </c>
      <c r="EE29" s="3" t="s">
        <v>155</v>
      </c>
      <c r="EF29" s="3" t="s">
        <v>155</v>
      </c>
      <c r="EG29" s="3" t="s">
        <v>155</v>
      </c>
      <c r="EH29" s="3" t="s">
        <v>204</v>
      </c>
      <c r="EI29" s="3" t="s">
        <v>204</v>
      </c>
      <c r="EJ29" s="3" t="s">
        <v>204</v>
      </c>
      <c r="EK29" s="3" t="s">
        <v>204</v>
      </c>
      <c r="EL29" s="3" t="s">
        <v>182</v>
      </c>
      <c r="EM29" s="3" t="s">
        <v>182</v>
      </c>
      <c r="EN29" s="3" t="s">
        <v>204</v>
      </c>
      <c r="EO29" s="3" t="s">
        <v>205</v>
      </c>
      <c r="EP29" s="3" t="s">
        <v>205</v>
      </c>
      <c r="EQ29" s="3" t="s">
        <v>205</v>
      </c>
      <c r="ER29" s="3" t="s">
        <v>206</v>
      </c>
      <c r="ES29" s="3" t="s">
        <v>206</v>
      </c>
      <c r="ET29" s="3" t="s">
        <v>206</v>
      </c>
      <c r="EU29" s="3" t="s">
        <v>205</v>
      </c>
      <c r="EV29" s="3" t="s">
        <v>285</v>
      </c>
      <c r="EW29" s="4" t="str">
        <f>TEXT("6267487851424245473","0")</f>
        <v>6267487851424245473</v>
      </c>
    </row>
    <row r="30">
      <c r="A30" s="2">
        <v>45838.743113425924</v>
      </c>
      <c r="B30" s="3" t="s">
        <v>153</v>
      </c>
      <c r="C30" s="3" t="s">
        <v>155</v>
      </c>
      <c r="E30" s="3" t="s">
        <v>155</v>
      </c>
      <c r="F30" s="3" t="s">
        <v>155</v>
      </c>
      <c r="G30" s="3" t="s">
        <v>155</v>
      </c>
      <c r="J30" s="3" t="s">
        <v>186</v>
      </c>
      <c r="O30" s="3" t="s">
        <v>186</v>
      </c>
      <c r="S30" s="3" t="s">
        <v>158</v>
      </c>
      <c r="W30" s="3" t="s">
        <v>157</v>
      </c>
      <c r="AC30" s="3" t="s">
        <v>158</v>
      </c>
      <c r="AG30" s="3" t="s">
        <v>159</v>
      </c>
      <c r="AH30" s="3">
        <v>2022.0</v>
      </c>
      <c r="AI30" s="3" t="s">
        <v>286</v>
      </c>
      <c r="AO30" s="3" t="s">
        <v>153</v>
      </c>
      <c r="AP30" s="3" t="s">
        <v>225</v>
      </c>
      <c r="AQ30" s="3" t="s">
        <v>225</v>
      </c>
      <c r="AR30" s="3" t="s">
        <v>210</v>
      </c>
      <c r="AS30" s="3" t="s">
        <v>210</v>
      </c>
      <c r="AT30" s="3" t="s">
        <v>226</v>
      </c>
      <c r="AU30" s="3" t="s">
        <v>155</v>
      </c>
      <c r="BD30" s="3" t="s">
        <v>153</v>
      </c>
      <c r="BE30" s="3" t="s">
        <v>227</v>
      </c>
      <c r="BF30" s="3" t="s">
        <v>227</v>
      </c>
      <c r="BG30" s="3" t="s">
        <v>227</v>
      </c>
      <c r="BH30" s="3" t="s">
        <v>227</v>
      </c>
      <c r="BI30" s="3" t="s">
        <v>165</v>
      </c>
      <c r="BJ30" s="3" t="s">
        <v>165</v>
      </c>
      <c r="BK30" s="3" t="s">
        <v>193</v>
      </c>
      <c r="BL30" s="3" t="s">
        <v>165</v>
      </c>
      <c r="BM30" s="3" t="s">
        <v>165</v>
      </c>
      <c r="BN30" s="3" t="s">
        <v>193</v>
      </c>
      <c r="BO30" s="3" t="s">
        <v>193</v>
      </c>
      <c r="BP30" s="3" t="s">
        <v>165</v>
      </c>
      <c r="BQ30" s="3" t="s">
        <v>196</v>
      </c>
      <c r="BR30" s="3" t="s">
        <v>166</v>
      </c>
      <c r="BS30" s="3" t="s">
        <v>196</v>
      </c>
      <c r="BT30" s="3" t="s">
        <v>166</v>
      </c>
      <c r="BU30" s="3" t="s">
        <v>197</v>
      </c>
      <c r="BV30" s="3" t="s">
        <v>196</v>
      </c>
      <c r="BW30" s="3" t="s">
        <v>166</v>
      </c>
      <c r="CB30" s="3" t="s">
        <v>155</v>
      </c>
      <c r="CF30" s="3" t="s">
        <v>155</v>
      </c>
      <c r="CG30" s="3" t="s">
        <v>240</v>
      </c>
      <c r="CH30" s="3">
        <v>9.0</v>
      </c>
      <c r="CI30" s="3" t="s">
        <v>172</v>
      </c>
      <c r="CS30" s="3" t="s">
        <v>155</v>
      </c>
      <c r="CY30" s="3" t="s">
        <v>180</v>
      </c>
      <c r="CZ30" s="3" t="s">
        <v>179</v>
      </c>
      <c r="DA30" s="3" t="s">
        <v>179</v>
      </c>
      <c r="DB30" s="3" t="s">
        <v>229</v>
      </c>
      <c r="DC30" s="3" t="s">
        <v>200</v>
      </c>
      <c r="DD30" s="3" t="s">
        <v>200</v>
      </c>
      <c r="DE30" s="3" t="s">
        <v>200</v>
      </c>
      <c r="DF30" s="3" t="s">
        <v>230</v>
      </c>
      <c r="DG30" s="3" t="s">
        <v>230</v>
      </c>
      <c r="DH30" s="3" t="s">
        <v>230</v>
      </c>
      <c r="DI30" s="3" t="s">
        <v>230</v>
      </c>
      <c r="DJ30" s="3" t="s">
        <v>180</v>
      </c>
      <c r="DK30" s="3" t="s">
        <v>202</v>
      </c>
      <c r="DL30" s="3" t="s">
        <v>202</v>
      </c>
      <c r="DM30" s="3" t="s">
        <v>202</v>
      </c>
      <c r="DN30" s="3" t="s">
        <v>196</v>
      </c>
      <c r="DO30" s="3" t="s">
        <v>196</v>
      </c>
      <c r="DP30" s="3" t="s">
        <v>181</v>
      </c>
      <c r="DQ30" s="3" t="s">
        <v>203</v>
      </c>
      <c r="DR30" s="3" t="s">
        <v>203</v>
      </c>
      <c r="DS30" s="3" t="s">
        <v>203</v>
      </c>
      <c r="DT30" s="3" t="s">
        <v>203</v>
      </c>
      <c r="DU30" s="3" t="s">
        <v>202</v>
      </c>
      <c r="DV30" s="3" t="s">
        <v>202</v>
      </c>
      <c r="DW30" s="3" t="s">
        <v>202</v>
      </c>
      <c r="DX30" s="3" t="s">
        <v>203</v>
      </c>
      <c r="DY30" s="3" t="s">
        <v>181</v>
      </c>
      <c r="DZ30" s="3" t="s">
        <v>203</v>
      </c>
      <c r="EA30" s="3" t="s">
        <v>155</v>
      </c>
      <c r="EB30" s="3" t="s">
        <v>214</v>
      </c>
      <c r="EC30" s="3" t="s">
        <v>214</v>
      </c>
      <c r="ED30" s="3" t="s">
        <v>155</v>
      </c>
      <c r="EE30" s="3" t="s">
        <v>155</v>
      </c>
      <c r="EF30" s="3" t="s">
        <v>155</v>
      </c>
      <c r="EG30" s="3" t="s">
        <v>155</v>
      </c>
      <c r="EH30" s="3" t="s">
        <v>204</v>
      </c>
      <c r="EI30" s="3" t="s">
        <v>222</v>
      </c>
      <c r="EJ30" s="3" t="s">
        <v>182</v>
      </c>
      <c r="EK30" s="3" t="s">
        <v>182</v>
      </c>
      <c r="EL30" s="3" t="s">
        <v>182</v>
      </c>
      <c r="EM30" s="3" t="s">
        <v>182</v>
      </c>
      <c r="EN30" s="3" t="s">
        <v>182</v>
      </c>
      <c r="EO30" s="3" t="s">
        <v>206</v>
      </c>
      <c r="EP30" s="3" t="s">
        <v>206</v>
      </c>
      <c r="EQ30" s="3" t="s">
        <v>206</v>
      </c>
      <c r="ER30" s="3" t="s">
        <v>206</v>
      </c>
      <c r="ES30" s="3" t="s">
        <v>206</v>
      </c>
      <c r="ET30" s="3" t="s">
        <v>206</v>
      </c>
      <c r="EU30" s="3" t="s">
        <v>206</v>
      </c>
      <c r="EV30" s="3" t="s">
        <v>287</v>
      </c>
      <c r="EW30" s="4" t="str">
        <f>TEXT("6271294051815876978","0")</f>
        <v>6271294051815876978</v>
      </c>
    </row>
    <row r="31">
      <c r="A31" s="2">
        <v>45838.74465277778</v>
      </c>
      <c r="B31" s="3" t="s">
        <v>153</v>
      </c>
      <c r="C31" s="3" t="s">
        <v>155</v>
      </c>
      <c r="E31" s="3" t="s">
        <v>155</v>
      </c>
      <c r="F31" s="3" t="s">
        <v>153</v>
      </c>
      <c r="G31" s="3" t="s">
        <v>153</v>
      </c>
      <c r="I31" s="3" t="s">
        <v>158</v>
      </c>
      <c r="N31" s="3" t="s">
        <v>158</v>
      </c>
      <c r="S31" s="3" t="s">
        <v>158</v>
      </c>
      <c r="W31" s="3" t="s">
        <v>157</v>
      </c>
      <c r="AD31" s="3" t="s">
        <v>186</v>
      </c>
      <c r="AG31" s="3" t="s">
        <v>159</v>
      </c>
      <c r="AH31" s="3">
        <v>2023.0</v>
      </c>
      <c r="AI31" s="3" t="s">
        <v>187</v>
      </c>
      <c r="AJ31" s="3" t="s">
        <v>188</v>
      </c>
      <c r="AM31" s="3" t="s">
        <v>272</v>
      </c>
      <c r="AN31" s="3" t="s">
        <v>246</v>
      </c>
      <c r="AP31" s="3" t="s">
        <v>190</v>
      </c>
      <c r="AQ31" s="3" t="s">
        <v>190</v>
      </c>
      <c r="AR31" s="3" t="s">
        <v>190</v>
      </c>
      <c r="AS31" s="3" t="s">
        <v>190</v>
      </c>
      <c r="AT31" s="3" t="s">
        <v>162</v>
      </c>
      <c r="AU31" s="3" t="s">
        <v>153</v>
      </c>
      <c r="AV31" s="3" t="s">
        <v>153</v>
      </c>
      <c r="AW31" s="3" t="s">
        <v>288</v>
      </c>
      <c r="AX31" s="3" t="s">
        <v>153</v>
      </c>
      <c r="AY31" s="3" t="s">
        <v>212</v>
      </c>
      <c r="BD31" s="3" t="s">
        <v>153</v>
      </c>
      <c r="BE31" s="3" t="s">
        <v>227</v>
      </c>
      <c r="BF31" s="3" t="s">
        <v>191</v>
      </c>
      <c r="BG31" s="3" t="s">
        <v>227</v>
      </c>
      <c r="BH31" s="3" t="s">
        <v>191</v>
      </c>
      <c r="BI31" s="3" t="s">
        <v>192</v>
      </c>
      <c r="BJ31" s="3" t="s">
        <v>193</v>
      </c>
      <c r="BK31" s="3" t="s">
        <v>193</v>
      </c>
      <c r="BL31" s="3" t="s">
        <v>165</v>
      </c>
      <c r="BM31" s="3" t="s">
        <v>193</v>
      </c>
      <c r="BN31" s="3" t="s">
        <v>193</v>
      </c>
      <c r="BO31" s="3" t="s">
        <v>193</v>
      </c>
      <c r="BP31" s="3" t="s">
        <v>193</v>
      </c>
      <c r="BQ31" s="3" t="s">
        <v>197</v>
      </c>
      <c r="BR31" s="3" t="s">
        <v>196</v>
      </c>
      <c r="BS31" s="3" t="s">
        <v>197</v>
      </c>
      <c r="BT31" s="3" t="s">
        <v>197</v>
      </c>
      <c r="BU31" s="3" t="s">
        <v>197</v>
      </c>
      <c r="BV31" s="3" t="s">
        <v>197</v>
      </c>
      <c r="BW31" s="3" t="s">
        <v>166</v>
      </c>
      <c r="BX31" s="3" t="s">
        <v>193</v>
      </c>
      <c r="BY31" s="3" t="s">
        <v>193</v>
      </c>
      <c r="BZ31" s="3" t="s">
        <v>193</v>
      </c>
      <c r="CA31" s="3" t="s">
        <v>193</v>
      </c>
      <c r="CB31" s="3" t="s">
        <v>153</v>
      </c>
      <c r="CC31" s="3" t="s">
        <v>235</v>
      </c>
      <c r="CD31" s="3" t="s">
        <v>168</v>
      </c>
      <c r="CE31" s="3" t="s">
        <v>155</v>
      </c>
      <c r="CF31" s="3" t="s">
        <v>259</v>
      </c>
      <c r="CG31" s="3" t="s">
        <v>155</v>
      </c>
      <c r="CH31" s="3">
        <v>1.0</v>
      </c>
      <c r="CI31" s="3" t="s">
        <v>172</v>
      </c>
      <c r="CS31" s="3" t="s">
        <v>155</v>
      </c>
      <c r="CY31" s="3" t="s">
        <v>180</v>
      </c>
      <c r="CZ31" s="3" t="s">
        <v>179</v>
      </c>
      <c r="DA31" s="3" t="s">
        <v>179</v>
      </c>
      <c r="DB31" s="3" t="s">
        <v>179</v>
      </c>
      <c r="DC31" s="3" t="s">
        <v>179</v>
      </c>
      <c r="DD31" s="3" t="s">
        <v>179</v>
      </c>
      <c r="DE31" s="3" t="s">
        <v>200</v>
      </c>
      <c r="DF31" s="3" t="s">
        <v>230</v>
      </c>
      <c r="DG31" s="3" t="s">
        <v>180</v>
      </c>
      <c r="DH31" s="3" t="s">
        <v>180</v>
      </c>
      <c r="DI31" s="3" t="s">
        <v>180</v>
      </c>
      <c r="DJ31" s="3" t="s">
        <v>180</v>
      </c>
      <c r="DK31" s="3" t="s">
        <v>197</v>
      </c>
      <c r="DL31" s="3" t="s">
        <v>197</v>
      </c>
      <c r="DM31" s="3" t="s">
        <v>197</v>
      </c>
      <c r="DN31" s="3" t="s">
        <v>197</v>
      </c>
      <c r="DO31" s="3" t="s">
        <v>197</v>
      </c>
      <c r="DP31" s="3" t="s">
        <v>202</v>
      </c>
      <c r="DQ31" s="3" t="s">
        <v>197</v>
      </c>
      <c r="DR31" s="3" t="s">
        <v>203</v>
      </c>
      <c r="DS31" s="3" t="s">
        <v>203</v>
      </c>
      <c r="DT31" s="3" t="s">
        <v>203</v>
      </c>
      <c r="DU31" s="3" t="s">
        <v>197</v>
      </c>
      <c r="DV31" s="3" t="s">
        <v>197</v>
      </c>
      <c r="DW31" s="3" t="s">
        <v>197</v>
      </c>
      <c r="DX31" s="3" t="s">
        <v>197</v>
      </c>
      <c r="DY31" s="3" t="s">
        <v>197</v>
      </c>
      <c r="DZ31" s="3" t="s">
        <v>197</v>
      </c>
      <c r="EA31" s="3" t="s">
        <v>155</v>
      </c>
      <c r="EB31" s="3" t="s">
        <v>155</v>
      </c>
      <c r="EC31" s="3" t="s">
        <v>155</v>
      </c>
      <c r="ED31" s="3" t="s">
        <v>155</v>
      </c>
      <c r="EE31" s="3" t="s">
        <v>155</v>
      </c>
      <c r="EF31" s="3" t="s">
        <v>155</v>
      </c>
      <c r="EG31" s="3" t="s">
        <v>155</v>
      </c>
      <c r="EH31" s="3" t="s">
        <v>204</v>
      </c>
      <c r="EI31" s="3" t="s">
        <v>204</v>
      </c>
      <c r="EJ31" s="3" t="s">
        <v>204</v>
      </c>
      <c r="EK31" s="3" t="s">
        <v>222</v>
      </c>
      <c r="EL31" s="3" t="s">
        <v>182</v>
      </c>
      <c r="EM31" s="3" t="s">
        <v>215</v>
      </c>
      <c r="EN31" s="3" t="s">
        <v>222</v>
      </c>
      <c r="EO31" s="3" t="s">
        <v>205</v>
      </c>
      <c r="EP31" s="3" t="s">
        <v>206</v>
      </c>
      <c r="EQ31" s="3" t="s">
        <v>206</v>
      </c>
      <c r="ER31" s="3" t="s">
        <v>193</v>
      </c>
      <c r="ES31" s="3" t="s">
        <v>206</v>
      </c>
      <c r="ET31" s="3" t="s">
        <v>192</v>
      </c>
      <c r="EU31" s="3" t="s">
        <v>205</v>
      </c>
      <c r="EV31" s="3" t="s">
        <v>289</v>
      </c>
      <c r="EW31" s="4" t="str">
        <f>TEXT("6271295384151685405","0")</f>
        <v>6271295384151685405</v>
      </c>
    </row>
    <row r="32">
      <c r="A32" s="2">
        <v>45838.751122685186</v>
      </c>
      <c r="B32" s="3" t="s">
        <v>153</v>
      </c>
      <c r="C32" s="3" t="s">
        <v>155</v>
      </c>
      <c r="E32" s="3" t="s">
        <v>155</v>
      </c>
      <c r="F32" s="3" t="s">
        <v>155</v>
      </c>
      <c r="G32" s="3" t="s">
        <v>155</v>
      </c>
      <c r="H32" s="3" t="s">
        <v>157</v>
      </c>
      <c r="M32" s="3" t="s">
        <v>157</v>
      </c>
      <c r="R32" s="3" t="s">
        <v>157</v>
      </c>
      <c r="W32" s="3" t="s">
        <v>157</v>
      </c>
      <c r="AB32" s="3" t="s">
        <v>157</v>
      </c>
      <c r="AG32" s="3" t="s">
        <v>217</v>
      </c>
      <c r="AH32" s="3">
        <v>2000.0</v>
      </c>
      <c r="AI32" s="3" t="s">
        <v>187</v>
      </c>
      <c r="AJ32" s="3" t="s">
        <v>188</v>
      </c>
      <c r="AN32" s="3" t="s">
        <v>189</v>
      </c>
      <c r="AP32" s="3" t="s">
        <v>210</v>
      </c>
      <c r="AQ32" s="3" t="s">
        <v>210</v>
      </c>
      <c r="AR32" s="3" t="s">
        <v>210</v>
      </c>
      <c r="AS32" s="3" t="s">
        <v>210</v>
      </c>
      <c r="AT32" s="3" t="s">
        <v>234</v>
      </c>
      <c r="AU32" s="3" t="s">
        <v>153</v>
      </c>
      <c r="AV32" s="3" t="s">
        <v>153</v>
      </c>
      <c r="AW32" s="3" t="s">
        <v>163</v>
      </c>
      <c r="AX32" s="3" t="s">
        <v>153</v>
      </c>
      <c r="AY32" s="3" t="s">
        <v>244</v>
      </c>
      <c r="AZ32" s="3" t="s">
        <v>155</v>
      </c>
      <c r="BA32" s="3" t="s">
        <v>155</v>
      </c>
      <c r="BB32" s="3" t="s">
        <v>155</v>
      </c>
      <c r="BC32" s="3" t="s">
        <v>155</v>
      </c>
      <c r="BD32" s="3" t="s">
        <v>153</v>
      </c>
      <c r="BE32" s="3" t="s">
        <v>156</v>
      </c>
      <c r="BF32" s="3" t="s">
        <v>156</v>
      </c>
      <c r="BG32" s="3" t="s">
        <v>156</v>
      </c>
      <c r="BH32" s="3" t="s">
        <v>156</v>
      </c>
      <c r="BI32" s="3" t="s">
        <v>195</v>
      </c>
      <c r="BJ32" s="3" t="s">
        <v>195</v>
      </c>
      <c r="BK32" s="3" t="s">
        <v>195</v>
      </c>
      <c r="BL32" s="3" t="s">
        <v>195</v>
      </c>
      <c r="BM32" s="3" t="s">
        <v>195</v>
      </c>
      <c r="BN32" s="3" t="s">
        <v>195</v>
      </c>
      <c r="BO32" s="3" t="s">
        <v>195</v>
      </c>
      <c r="BP32" s="3" t="s">
        <v>195</v>
      </c>
      <c r="BQ32" s="3" t="s">
        <v>166</v>
      </c>
      <c r="BR32" s="3" t="s">
        <v>166</v>
      </c>
      <c r="BS32" s="3" t="s">
        <v>166</v>
      </c>
      <c r="BT32" s="3" t="s">
        <v>166</v>
      </c>
      <c r="BU32" s="3" t="s">
        <v>166</v>
      </c>
      <c r="BV32" s="3" t="s">
        <v>166</v>
      </c>
      <c r="BW32" s="3" t="s">
        <v>166</v>
      </c>
      <c r="BX32" s="3" t="s">
        <v>195</v>
      </c>
      <c r="BY32" s="3" t="s">
        <v>195</v>
      </c>
      <c r="BZ32" s="3" t="s">
        <v>195</v>
      </c>
      <c r="CA32" s="3" t="s">
        <v>195</v>
      </c>
      <c r="CB32" s="3" t="s">
        <v>155</v>
      </c>
      <c r="CF32" s="3" t="s">
        <v>155</v>
      </c>
      <c r="CG32" s="3" t="s">
        <v>155</v>
      </c>
      <c r="CH32" s="3">
        <v>0.0</v>
      </c>
      <c r="CI32" s="3" t="s">
        <v>172</v>
      </c>
      <c r="CS32" s="3" t="s">
        <v>155</v>
      </c>
      <c r="CY32" s="3" t="s">
        <v>221</v>
      </c>
      <c r="CZ32" s="3" t="s">
        <v>200</v>
      </c>
      <c r="DA32" s="3" t="s">
        <v>200</v>
      </c>
      <c r="DB32" s="3" t="s">
        <v>200</v>
      </c>
      <c r="DC32" s="3" t="s">
        <v>200</v>
      </c>
      <c r="DD32" s="3" t="s">
        <v>200</v>
      </c>
      <c r="DE32" s="3" t="s">
        <v>200</v>
      </c>
      <c r="DF32" s="3" t="s">
        <v>180</v>
      </c>
      <c r="DG32" s="3" t="s">
        <v>180</v>
      </c>
      <c r="DH32" s="3" t="s">
        <v>180</v>
      </c>
      <c r="DI32" s="3" t="s">
        <v>180</v>
      </c>
      <c r="DJ32" s="3" t="s">
        <v>180</v>
      </c>
      <c r="DK32" s="3" t="s">
        <v>202</v>
      </c>
      <c r="DL32" s="3" t="s">
        <v>202</v>
      </c>
      <c r="DM32" s="3" t="s">
        <v>202</v>
      </c>
      <c r="DN32" s="3" t="s">
        <v>202</v>
      </c>
      <c r="DO32" s="3" t="s">
        <v>202</v>
      </c>
      <c r="DP32" s="3" t="s">
        <v>202</v>
      </c>
      <c r="DQ32" s="3" t="s">
        <v>202</v>
      </c>
      <c r="DR32" s="3" t="s">
        <v>202</v>
      </c>
      <c r="DS32" s="3" t="s">
        <v>202</v>
      </c>
      <c r="DT32" s="3" t="s">
        <v>202</v>
      </c>
      <c r="DU32" s="3" t="s">
        <v>202</v>
      </c>
      <c r="DV32" s="3" t="s">
        <v>202</v>
      </c>
      <c r="DW32" s="3" t="s">
        <v>202</v>
      </c>
      <c r="DX32" s="3" t="s">
        <v>202</v>
      </c>
      <c r="DY32" s="3" t="s">
        <v>202</v>
      </c>
      <c r="DZ32" s="3" t="s">
        <v>202</v>
      </c>
      <c r="EA32" s="3" t="s">
        <v>155</v>
      </c>
      <c r="EB32" s="3" t="s">
        <v>155</v>
      </c>
      <c r="EC32" s="3" t="s">
        <v>155</v>
      </c>
      <c r="ED32" s="3" t="s">
        <v>155</v>
      </c>
      <c r="EE32" s="3" t="s">
        <v>155</v>
      </c>
      <c r="EF32" s="3" t="s">
        <v>155</v>
      </c>
      <c r="EG32" s="3" t="s">
        <v>155</v>
      </c>
      <c r="EH32" s="3" t="s">
        <v>204</v>
      </c>
      <c r="EI32" s="3" t="s">
        <v>204</v>
      </c>
      <c r="EJ32" s="3" t="s">
        <v>204</v>
      </c>
      <c r="EK32" s="3" t="s">
        <v>204</v>
      </c>
      <c r="EL32" s="3" t="s">
        <v>182</v>
      </c>
      <c r="EM32" s="3" t="s">
        <v>182</v>
      </c>
      <c r="EN32" s="3" t="s">
        <v>204</v>
      </c>
      <c r="EO32" s="3" t="s">
        <v>205</v>
      </c>
      <c r="EP32" s="3" t="s">
        <v>205</v>
      </c>
      <c r="EQ32" s="3" t="s">
        <v>205</v>
      </c>
      <c r="ER32" s="3" t="s">
        <v>205</v>
      </c>
      <c r="ES32" s="3" t="s">
        <v>205</v>
      </c>
      <c r="ET32" s="3" t="s">
        <v>205</v>
      </c>
      <c r="EU32" s="3" t="s">
        <v>205</v>
      </c>
      <c r="EV32" s="3" t="s">
        <v>290</v>
      </c>
      <c r="EW32" s="4" t="str">
        <f>TEXT("6271300971711868556","0")</f>
        <v>6271300971711868556</v>
      </c>
    </row>
    <row r="33">
      <c r="A33" s="2">
        <v>45838.755277777775</v>
      </c>
      <c r="B33" s="3" t="s">
        <v>153</v>
      </c>
      <c r="C33" s="3" t="s">
        <v>155</v>
      </c>
      <c r="E33" s="3" t="s">
        <v>155</v>
      </c>
      <c r="F33" s="3" t="s">
        <v>155</v>
      </c>
      <c r="G33" s="3" t="s">
        <v>155</v>
      </c>
      <c r="J33" s="3" t="s">
        <v>186</v>
      </c>
      <c r="N33" s="3" t="s">
        <v>158</v>
      </c>
      <c r="S33" s="3" t="s">
        <v>158</v>
      </c>
      <c r="Y33" s="3" t="s">
        <v>186</v>
      </c>
      <c r="AC33" s="3" t="s">
        <v>158</v>
      </c>
      <c r="AG33" s="3" t="s">
        <v>291</v>
      </c>
      <c r="AH33" s="3">
        <v>2020.0</v>
      </c>
      <c r="AI33" s="3" t="s">
        <v>187</v>
      </c>
      <c r="AJ33" s="3" t="s">
        <v>188</v>
      </c>
      <c r="AN33" s="3" t="s">
        <v>246</v>
      </c>
      <c r="AP33" s="3" t="s">
        <v>250</v>
      </c>
      <c r="AQ33" s="3" t="s">
        <v>250</v>
      </c>
      <c r="AR33" s="3" t="s">
        <v>250</v>
      </c>
      <c r="AS33" s="3" t="s">
        <v>250</v>
      </c>
      <c r="AT33" s="3" t="s">
        <v>162</v>
      </c>
      <c r="AU33" s="3" t="s">
        <v>155</v>
      </c>
      <c r="BD33" s="3" t="s">
        <v>153</v>
      </c>
      <c r="BE33" s="3" t="s">
        <v>227</v>
      </c>
      <c r="BF33" s="3" t="s">
        <v>164</v>
      </c>
      <c r="BG33" s="3" t="s">
        <v>227</v>
      </c>
      <c r="BH33" s="3" t="s">
        <v>191</v>
      </c>
      <c r="BI33" s="3" t="s">
        <v>194</v>
      </c>
      <c r="BJ33" s="3" t="s">
        <v>195</v>
      </c>
      <c r="BK33" s="3" t="s">
        <v>195</v>
      </c>
      <c r="BL33" s="3" t="s">
        <v>193</v>
      </c>
      <c r="BM33" s="3" t="s">
        <v>193</v>
      </c>
      <c r="BN33" s="3" t="s">
        <v>195</v>
      </c>
      <c r="BO33" s="3" t="s">
        <v>192</v>
      </c>
      <c r="BP33" s="3" t="s">
        <v>192</v>
      </c>
      <c r="BQ33" s="3" t="s">
        <v>196</v>
      </c>
      <c r="BR33" s="3" t="s">
        <v>166</v>
      </c>
      <c r="BS33" s="3" t="s">
        <v>166</v>
      </c>
      <c r="BT33" s="3" t="s">
        <v>166</v>
      </c>
      <c r="BU33" s="3" t="s">
        <v>166</v>
      </c>
      <c r="BV33" s="3" t="s">
        <v>166</v>
      </c>
      <c r="BW33" s="3" t="s">
        <v>166</v>
      </c>
      <c r="CB33" s="3" t="s">
        <v>155</v>
      </c>
      <c r="CF33" s="3" t="s">
        <v>155</v>
      </c>
      <c r="CG33" s="3" t="s">
        <v>256</v>
      </c>
      <c r="CH33" s="3">
        <v>2.0</v>
      </c>
      <c r="CI33" s="3" t="s">
        <v>172</v>
      </c>
      <c r="CS33" s="3" t="s">
        <v>155</v>
      </c>
      <c r="CY33" s="3" t="s">
        <v>180</v>
      </c>
      <c r="CZ33" s="3" t="s">
        <v>199</v>
      </c>
      <c r="DA33" s="3" t="s">
        <v>229</v>
      </c>
      <c r="DB33" s="3" t="s">
        <v>199</v>
      </c>
      <c r="DC33" s="3" t="s">
        <v>229</v>
      </c>
      <c r="DD33" s="3" t="s">
        <v>179</v>
      </c>
      <c r="DE33" s="3" t="s">
        <v>199</v>
      </c>
      <c r="DF33" s="3" t="s">
        <v>180</v>
      </c>
      <c r="DG33" s="3" t="s">
        <v>201</v>
      </c>
      <c r="DH33" s="3" t="s">
        <v>178</v>
      </c>
      <c r="DI33" s="3" t="s">
        <v>178</v>
      </c>
      <c r="DJ33" s="3" t="s">
        <v>201</v>
      </c>
      <c r="DK33" s="3" t="s">
        <v>203</v>
      </c>
      <c r="DL33" s="3" t="s">
        <v>181</v>
      </c>
      <c r="DM33" s="3" t="s">
        <v>197</v>
      </c>
      <c r="DN33" s="3" t="s">
        <v>197</v>
      </c>
      <c r="DO33" s="3" t="s">
        <v>197</v>
      </c>
      <c r="DP33" s="3" t="s">
        <v>202</v>
      </c>
      <c r="DQ33" s="3" t="s">
        <v>202</v>
      </c>
      <c r="DR33" s="3" t="s">
        <v>202</v>
      </c>
      <c r="DS33" s="3" t="s">
        <v>203</v>
      </c>
      <c r="DT33" s="3" t="s">
        <v>203</v>
      </c>
      <c r="DU33" s="3" t="s">
        <v>203</v>
      </c>
      <c r="DV33" s="3" t="s">
        <v>203</v>
      </c>
      <c r="DW33" s="3" t="s">
        <v>203</v>
      </c>
      <c r="DX33" s="3" t="s">
        <v>203</v>
      </c>
      <c r="DY33" s="3" t="s">
        <v>203</v>
      </c>
      <c r="DZ33" s="3" t="s">
        <v>203</v>
      </c>
      <c r="EA33" s="3" t="s">
        <v>155</v>
      </c>
      <c r="EB33" s="3" t="s">
        <v>155</v>
      </c>
      <c r="EC33" s="3" t="s">
        <v>155</v>
      </c>
      <c r="ED33" s="3" t="s">
        <v>155</v>
      </c>
      <c r="EE33" s="3" t="s">
        <v>155</v>
      </c>
      <c r="EF33" s="3" t="s">
        <v>155</v>
      </c>
      <c r="EG33" s="3" t="s">
        <v>155</v>
      </c>
      <c r="EH33" s="3" t="s">
        <v>204</v>
      </c>
      <c r="EI33" s="3" t="s">
        <v>204</v>
      </c>
      <c r="EJ33" s="3" t="s">
        <v>204</v>
      </c>
      <c r="EK33" s="3" t="s">
        <v>204</v>
      </c>
      <c r="EL33" s="3" t="s">
        <v>182</v>
      </c>
      <c r="EM33" s="3" t="s">
        <v>182</v>
      </c>
      <c r="EN33" s="3" t="s">
        <v>204</v>
      </c>
      <c r="EO33" s="3" t="s">
        <v>205</v>
      </c>
      <c r="EP33" s="3" t="s">
        <v>205</v>
      </c>
      <c r="EQ33" s="3" t="s">
        <v>206</v>
      </c>
      <c r="ER33" s="3" t="s">
        <v>205</v>
      </c>
      <c r="ES33" s="3" t="s">
        <v>205</v>
      </c>
      <c r="ET33" s="3" t="s">
        <v>205</v>
      </c>
      <c r="EU33" s="3" t="s">
        <v>205</v>
      </c>
      <c r="EV33" s="3" t="s">
        <v>292</v>
      </c>
      <c r="EW33" s="4" t="str">
        <f>TEXT("6271304562447933713","0")</f>
        <v>6271304562447933713</v>
      </c>
    </row>
    <row r="34">
      <c r="A34" s="2">
        <v>45838.76398148148</v>
      </c>
      <c r="B34" s="3" t="s">
        <v>153</v>
      </c>
      <c r="C34" s="3" t="s">
        <v>155</v>
      </c>
      <c r="E34" s="3" t="s">
        <v>155</v>
      </c>
      <c r="F34" s="3" t="s">
        <v>153</v>
      </c>
      <c r="G34" s="3" t="s">
        <v>155</v>
      </c>
      <c r="I34" s="3" t="s">
        <v>158</v>
      </c>
      <c r="M34" s="3" t="s">
        <v>157</v>
      </c>
      <c r="V34" s="3" t="s">
        <v>156</v>
      </c>
      <c r="AA34" s="3" t="s">
        <v>156</v>
      </c>
      <c r="AF34" s="3" t="s">
        <v>156</v>
      </c>
      <c r="AG34" s="3" t="s">
        <v>217</v>
      </c>
      <c r="AH34" s="3">
        <v>2022.0</v>
      </c>
      <c r="AI34" s="3" t="s">
        <v>279</v>
      </c>
      <c r="AO34" s="3" t="s">
        <v>153</v>
      </c>
      <c r="AP34" s="3" t="s">
        <v>190</v>
      </c>
      <c r="AQ34" s="3" t="s">
        <v>190</v>
      </c>
      <c r="AR34" s="3" t="s">
        <v>190</v>
      </c>
      <c r="AS34" s="3" t="s">
        <v>190</v>
      </c>
      <c r="AT34" s="3" t="s">
        <v>162</v>
      </c>
      <c r="AU34" s="3" t="s">
        <v>153</v>
      </c>
      <c r="AV34" s="3" t="s">
        <v>153</v>
      </c>
      <c r="AW34" s="3" t="s">
        <v>163</v>
      </c>
      <c r="AX34" s="3" t="s">
        <v>155</v>
      </c>
      <c r="AY34" s="3" t="s">
        <v>293</v>
      </c>
      <c r="BD34" s="3" t="s">
        <v>153</v>
      </c>
      <c r="BE34" s="3" t="s">
        <v>156</v>
      </c>
      <c r="BF34" s="3" t="s">
        <v>164</v>
      </c>
      <c r="BG34" s="3" t="s">
        <v>156</v>
      </c>
      <c r="BH34" s="3" t="s">
        <v>156</v>
      </c>
      <c r="BI34" s="3" t="s">
        <v>192</v>
      </c>
      <c r="BJ34" s="3" t="s">
        <v>192</v>
      </c>
      <c r="BK34" s="3" t="s">
        <v>192</v>
      </c>
      <c r="BL34" s="3" t="s">
        <v>192</v>
      </c>
      <c r="BM34" s="3" t="s">
        <v>192</v>
      </c>
      <c r="BN34" s="3" t="s">
        <v>192</v>
      </c>
      <c r="BO34" s="3" t="s">
        <v>192</v>
      </c>
      <c r="BP34" s="3" t="s">
        <v>192</v>
      </c>
      <c r="BQ34" s="3" t="s">
        <v>181</v>
      </c>
      <c r="BR34" s="3" t="s">
        <v>196</v>
      </c>
      <c r="BS34" s="3" t="s">
        <v>196</v>
      </c>
      <c r="BT34" s="3" t="s">
        <v>196</v>
      </c>
      <c r="BU34" s="3" t="s">
        <v>196</v>
      </c>
      <c r="BV34" s="3" t="s">
        <v>196</v>
      </c>
      <c r="BW34" s="3" t="s">
        <v>196</v>
      </c>
      <c r="BX34" s="3" t="s">
        <v>192</v>
      </c>
      <c r="BY34" s="3" t="s">
        <v>192</v>
      </c>
      <c r="BZ34" s="3" t="s">
        <v>192</v>
      </c>
      <c r="CA34" s="3" t="s">
        <v>192</v>
      </c>
      <c r="CB34" s="3" t="s">
        <v>153</v>
      </c>
      <c r="CC34" s="3" t="s">
        <v>235</v>
      </c>
      <c r="CD34" s="3" t="s">
        <v>168</v>
      </c>
      <c r="CE34" s="3" t="s">
        <v>155</v>
      </c>
      <c r="CF34" s="3" t="s">
        <v>155</v>
      </c>
      <c r="CG34" s="3" t="s">
        <v>155</v>
      </c>
      <c r="CH34" s="3">
        <v>1.0</v>
      </c>
      <c r="CI34" s="3" t="s">
        <v>172</v>
      </c>
      <c r="CS34" s="3" t="s">
        <v>155</v>
      </c>
      <c r="CY34" s="3" t="s">
        <v>221</v>
      </c>
      <c r="CZ34" s="3" t="s">
        <v>200</v>
      </c>
      <c r="DA34" s="3" t="s">
        <v>200</v>
      </c>
      <c r="DB34" s="3" t="s">
        <v>200</v>
      </c>
      <c r="DC34" s="3" t="s">
        <v>200</v>
      </c>
      <c r="DD34" s="3" t="s">
        <v>200</v>
      </c>
      <c r="DE34" s="3" t="s">
        <v>200</v>
      </c>
      <c r="DF34" s="3" t="s">
        <v>230</v>
      </c>
      <c r="DG34" s="3" t="s">
        <v>230</v>
      </c>
      <c r="DH34" s="3" t="s">
        <v>230</v>
      </c>
      <c r="DI34" s="3" t="s">
        <v>230</v>
      </c>
      <c r="DJ34" s="3" t="s">
        <v>230</v>
      </c>
      <c r="DK34" s="3" t="s">
        <v>202</v>
      </c>
      <c r="DL34" s="3" t="s">
        <v>202</v>
      </c>
      <c r="DM34" s="3" t="s">
        <v>202</v>
      </c>
      <c r="DN34" s="3" t="s">
        <v>202</v>
      </c>
      <c r="DO34" s="3" t="s">
        <v>202</v>
      </c>
      <c r="DP34" s="3" t="s">
        <v>202</v>
      </c>
      <c r="DQ34" s="3" t="s">
        <v>202</v>
      </c>
      <c r="DR34" s="3" t="s">
        <v>202</v>
      </c>
      <c r="DS34" s="3" t="s">
        <v>202</v>
      </c>
      <c r="DT34" s="3" t="s">
        <v>202</v>
      </c>
      <c r="DU34" s="3" t="s">
        <v>202</v>
      </c>
      <c r="DV34" s="3" t="s">
        <v>202</v>
      </c>
      <c r="DW34" s="3" t="s">
        <v>202</v>
      </c>
      <c r="DX34" s="3" t="s">
        <v>202</v>
      </c>
      <c r="DY34" s="3" t="s">
        <v>202</v>
      </c>
      <c r="DZ34" s="3" t="s">
        <v>202</v>
      </c>
      <c r="EA34" s="3" t="s">
        <v>155</v>
      </c>
      <c r="EB34" s="3" t="s">
        <v>155</v>
      </c>
      <c r="EC34" s="3" t="s">
        <v>155</v>
      </c>
      <c r="ED34" s="3" t="s">
        <v>155</v>
      </c>
      <c r="EE34" s="3" t="s">
        <v>155</v>
      </c>
      <c r="EF34" s="3" t="s">
        <v>155</v>
      </c>
      <c r="EG34" s="3" t="s">
        <v>155</v>
      </c>
      <c r="EH34" s="3" t="s">
        <v>204</v>
      </c>
      <c r="EI34" s="3" t="s">
        <v>204</v>
      </c>
      <c r="EJ34" s="3" t="s">
        <v>204</v>
      </c>
      <c r="EK34" s="3" t="s">
        <v>204</v>
      </c>
      <c r="EL34" s="3" t="s">
        <v>204</v>
      </c>
      <c r="EM34" s="3" t="s">
        <v>204</v>
      </c>
      <c r="EN34" s="3" t="s">
        <v>204</v>
      </c>
      <c r="EO34" s="3" t="s">
        <v>205</v>
      </c>
      <c r="EP34" s="3" t="s">
        <v>205</v>
      </c>
      <c r="EQ34" s="3" t="s">
        <v>205</v>
      </c>
      <c r="ER34" s="3" t="s">
        <v>205</v>
      </c>
      <c r="ES34" s="3" t="s">
        <v>205</v>
      </c>
      <c r="ET34" s="3" t="s">
        <v>205</v>
      </c>
      <c r="EU34" s="3" t="s">
        <v>205</v>
      </c>
      <c r="EV34" s="3" t="s">
        <v>294</v>
      </c>
      <c r="EW34" s="4" t="str">
        <f>TEXT("6271312084015925703","0")</f>
        <v>6271312084015925703</v>
      </c>
    </row>
    <row r="35">
      <c r="A35" s="2">
        <v>45838.83420138889</v>
      </c>
      <c r="B35" s="3" t="s">
        <v>153</v>
      </c>
      <c r="C35" s="3" t="s">
        <v>153</v>
      </c>
      <c r="D35" s="3" t="s">
        <v>284</v>
      </c>
      <c r="E35" s="3" t="s">
        <v>153</v>
      </c>
      <c r="F35" s="3" t="s">
        <v>153</v>
      </c>
      <c r="G35" s="3" t="s">
        <v>153</v>
      </c>
      <c r="K35" s="3" t="s">
        <v>185</v>
      </c>
      <c r="Q35" s="3" t="s">
        <v>156</v>
      </c>
      <c r="S35" s="3" t="s">
        <v>158</v>
      </c>
      <c r="W35" s="3" t="s">
        <v>157</v>
      </c>
      <c r="AB35" s="3" t="s">
        <v>157</v>
      </c>
      <c r="AG35" s="3" t="s">
        <v>295</v>
      </c>
      <c r="AH35" s="3">
        <v>2020.0</v>
      </c>
      <c r="AI35" s="3" t="s">
        <v>187</v>
      </c>
      <c r="AL35" s="3" t="s">
        <v>237</v>
      </c>
      <c r="AN35" s="3" t="s">
        <v>270</v>
      </c>
      <c r="AP35" s="3" t="s">
        <v>250</v>
      </c>
      <c r="AQ35" s="3" t="s">
        <v>250</v>
      </c>
      <c r="AR35" s="3" t="s">
        <v>250</v>
      </c>
      <c r="AS35" s="3" t="s">
        <v>250</v>
      </c>
      <c r="AT35" s="3" t="s">
        <v>218</v>
      </c>
      <c r="AU35" s="3" t="s">
        <v>153</v>
      </c>
      <c r="AV35" s="3" t="s">
        <v>153</v>
      </c>
      <c r="AW35" s="3" t="s">
        <v>163</v>
      </c>
      <c r="AX35" s="3" t="s">
        <v>153</v>
      </c>
      <c r="AY35" s="3" t="s">
        <v>293</v>
      </c>
      <c r="BD35" s="3" t="s">
        <v>153</v>
      </c>
      <c r="BE35" s="3" t="s">
        <v>227</v>
      </c>
      <c r="BF35" s="3" t="s">
        <v>227</v>
      </c>
      <c r="BG35" s="3" t="s">
        <v>227</v>
      </c>
      <c r="BH35" s="3" t="s">
        <v>227</v>
      </c>
      <c r="BI35" s="3" t="s">
        <v>195</v>
      </c>
      <c r="BJ35" s="3" t="s">
        <v>195</v>
      </c>
      <c r="BK35" s="3" t="s">
        <v>192</v>
      </c>
      <c r="BL35" s="3" t="s">
        <v>195</v>
      </c>
      <c r="BM35" s="3" t="s">
        <v>195</v>
      </c>
      <c r="BN35" s="3" t="s">
        <v>195</v>
      </c>
      <c r="BO35" s="3" t="s">
        <v>192</v>
      </c>
      <c r="BP35" s="3" t="s">
        <v>192</v>
      </c>
      <c r="BQ35" s="3" t="s">
        <v>196</v>
      </c>
      <c r="BR35" s="3" t="s">
        <v>196</v>
      </c>
      <c r="BS35" s="3" t="s">
        <v>196</v>
      </c>
      <c r="BT35" s="3" t="s">
        <v>196</v>
      </c>
      <c r="BU35" s="3" t="s">
        <v>197</v>
      </c>
      <c r="BV35" s="3" t="s">
        <v>197</v>
      </c>
      <c r="BW35" s="3" t="s">
        <v>197</v>
      </c>
      <c r="BX35" s="3" t="s">
        <v>193</v>
      </c>
      <c r="BY35" s="3" t="s">
        <v>193</v>
      </c>
      <c r="BZ35" s="3" t="s">
        <v>165</v>
      </c>
      <c r="CA35" s="3" t="s">
        <v>195</v>
      </c>
      <c r="CB35" s="3" t="s">
        <v>153</v>
      </c>
      <c r="CC35" s="3" t="s">
        <v>235</v>
      </c>
      <c r="CD35" s="3" t="s">
        <v>168</v>
      </c>
      <c r="CE35" s="3" t="s">
        <v>155</v>
      </c>
      <c r="CF35" s="3" t="s">
        <v>155</v>
      </c>
      <c r="CG35" s="3" t="s">
        <v>296</v>
      </c>
      <c r="CH35" s="3">
        <v>3.0</v>
      </c>
      <c r="CI35" s="3" t="s">
        <v>172</v>
      </c>
      <c r="CS35" s="3" t="s">
        <v>155</v>
      </c>
      <c r="CY35" s="3" t="s">
        <v>201</v>
      </c>
      <c r="CZ35" s="3" t="s">
        <v>179</v>
      </c>
      <c r="DA35" s="3" t="s">
        <v>199</v>
      </c>
      <c r="DB35" s="3" t="s">
        <v>179</v>
      </c>
      <c r="DC35" s="3" t="s">
        <v>199</v>
      </c>
      <c r="DD35" s="3" t="s">
        <v>199</v>
      </c>
      <c r="DE35" s="3" t="s">
        <v>229</v>
      </c>
      <c r="DF35" s="3" t="s">
        <v>201</v>
      </c>
      <c r="DG35" s="3" t="s">
        <v>180</v>
      </c>
      <c r="DH35" s="3" t="s">
        <v>201</v>
      </c>
      <c r="DI35" s="3" t="s">
        <v>201</v>
      </c>
      <c r="DJ35" s="3" t="s">
        <v>180</v>
      </c>
      <c r="DK35" s="3" t="s">
        <v>196</v>
      </c>
      <c r="DL35" s="3" t="s">
        <v>181</v>
      </c>
      <c r="DM35" s="3" t="s">
        <v>203</v>
      </c>
      <c r="DN35" s="3" t="s">
        <v>196</v>
      </c>
      <c r="DO35" s="3" t="s">
        <v>202</v>
      </c>
      <c r="DP35" s="3" t="s">
        <v>181</v>
      </c>
      <c r="DQ35" s="3" t="s">
        <v>181</v>
      </c>
      <c r="DR35" s="3" t="s">
        <v>196</v>
      </c>
      <c r="DS35" s="3" t="s">
        <v>196</v>
      </c>
      <c r="DT35" s="3" t="s">
        <v>196</v>
      </c>
      <c r="DU35" s="3" t="s">
        <v>196</v>
      </c>
      <c r="DV35" s="3" t="s">
        <v>196</v>
      </c>
      <c r="DW35" s="3" t="s">
        <v>196</v>
      </c>
      <c r="DX35" s="3" t="s">
        <v>196</v>
      </c>
      <c r="DY35" s="3" t="s">
        <v>196</v>
      </c>
      <c r="DZ35" s="3" t="s">
        <v>196</v>
      </c>
      <c r="EA35" s="3" t="s">
        <v>155</v>
      </c>
      <c r="EB35" s="3" t="s">
        <v>155</v>
      </c>
      <c r="EC35" s="3" t="s">
        <v>155</v>
      </c>
      <c r="ED35" s="3" t="s">
        <v>155</v>
      </c>
      <c r="EE35" s="3" t="s">
        <v>155</v>
      </c>
      <c r="EF35" s="3" t="s">
        <v>155</v>
      </c>
      <c r="EG35" s="3" t="s">
        <v>155</v>
      </c>
      <c r="EH35" s="3" t="s">
        <v>204</v>
      </c>
      <c r="EI35" s="3" t="s">
        <v>182</v>
      </c>
      <c r="EJ35" s="3" t="s">
        <v>204</v>
      </c>
      <c r="EK35" s="3" t="s">
        <v>182</v>
      </c>
      <c r="EL35" s="3" t="s">
        <v>182</v>
      </c>
      <c r="EM35" s="3" t="s">
        <v>215</v>
      </c>
      <c r="EN35" s="3" t="s">
        <v>215</v>
      </c>
      <c r="EO35" s="3" t="s">
        <v>192</v>
      </c>
      <c r="EP35" s="3" t="s">
        <v>206</v>
      </c>
      <c r="EQ35" s="3" t="s">
        <v>206</v>
      </c>
      <c r="ER35" s="3" t="s">
        <v>206</v>
      </c>
      <c r="ES35" s="3" t="s">
        <v>206</v>
      </c>
      <c r="ET35" s="3" t="s">
        <v>183</v>
      </c>
      <c r="EU35" s="3" t="s">
        <v>192</v>
      </c>
      <c r="EV35" s="3" t="s">
        <v>252</v>
      </c>
      <c r="EW35" s="4" t="str">
        <f>TEXT("6271372754312286979","0")</f>
        <v>6271372754312286979</v>
      </c>
    </row>
    <row r="36">
      <c r="A36" s="2">
        <v>45838.85388888889</v>
      </c>
      <c r="B36" s="3" t="s">
        <v>153</v>
      </c>
      <c r="C36" s="3" t="s">
        <v>155</v>
      </c>
      <c r="E36" s="3" t="s">
        <v>155</v>
      </c>
      <c r="F36" s="3" t="s">
        <v>155</v>
      </c>
      <c r="G36" s="3" t="s">
        <v>155</v>
      </c>
      <c r="J36" s="3" t="s">
        <v>186</v>
      </c>
      <c r="N36" s="3" t="s">
        <v>158</v>
      </c>
      <c r="R36" s="3" t="s">
        <v>157</v>
      </c>
      <c r="W36" s="3" t="s">
        <v>157</v>
      </c>
      <c r="AB36" s="3" t="s">
        <v>157</v>
      </c>
      <c r="AG36" s="3" t="s">
        <v>224</v>
      </c>
      <c r="AH36" s="3">
        <v>2017.0</v>
      </c>
      <c r="AI36" s="3" t="s">
        <v>187</v>
      </c>
      <c r="AK36" s="3" t="s">
        <v>258</v>
      </c>
      <c r="AN36" s="3" t="s">
        <v>233</v>
      </c>
      <c r="AP36" s="3" t="s">
        <v>225</v>
      </c>
      <c r="AQ36" s="3" t="s">
        <v>225</v>
      </c>
      <c r="AR36" s="3" t="s">
        <v>225</v>
      </c>
      <c r="AS36" s="3" t="s">
        <v>225</v>
      </c>
      <c r="AT36" s="3" t="s">
        <v>234</v>
      </c>
      <c r="AU36" s="3" t="s">
        <v>153</v>
      </c>
      <c r="AV36" s="3" t="s">
        <v>153</v>
      </c>
      <c r="AW36" s="3" t="s">
        <v>219</v>
      </c>
      <c r="AX36" s="3" t="s">
        <v>153</v>
      </c>
      <c r="AY36" s="3" t="s">
        <v>297</v>
      </c>
      <c r="BD36" s="3" t="s">
        <v>153</v>
      </c>
      <c r="BE36" s="3" t="s">
        <v>227</v>
      </c>
      <c r="BF36" s="3" t="s">
        <v>164</v>
      </c>
      <c r="BG36" s="3" t="s">
        <v>191</v>
      </c>
      <c r="BH36" s="3" t="s">
        <v>164</v>
      </c>
      <c r="BI36" s="3" t="s">
        <v>193</v>
      </c>
      <c r="BJ36" s="3" t="s">
        <v>193</v>
      </c>
      <c r="BK36" s="3" t="s">
        <v>193</v>
      </c>
      <c r="BL36" s="3" t="s">
        <v>193</v>
      </c>
      <c r="BM36" s="3" t="s">
        <v>193</v>
      </c>
      <c r="BN36" s="3" t="s">
        <v>193</v>
      </c>
      <c r="BO36" s="3" t="s">
        <v>193</v>
      </c>
      <c r="BP36" s="3" t="s">
        <v>193</v>
      </c>
      <c r="BQ36" s="3" t="s">
        <v>181</v>
      </c>
      <c r="BR36" s="3" t="s">
        <v>196</v>
      </c>
      <c r="BS36" s="3" t="s">
        <v>197</v>
      </c>
      <c r="BT36" s="3" t="s">
        <v>196</v>
      </c>
      <c r="BU36" s="3" t="s">
        <v>197</v>
      </c>
      <c r="BV36" s="3" t="s">
        <v>197</v>
      </c>
      <c r="BW36" s="3" t="s">
        <v>197</v>
      </c>
      <c r="BX36" s="3" t="s">
        <v>165</v>
      </c>
      <c r="BY36" s="3" t="s">
        <v>193</v>
      </c>
      <c r="BZ36" s="3" t="s">
        <v>193</v>
      </c>
      <c r="CA36" s="3" t="s">
        <v>193</v>
      </c>
      <c r="CB36" s="3" t="s">
        <v>155</v>
      </c>
      <c r="CF36" s="3" t="s">
        <v>155</v>
      </c>
      <c r="CG36" s="3" t="s">
        <v>256</v>
      </c>
      <c r="CH36" s="3">
        <v>3.0</v>
      </c>
      <c r="CO36" s="3" t="s">
        <v>298</v>
      </c>
      <c r="CS36" s="3" t="s">
        <v>153</v>
      </c>
      <c r="CT36" s="3" t="s">
        <v>299</v>
      </c>
      <c r="CU36" s="3" t="s">
        <v>300</v>
      </c>
      <c r="CV36" s="3" t="s">
        <v>301</v>
      </c>
      <c r="CW36" s="3" t="s">
        <v>302</v>
      </c>
      <c r="CX36" s="3" t="s">
        <v>177</v>
      </c>
      <c r="CY36" s="3" t="s">
        <v>180</v>
      </c>
      <c r="CZ36" s="3" t="s">
        <v>179</v>
      </c>
      <c r="DA36" s="3" t="s">
        <v>179</v>
      </c>
      <c r="DB36" s="3" t="s">
        <v>200</v>
      </c>
      <c r="DC36" s="3" t="s">
        <v>179</v>
      </c>
      <c r="DD36" s="3" t="s">
        <v>200</v>
      </c>
      <c r="DE36" s="3" t="s">
        <v>200</v>
      </c>
      <c r="DF36" s="3" t="s">
        <v>230</v>
      </c>
      <c r="DG36" s="3" t="s">
        <v>230</v>
      </c>
      <c r="DH36" s="3" t="s">
        <v>180</v>
      </c>
      <c r="DI36" s="3" t="s">
        <v>230</v>
      </c>
      <c r="DJ36" s="3" t="s">
        <v>180</v>
      </c>
      <c r="DK36" s="3" t="s">
        <v>196</v>
      </c>
      <c r="DL36" s="3" t="s">
        <v>196</v>
      </c>
      <c r="DM36" s="3" t="s">
        <v>197</v>
      </c>
      <c r="DN36" s="3" t="s">
        <v>197</v>
      </c>
      <c r="DO36" s="3" t="s">
        <v>196</v>
      </c>
      <c r="DP36" s="3" t="s">
        <v>202</v>
      </c>
      <c r="DQ36" s="3" t="s">
        <v>202</v>
      </c>
      <c r="DR36" s="3" t="s">
        <v>202</v>
      </c>
      <c r="DS36" s="3" t="s">
        <v>202</v>
      </c>
      <c r="DT36" s="3" t="s">
        <v>202</v>
      </c>
      <c r="DU36" s="3" t="s">
        <v>202</v>
      </c>
      <c r="DV36" s="3" t="s">
        <v>202</v>
      </c>
      <c r="DW36" s="3" t="s">
        <v>202</v>
      </c>
      <c r="DX36" s="3" t="s">
        <v>202</v>
      </c>
      <c r="DY36" s="3" t="s">
        <v>202</v>
      </c>
      <c r="DZ36" s="3" t="s">
        <v>202</v>
      </c>
      <c r="EA36" s="3" t="s">
        <v>155</v>
      </c>
      <c r="EB36" s="3" t="s">
        <v>155</v>
      </c>
      <c r="EC36" s="3" t="s">
        <v>155</v>
      </c>
      <c r="ED36" s="3" t="s">
        <v>155</v>
      </c>
      <c r="EE36" s="3" t="s">
        <v>155</v>
      </c>
      <c r="EF36" s="3" t="s">
        <v>155</v>
      </c>
      <c r="EG36" s="3" t="s">
        <v>155</v>
      </c>
      <c r="EH36" s="3" t="s">
        <v>222</v>
      </c>
      <c r="EI36" s="3" t="s">
        <v>222</v>
      </c>
      <c r="EJ36" s="3" t="s">
        <v>222</v>
      </c>
      <c r="EK36" s="3" t="s">
        <v>182</v>
      </c>
      <c r="EL36" s="3" t="s">
        <v>182</v>
      </c>
      <c r="EM36" s="3" t="s">
        <v>247</v>
      </c>
      <c r="EN36" s="3" t="s">
        <v>247</v>
      </c>
      <c r="EO36" s="3" t="s">
        <v>192</v>
      </c>
      <c r="EP36" s="3" t="s">
        <v>192</v>
      </c>
      <c r="EQ36" s="3" t="s">
        <v>192</v>
      </c>
      <c r="ER36" s="3" t="s">
        <v>192</v>
      </c>
      <c r="ES36" s="3" t="s">
        <v>192</v>
      </c>
      <c r="ET36" s="3" t="s">
        <v>192</v>
      </c>
      <c r="EU36" s="3" t="s">
        <v>192</v>
      </c>
      <c r="EV36" s="3" t="s">
        <v>303</v>
      </c>
      <c r="EW36" s="4" t="str">
        <f>TEXT("6271389766642493098","0")</f>
        <v>6271389766642493098</v>
      </c>
    </row>
    <row r="37">
      <c r="A37" s="2">
        <v>45839.39564814815</v>
      </c>
      <c r="B37" s="3" t="s">
        <v>153</v>
      </c>
      <c r="C37" s="3" t="s">
        <v>155</v>
      </c>
      <c r="E37" s="3" t="s">
        <v>155</v>
      </c>
      <c r="F37" s="3" t="s">
        <v>155</v>
      </c>
      <c r="G37" s="3" t="s">
        <v>155</v>
      </c>
      <c r="J37" s="3" t="s">
        <v>186</v>
      </c>
      <c r="M37" s="3" t="s">
        <v>157</v>
      </c>
      <c r="S37" s="3" t="s">
        <v>158</v>
      </c>
      <c r="Y37" s="3" t="s">
        <v>186</v>
      </c>
      <c r="AE37" s="3" t="s">
        <v>185</v>
      </c>
      <c r="AG37" s="3" t="s">
        <v>217</v>
      </c>
      <c r="AH37" s="3">
        <v>2019.0</v>
      </c>
      <c r="AI37" s="3" t="s">
        <v>187</v>
      </c>
      <c r="AJ37" s="3" t="s">
        <v>188</v>
      </c>
      <c r="AN37" s="3" t="s">
        <v>189</v>
      </c>
      <c r="AP37" s="3" t="s">
        <v>225</v>
      </c>
      <c r="AQ37" s="3" t="s">
        <v>225</v>
      </c>
      <c r="AR37" s="3" t="s">
        <v>225</v>
      </c>
      <c r="AS37" s="3" t="s">
        <v>225</v>
      </c>
      <c r="AT37" s="3" t="s">
        <v>218</v>
      </c>
      <c r="AU37" s="3" t="s">
        <v>153</v>
      </c>
      <c r="AV37" s="3" t="s">
        <v>153</v>
      </c>
      <c r="AW37" s="3" t="s">
        <v>163</v>
      </c>
      <c r="AX37" s="3" t="s">
        <v>153</v>
      </c>
      <c r="AY37" s="3" t="s">
        <v>293</v>
      </c>
      <c r="BD37" s="3" t="s">
        <v>153</v>
      </c>
      <c r="BE37" s="3" t="s">
        <v>227</v>
      </c>
      <c r="BF37" s="3" t="s">
        <v>164</v>
      </c>
      <c r="BG37" s="3" t="s">
        <v>227</v>
      </c>
      <c r="BH37" s="3" t="s">
        <v>164</v>
      </c>
      <c r="BI37" s="3" t="s">
        <v>193</v>
      </c>
      <c r="BJ37" s="3" t="s">
        <v>165</v>
      </c>
      <c r="BK37" s="3" t="s">
        <v>165</v>
      </c>
      <c r="BL37" s="3" t="s">
        <v>194</v>
      </c>
      <c r="BM37" s="3" t="s">
        <v>165</v>
      </c>
      <c r="BN37" s="3" t="s">
        <v>165</v>
      </c>
      <c r="BO37" s="3" t="s">
        <v>165</v>
      </c>
      <c r="BP37" s="3" t="s">
        <v>165</v>
      </c>
      <c r="BQ37" s="3" t="s">
        <v>166</v>
      </c>
      <c r="BR37" s="3" t="s">
        <v>166</v>
      </c>
      <c r="BS37" s="3" t="s">
        <v>166</v>
      </c>
      <c r="BT37" s="3" t="s">
        <v>166</v>
      </c>
      <c r="BU37" s="3" t="s">
        <v>196</v>
      </c>
      <c r="BV37" s="3" t="s">
        <v>166</v>
      </c>
      <c r="BW37" s="3" t="s">
        <v>166</v>
      </c>
      <c r="BX37" s="3" t="s">
        <v>192</v>
      </c>
      <c r="BY37" s="3" t="s">
        <v>165</v>
      </c>
      <c r="BZ37" s="3" t="s">
        <v>192</v>
      </c>
      <c r="CA37" s="3" t="s">
        <v>192</v>
      </c>
      <c r="CB37" s="3" t="s">
        <v>153</v>
      </c>
      <c r="CC37" s="3" t="s">
        <v>167</v>
      </c>
      <c r="CD37" s="3" t="s">
        <v>168</v>
      </c>
      <c r="CE37" s="3" t="s">
        <v>155</v>
      </c>
      <c r="CF37" s="3" t="s">
        <v>155</v>
      </c>
      <c r="CG37" s="3" t="s">
        <v>155</v>
      </c>
      <c r="CH37" s="3">
        <v>0.0</v>
      </c>
      <c r="CI37" s="3" t="s">
        <v>172</v>
      </c>
      <c r="CS37" s="3" t="s">
        <v>155</v>
      </c>
      <c r="CY37" s="3" t="s">
        <v>201</v>
      </c>
      <c r="CZ37" s="3" t="s">
        <v>179</v>
      </c>
      <c r="DA37" s="3" t="s">
        <v>179</v>
      </c>
      <c r="DB37" s="3" t="s">
        <v>200</v>
      </c>
      <c r="DC37" s="3" t="s">
        <v>179</v>
      </c>
      <c r="DD37" s="3" t="s">
        <v>200</v>
      </c>
      <c r="DE37" s="3" t="s">
        <v>200</v>
      </c>
      <c r="DF37" s="3" t="s">
        <v>230</v>
      </c>
      <c r="DG37" s="3" t="s">
        <v>230</v>
      </c>
      <c r="DH37" s="3" t="s">
        <v>230</v>
      </c>
      <c r="DI37" s="3" t="s">
        <v>230</v>
      </c>
      <c r="DJ37" s="3" t="s">
        <v>230</v>
      </c>
      <c r="DK37" s="3" t="s">
        <v>202</v>
      </c>
      <c r="DL37" s="3" t="s">
        <v>202</v>
      </c>
      <c r="DM37" s="3" t="s">
        <v>202</v>
      </c>
      <c r="DN37" s="3" t="s">
        <v>202</v>
      </c>
      <c r="DO37" s="3" t="s">
        <v>197</v>
      </c>
      <c r="DP37" s="3" t="s">
        <v>202</v>
      </c>
      <c r="DQ37" s="3" t="s">
        <v>203</v>
      </c>
      <c r="DR37" s="3" t="s">
        <v>203</v>
      </c>
      <c r="DS37" s="3" t="s">
        <v>203</v>
      </c>
      <c r="DT37" s="3" t="s">
        <v>202</v>
      </c>
      <c r="DU37" s="3" t="s">
        <v>202</v>
      </c>
      <c r="DV37" s="3" t="s">
        <v>202</v>
      </c>
      <c r="DW37" s="3" t="s">
        <v>202</v>
      </c>
      <c r="DX37" s="3" t="s">
        <v>202</v>
      </c>
      <c r="DY37" s="3" t="s">
        <v>202</v>
      </c>
      <c r="DZ37" s="3" t="s">
        <v>202</v>
      </c>
      <c r="EA37" s="3" t="s">
        <v>155</v>
      </c>
      <c r="EB37" s="3" t="s">
        <v>155</v>
      </c>
      <c r="EC37" s="3" t="s">
        <v>155</v>
      </c>
      <c r="ED37" s="3" t="s">
        <v>155</v>
      </c>
      <c r="EE37" s="3" t="s">
        <v>155</v>
      </c>
      <c r="EF37" s="3" t="s">
        <v>155</v>
      </c>
      <c r="EG37" s="3" t="s">
        <v>155</v>
      </c>
      <c r="EH37" s="3" t="s">
        <v>204</v>
      </c>
      <c r="EI37" s="3" t="s">
        <v>204</v>
      </c>
      <c r="EJ37" s="3" t="s">
        <v>204</v>
      </c>
      <c r="EK37" s="3" t="s">
        <v>204</v>
      </c>
      <c r="EL37" s="3" t="s">
        <v>182</v>
      </c>
      <c r="EM37" s="3" t="s">
        <v>182</v>
      </c>
      <c r="EN37" s="3" t="s">
        <v>204</v>
      </c>
      <c r="EO37" s="3" t="s">
        <v>192</v>
      </c>
      <c r="EP37" s="3" t="s">
        <v>206</v>
      </c>
      <c r="EQ37" s="3" t="s">
        <v>206</v>
      </c>
      <c r="ER37" s="3" t="s">
        <v>192</v>
      </c>
      <c r="ES37" s="3" t="s">
        <v>183</v>
      </c>
      <c r="ET37" s="3" t="s">
        <v>183</v>
      </c>
      <c r="EU37" s="3" t="s">
        <v>192</v>
      </c>
      <c r="EV37" s="3" t="s">
        <v>304</v>
      </c>
      <c r="EW37" s="4" t="str">
        <f>TEXT("6271857841049000753","0")</f>
        <v>6271857841049000753</v>
      </c>
    </row>
    <row r="38">
      <c r="A38" s="2">
        <v>45839.52756944444</v>
      </c>
      <c r="B38" s="3" t="s">
        <v>153</v>
      </c>
      <c r="C38" s="3" t="s">
        <v>155</v>
      </c>
      <c r="E38" s="3" t="s">
        <v>155</v>
      </c>
      <c r="F38" s="3" t="s">
        <v>155</v>
      </c>
      <c r="G38" s="3" t="s">
        <v>155</v>
      </c>
      <c r="J38" s="3" t="s">
        <v>186</v>
      </c>
      <c r="O38" s="3" t="s">
        <v>186</v>
      </c>
      <c r="R38" s="3" t="s">
        <v>157</v>
      </c>
      <c r="W38" s="3" t="s">
        <v>157</v>
      </c>
      <c r="AB38" s="3" t="s">
        <v>157</v>
      </c>
      <c r="AG38" s="3" t="s">
        <v>208</v>
      </c>
      <c r="AH38" s="3">
        <v>2004.0</v>
      </c>
      <c r="AI38" s="3" t="s">
        <v>187</v>
      </c>
      <c r="AJ38" s="3" t="s">
        <v>188</v>
      </c>
      <c r="AN38" s="3" t="s">
        <v>246</v>
      </c>
      <c r="AP38" s="3" t="s">
        <v>190</v>
      </c>
      <c r="AQ38" s="3" t="s">
        <v>190</v>
      </c>
      <c r="AR38" s="3" t="s">
        <v>190</v>
      </c>
      <c r="AS38" s="3" t="s">
        <v>190</v>
      </c>
      <c r="AT38" s="3" t="s">
        <v>162</v>
      </c>
      <c r="AU38" s="3" t="s">
        <v>155</v>
      </c>
      <c r="BD38" s="3" t="s">
        <v>153</v>
      </c>
      <c r="BE38" s="3" t="s">
        <v>164</v>
      </c>
      <c r="BF38" s="3" t="s">
        <v>156</v>
      </c>
      <c r="BG38" s="3" t="s">
        <v>156</v>
      </c>
      <c r="BH38" s="3" t="s">
        <v>156</v>
      </c>
      <c r="BI38" s="3" t="s">
        <v>195</v>
      </c>
      <c r="BJ38" s="3" t="s">
        <v>193</v>
      </c>
      <c r="BK38" s="3" t="s">
        <v>195</v>
      </c>
      <c r="BL38" s="3" t="s">
        <v>195</v>
      </c>
      <c r="BM38" s="3" t="s">
        <v>192</v>
      </c>
      <c r="BN38" s="3" t="s">
        <v>195</v>
      </c>
      <c r="BO38" s="3" t="s">
        <v>192</v>
      </c>
      <c r="BP38" s="3" t="s">
        <v>192</v>
      </c>
      <c r="BQ38" s="3" t="s">
        <v>203</v>
      </c>
      <c r="BR38" s="3" t="s">
        <v>203</v>
      </c>
      <c r="BS38" s="3" t="s">
        <v>181</v>
      </c>
      <c r="BT38" s="3" t="s">
        <v>181</v>
      </c>
      <c r="BU38" s="3" t="s">
        <v>196</v>
      </c>
      <c r="BV38" s="3" t="s">
        <v>196</v>
      </c>
      <c r="BW38" s="3" t="s">
        <v>181</v>
      </c>
      <c r="CB38" s="3" t="s">
        <v>155</v>
      </c>
      <c r="CF38" s="3" t="s">
        <v>259</v>
      </c>
      <c r="CG38" s="3" t="s">
        <v>256</v>
      </c>
      <c r="CH38" s="3">
        <v>3.0</v>
      </c>
      <c r="CI38" s="3" t="s">
        <v>172</v>
      </c>
      <c r="CS38" s="3" t="s">
        <v>155</v>
      </c>
      <c r="CY38" s="3" t="s">
        <v>178</v>
      </c>
      <c r="CZ38" s="3" t="s">
        <v>199</v>
      </c>
      <c r="DA38" s="3" t="s">
        <v>199</v>
      </c>
      <c r="DB38" s="3" t="s">
        <v>199</v>
      </c>
      <c r="DC38" s="3" t="s">
        <v>179</v>
      </c>
      <c r="DD38" s="3" t="s">
        <v>179</v>
      </c>
      <c r="DE38" s="3" t="s">
        <v>179</v>
      </c>
      <c r="DF38" s="3" t="s">
        <v>201</v>
      </c>
      <c r="DG38" s="3" t="s">
        <v>180</v>
      </c>
      <c r="DH38" s="3" t="s">
        <v>180</v>
      </c>
      <c r="DI38" s="3" t="s">
        <v>201</v>
      </c>
      <c r="DJ38" s="3" t="s">
        <v>180</v>
      </c>
      <c r="DK38" s="3" t="s">
        <v>202</v>
      </c>
      <c r="DL38" s="3" t="s">
        <v>202</v>
      </c>
      <c r="DM38" s="3" t="s">
        <v>202</v>
      </c>
      <c r="DN38" s="3" t="s">
        <v>197</v>
      </c>
      <c r="DO38" s="3" t="s">
        <v>203</v>
      </c>
      <c r="DP38" s="3" t="s">
        <v>196</v>
      </c>
      <c r="DQ38" s="3" t="s">
        <v>196</v>
      </c>
      <c r="DR38" s="3" t="s">
        <v>196</v>
      </c>
      <c r="DS38" s="3" t="s">
        <v>196</v>
      </c>
      <c r="DT38" s="3" t="s">
        <v>181</v>
      </c>
      <c r="DU38" s="3" t="s">
        <v>197</v>
      </c>
      <c r="DV38" s="3" t="s">
        <v>196</v>
      </c>
      <c r="DW38" s="3" t="s">
        <v>196</v>
      </c>
      <c r="DX38" s="3" t="s">
        <v>196</v>
      </c>
      <c r="DY38" s="3" t="s">
        <v>197</v>
      </c>
      <c r="DZ38" s="3" t="s">
        <v>196</v>
      </c>
      <c r="EA38" s="3" t="s">
        <v>214</v>
      </c>
      <c r="EB38" s="3" t="s">
        <v>214</v>
      </c>
      <c r="EC38" s="3" t="s">
        <v>155</v>
      </c>
      <c r="ED38" s="3" t="s">
        <v>155</v>
      </c>
      <c r="EE38" s="3" t="s">
        <v>155</v>
      </c>
      <c r="EF38" s="3" t="s">
        <v>214</v>
      </c>
      <c r="EG38" s="3" t="s">
        <v>155</v>
      </c>
      <c r="EH38" s="3" t="s">
        <v>204</v>
      </c>
      <c r="EI38" s="3" t="s">
        <v>215</v>
      </c>
      <c r="EJ38" s="3" t="s">
        <v>204</v>
      </c>
      <c r="EK38" s="3" t="s">
        <v>222</v>
      </c>
      <c r="EL38" s="3" t="s">
        <v>182</v>
      </c>
      <c r="EM38" s="3" t="s">
        <v>215</v>
      </c>
      <c r="EN38" s="3" t="s">
        <v>204</v>
      </c>
      <c r="EO38" s="3" t="s">
        <v>205</v>
      </c>
      <c r="EP38" s="3" t="s">
        <v>206</v>
      </c>
      <c r="EQ38" s="3" t="s">
        <v>192</v>
      </c>
      <c r="ER38" s="3" t="s">
        <v>192</v>
      </c>
      <c r="ES38" s="3" t="s">
        <v>192</v>
      </c>
      <c r="ET38" s="3" t="s">
        <v>192</v>
      </c>
      <c r="EU38" s="3" t="s">
        <v>192</v>
      </c>
      <c r="EV38" s="3" t="s">
        <v>305</v>
      </c>
      <c r="EW38" s="4" t="str">
        <f>TEXT("6271971827483875561","0")</f>
        <v>6271971827483875561</v>
      </c>
    </row>
    <row r="39">
      <c r="A39" s="2">
        <v>45839.6409375</v>
      </c>
      <c r="B39" s="3" t="s">
        <v>153</v>
      </c>
      <c r="C39" s="3" t="s">
        <v>155</v>
      </c>
      <c r="E39" s="3" t="s">
        <v>155</v>
      </c>
      <c r="F39" s="3" t="s">
        <v>153</v>
      </c>
      <c r="G39" s="3" t="s">
        <v>153</v>
      </c>
      <c r="J39" s="3" t="s">
        <v>186</v>
      </c>
      <c r="N39" s="3" t="s">
        <v>158</v>
      </c>
      <c r="S39" s="3" t="s">
        <v>158</v>
      </c>
      <c r="W39" s="3" t="s">
        <v>157</v>
      </c>
      <c r="AC39" s="3" t="s">
        <v>158</v>
      </c>
      <c r="AG39" s="3" t="s">
        <v>306</v>
      </c>
      <c r="AH39" s="3">
        <v>2023.0</v>
      </c>
      <c r="AI39" s="3" t="s">
        <v>279</v>
      </c>
      <c r="AO39" s="3" t="s">
        <v>153</v>
      </c>
      <c r="AP39" s="3" t="s">
        <v>210</v>
      </c>
      <c r="AQ39" s="3" t="s">
        <v>243</v>
      </c>
      <c r="AR39" s="3" t="s">
        <v>225</v>
      </c>
      <c r="AS39" s="3" t="s">
        <v>243</v>
      </c>
      <c r="AT39" s="3" t="s">
        <v>226</v>
      </c>
      <c r="AU39" s="3" t="s">
        <v>155</v>
      </c>
      <c r="BD39" s="3" t="s">
        <v>153</v>
      </c>
      <c r="BE39" s="3" t="s">
        <v>191</v>
      </c>
      <c r="BF39" s="3" t="s">
        <v>164</v>
      </c>
      <c r="BG39" s="3" t="s">
        <v>191</v>
      </c>
      <c r="BH39" s="3" t="s">
        <v>191</v>
      </c>
      <c r="BI39" s="3" t="s">
        <v>192</v>
      </c>
      <c r="BJ39" s="3" t="s">
        <v>193</v>
      </c>
      <c r="BK39" s="3" t="s">
        <v>192</v>
      </c>
      <c r="BL39" s="3" t="s">
        <v>192</v>
      </c>
      <c r="BM39" s="3" t="s">
        <v>194</v>
      </c>
      <c r="BN39" s="3" t="s">
        <v>192</v>
      </c>
      <c r="BO39" s="3" t="s">
        <v>195</v>
      </c>
      <c r="BP39" s="3" t="s">
        <v>192</v>
      </c>
      <c r="BQ39" s="3" t="s">
        <v>197</v>
      </c>
      <c r="BR39" s="3" t="s">
        <v>166</v>
      </c>
      <c r="BS39" s="3" t="s">
        <v>196</v>
      </c>
      <c r="BT39" s="3" t="s">
        <v>196</v>
      </c>
      <c r="BU39" s="3" t="s">
        <v>203</v>
      </c>
      <c r="BV39" s="3" t="s">
        <v>196</v>
      </c>
      <c r="BW39" s="3" t="s">
        <v>181</v>
      </c>
      <c r="CB39" s="3" t="s">
        <v>155</v>
      </c>
      <c r="CF39" s="3" t="s">
        <v>155</v>
      </c>
      <c r="CG39" s="3" t="s">
        <v>155</v>
      </c>
      <c r="CH39" s="3">
        <v>1.0</v>
      </c>
      <c r="CK39" s="3" t="s">
        <v>307</v>
      </c>
      <c r="CS39" s="3" t="s">
        <v>153</v>
      </c>
      <c r="CT39" s="3" t="s">
        <v>299</v>
      </c>
      <c r="CU39" s="3" t="s">
        <v>300</v>
      </c>
      <c r="CV39" s="3" t="s">
        <v>301</v>
      </c>
      <c r="CW39" s="3" t="s">
        <v>308</v>
      </c>
      <c r="CX39" s="3" t="s">
        <v>155</v>
      </c>
      <c r="CY39" s="3" t="s">
        <v>180</v>
      </c>
      <c r="CZ39" s="3" t="s">
        <v>179</v>
      </c>
      <c r="DA39" s="3" t="s">
        <v>199</v>
      </c>
      <c r="DB39" s="3" t="s">
        <v>179</v>
      </c>
      <c r="DC39" s="3" t="s">
        <v>179</v>
      </c>
      <c r="DD39" s="3" t="s">
        <v>200</v>
      </c>
      <c r="DE39" s="3" t="s">
        <v>200</v>
      </c>
      <c r="DF39" s="3" t="s">
        <v>180</v>
      </c>
      <c r="DG39" s="3" t="s">
        <v>230</v>
      </c>
      <c r="DH39" s="3" t="s">
        <v>201</v>
      </c>
      <c r="DI39" s="3" t="s">
        <v>230</v>
      </c>
      <c r="DJ39" s="3" t="s">
        <v>180</v>
      </c>
      <c r="DK39" s="3" t="s">
        <v>196</v>
      </c>
      <c r="DL39" s="3" t="s">
        <v>197</v>
      </c>
      <c r="DM39" s="3" t="s">
        <v>202</v>
      </c>
      <c r="DN39" s="3" t="s">
        <v>202</v>
      </c>
      <c r="DO39" s="3" t="s">
        <v>197</v>
      </c>
      <c r="DP39" s="3" t="s">
        <v>197</v>
      </c>
      <c r="DQ39" s="3" t="s">
        <v>196</v>
      </c>
      <c r="DR39" s="3" t="s">
        <v>196</v>
      </c>
      <c r="DS39" s="3" t="s">
        <v>181</v>
      </c>
      <c r="DT39" s="3" t="s">
        <v>181</v>
      </c>
      <c r="DU39" s="3" t="s">
        <v>196</v>
      </c>
      <c r="DV39" s="3" t="s">
        <v>196</v>
      </c>
      <c r="DW39" s="3" t="s">
        <v>196</v>
      </c>
      <c r="DX39" s="3" t="s">
        <v>196</v>
      </c>
      <c r="DY39" s="3" t="s">
        <v>196</v>
      </c>
      <c r="DZ39" s="3" t="s">
        <v>196</v>
      </c>
      <c r="EA39" s="3" t="s">
        <v>214</v>
      </c>
      <c r="EB39" s="3" t="s">
        <v>214</v>
      </c>
      <c r="EC39" s="3" t="s">
        <v>155</v>
      </c>
      <c r="ED39" s="3" t="s">
        <v>155</v>
      </c>
      <c r="EE39" s="3" t="s">
        <v>155</v>
      </c>
      <c r="EF39" s="3" t="s">
        <v>214</v>
      </c>
      <c r="EG39" s="3" t="s">
        <v>155</v>
      </c>
      <c r="EH39" s="3" t="s">
        <v>222</v>
      </c>
      <c r="EI39" s="3" t="s">
        <v>222</v>
      </c>
      <c r="EJ39" s="3" t="s">
        <v>222</v>
      </c>
      <c r="EK39" s="3" t="s">
        <v>222</v>
      </c>
      <c r="EL39" s="3" t="s">
        <v>182</v>
      </c>
      <c r="EM39" s="3" t="s">
        <v>215</v>
      </c>
      <c r="EN39" s="3" t="s">
        <v>215</v>
      </c>
      <c r="EO39" s="3" t="s">
        <v>192</v>
      </c>
      <c r="EP39" s="3" t="s">
        <v>193</v>
      </c>
      <c r="EQ39" s="3" t="s">
        <v>193</v>
      </c>
      <c r="ER39" s="3" t="s">
        <v>206</v>
      </c>
      <c r="ES39" s="3" t="s">
        <v>206</v>
      </c>
      <c r="ET39" s="3" t="s">
        <v>206</v>
      </c>
      <c r="EU39" s="3" t="s">
        <v>206</v>
      </c>
      <c r="EV39" s="3" t="s">
        <v>309</v>
      </c>
      <c r="EW39" s="4" t="str">
        <f>TEXT("6272069776829190879","0")</f>
        <v>6272069776829190879</v>
      </c>
    </row>
    <row r="40">
      <c r="A40" s="2">
        <v>45839.840046296296</v>
      </c>
      <c r="B40" s="3" t="s">
        <v>153</v>
      </c>
      <c r="C40" s="3" t="s">
        <v>155</v>
      </c>
      <c r="E40" s="3" t="s">
        <v>155</v>
      </c>
      <c r="F40" s="3" t="s">
        <v>155</v>
      </c>
      <c r="G40" s="3" t="s">
        <v>153</v>
      </c>
      <c r="J40" s="3" t="s">
        <v>186</v>
      </c>
      <c r="O40" s="3" t="s">
        <v>186</v>
      </c>
      <c r="S40" s="3" t="s">
        <v>158</v>
      </c>
      <c r="T40" s="3" t="s">
        <v>186</v>
      </c>
      <c r="X40" s="3" t="s">
        <v>158</v>
      </c>
      <c r="AD40" s="3" t="s">
        <v>186</v>
      </c>
      <c r="AG40" s="3" t="s">
        <v>159</v>
      </c>
      <c r="AH40" s="3">
        <v>2005.0</v>
      </c>
      <c r="AI40" s="3" t="s">
        <v>286</v>
      </c>
      <c r="AO40" s="3" t="s">
        <v>155</v>
      </c>
      <c r="AP40" s="3" t="s">
        <v>190</v>
      </c>
      <c r="AQ40" s="3" t="s">
        <v>210</v>
      </c>
      <c r="AR40" s="3" t="s">
        <v>210</v>
      </c>
      <c r="AS40" s="3" t="s">
        <v>243</v>
      </c>
      <c r="AT40" s="3" t="s">
        <v>234</v>
      </c>
      <c r="AU40" s="3" t="s">
        <v>153</v>
      </c>
      <c r="AV40" s="3" t="s">
        <v>155</v>
      </c>
      <c r="BD40" s="3" t="s">
        <v>153</v>
      </c>
      <c r="BE40" s="3" t="s">
        <v>164</v>
      </c>
      <c r="BF40" s="3" t="s">
        <v>213</v>
      </c>
      <c r="BG40" s="3" t="s">
        <v>213</v>
      </c>
      <c r="BH40" s="3" t="s">
        <v>213</v>
      </c>
      <c r="BI40" s="3" t="s">
        <v>193</v>
      </c>
      <c r="BJ40" s="3" t="s">
        <v>193</v>
      </c>
      <c r="BK40" s="3" t="s">
        <v>195</v>
      </c>
      <c r="BL40" s="3" t="s">
        <v>192</v>
      </c>
      <c r="BM40" s="3" t="s">
        <v>192</v>
      </c>
      <c r="BN40" s="3" t="s">
        <v>192</v>
      </c>
      <c r="BO40" s="3" t="s">
        <v>192</v>
      </c>
      <c r="BP40" s="3" t="s">
        <v>195</v>
      </c>
      <c r="BQ40" s="3" t="s">
        <v>181</v>
      </c>
      <c r="BR40" s="3" t="s">
        <v>181</v>
      </c>
      <c r="BS40" s="3" t="s">
        <v>203</v>
      </c>
      <c r="BT40" s="3" t="s">
        <v>181</v>
      </c>
      <c r="BU40" s="3" t="s">
        <v>181</v>
      </c>
      <c r="BV40" s="3" t="s">
        <v>203</v>
      </c>
      <c r="BW40" s="3" t="s">
        <v>181</v>
      </c>
      <c r="BX40" s="3" t="s">
        <v>195</v>
      </c>
      <c r="BY40" s="3" t="s">
        <v>192</v>
      </c>
      <c r="BZ40" s="3" t="s">
        <v>195</v>
      </c>
      <c r="CA40" s="3" t="s">
        <v>192</v>
      </c>
      <c r="CB40" s="3" t="s">
        <v>153</v>
      </c>
      <c r="CC40" s="3" t="s">
        <v>167</v>
      </c>
      <c r="CD40" s="3" t="s">
        <v>168</v>
      </c>
      <c r="CE40" s="3" t="s">
        <v>169</v>
      </c>
      <c r="CF40" s="3" t="s">
        <v>155</v>
      </c>
      <c r="CG40" s="3" t="s">
        <v>256</v>
      </c>
      <c r="CH40" s="3">
        <v>6.0</v>
      </c>
      <c r="CI40" s="3" t="s">
        <v>172</v>
      </c>
      <c r="CS40" s="3" t="s">
        <v>155</v>
      </c>
      <c r="CY40" s="3" t="s">
        <v>201</v>
      </c>
      <c r="CZ40" s="3" t="s">
        <v>179</v>
      </c>
      <c r="DA40" s="3" t="s">
        <v>179</v>
      </c>
      <c r="DB40" s="3" t="s">
        <v>199</v>
      </c>
      <c r="DC40" s="3" t="s">
        <v>199</v>
      </c>
      <c r="DD40" s="3" t="s">
        <v>179</v>
      </c>
      <c r="DE40" s="3" t="s">
        <v>200</v>
      </c>
      <c r="DF40" s="3" t="s">
        <v>230</v>
      </c>
      <c r="DG40" s="3" t="s">
        <v>230</v>
      </c>
      <c r="DH40" s="3" t="s">
        <v>180</v>
      </c>
      <c r="DI40" s="3" t="s">
        <v>180</v>
      </c>
      <c r="DJ40" s="3" t="s">
        <v>180</v>
      </c>
      <c r="DK40" s="3" t="s">
        <v>196</v>
      </c>
      <c r="DL40" s="3" t="s">
        <v>181</v>
      </c>
      <c r="DM40" s="3" t="s">
        <v>197</v>
      </c>
      <c r="DN40" s="3" t="s">
        <v>197</v>
      </c>
      <c r="DO40" s="3" t="s">
        <v>196</v>
      </c>
      <c r="DP40" s="3" t="s">
        <v>197</v>
      </c>
      <c r="DQ40" s="3" t="s">
        <v>202</v>
      </c>
      <c r="DR40" s="3" t="s">
        <v>197</v>
      </c>
      <c r="DS40" s="3" t="s">
        <v>181</v>
      </c>
      <c r="DT40" s="3" t="s">
        <v>181</v>
      </c>
      <c r="DU40" s="3" t="s">
        <v>196</v>
      </c>
      <c r="DV40" s="3" t="s">
        <v>203</v>
      </c>
      <c r="DW40" s="3" t="s">
        <v>181</v>
      </c>
      <c r="DX40" s="3" t="s">
        <v>181</v>
      </c>
      <c r="DY40" s="3" t="s">
        <v>196</v>
      </c>
      <c r="DZ40" s="3" t="s">
        <v>197</v>
      </c>
      <c r="EA40" s="3" t="s">
        <v>274</v>
      </c>
      <c r="EB40" s="3" t="s">
        <v>214</v>
      </c>
      <c r="EC40" s="3" t="s">
        <v>310</v>
      </c>
      <c r="ED40" s="3" t="s">
        <v>155</v>
      </c>
      <c r="EE40" s="3" t="s">
        <v>155</v>
      </c>
      <c r="EF40" s="3" t="s">
        <v>155</v>
      </c>
      <c r="EG40" s="3" t="s">
        <v>214</v>
      </c>
      <c r="EH40" s="3" t="s">
        <v>222</v>
      </c>
      <c r="EI40" s="3" t="s">
        <v>215</v>
      </c>
      <c r="EJ40" s="3" t="s">
        <v>222</v>
      </c>
      <c r="EK40" s="3" t="s">
        <v>215</v>
      </c>
      <c r="EL40" s="3" t="s">
        <v>182</v>
      </c>
      <c r="EM40" s="3" t="s">
        <v>182</v>
      </c>
      <c r="EN40" s="3" t="s">
        <v>247</v>
      </c>
      <c r="EO40" s="3" t="s">
        <v>205</v>
      </c>
      <c r="EP40" s="3" t="s">
        <v>192</v>
      </c>
      <c r="EQ40" s="3" t="s">
        <v>192</v>
      </c>
      <c r="ER40" s="3" t="s">
        <v>206</v>
      </c>
      <c r="ES40" s="3" t="s">
        <v>192</v>
      </c>
      <c r="ET40" s="3" t="s">
        <v>206</v>
      </c>
      <c r="EU40" s="3" t="s">
        <v>192</v>
      </c>
      <c r="EV40" s="3" t="s">
        <v>311</v>
      </c>
      <c r="EW40" s="4" t="str">
        <f>TEXT("6272241801419970095","0")</f>
        <v>6272241801419970095</v>
      </c>
    </row>
    <row r="41">
      <c r="A41" s="2">
        <v>45840.48640046296</v>
      </c>
      <c r="B41" s="3" t="s">
        <v>153</v>
      </c>
      <c r="C41" s="3" t="s">
        <v>155</v>
      </c>
      <c r="E41" s="3" t="s">
        <v>155</v>
      </c>
      <c r="F41" s="3" t="s">
        <v>153</v>
      </c>
      <c r="G41" s="3" t="s">
        <v>155</v>
      </c>
      <c r="J41" s="3" t="s">
        <v>186</v>
      </c>
      <c r="N41" s="3" t="s">
        <v>158</v>
      </c>
      <c r="R41" s="3" t="s">
        <v>157</v>
      </c>
      <c r="W41" s="3" t="s">
        <v>157</v>
      </c>
      <c r="AC41" s="3" t="s">
        <v>158</v>
      </c>
      <c r="AG41" s="3" t="s">
        <v>217</v>
      </c>
      <c r="AH41" s="3">
        <v>2014.0</v>
      </c>
      <c r="AI41" s="3" t="s">
        <v>187</v>
      </c>
      <c r="AL41" s="3" t="s">
        <v>237</v>
      </c>
      <c r="AN41" s="3" t="s">
        <v>189</v>
      </c>
      <c r="AP41" s="3" t="s">
        <v>190</v>
      </c>
      <c r="AQ41" s="3" t="s">
        <v>190</v>
      </c>
      <c r="AR41" s="3" t="s">
        <v>190</v>
      </c>
      <c r="AS41" s="3" t="s">
        <v>190</v>
      </c>
      <c r="AT41" s="3" t="s">
        <v>226</v>
      </c>
      <c r="AU41" s="3" t="s">
        <v>153</v>
      </c>
      <c r="AV41" s="3" t="s">
        <v>153</v>
      </c>
      <c r="AW41" s="3" t="s">
        <v>163</v>
      </c>
      <c r="AX41" s="3" t="s">
        <v>153</v>
      </c>
      <c r="AY41" s="3" t="s">
        <v>293</v>
      </c>
      <c r="BD41" s="3" t="s">
        <v>153</v>
      </c>
      <c r="BE41" s="3" t="s">
        <v>191</v>
      </c>
      <c r="BF41" s="3" t="s">
        <v>164</v>
      </c>
      <c r="BG41" s="3" t="s">
        <v>191</v>
      </c>
      <c r="BH41" s="3" t="s">
        <v>191</v>
      </c>
      <c r="BI41" s="3" t="s">
        <v>193</v>
      </c>
      <c r="BJ41" s="3" t="s">
        <v>193</v>
      </c>
      <c r="BK41" s="3" t="s">
        <v>193</v>
      </c>
      <c r="BL41" s="3" t="s">
        <v>193</v>
      </c>
      <c r="BM41" s="3" t="s">
        <v>193</v>
      </c>
      <c r="BN41" s="3" t="s">
        <v>193</v>
      </c>
      <c r="BO41" s="3" t="s">
        <v>193</v>
      </c>
      <c r="BP41" s="3" t="s">
        <v>192</v>
      </c>
      <c r="BQ41" s="3" t="s">
        <v>197</v>
      </c>
      <c r="BR41" s="3" t="s">
        <v>197</v>
      </c>
      <c r="BS41" s="3" t="s">
        <v>197</v>
      </c>
      <c r="BT41" s="3" t="s">
        <v>197</v>
      </c>
      <c r="BU41" s="3" t="s">
        <v>197</v>
      </c>
      <c r="BV41" s="3" t="s">
        <v>196</v>
      </c>
      <c r="BW41" s="3" t="s">
        <v>197</v>
      </c>
      <c r="BX41" s="3" t="s">
        <v>193</v>
      </c>
      <c r="BY41" s="3" t="s">
        <v>193</v>
      </c>
      <c r="BZ41" s="3" t="s">
        <v>193</v>
      </c>
      <c r="CA41" s="3" t="s">
        <v>193</v>
      </c>
      <c r="CB41" s="3" t="s">
        <v>155</v>
      </c>
      <c r="CF41" s="3" t="s">
        <v>155</v>
      </c>
      <c r="CG41" s="3" t="s">
        <v>240</v>
      </c>
      <c r="CH41" s="3">
        <v>1.0</v>
      </c>
      <c r="CI41" s="3" t="s">
        <v>172</v>
      </c>
      <c r="CS41" s="3" t="s">
        <v>155</v>
      </c>
      <c r="CY41" s="3" t="s">
        <v>180</v>
      </c>
      <c r="CZ41" s="3" t="s">
        <v>179</v>
      </c>
      <c r="DA41" s="3" t="s">
        <v>179</v>
      </c>
      <c r="DB41" s="3" t="s">
        <v>179</v>
      </c>
      <c r="DC41" s="3" t="s">
        <v>179</v>
      </c>
      <c r="DD41" s="3" t="s">
        <v>200</v>
      </c>
      <c r="DE41" s="3" t="s">
        <v>200</v>
      </c>
      <c r="DF41" s="3" t="s">
        <v>180</v>
      </c>
      <c r="DG41" s="3" t="s">
        <v>180</v>
      </c>
      <c r="DH41" s="3" t="s">
        <v>180</v>
      </c>
      <c r="DI41" s="3" t="s">
        <v>180</v>
      </c>
      <c r="DJ41" s="3" t="s">
        <v>180</v>
      </c>
      <c r="DK41" s="3" t="s">
        <v>196</v>
      </c>
      <c r="DL41" s="3" t="s">
        <v>196</v>
      </c>
      <c r="DM41" s="3" t="s">
        <v>197</v>
      </c>
      <c r="DN41" s="3" t="s">
        <v>202</v>
      </c>
      <c r="DO41" s="3" t="s">
        <v>202</v>
      </c>
      <c r="DP41" s="3" t="s">
        <v>202</v>
      </c>
      <c r="DQ41" s="3" t="s">
        <v>202</v>
      </c>
      <c r="DR41" s="3" t="s">
        <v>202</v>
      </c>
      <c r="DS41" s="3" t="s">
        <v>181</v>
      </c>
      <c r="DT41" s="3" t="s">
        <v>181</v>
      </c>
      <c r="DU41" s="3" t="s">
        <v>202</v>
      </c>
      <c r="DV41" s="3" t="s">
        <v>202</v>
      </c>
      <c r="DW41" s="3" t="s">
        <v>202</v>
      </c>
      <c r="DX41" s="3" t="s">
        <v>202</v>
      </c>
      <c r="DY41" s="3" t="s">
        <v>202</v>
      </c>
      <c r="DZ41" s="3" t="s">
        <v>202</v>
      </c>
      <c r="EA41" s="3" t="s">
        <v>155</v>
      </c>
      <c r="EB41" s="3" t="s">
        <v>155</v>
      </c>
      <c r="EC41" s="3" t="s">
        <v>155</v>
      </c>
      <c r="ED41" s="3" t="s">
        <v>155</v>
      </c>
      <c r="EE41" s="3" t="s">
        <v>155</v>
      </c>
      <c r="EF41" s="3" t="s">
        <v>155</v>
      </c>
      <c r="EG41" s="3" t="s">
        <v>155</v>
      </c>
      <c r="EH41" s="3" t="s">
        <v>204</v>
      </c>
      <c r="EI41" s="3" t="s">
        <v>222</v>
      </c>
      <c r="EJ41" s="3" t="s">
        <v>204</v>
      </c>
      <c r="EK41" s="3" t="s">
        <v>215</v>
      </c>
      <c r="EL41" s="3" t="s">
        <v>182</v>
      </c>
      <c r="EM41" s="3" t="s">
        <v>182</v>
      </c>
      <c r="EN41" s="3" t="s">
        <v>215</v>
      </c>
      <c r="EO41" s="3" t="s">
        <v>192</v>
      </c>
      <c r="EP41" s="3" t="s">
        <v>193</v>
      </c>
      <c r="EQ41" s="3" t="s">
        <v>193</v>
      </c>
      <c r="ER41" s="3" t="s">
        <v>206</v>
      </c>
      <c r="ES41" s="3" t="s">
        <v>206</v>
      </c>
      <c r="ET41" s="3" t="s">
        <v>193</v>
      </c>
      <c r="EU41" s="3" t="s">
        <v>206</v>
      </c>
      <c r="EV41" s="3" t="s">
        <v>312</v>
      </c>
      <c r="EW41" s="4" t="str">
        <f>TEXT("6272800256319825595","0")</f>
        <v>6272800256319825595</v>
      </c>
    </row>
    <row r="42">
      <c r="A42" s="2">
        <v>45840.55086805556</v>
      </c>
      <c r="B42" s="3" t="s">
        <v>153</v>
      </c>
      <c r="C42" s="3" t="s">
        <v>155</v>
      </c>
      <c r="E42" s="3" t="s">
        <v>155</v>
      </c>
      <c r="F42" s="3" t="s">
        <v>155</v>
      </c>
      <c r="G42" s="3" t="s">
        <v>155</v>
      </c>
      <c r="J42" s="3" t="s">
        <v>186</v>
      </c>
      <c r="O42" s="3" t="s">
        <v>186</v>
      </c>
      <c r="R42" s="3" t="s">
        <v>157</v>
      </c>
      <c r="W42" s="3" t="s">
        <v>157</v>
      </c>
      <c r="AB42" s="3" t="s">
        <v>157</v>
      </c>
      <c r="AG42" s="3" t="s">
        <v>224</v>
      </c>
      <c r="AH42" s="3">
        <v>2018.0</v>
      </c>
      <c r="AI42" s="3" t="s">
        <v>242</v>
      </c>
      <c r="AP42" s="3" t="s">
        <v>210</v>
      </c>
      <c r="AQ42" s="3" t="s">
        <v>210</v>
      </c>
      <c r="AR42" s="3" t="s">
        <v>190</v>
      </c>
      <c r="AS42" s="3" t="s">
        <v>243</v>
      </c>
      <c r="AT42" s="3" t="s">
        <v>162</v>
      </c>
      <c r="AU42" s="3" t="s">
        <v>155</v>
      </c>
      <c r="BD42" s="3" t="s">
        <v>153</v>
      </c>
      <c r="BE42" s="3" t="s">
        <v>164</v>
      </c>
      <c r="BF42" s="3" t="s">
        <v>213</v>
      </c>
      <c r="BG42" s="3" t="s">
        <v>156</v>
      </c>
      <c r="BH42" s="3" t="s">
        <v>156</v>
      </c>
      <c r="BI42" s="3" t="s">
        <v>195</v>
      </c>
      <c r="BJ42" s="3" t="s">
        <v>195</v>
      </c>
      <c r="BK42" s="3" t="s">
        <v>193</v>
      </c>
      <c r="BL42" s="3" t="s">
        <v>193</v>
      </c>
      <c r="BM42" s="3" t="s">
        <v>193</v>
      </c>
      <c r="BN42" s="3" t="s">
        <v>195</v>
      </c>
      <c r="BO42" s="3" t="s">
        <v>193</v>
      </c>
      <c r="BP42" s="3" t="s">
        <v>193</v>
      </c>
      <c r="BQ42" s="3" t="s">
        <v>196</v>
      </c>
      <c r="BR42" s="3" t="s">
        <v>181</v>
      </c>
      <c r="BS42" s="3" t="s">
        <v>196</v>
      </c>
      <c r="BT42" s="3" t="s">
        <v>197</v>
      </c>
      <c r="BU42" s="3" t="s">
        <v>196</v>
      </c>
      <c r="BV42" s="3" t="s">
        <v>196</v>
      </c>
      <c r="BW42" s="3" t="s">
        <v>196</v>
      </c>
      <c r="CB42" s="3" t="s">
        <v>155</v>
      </c>
      <c r="CF42" s="3" t="s">
        <v>155</v>
      </c>
      <c r="CG42" s="3" t="s">
        <v>198</v>
      </c>
      <c r="CH42" s="3">
        <v>4.0</v>
      </c>
      <c r="CI42" s="3" t="s">
        <v>172</v>
      </c>
      <c r="CS42" s="3" t="s">
        <v>155</v>
      </c>
      <c r="CY42" s="3" t="s">
        <v>180</v>
      </c>
      <c r="CZ42" s="3" t="s">
        <v>179</v>
      </c>
      <c r="DA42" s="3" t="s">
        <v>179</v>
      </c>
      <c r="DB42" s="3" t="s">
        <v>179</v>
      </c>
      <c r="DC42" s="3" t="s">
        <v>200</v>
      </c>
      <c r="DD42" s="3" t="s">
        <v>200</v>
      </c>
      <c r="DE42" s="3" t="s">
        <v>200</v>
      </c>
      <c r="DF42" s="3" t="s">
        <v>230</v>
      </c>
      <c r="DG42" s="3" t="s">
        <v>230</v>
      </c>
      <c r="DH42" s="3" t="s">
        <v>180</v>
      </c>
      <c r="DI42" s="3" t="s">
        <v>180</v>
      </c>
      <c r="DJ42" s="3" t="s">
        <v>230</v>
      </c>
      <c r="DK42" s="3" t="s">
        <v>196</v>
      </c>
      <c r="DL42" s="3" t="s">
        <v>197</v>
      </c>
      <c r="DM42" s="3" t="s">
        <v>197</v>
      </c>
      <c r="DN42" s="3" t="s">
        <v>196</v>
      </c>
      <c r="DO42" s="3" t="s">
        <v>202</v>
      </c>
      <c r="DP42" s="3" t="s">
        <v>181</v>
      </c>
      <c r="DQ42" s="3" t="s">
        <v>202</v>
      </c>
      <c r="DR42" s="3" t="s">
        <v>202</v>
      </c>
      <c r="DS42" s="3" t="s">
        <v>202</v>
      </c>
      <c r="DT42" s="3" t="s">
        <v>202</v>
      </c>
      <c r="DU42" s="3" t="s">
        <v>202</v>
      </c>
      <c r="DV42" s="3" t="s">
        <v>202</v>
      </c>
      <c r="DW42" s="3" t="s">
        <v>202</v>
      </c>
      <c r="DX42" s="3" t="s">
        <v>196</v>
      </c>
      <c r="DY42" s="3" t="s">
        <v>196</v>
      </c>
      <c r="DZ42" s="3" t="s">
        <v>196</v>
      </c>
      <c r="EA42" s="3" t="s">
        <v>155</v>
      </c>
      <c r="EB42" s="3" t="s">
        <v>155</v>
      </c>
      <c r="EC42" s="3" t="s">
        <v>155</v>
      </c>
      <c r="ED42" s="3" t="s">
        <v>155</v>
      </c>
      <c r="EE42" s="3" t="s">
        <v>155</v>
      </c>
      <c r="EF42" s="3" t="s">
        <v>155</v>
      </c>
      <c r="EG42" s="3" t="s">
        <v>155</v>
      </c>
      <c r="EH42" s="3" t="s">
        <v>204</v>
      </c>
      <c r="EI42" s="3" t="s">
        <v>204</v>
      </c>
      <c r="EJ42" s="3" t="s">
        <v>204</v>
      </c>
      <c r="EK42" s="3" t="s">
        <v>182</v>
      </c>
      <c r="EL42" s="3" t="s">
        <v>182</v>
      </c>
      <c r="EM42" s="3" t="s">
        <v>215</v>
      </c>
      <c r="EN42" s="3" t="s">
        <v>215</v>
      </c>
      <c r="EO42" s="3" t="s">
        <v>192</v>
      </c>
      <c r="EP42" s="3" t="s">
        <v>206</v>
      </c>
      <c r="EQ42" s="3" t="s">
        <v>206</v>
      </c>
      <c r="ER42" s="3" t="s">
        <v>206</v>
      </c>
      <c r="ES42" s="3" t="s">
        <v>193</v>
      </c>
      <c r="ET42" s="3" t="s">
        <v>193</v>
      </c>
      <c r="EU42" s="3" t="s">
        <v>206</v>
      </c>
      <c r="EV42" s="3" t="s">
        <v>313</v>
      </c>
      <c r="EW42" s="4" t="str">
        <f>TEXT("6272855950987230856","0")</f>
        <v>6272855950987230856</v>
      </c>
    </row>
    <row r="43">
      <c r="A43" s="2">
        <v>45840.690775462965</v>
      </c>
      <c r="B43" s="3" t="s">
        <v>153</v>
      </c>
      <c r="C43" s="3" t="s">
        <v>155</v>
      </c>
      <c r="E43" s="3" t="s">
        <v>155</v>
      </c>
      <c r="F43" s="3" t="s">
        <v>155</v>
      </c>
      <c r="G43" s="3" t="s">
        <v>155</v>
      </c>
      <c r="K43" s="3" t="s">
        <v>185</v>
      </c>
      <c r="P43" s="3" t="s">
        <v>185</v>
      </c>
      <c r="T43" s="3" t="s">
        <v>186</v>
      </c>
      <c r="W43" s="3" t="s">
        <v>157</v>
      </c>
      <c r="AB43" s="3" t="s">
        <v>157</v>
      </c>
      <c r="AG43" s="3" t="s">
        <v>159</v>
      </c>
      <c r="AH43" s="3">
        <v>2021.0</v>
      </c>
      <c r="AI43" s="3" t="s">
        <v>187</v>
      </c>
      <c r="AK43" s="3" t="s">
        <v>258</v>
      </c>
      <c r="AN43" s="3" t="s">
        <v>314</v>
      </c>
      <c r="AP43" s="3" t="s">
        <v>243</v>
      </c>
      <c r="AQ43" s="3" t="s">
        <v>250</v>
      </c>
      <c r="AR43" s="3" t="s">
        <v>250</v>
      </c>
      <c r="AS43" s="3" t="s">
        <v>250</v>
      </c>
      <c r="AT43" s="3" t="s">
        <v>218</v>
      </c>
      <c r="AU43" s="3" t="s">
        <v>153</v>
      </c>
      <c r="AV43" s="3" t="s">
        <v>153</v>
      </c>
      <c r="AW43" s="3" t="s">
        <v>315</v>
      </c>
      <c r="AX43" s="3" t="s">
        <v>153</v>
      </c>
      <c r="AY43" s="3" t="s">
        <v>212</v>
      </c>
      <c r="BD43" s="3" t="s">
        <v>153</v>
      </c>
      <c r="BE43" s="3" t="s">
        <v>227</v>
      </c>
      <c r="BF43" s="3" t="s">
        <v>191</v>
      </c>
      <c r="BG43" s="3" t="s">
        <v>227</v>
      </c>
      <c r="BH43" s="3" t="s">
        <v>227</v>
      </c>
      <c r="BI43" s="3" t="s">
        <v>194</v>
      </c>
      <c r="BJ43" s="3" t="s">
        <v>192</v>
      </c>
      <c r="BK43" s="3" t="s">
        <v>194</v>
      </c>
      <c r="BL43" s="3" t="s">
        <v>194</v>
      </c>
      <c r="BM43" s="3" t="s">
        <v>194</v>
      </c>
      <c r="BN43" s="3" t="s">
        <v>194</v>
      </c>
      <c r="BO43" s="3" t="s">
        <v>194</v>
      </c>
      <c r="BP43" s="3" t="s">
        <v>194</v>
      </c>
      <c r="BQ43" s="3" t="s">
        <v>203</v>
      </c>
      <c r="BR43" s="3" t="s">
        <v>203</v>
      </c>
      <c r="BS43" s="3" t="s">
        <v>181</v>
      </c>
      <c r="BT43" s="3" t="s">
        <v>181</v>
      </c>
      <c r="BU43" s="3" t="s">
        <v>203</v>
      </c>
      <c r="BV43" s="3" t="s">
        <v>203</v>
      </c>
      <c r="BW43" s="3" t="s">
        <v>181</v>
      </c>
      <c r="BX43" s="3" t="s">
        <v>194</v>
      </c>
      <c r="BY43" s="3" t="s">
        <v>194</v>
      </c>
      <c r="BZ43" s="3" t="s">
        <v>194</v>
      </c>
      <c r="CA43" s="3" t="s">
        <v>194</v>
      </c>
      <c r="CB43" s="3" t="s">
        <v>155</v>
      </c>
      <c r="CF43" s="3" t="s">
        <v>316</v>
      </c>
      <c r="CG43" s="3" t="s">
        <v>256</v>
      </c>
      <c r="CH43" s="3">
        <v>2.0</v>
      </c>
      <c r="CI43" s="3" t="s">
        <v>172</v>
      </c>
      <c r="CS43" s="3" t="s">
        <v>155</v>
      </c>
      <c r="CY43" s="3" t="s">
        <v>178</v>
      </c>
      <c r="CZ43" s="3" t="s">
        <v>229</v>
      </c>
      <c r="DA43" s="3" t="s">
        <v>229</v>
      </c>
      <c r="DB43" s="3" t="s">
        <v>229</v>
      </c>
      <c r="DC43" s="3" t="s">
        <v>229</v>
      </c>
      <c r="DD43" s="3" t="s">
        <v>229</v>
      </c>
      <c r="DE43" s="3" t="s">
        <v>229</v>
      </c>
      <c r="DF43" s="3" t="s">
        <v>201</v>
      </c>
      <c r="DG43" s="3" t="s">
        <v>201</v>
      </c>
      <c r="DH43" s="3" t="s">
        <v>178</v>
      </c>
      <c r="DI43" s="3" t="s">
        <v>178</v>
      </c>
      <c r="DJ43" s="3" t="s">
        <v>201</v>
      </c>
      <c r="DK43" s="3" t="s">
        <v>202</v>
      </c>
      <c r="DL43" s="3" t="s">
        <v>181</v>
      </c>
      <c r="DM43" s="3" t="s">
        <v>181</v>
      </c>
      <c r="DN43" s="3" t="s">
        <v>197</v>
      </c>
      <c r="DO43" s="3" t="s">
        <v>203</v>
      </c>
      <c r="DP43" s="3" t="s">
        <v>203</v>
      </c>
      <c r="DQ43" s="3" t="s">
        <v>202</v>
      </c>
      <c r="DR43" s="3" t="s">
        <v>203</v>
      </c>
      <c r="DS43" s="3" t="s">
        <v>203</v>
      </c>
      <c r="DT43" s="3" t="s">
        <v>181</v>
      </c>
      <c r="DU43" s="3" t="s">
        <v>181</v>
      </c>
      <c r="DV43" s="3" t="s">
        <v>202</v>
      </c>
      <c r="DW43" s="3" t="s">
        <v>202</v>
      </c>
      <c r="DX43" s="3" t="s">
        <v>203</v>
      </c>
      <c r="DY43" s="3" t="s">
        <v>203</v>
      </c>
      <c r="DZ43" s="3" t="s">
        <v>196</v>
      </c>
      <c r="EA43" s="3" t="s">
        <v>214</v>
      </c>
      <c r="EB43" s="3" t="s">
        <v>155</v>
      </c>
      <c r="EC43" s="3" t="s">
        <v>155</v>
      </c>
      <c r="ED43" s="3" t="s">
        <v>155</v>
      </c>
      <c r="EE43" s="3" t="s">
        <v>155</v>
      </c>
      <c r="EF43" s="3" t="s">
        <v>155</v>
      </c>
      <c r="EG43" s="3" t="s">
        <v>155</v>
      </c>
      <c r="EH43" s="3" t="s">
        <v>204</v>
      </c>
      <c r="EI43" s="3" t="s">
        <v>204</v>
      </c>
      <c r="EJ43" s="3" t="s">
        <v>215</v>
      </c>
      <c r="EK43" s="3" t="s">
        <v>215</v>
      </c>
      <c r="EL43" s="3" t="s">
        <v>182</v>
      </c>
      <c r="EM43" s="3" t="s">
        <v>247</v>
      </c>
      <c r="EN43" s="3" t="s">
        <v>247</v>
      </c>
      <c r="EO43" s="3" t="s">
        <v>192</v>
      </c>
      <c r="EP43" s="3" t="s">
        <v>183</v>
      </c>
      <c r="EQ43" s="3" t="s">
        <v>183</v>
      </c>
      <c r="ER43" s="3" t="s">
        <v>183</v>
      </c>
      <c r="ES43" s="3" t="s">
        <v>183</v>
      </c>
      <c r="ET43" s="3" t="s">
        <v>183</v>
      </c>
      <c r="EU43" s="3" t="s">
        <v>205</v>
      </c>
      <c r="EV43" s="3" t="s">
        <v>317</v>
      </c>
      <c r="EW43" s="4" t="str">
        <f>TEXT("6272976833011850939","0")</f>
        <v>6272976833011850939</v>
      </c>
    </row>
    <row r="44">
      <c r="A44" s="2">
        <v>45841.41831018519</v>
      </c>
      <c r="B44" s="3" t="s">
        <v>153</v>
      </c>
      <c r="C44" s="3" t="s">
        <v>155</v>
      </c>
      <c r="E44" s="3" t="s">
        <v>155</v>
      </c>
      <c r="F44" s="3" t="s">
        <v>153</v>
      </c>
      <c r="G44" s="3" t="s">
        <v>155</v>
      </c>
      <c r="J44" s="3" t="s">
        <v>186</v>
      </c>
      <c r="O44" s="3" t="s">
        <v>186</v>
      </c>
      <c r="S44" s="3" t="s">
        <v>158</v>
      </c>
      <c r="W44" s="3" t="s">
        <v>157</v>
      </c>
      <c r="X44" s="3" t="s">
        <v>158</v>
      </c>
      <c r="AF44" s="3" t="s">
        <v>156</v>
      </c>
      <c r="AG44" s="3" t="s">
        <v>224</v>
      </c>
      <c r="AH44" s="3">
        <v>2023.0</v>
      </c>
      <c r="AI44" s="3" t="s">
        <v>187</v>
      </c>
      <c r="AJ44" s="3" t="s">
        <v>188</v>
      </c>
      <c r="AN44" s="3" t="s">
        <v>233</v>
      </c>
      <c r="AP44" s="3" t="s">
        <v>190</v>
      </c>
      <c r="AQ44" s="3" t="s">
        <v>190</v>
      </c>
      <c r="AR44" s="3" t="s">
        <v>210</v>
      </c>
      <c r="AS44" s="3" t="s">
        <v>210</v>
      </c>
      <c r="AT44" s="3" t="s">
        <v>162</v>
      </c>
      <c r="AU44" s="3" t="s">
        <v>155</v>
      </c>
      <c r="BD44" s="3" t="s">
        <v>153</v>
      </c>
      <c r="BE44" s="3" t="s">
        <v>227</v>
      </c>
      <c r="BF44" s="3" t="s">
        <v>227</v>
      </c>
      <c r="BG44" s="3" t="s">
        <v>156</v>
      </c>
      <c r="BH44" s="3" t="s">
        <v>156</v>
      </c>
      <c r="BI44" s="3" t="s">
        <v>192</v>
      </c>
      <c r="BJ44" s="3" t="s">
        <v>194</v>
      </c>
      <c r="BK44" s="3" t="s">
        <v>194</v>
      </c>
      <c r="BL44" s="3" t="s">
        <v>192</v>
      </c>
      <c r="BM44" s="3" t="s">
        <v>195</v>
      </c>
      <c r="BN44" s="3" t="s">
        <v>192</v>
      </c>
      <c r="BO44" s="3" t="s">
        <v>192</v>
      </c>
      <c r="BP44" s="3" t="s">
        <v>194</v>
      </c>
      <c r="BQ44" s="3" t="s">
        <v>166</v>
      </c>
      <c r="BR44" s="3" t="s">
        <v>166</v>
      </c>
      <c r="BS44" s="3" t="s">
        <v>166</v>
      </c>
      <c r="BT44" s="3" t="s">
        <v>166</v>
      </c>
      <c r="BU44" s="3" t="s">
        <v>203</v>
      </c>
      <c r="BV44" s="3" t="s">
        <v>203</v>
      </c>
      <c r="BW44" s="3" t="s">
        <v>197</v>
      </c>
      <c r="CB44" s="3" t="s">
        <v>155</v>
      </c>
      <c r="CF44" s="3" t="s">
        <v>318</v>
      </c>
      <c r="CG44" s="3" t="s">
        <v>281</v>
      </c>
      <c r="CH44" s="3">
        <v>3.0</v>
      </c>
      <c r="CI44" s="3" t="s">
        <v>172</v>
      </c>
      <c r="CS44" s="3" t="s">
        <v>155</v>
      </c>
      <c r="CY44" s="3" t="s">
        <v>201</v>
      </c>
      <c r="CZ44" s="3" t="s">
        <v>179</v>
      </c>
      <c r="DA44" s="3" t="s">
        <v>199</v>
      </c>
      <c r="DB44" s="3" t="s">
        <v>200</v>
      </c>
      <c r="DC44" s="3" t="s">
        <v>179</v>
      </c>
      <c r="DD44" s="3" t="s">
        <v>179</v>
      </c>
      <c r="DE44" s="3" t="s">
        <v>200</v>
      </c>
      <c r="DF44" s="3" t="s">
        <v>230</v>
      </c>
      <c r="DG44" s="3" t="s">
        <v>230</v>
      </c>
      <c r="DH44" s="3" t="s">
        <v>201</v>
      </c>
      <c r="DI44" s="3" t="s">
        <v>230</v>
      </c>
      <c r="DJ44" s="3" t="s">
        <v>180</v>
      </c>
      <c r="DK44" s="3" t="s">
        <v>196</v>
      </c>
      <c r="DL44" s="3" t="s">
        <v>196</v>
      </c>
      <c r="DM44" s="3" t="s">
        <v>196</v>
      </c>
      <c r="DN44" s="3" t="s">
        <v>202</v>
      </c>
      <c r="DO44" s="3" t="s">
        <v>197</v>
      </c>
      <c r="DP44" s="3" t="s">
        <v>197</v>
      </c>
      <c r="DQ44" s="3" t="s">
        <v>202</v>
      </c>
      <c r="DR44" s="3" t="s">
        <v>202</v>
      </c>
      <c r="DS44" s="3" t="s">
        <v>202</v>
      </c>
      <c r="DT44" s="3" t="s">
        <v>202</v>
      </c>
      <c r="DU44" s="3" t="s">
        <v>202</v>
      </c>
      <c r="DV44" s="3" t="s">
        <v>202</v>
      </c>
      <c r="DW44" s="3" t="s">
        <v>202</v>
      </c>
      <c r="DX44" s="3" t="s">
        <v>202</v>
      </c>
      <c r="DY44" s="3" t="s">
        <v>202</v>
      </c>
      <c r="DZ44" s="3" t="s">
        <v>202</v>
      </c>
      <c r="EA44" s="3" t="s">
        <v>214</v>
      </c>
      <c r="EB44" s="3" t="s">
        <v>155</v>
      </c>
      <c r="EC44" s="3" t="s">
        <v>155</v>
      </c>
      <c r="ED44" s="3" t="s">
        <v>155</v>
      </c>
      <c r="EE44" s="3" t="s">
        <v>155</v>
      </c>
      <c r="EF44" s="3" t="s">
        <v>155</v>
      </c>
      <c r="EG44" s="3" t="s">
        <v>155</v>
      </c>
      <c r="EH44" s="3" t="s">
        <v>204</v>
      </c>
      <c r="EI44" s="3" t="s">
        <v>204</v>
      </c>
      <c r="EJ44" s="3" t="s">
        <v>204</v>
      </c>
      <c r="EK44" s="3" t="s">
        <v>247</v>
      </c>
      <c r="EL44" s="3" t="s">
        <v>182</v>
      </c>
      <c r="EM44" s="3" t="s">
        <v>182</v>
      </c>
      <c r="EN44" s="3" t="s">
        <v>182</v>
      </c>
      <c r="EO44" s="3" t="s">
        <v>206</v>
      </c>
      <c r="EP44" s="3" t="s">
        <v>206</v>
      </c>
      <c r="EQ44" s="3" t="s">
        <v>206</v>
      </c>
      <c r="ER44" s="3" t="s">
        <v>206</v>
      </c>
      <c r="ES44" s="3" t="s">
        <v>206</v>
      </c>
      <c r="ET44" s="3" t="s">
        <v>206</v>
      </c>
      <c r="EU44" s="3" t="s">
        <v>206</v>
      </c>
      <c r="EV44" s="3" t="s">
        <v>319</v>
      </c>
      <c r="EW44" s="4" t="str">
        <f>TEXT("6273605422934232500","0")</f>
        <v>6273605422934232500</v>
      </c>
    </row>
    <row r="45">
      <c r="A45" s="2">
        <v>45842.449479166666</v>
      </c>
      <c r="B45" s="3" t="s">
        <v>155</v>
      </c>
      <c r="EW45" s="4" t="str">
        <f>TEXT("6274496351461258861","0")</f>
        <v>6274496351461258861</v>
      </c>
    </row>
    <row r="46">
      <c r="A46" s="2">
        <v>45842.58628472222</v>
      </c>
      <c r="B46" s="3" t="s">
        <v>153</v>
      </c>
      <c r="C46" s="3" t="s">
        <v>155</v>
      </c>
      <c r="E46" s="3" t="s">
        <v>155</v>
      </c>
      <c r="F46" s="3" t="s">
        <v>155</v>
      </c>
      <c r="G46" s="3" t="s">
        <v>155</v>
      </c>
      <c r="J46" s="3" t="s">
        <v>186</v>
      </c>
      <c r="M46" s="3" t="s">
        <v>157</v>
      </c>
      <c r="S46" s="3" t="s">
        <v>158</v>
      </c>
      <c r="X46" s="3" t="s">
        <v>158</v>
      </c>
      <c r="AD46" s="3" t="s">
        <v>186</v>
      </c>
      <c r="AG46" s="3" t="s">
        <v>217</v>
      </c>
      <c r="AH46" s="3">
        <v>1990.0</v>
      </c>
      <c r="AI46" s="3" t="s">
        <v>286</v>
      </c>
      <c r="AO46" s="3" t="s">
        <v>153</v>
      </c>
      <c r="AP46" s="3" t="s">
        <v>210</v>
      </c>
      <c r="AQ46" s="3" t="s">
        <v>210</v>
      </c>
      <c r="AR46" s="3" t="s">
        <v>210</v>
      </c>
      <c r="AS46" s="3" t="s">
        <v>210</v>
      </c>
      <c r="AT46" s="3" t="s">
        <v>162</v>
      </c>
      <c r="AU46" s="3" t="s">
        <v>155</v>
      </c>
      <c r="BD46" s="3" t="s">
        <v>153</v>
      </c>
      <c r="BE46" s="3" t="s">
        <v>156</v>
      </c>
      <c r="BF46" s="3" t="s">
        <v>156</v>
      </c>
      <c r="BG46" s="3" t="s">
        <v>156</v>
      </c>
      <c r="BH46" s="3" t="s">
        <v>156</v>
      </c>
      <c r="BI46" s="3" t="s">
        <v>195</v>
      </c>
      <c r="BJ46" s="3" t="s">
        <v>195</v>
      </c>
      <c r="BK46" s="3" t="s">
        <v>192</v>
      </c>
      <c r="BL46" s="3" t="s">
        <v>195</v>
      </c>
      <c r="BM46" s="3" t="s">
        <v>195</v>
      </c>
      <c r="BN46" s="3" t="s">
        <v>195</v>
      </c>
      <c r="BO46" s="3" t="s">
        <v>195</v>
      </c>
      <c r="BP46" s="3" t="s">
        <v>192</v>
      </c>
      <c r="BQ46" s="3" t="s">
        <v>196</v>
      </c>
      <c r="BR46" s="3" t="s">
        <v>181</v>
      </c>
      <c r="BS46" s="3" t="s">
        <v>203</v>
      </c>
      <c r="BT46" s="3" t="s">
        <v>181</v>
      </c>
      <c r="BU46" s="3" t="s">
        <v>203</v>
      </c>
      <c r="BV46" s="3" t="s">
        <v>203</v>
      </c>
      <c r="BW46" s="3" t="s">
        <v>181</v>
      </c>
      <c r="CB46" s="3" t="s">
        <v>155</v>
      </c>
      <c r="CF46" s="3" t="s">
        <v>155</v>
      </c>
      <c r="CG46" s="3" t="s">
        <v>155</v>
      </c>
      <c r="CH46" s="3">
        <v>0.0</v>
      </c>
      <c r="CO46" s="3" t="s">
        <v>298</v>
      </c>
      <c r="CS46" s="3" t="s">
        <v>153</v>
      </c>
      <c r="CT46" s="3" t="s">
        <v>299</v>
      </c>
      <c r="CU46" s="3" t="s">
        <v>320</v>
      </c>
      <c r="CV46" s="3" t="s">
        <v>301</v>
      </c>
      <c r="CW46" s="3" t="s">
        <v>302</v>
      </c>
      <c r="CX46" s="3" t="s">
        <v>177</v>
      </c>
      <c r="CY46" s="3" t="s">
        <v>180</v>
      </c>
      <c r="CZ46" s="3" t="s">
        <v>229</v>
      </c>
      <c r="DA46" s="3" t="s">
        <v>229</v>
      </c>
      <c r="DB46" s="3" t="s">
        <v>199</v>
      </c>
      <c r="DC46" s="3" t="s">
        <v>199</v>
      </c>
      <c r="DD46" s="3" t="s">
        <v>179</v>
      </c>
      <c r="DE46" s="3" t="s">
        <v>179</v>
      </c>
      <c r="DF46" s="3" t="s">
        <v>230</v>
      </c>
      <c r="DG46" s="3" t="s">
        <v>230</v>
      </c>
      <c r="DH46" s="3" t="s">
        <v>230</v>
      </c>
      <c r="DI46" s="3" t="s">
        <v>230</v>
      </c>
      <c r="DJ46" s="3" t="s">
        <v>180</v>
      </c>
      <c r="DK46" s="3" t="s">
        <v>181</v>
      </c>
      <c r="DL46" s="3" t="s">
        <v>181</v>
      </c>
      <c r="DM46" s="3" t="s">
        <v>197</v>
      </c>
      <c r="DN46" s="3" t="s">
        <v>196</v>
      </c>
      <c r="DO46" s="3" t="s">
        <v>202</v>
      </c>
      <c r="DP46" s="3" t="s">
        <v>203</v>
      </c>
      <c r="DQ46" s="3" t="s">
        <v>202</v>
      </c>
      <c r="DR46" s="3" t="s">
        <v>202</v>
      </c>
      <c r="DS46" s="3" t="s">
        <v>203</v>
      </c>
      <c r="DT46" s="3" t="s">
        <v>181</v>
      </c>
      <c r="DU46" s="3" t="s">
        <v>181</v>
      </c>
      <c r="DV46" s="3" t="s">
        <v>181</v>
      </c>
      <c r="DW46" s="3" t="s">
        <v>181</v>
      </c>
      <c r="DX46" s="3" t="s">
        <v>203</v>
      </c>
      <c r="DY46" s="3" t="s">
        <v>203</v>
      </c>
      <c r="DZ46" s="3" t="s">
        <v>203</v>
      </c>
      <c r="EA46" s="3" t="s">
        <v>214</v>
      </c>
      <c r="EB46" s="3" t="s">
        <v>214</v>
      </c>
      <c r="EC46" s="3" t="s">
        <v>155</v>
      </c>
      <c r="ED46" s="3" t="s">
        <v>155</v>
      </c>
      <c r="EE46" s="3" t="s">
        <v>155</v>
      </c>
      <c r="EF46" s="3" t="s">
        <v>155</v>
      </c>
      <c r="EG46" s="3" t="s">
        <v>214</v>
      </c>
      <c r="EH46" s="3" t="s">
        <v>204</v>
      </c>
      <c r="EI46" s="3" t="s">
        <v>204</v>
      </c>
      <c r="EJ46" s="3" t="s">
        <v>204</v>
      </c>
      <c r="EK46" s="3" t="s">
        <v>182</v>
      </c>
      <c r="EL46" s="3" t="s">
        <v>182</v>
      </c>
      <c r="EM46" s="3" t="s">
        <v>247</v>
      </c>
      <c r="EN46" s="3" t="s">
        <v>215</v>
      </c>
      <c r="EO46" s="3" t="s">
        <v>192</v>
      </c>
      <c r="EP46" s="3" t="s">
        <v>192</v>
      </c>
      <c r="EQ46" s="3" t="s">
        <v>192</v>
      </c>
      <c r="ER46" s="3" t="s">
        <v>192</v>
      </c>
      <c r="ES46" s="3" t="s">
        <v>192</v>
      </c>
      <c r="ET46" s="3" t="s">
        <v>192</v>
      </c>
      <c r="EU46" s="3" t="s">
        <v>205</v>
      </c>
      <c r="EV46" s="3" t="s">
        <v>321</v>
      </c>
      <c r="EW46" s="4" t="str">
        <f>TEXT("6274614555222915665","0")</f>
        <v>6274614555222915665</v>
      </c>
    </row>
    <row r="47">
      <c r="A47" s="2">
        <v>45842.96622685185</v>
      </c>
      <c r="B47" s="3" t="s">
        <v>153</v>
      </c>
      <c r="C47" s="3" t="s">
        <v>155</v>
      </c>
      <c r="E47" s="3" t="s">
        <v>155</v>
      </c>
      <c r="F47" s="3" t="s">
        <v>155</v>
      </c>
      <c r="G47" s="3" t="s">
        <v>153</v>
      </c>
      <c r="J47" s="3" t="s">
        <v>186</v>
      </c>
      <c r="O47" s="3" t="s">
        <v>186</v>
      </c>
      <c r="T47" s="3" t="s">
        <v>186</v>
      </c>
      <c r="W47" s="3" t="s">
        <v>157</v>
      </c>
      <c r="AD47" s="3" t="s">
        <v>186</v>
      </c>
      <c r="AG47" s="3" t="s">
        <v>217</v>
      </c>
      <c r="AH47" s="3">
        <v>2009.0</v>
      </c>
      <c r="AI47" s="3" t="s">
        <v>187</v>
      </c>
      <c r="AK47" s="3" t="s">
        <v>258</v>
      </c>
      <c r="AN47" s="3" t="s">
        <v>233</v>
      </c>
      <c r="AP47" s="3" t="s">
        <v>225</v>
      </c>
      <c r="AQ47" s="3" t="s">
        <v>225</v>
      </c>
      <c r="AR47" s="3" t="s">
        <v>225</v>
      </c>
      <c r="AS47" s="3" t="s">
        <v>225</v>
      </c>
      <c r="AT47" s="3" t="s">
        <v>226</v>
      </c>
      <c r="AU47" s="3" t="s">
        <v>155</v>
      </c>
      <c r="BD47" s="3" t="s">
        <v>153</v>
      </c>
      <c r="BE47" s="3" t="s">
        <v>164</v>
      </c>
      <c r="BF47" s="3" t="s">
        <v>164</v>
      </c>
      <c r="BG47" s="3" t="s">
        <v>191</v>
      </c>
      <c r="BH47" s="3" t="s">
        <v>191</v>
      </c>
      <c r="BI47" s="3" t="s">
        <v>165</v>
      </c>
      <c r="BJ47" s="3" t="s">
        <v>193</v>
      </c>
      <c r="BK47" s="3" t="s">
        <v>193</v>
      </c>
      <c r="BL47" s="3" t="s">
        <v>193</v>
      </c>
      <c r="BM47" s="3" t="s">
        <v>165</v>
      </c>
      <c r="BN47" s="3" t="s">
        <v>194</v>
      </c>
      <c r="BO47" s="3" t="s">
        <v>193</v>
      </c>
      <c r="BP47" s="3" t="s">
        <v>193</v>
      </c>
      <c r="BQ47" s="3" t="s">
        <v>196</v>
      </c>
      <c r="BR47" s="3" t="s">
        <v>196</v>
      </c>
      <c r="BS47" s="3" t="s">
        <v>197</v>
      </c>
      <c r="BT47" s="3" t="s">
        <v>166</v>
      </c>
      <c r="BU47" s="3" t="s">
        <v>197</v>
      </c>
      <c r="BV47" s="3" t="s">
        <v>197</v>
      </c>
      <c r="BW47" s="3" t="s">
        <v>166</v>
      </c>
      <c r="CB47" s="3" t="s">
        <v>153</v>
      </c>
      <c r="CC47" s="3" t="s">
        <v>167</v>
      </c>
      <c r="CD47" s="3" t="s">
        <v>168</v>
      </c>
      <c r="CE47" s="3" t="s">
        <v>322</v>
      </c>
      <c r="CF47" s="3" t="s">
        <v>155</v>
      </c>
      <c r="CG47" s="3" t="s">
        <v>155</v>
      </c>
      <c r="CH47" s="3">
        <v>0.0</v>
      </c>
      <c r="CI47" s="3" t="s">
        <v>172</v>
      </c>
      <c r="CS47" s="3" t="s">
        <v>155</v>
      </c>
      <c r="CY47" s="3" t="s">
        <v>221</v>
      </c>
      <c r="CZ47" s="3" t="s">
        <v>200</v>
      </c>
      <c r="DA47" s="3" t="s">
        <v>200</v>
      </c>
      <c r="DB47" s="3" t="s">
        <v>200</v>
      </c>
      <c r="DC47" s="3" t="s">
        <v>200</v>
      </c>
      <c r="DD47" s="3" t="s">
        <v>200</v>
      </c>
      <c r="DE47" s="3" t="s">
        <v>200</v>
      </c>
      <c r="DF47" s="3" t="s">
        <v>230</v>
      </c>
      <c r="DG47" s="3" t="s">
        <v>230</v>
      </c>
      <c r="DH47" s="3" t="s">
        <v>230</v>
      </c>
      <c r="DI47" s="3" t="s">
        <v>230</v>
      </c>
      <c r="DJ47" s="3" t="s">
        <v>230</v>
      </c>
      <c r="DK47" s="3" t="s">
        <v>202</v>
      </c>
      <c r="DL47" s="3" t="s">
        <v>202</v>
      </c>
      <c r="DM47" s="3" t="s">
        <v>202</v>
      </c>
      <c r="DN47" s="3" t="s">
        <v>202</v>
      </c>
      <c r="DO47" s="3" t="s">
        <v>203</v>
      </c>
      <c r="DP47" s="3" t="s">
        <v>203</v>
      </c>
      <c r="DQ47" s="3" t="s">
        <v>203</v>
      </c>
      <c r="DR47" s="3" t="s">
        <v>203</v>
      </c>
      <c r="DS47" s="3" t="s">
        <v>203</v>
      </c>
      <c r="DT47" s="3" t="s">
        <v>203</v>
      </c>
      <c r="DU47" s="3" t="s">
        <v>202</v>
      </c>
      <c r="DV47" s="3" t="s">
        <v>202</v>
      </c>
      <c r="DW47" s="3" t="s">
        <v>197</v>
      </c>
      <c r="DX47" s="3" t="s">
        <v>197</v>
      </c>
      <c r="DY47" s="3" t="s">
        <v>197</v>
      </c>
      <c r="DZ47" s="3" t="s">
        <v>202</v>
      </c>
      <c r="EA47" s="3" t="s">
        <v>155</v>
      </c>
      <c r="EB47" s="3" t="s">
        <v>155</v>
      </c>
      <c r="EC47" s="3" t="s">
        <v>155</v>
      </c>
      <c r="ED47" s="3" t="s">
        <v>155</v>
      </c>
      <c r="EE47" s="3" t="s">
        <v>155</v>
      </c>
      <c r="EF47" s="3" t="s">
        <v>155</v>
      </c>
      <c r="EG47" s="3" t="s">
        <v>155</v>
      </c>
      <c r="EH47" s="3" t="s">
        <v>204</v>
      </c>
      <c r="EI47" s="3" t="s">
        <v>204</v>
      </c>
      <c r="EJ47" s="3" t="s">
        <v>204</v>
      </c>
      <c r="EK47" s="3" t="s">
        <v>204</v>
      </c>
      <c r="EL47" s="3" t="s">
        <v>182</v>
      </c>
      <c r="EM47" s="3" t="s">
        <v>204</v>
      </c>
      <c r="EN47" s="3" t="s">
        <v>204</v>
      </c>
      <c r="EO47" s="3" t="s">
        <v>205</v>
      </c>
      <c r="EP47" s="3" t="s">
        <v>205</v>
      </c>
      <c r="EQ47" s="3" t="s">
        <v>205</v>
      </c>
      <c r="ER47" s="3" t="s">
        <v>205</v>
      </c>
      <c r="ES47" s="3" t="s">
        <v>205</v>
      </c>
      <c r="ET47" s="3" t="s">
        <v>205</v>
      </c>
      <c r="EU47" s="3" t="s">
        <v>205</v>
      </c>
      <c r="EV47" s="3" t="s">
        <v>287</v>
      </c>
      <c r="EW47" s="4" t="str">
        <f>TEXT("6274942829559308531","0")</f>
        <v>6274942829559308531</v>
      </c>
    </row>
    <row r="48">
      <c r="A48" s="2">
        <v>45844.805243055554</v>
      </c>
      <c r="B48" s="3" t="s">
        <v>153</v>
      </c>
      <c r="C48" s="3" t="s">
        <v>155</v>
      </c>
      <c r="E48" s="3" t="s">
        <v>153</v>
      </c>
      <c r="F48" s="3" t="s">
        <v>153</v>
      </c>
      <c r="G48" s="3" t="s">
        <v>155</v>
      </c>
      <c r="K48" s="3" t="s">
        <v>185</v>
      </c>
      <c r="N48" s="3" t="s">
        <v>158</v>
      </c>
      <c r="S48" s="3" t="s">
        <v>158</v>
      </c>
      <c r="W48" s="3" t="s">
        <v>157</v>
      </c>
      <c r="AF48" s="3" t="s">
        <v>156</v>
      </c>
      <c r="AG48" s="3" t="s">
        <v>217</v>
      </c>
      <c r="AH48" s="3">
        <v>2007.0</v>
      </c>
      <c r="AI48" s="3" t="s">
        <v>242</v>
      </c>
      <c r="AP48" s="3" t="s">
        <v>210</v>
      </c>
      <c r="AQ48" s="3" t="s">
        <v>243</v>
      </c>
      <c r="AR48" s="3" t="s">
        <v>225</v>
      </c>
      <c r="AS48" s="3" t="s">
        <v>243</v>
      </c>
      <c r="AT48" s="3" t="s">
        <v>162</v>
      </c>
      <c r="AU48" s="3" t="s">
        <v>155</v>
      </c>
      <c r="BD48" s="3" t="s">
        <v>153</v>
      </c>
      <c r="BE48" s="3" t="s">
        <v>156</v>
      </c>
      <c r="BF48" s="3" t="s">
        <v>164</v>
      </c>
      <c r="BG48" s="3" t="s">
        <v>156</v>
      </c>
      <c r="BH48" s="3" t="s">
        <v>164</v>
      </c>
      <c r="BI48" s="3" t="s">
        <v>193</v>
      </c>
      <c r="BJ48" s="3" t="s">
        <v>193</v>
      </c>
      <c r="BK48" s="3" t="s">
        <v>165</v>
      </c>
      <c r="BL48" s="3" t="s">
        <v>165</v>
      </c>
      <c r="BM48" s="3" t="s">
        <v>165</v>
      </c>
      <c r="BN48" s="3" t="s">
        <v>165</v>
      </c>
      <c r="BO48" s="3" t="s">
        <v>193</v>
      </c>
      <c r="BP48" s="3" t="s">
        <v>165</v>
      </c>
      <c r="BQ48" s="3" t="s">
        <v>196</v>
      </c>
      <c r="BR48" s="3" t="s">
        <v>196</v>
      </c>
      <c r="BS48" s="3" t="s">
        <v>181</v>
      </c>
      <c r="BT48" s="3" t="s">
        <v>196</v>
      </c>
      <c r="BU48" s="3" t="s">
        <v>181</v>
      </c>
      <c r="BV48" s="3" t="s">
        <v>181</v>
      </c>
      <c r="BW48" s="3" t="s">
        <v>196</v>
      </c>
      <c r="CB48" s="3" t="s">
        <v>153</v>
      </c>
      <c r="CC48" s="3" t="s">
        <v>235</v>
      </c>
      <c r="CD48" s="3" t="s">
        <v>168</v>
      </c>
      <c r="CE48" s="3" t="s">
        <v>155</v>
      </c>
      <c r="CF48" s="3" t="s">
        <v>155</v>
      </c>
      <c r="CG48" s="3" t="s">
        <v>256</v>
      </c>
      <c r="CH48" s="3">
        <v>3.0</v>
      </c>
      <c r="CI48" s="3" t="s">
        <v>172</v>
      </c>
      <c r="CS48" s="3" t="s">
        <v>155</v>
      </c>
      <c r="CY48" s="3" t="s">
        <v>180</v>
      </c>
      <c r="CZ48" s="3" t="s">
        <v>179</v>
      </c>
      <c r="DA48" s="3" t="s">
        <v>199</v>
      </c>
      <c r="DB48" s="3" t="s">
        <v>179</v>
      </c>
      <c r="DC48" s="3" t="s">
        <v>179</v>
      </c>
      <c r="DD48" s="3" t="s">
        <v>200</v>
      </c>
      <c r="DE48" s="3" t="s">
        <v>200</v>
      </c>
      <c r="DF48" s="3" t="s">
        <v>180</v>
      </c>
      <c r="DG48" s="3" t="s">
        <v>180</v>
      </c>
      <c r="DH48" s="3" t="s">
        <v>180</v>
      </c>
      <c r="DI48" s="3" t="s">
        <v>180</v>
      </c>
      <c r="DJ48" s="3" t="s">
        <v>180</v>
      </c>
      <c r="DK48" s="3" t="s">
        <v>196</v>
      </c>
      <c r="DL48" s="3" t="s">
        <v>197</v>
      </c>
      <c r="DM48" s="3" t="s">
        <v>197</v>
      </c>
      <c r="DN48" s="3" t="s">
        <v>196</v>
      </c>
      <c r="DO48" s="3" t="s">
        <v>196</v>
      </c>
      <c r="DP48" s="3" t="s">
        <v>202</v>
      </c>
      <c r="DQ48" s="3" t="s">
        <v>181</v>
      </c>
      <c r="DR48" s="3" t="s">
        <v>181</v>
      </c>
      <c r="DS48" s="3" t="s">
        <v>181</v>
      </c>
      <c r="DT48" s="3" t="s">
        <v>203</v>
      </c>
      <c r="DU48" s="3" t="s">
        <v>181</v>
      </c>
      <c r="DV48" s="3" t="s">
        <v>196</v>
      </c>
      <c r="DW48" s="3" t="s">
        <v>196</v>
      </c>
      <c r="DX48" s="3" t="s">
        <v>202</v>
      </c>
      <c r="DY48" s="3" t="s">
        <v>202</v>
      </c>
      <c r="DZ48" s="3" t="s">
        <v>202</v>
      </c>
      <c r="EA48" s="3" t="s">
        <v>214</v>
      </c>
      <c r="EB48" s="3" t="s">
        <v>155</v>
      </c>
      <c r="EC48" s="3" t="s">
        <v>155</v>
      </c>
      <c r="ED48" s="3" t="s">
        <v>155</v>
      </c>
      <c r="EE48" s="3" t="s">
        <v>155</v>
      </c>
      <c r="EF48" s="3" t="s">
        <v>155</v>
      </c>
      <c r="EG48" s="3" t="s">
        <v>155</v>
      </c>
      <c r="EH48" s="3" t="s">
        <v>222</v>
      </c>
      <c r="EI48" s="3" t="s">
        <v>215</v>
      </c>
      <c r="EJ48" s="3" t="s">
        <v>215</v>
      </c>
      <c r="EK48" s="3" t="s">
        <v>247</v>
      </c>
      <c r="EL48" s="3" t="s">
        <v>182</v>
      </c>
      <c r="EM48" s="3" t="s">
        <v>182</v>
      </c>
      <c r="EN48" s="3" t="s">
        <v>182</v>
      </c>
      <c r="EO48" s="3" t="s">
        <v>192</v>
      </c>
      <c r="EP48" s="3" t="s">
        <v>192</v>
      </c>
      <c r="EQ48" s="3" t="s">
        <v>192</v>
      </c>
      <c r="ER48" s="3" t="s">
        <v>192</v>
      </c>
      <c r="ES48" s="3" t="s">
        <v>192</v>
      </c>
      <c r="ET48" s="3" t="s">
        <v>192</v>
      </c>
      <c r="EU48" s="3" t="s">
        <v>192</v>
      </c>
      <c r="EV48" s="3" t="s">
        <v>323</v>
      </c>
      <c r="EW48" s="4" t="str">
        <f>TEXT("6276531732314047282","0")</f>
        <v>6276531732314047282</v>
      </c>
    </row>
    <row r="49">
      <c r="A49" s="2">
        <v>45844.94865740741</v>
      </c>
      <c r="B49" s="3" t="s">
        <v>153</v>
      </c>
      <c r="C49" s="3" t="s">
        <v>155</v>
      </c>
      <c r="E49" s="3" t="s">
        <v>153</v>
      </c>
      <c r="F49" s="3" t="s">
        <v>153</v>
      </c>
      <c r="G49" s="3" t="s">
        <v>155</v>
      </c>
      <c r="J49" s="3" t="s">
        <v>186</v>
      </c>
      <c r="M49" s="3" t="s">
        <v>157</v>
      </c>
      <c r="S49" s="3" t="s">
        <v>158</v>
      </c>
      <c r="W49" s="3" t="s">
        <v>157</v>
      </c>
      <c r="AB49" s="3" t="s">
        <v>157</v>
      </c>
      <c r="AG49" s="3" t="s">
        <v>159</v>
      </c>
      <c r="AH49" s="3">
        <v>2019.0</v>
      </c>
      <c r="AI49" s="3" t="s">
        <v>209</v>
      </c>
      <c r="AP49" s="3" t="s">
        <v>210</v>
      </c>
      <c r="AQ49" s="3" t="s">
        <v>243</v>
      </c>
      <c r="AR49" s="3" t="s">
        <v>210</v>
      </c>
      <c r="AS49" s="3" t="s">
        <v>243</v>
      </c>
      <c r="AT49" s="3" t="s">
        <v>234</v>
      </c>
      <c r="AU49" s="3" t="s">
        <v>153</v>
      </c>
      <c r="AV49" s="3" t="s">
        <v>153</v>
      </c>
      <c r="AW49" s="3" t="s">
        <v>163</v>
      </c>
      <c r="AX49" s="3" t="s">
        <v>153</v>
      </c>
      <c r="AY49" s="3" t="s">
        <v>244</v>
      </c>
      <c r="AZ49" s="3" t="s">
        <v>153</v>
      </c>
      <c r="BA49" s="3" t="s">
        <v>153</v>
      </c>
      <c r="BB49" s="3" t="s">
        <v>255</v>
      </c>
      <c r="BC49" s="3" t="s">
        <v>155</v>
      </c>
      <c r="BD49" s="3" t="s">
        <v>153</v>
      </c>
      <c r="BE49" s="3" t="s">
        <v>227</v>
      </c>
      <c r="BF49" s="3" t="s">
        <v>191</v>
      </c>
      <c r="BG49" s="3" t="s">
        <v>227</v>
      </c>
      <c r="BH49" s="3" t="s">
        <v>227</v>
      </c>
      <c r="BI49" s="3" t="s">
        <v>194</v>
      </c>
      <c r="BJ49" s="3" t="s">
        <v>194</v>
      </c>
      <c r="BK49" s="3" t="s">
        <v>194</v>
      </c>
      <c r="BL49" s="3" t="s">
        <v>194</v>
      </c>
      <c r="BM49" s="3" t="s">
        <v>194</v>
      </c>
      <c r="BN49" s="3" t="s">
        <v>194</v>
      </c>
      <c r="BO49" s="3" t="s">
        <v>194</v>
      </c>
      <c r="BP49" s="3" t="s">
        <v>194</v>
      </c>
      <c r="BQ49" s="3" t="s">
        <v>203</v>
      </c>
      <c r="BR49" s="3" t="s">
        <v>196</v>
      </c>
      <c r="BS49" s="3" t="s">
        <v>203</v>
      </c>
      <c r="BT49" s="3" t="s">
        <v>196</v>
      </c>
      <c r="BU49" s="3" t="s">
        <v>203</v>
      </c>
      <c r="BV49" s="3" t="s">
        <v>203</v>
      </c>
      <c r="BW49" s="3" t="s">
        <v>203</v>
      </c>
      <c r="BX49" s="3" t="s">
        <v>194</v>
      </c>
      <c r="BY49" s="3" t="s">
        <v>194</v>
      </c>
      <c r="BZ49" s="3" t="s">
        <v>195</v>
      </c>
      <c r="CA49" s="3" t="s">
        <v>195</v>
      </c>
      <c r="CB49" s="3" t="s">
        <v>155</v>
      </c>
      <c r="CF49" s="3" t="s">
        <v>170</v>
      </c>
      <c r="CG49" s="3" t="s">
        <v>267</v>
      </c>
      <c r="CH49" s="3">
        <v>4.0</v>
      </c>
      <c r="CK49" s="3" t="s">
        <v>307</v>
      </c>
      <c r="CS49" s="3" t="s">
        <v>153</v>
      </c>
      <c r="CT49" s="3" t="s">
        <v>299</v>
      </c>
      <c r="CU49" s="3" t="s">
        <v>300</v>
      </c>
      <c r="CV49" s="3" t="s">
        <v>301</v>
      </c>
      <c r="CW49" s="3" t="s">
        <v>176</v>
      </c>
      <c r="CX49" s="3" t="s">
        <v>177</v>
      </c>
      <c r="CY49" s="3" t="s">
        <v>178</v>
      </c>
      <c r="CZ49" s="3" t="s">
        <v>229</v>
      </c>
      <c r="DA49" s="3" t="s">
        <v>229</v>
      </c>
      <c r="DB49" s="3" t="s">
        <v>229</v>
      </c>
      <c r="DC49" s="3" t="s">
        <v>229</v>
      </c>
      <c r="DD49" s="3" t="s">
        <v>229</v>
      </c>
      <c r="DE49" s="3" t="s">
        <v>179</v>
      </c>
      <c r="DF49" s="3" t="s">
        <v>180</v>
      </c>
      <c r="DG49" s="3" t="s">
        <v>180</v>
      </c>
      <c r="DH49" s="3" t="s">
        <v>201</v>
      </c>
      <c r="DI49" s="3" t="s">
        <v>180</v>
      </c>
      <c r="DJ49" s="3" t="s">
        <v>180</v>
      </c>
      <c r="DK49" s="3" t="s">
        <v>197</v>
      </c>
      <c r="DL49" s="3" t="s">
        <v>181</v>
      </c>
      <c r="DM49" s="3" t="s">
        <v>181</v>
      </c>
      <c r="DN49" s="3" t="s">
        <v>181</v>
      </c>
      <c r="DO49" s="3" t="s">
        <v>203</v>
      </c>
      <c r="DP49" s="3" t="s">
        <v>196</v>
      </c>
      <c r="DQ49" s="3" t="s">
        <v>203</v>
      </c>
      <c r="DR49" s="3" t="s">
        <v>203</v>
      </c>
      <c r="DS49" s="3" t="s">
        <v>203</v>
      </c>
      <c r="DT49" s="3" t="s">
        <v>203</v>
      </c>
      <c r="DU49" s="3" t="s">
        <v>181</v>
      </c>
      <c r="DV49" s="3" t="s">
        <v>181</v>
      </c>
      <c r="DW49" s="3" t="s">
        <v>181</v>
      </c>
      <c r="DX49" s="3" t="s">
        <v>203</v>
      </c>
      <c r="DY49" s="3" t="s">
        <v>203</v>
      </c>
      <c r="DZ49" s="3" t="s">
        <v>196</v>
      </c>
      <c r="EA49" s="3" t="s">
        <v>155</v>
      </c>
      <c r="EB49" s="3" t="s">
        <v>155</v>
      </c>
      <c r="EC49" s="3" t="s">
        <v>155</v>
      </c>
      <c r="ED49" s="3" t="s">
        <v>155</v>
      </c>
      <c r="EE49" s="3" t="s">
        <v>155</v>
      </c>
      <c r="EF49" s="3" t="s">
        <v>155</v>
      </c>
      <c r="EG49" s="3" t="s">
        <v>155</v>
      </c>
      <c r="EH49" s="3" t="s">
        <v>222</v>
      </c>
      <c r="EI49" s="3" t="s">
        <v>222</v>
      </c>
      <c r="EJ49" s="3" t="s">
        <v>222</v>
      </c>
      <c r="EK49" s="3" t="s">
        <v>182</v>
      </c>
      <c r="EL49" s="3" t="s">
        <v>182</v>
      </c>
      <c r="EM49" s="3" t="s">
        <v>182</v>
      </c>
      <c r="EN49" s="3" t="s">
        <v>222</v>
      </c>
      <c r="EO49" s="3" t="s">
        <v>183</v>
      </c>
      <c r="EP49" s="3" t="s">
        <v>183</v>
      </c>
      <c r="EQ49" s="3" t="s">
        <v>183</v>
      </c>
      <c r="ER49" s="3" t="s">
        <v>183</v>
      </c>
      <c r="ES49" s="3" t="s">
        <v>183</v>
      </c>
      <c r="ET49" s="3" t="s">
        <v>183</v>
      </c>
      <c r="EU49" s="3" t="s">
        <v>183</v>
      </c>
      <c r="EV49" s="3" t="s">
        <v>324</v>
      </c>
      <c r="EW49" s="4" t="str">
        <f>TEXT("6276655647212496989","0")</f>
        <v>6276655647212496989</v>
      </c>
    </row>
    <row r="50">
      <c r="A50" s="2">
        <v>45844.971180555556</v>
      </c>
      <c r="B50" s="3" t="s">
        <v>153</v>
      </c>
      <c r="C50" s="3" t="s">
        <v>155</v>
      </c>
      <c r="E50" s="3" t="s">
        <v>155</v>
      </c>
      <c r="F50" s="3" t="s">
        <v>153</v>
      </c>
      <c r="G50" s="3" t="s">
        <v>155</v>
      </c>
      <c r="J50" s="3" t="s">
        <v>186</v>
      </c>
      <c r="N50" s="3" t="s">
        <v>158</v>
      </c>
      <c r="S50" s="3" t="s">
        <v>158</v>
      </c>
      <c r="X50" s="3" t="s">
        <v>158</v>
      </c>
      <c r="AB50" s="3" t="s">
        <v>157</v>
      </c>
      <c r="AG50" s="3" t="s">
        <v>217</v>
      </c>
      <c r="AH50" s="3">
        <v>2018.0</v>
      </c>
      <c r="AI50" s="3" t="s">
        <v>187</v>
      </c>
      <c r="AJ50" s="3" t="s">
        <v>188</v>
      </c>
      <c r="AN50" s="3" t="s">
        <v>189</v>
      </c>
      <c r="AP50" s="3" t="s">
        <v>210</v>
      </c>
      <c r="AQ50" s="3" t="s">
        <v>243</v>
      </c>
      <c r="AR50" s="3" t="s">
        <v>243</v>
      </c>
      <c r="AS50" s="3" t="s">
        <v>243</v>
      </c>
      <c r="AT50" s="3" t="s">
        <v>218</v>
      </c>
      <c r="AU50" s="3" t="s">
        <v>153</v>
      </c>
      <c r="AV50" s="3" t="s">
        <v>155</v>
      </c>
      <c r="BD50" s="3" t="s">
        <v>153</v>
      </c>
      <c r="BE50" s="3" t="s">
        <v>164</v>
      </c>
      <c r="BF50" s="3" t="s">
        <v>164</v>
      </c>
      <c r="BG50" s="3" t="s">
        <v>227</v>
      </c>
      <c r="BH50" s="3" t="s">
        <v>191</v>
      </c>
      <c r="BI50" s="3" t="s">
        <v>195</v>
      </c>
      <c r="BJ50" s="3" t="s">
        <v>192</v>
      </c>
      <c r="BK50" s="3" t="s">
        <v>192</v>
      </c>
      <c r="BL50" s="3" t="s">
        <v>192</v>
      </c>
      <c r="BM50" s="3" t="s">
        <v>195</v>
      </c>
      <c r="BN50" s="3" t="s">
        <v>192</v>
      </c>
      <c r="BO50" s="3" t="s">
        <v>192</v>
      </c>
      <c r="BP50" s="3" t="s">
        <v>192</v>
      </c>
      <c r="BQ50" s="3" t="s">
        <v>203</v>
      </c>
      <c r="BR50" s="3" t="s">
        <v>196</v>
      </c>
      <c r="BS50" s="3" t="s">
        <v>181</v>
      </c>
      <c r="BT50" s="3" t="s">
        <v>181</v>
      </c>
      <c r="BU50" s="3" t="s">
        <v>181</v>
      </c>
      <c r="BV50" s="3" t="s">
        <v>181</v>
      </c>
      <c r="BW50" s="3" t="s">
        <v>181</v>
      </c>
      <c r="BX50" s="3" t="s">
        <v>192</v>
      </c>
      <c r="BY50" s="3" t="s">
        <v>192</v>
      </c>
      <c r="BZ50" s="3" t="s">
        <v>195</v>
      </c>
      <c r="CA50" s="3" t="s">
        <v>192</v>
      </c>
      <c r="CB50" s="3" t="s">
        <v>155</v>
      </c>
      <c r="CF50" s="3" t="s">
        <v>280</v>
      </c>
      <c r="CG50" s="3" t="s">
        <v>240</v>
      </c>
      <c r="CH50" s="3">
        <v>1.0</v>
      </c>
      <c r="CI50" s="3" t="s">
        <v>172</v>
      </c>
      <c r="CS50" s="3" t="s">
        <v>155</v>
      </c>
      <c r="CY50" s="3" t="s">
        <v>201</v>
      </c>
      <c r="CZ50" s="3" t="s">
        <v>199</v>
      </c>
      <c r="DA50" s="3" t="s">
        <v>199</v>
      </c>
      <c r="DB50" s="3" t="s">
        <v>199</v>
      </c>
      <c r="DC50" s="3" t="s">
        <v>199</v>
      </c>
      <c r="DD50" s="3" t="s">
        <v>199</v>
      </c>
      <c r="DE50" s="3" t="s">
        <v>199</v>
      </c>
      <c r="DF50" s="3" t="s">
        <v>201</v>
      </c>
      <c r="DG50" s="3" t="s">
        <v>201</v>
      </c>
      <c r="DH50" s="3" t="s">
        <v>201</v>
      </c>
      <c r="DI50" s="3" t="s">
        <v>201</v>
      </c>
      <c r="DJ50" s="3" t="s">
        <v>180</v>
      </c>
      <c r="DK50" s="3" t="s">
        <v>181</v>
      </c>
      <c r="DL50" s="3" t="s">
        <v>181</v>
      </c>
      <c r="DM50" s="3" t="s">
        <v>181</v>
      </c>
      <c r="DN50" s="3" t="s">
        <v>181</v>
      </c>
      <c r="DO50" s="3" t="s">
        <v>181</v>
      </c>
      <c r="DP50" s="3" t="s">
        <v>181</v>
      </c>
      <c r="DQ50" s="3" t="s">
        <v>181</v>
      </c>
      <c r="DR50" s="3" t="s">
        <v>181</v>
      </c>
      <c r="DS50" s="3" t="s">
        <v>181</v>
      </c>
      <c r="DT50" s="3" t="s">
        <v>181</v>
      </c>
      <c r="DU50" s="3" t="s">
        <v>181</v>
      </c>
      <c r="DV50" s="3" t="s">
        <v>181</v>
      </c>
      <c r="DW50" s="3" t="s">
        <v>181</v>
      </c>
      <c r="DX50" s="3" t="s">
        <v>181</v>
      </c>
      <c r="DY50" s="3" t="s">
        <v>181</v>
      </c>
      <c r="DZ50" s="3" t="s">
        <v>181</v>
      </c>
      <c r="EA50" s="3" t="s">
        <v>214</v>
      </c>
      <c r="EB50" s="3" t="s">
        <v>214</v>
      </c>
      <c r="EC50" s="3" t="s">
        <v>214</v>
      </c>
      <c r="ED50" s="3" t="s">
        <v>214</v>
      </c>
      <c r="EE50" s="3" t="s">
        <v>214</v>
      </c>
      <c r="EF50" s="3" t="s">
        <v>214</v>
      </c>
      <c r="EG50" s="3" t="s">
        <v>214</v>
      </c>
      <c r="EH50" s="3" t="s">
        <v>204</v>
      </c>
      <c r="EI50" s="3" t="s">
        <v>204</v>
      </c>
      <c r="EJ50" s="3" t="s">
        <v>222</v>
      </c>
      <c r="EK50" s="3" t="s">
        <v>247</v>
      </c>
      <c r="EL50" s="3" t="s">
        <v>182</v>
      </c>
      <c r="EM50" s="3" t="s">
        <v>247</v>
      </c>
      <c r="EN50" s="3" t="s">
        <v>204</v>
      </c>
      <c r="EO50" s="3" t="s">
        <v>205</v>
      </c>
      <c r="EP50" s="3" t="s">
        <v>206</v>
      </c>
      <c r="EQ50" s="3" t="s">
        <v>206</v>
      </c>
      <c r="ER50" s="3" t="s">
        <v>206</v>
      </c>
      <c r="ES50" s="3" t="s">
        <v>206</v>
      </c>
      <c r="ET50" s="3" t="s">
        <v>206</v>
      </c>
      <c r="EU50" s="3" t="s">
        <v>206</v>
      </c>
      <c r="EV50" s="3" t="s">
        <v>325</v>
      </c>
      <c r="EW50" s="4" t="str">
        <f>TEXT("6276675104327440848","0")</f>
        <v>6276675104327440848</v>
      </c>
    </row>
    <row r="51">
      <c r="A51" s="2">
        <v>45847.388344907406</v>
      </c>
      <c r="B51" s="3" t="s">
        <v>153</v>
      </c>
      <c r="C51" s="3" t="s">
        <v>155</v>
      </c>
      <c r="E51" s="3" t="s">
        <v>155</v>
      </c>
      <c r="F51" s="3" t="s">
        <v>155</v>
      </c>
      <c r="G51" s="3" t="s">
        <v>155</v>
      </c>
      <c r="J51" s="3" t="s">
        <v>186</v>
      </c>
      <c r="O51" s="3" t="s">
        <v>186</v>
      </c>
      <c r="R51" s="3" t="s">
        <v>157</v>
      </c>
      <c r="W51" s="3" t="s">
        <v>157</v>
      </c>
      <c r="AF51" s="3" t="s">
        <v>156</v>
      </c>
      <c r="AG51" s="3" t="s">
        <v>326</v>
      </c>
      <c r="AH51" s="3">
        <v>2014.0</v>
      </c>
      <c r="AI51" s="3" t="s">
        <v>187</v>
      </c>
      <c r="AJ51" s="3" t="s">
        <v>188</v>
      </c>
      <c r="AN51" s="3" t="s">
        <v>189</v>
      </c>
      <c r="AP51" s="3" t="s">
        <v>190</v>
      </c>
      <c r="AQ51" s="3" t="s">
        <v>210</v>
      </c>
      <c r="AR51" s="3" t="s">
        <v>225</v>
      </c>
      <c r="AS51" s="3" t="s">
        <v>225</v>
      </c>
      <c r="AT51" s="3" t="s">
        <v>234</v>
      </c>
      <c r="AU51" s="3" t="s">
        <v>153</v>
      </c>
      <c r="AV51" s="3" t="s">
        <v>155</v>
      </c>
      <c r="BD51" s="3" t="s">
        <v>153</v>
      </c>
      <c r="BE51" s="3" t="s">
        <v>164</v>
      </c>
      <c r="BF51" s="3" t="s">
        <v>191</v>
      </c>
      <c r="BG51" s="3" t="s">
        <v>164</v>
      </c>
      <c r="BH51" s="3" t="s">
        <v>213</v>
      </c>
      <c r="BI51" s="3" t="s">
        <v>193</v>
      </c>
      <c r="BJ51" s="3" t="s">
        <v>193</v>
      </c>
      <c r="BK51" s="3" t="s">
        <v>193</v>
      </c>
      <c r="BL51" s="3" t="s">
        <v>192</v>
      </c>
      <c r="BM51" s="3" t="s">
        <v>193</v>
      </c>
      <c r="BN51" s="3" t="s">
        <v>193</v>
      </c>
      <c r="BO51" s="3" t="s">
        <v>193</v>
      </c>
      <c r="BP51" s="3" t="s">
        <v>192</v>
      </c>
      <c r="BQ51" s="3" t="s">
        <v>196</v>
      </c>
      <c r="BR51" s="3" t="s">
        <v>196</v>
      </c>
      <c r="BS51" s="3" t="s">
        <v>196</v>
      </c>
      <c r="BT51" s="3" t="s">
        <v>196</v>
      </c>
      <c r="BU51" s="3" t="s">
        <v>181</v>
      </c>
      <c r="BV51" s="3" t="s">
        <v>196</v>
      </c>
      <c r="BW51" s="3" t="s">
        <v>196</v>
      </c>
      <c r="BX51" s="3" t="s">
        <v>195</v>
      </c>
      <c r="BY51" s="3" t="s">
        <v>192</v>
      </c>
      <c r="BZ51" s="3" t="s">
        <v>195</v>
      </c>
      <c r="CA51" s="3" t="s">
        <v>195</v>
      </c>
      <c r="CB51" s="3" t="s">
        <v>155</v>
      </c>
      <c r="CF51" s="3" t="s">
        <v>155</v>
      </c>
      <c r="CG51" s="3" t="s">
        <v>198</v>
      </c>
      <c r="CH51" s="3">
        <v>2.0</v>
      </c>
      <c r="CI51" s="3" t="s">
        <v>172</v>
      </c>
      <c r="CJ51" s="3" t="s">
        <v>327</v>
      </c>
      <c r="CS51" s="3" t="s">
        <v>155</v>
      </c>
      <c r="CY51" s="3" t="s">
        <v>180</v>
      </c>
      <c r="CZ51" s="3" t="s">
        <v>229</v>
      </c>
      <c r="DA51" s="3" t="s">
        <v>199</v>
      </c>
      <c r="DB51" s="3" t="s">
        <v>179</v>
      </c>
      <c r="DC51" s="3" t="s">
        <v>179</v>
      </c>
      <c r="DD51" s="3" t="s">
        <v>200</v>
      </c>
      <c r="DE51" s="3" t="s">
        <v>200</v>
      </c>
      <c r="DF51" s="3" t="s">
        <v>178</v>
      </c>
      <c r="DG51" s="3" t="s">
        <v>178</v>
      </c>
      <c r="DH51" s="3" t="s">
        <v>201</v>
      </c>
      <c r="DI51" s="3" t="s">
        <v>180</v>
      </c>
      <c r="DJ51" s="3" t="s">
        <v>180</v>
      </c>
      <c r="DK51" s="3" t="s">
        <v>197</v>
      </c>
      <c r="DL51" s="3" t="s">
        <v>197</v>
      </c>
      <c r="DM51" s="3" t="s">
        <v>197</v>
      </c>
      <c r="DN51" s="3" t="s">
        <v>197</v>
      </c>
      <c r="DO51" s="3" t="s">
        <v>197</v>
      </c>
      <c r="DP51" s="3" t="s">
        <v>197</v>
      </c>
      <c r="DQ51" s="3" t="s">
        <v>181</v>
      </c>
      <c r="DR51" s="3" t="s">
        <v>181</v>
      </c>
      <c r="DS51" s="3" t="s">
        <v>181</v>
      </c>
      <c r="DT51" s="3" t="s">
        <v>181</v>
      </c>
      <c r="DU51" s="3" t="s">
        <v>196</v>
      </c>
      <c r="DV51" s="3" t="s">
        <v>203</v>
      </c>
      <c r="DW51" s="3" t="s">
        <v>196</v>
      </c>
      <c r="DX51" s="3" t="s">
        <v>196</v>
      </c>
      <c r="DY51" s="3" t="s">
        <v>196</v>
      </c>
      <c r="DZ51" s="3" t="s">
        <v>196</v>
      </c>
      <c r="EA51" s="3" t="s">
        <v>155</v>
      </c>
      <c r="EB51" s="3" t="s">
        <v>155</v>
      </c>
      <c r="EC51" s="3" t="s">
        <v>155</v>
      </c>
      <c r="ED51" s="3" t="s">
        <v>155</v>
      </c>
      <c r="EE51" s="3" t="s">
        <v>155</v>
      </c>
      <c r="EF51" s="3" t="s">
        <v>155</v>
      </c>
      <c r="EG51" s="3" t="s">
        <v>155</v>
      </c>
      <c r="EH51" s="3" t="s">
        <v>204</v>
      </c>
      <c r="EI51" s="3" t="s">
        <v>204</v>
      </c>
      <c r="EJ51" s="3" t="s">
        <v>204</v>
      </c>
      <c r="EK51" s="3" t="s">
        <v>204</v>
      </c>
      <c r="EL51" s="3" t="s">
        <v>182</v>
      </c>
      <c r="EM51" s="3" t="s">
        <v>204</v>
      </c>
      <c r="EN51" s="3" t="s">
        <v>204</v>
      </c>
      <c r="EO51" s="3" t="s">
        <v>205</v>
      </c>
      <c r="EP51" s="3" t="s">
        <v>192</v>
      </c>
      <c r="EQ51" s="3" t="s">
        <v>192</v>
      </c>
      <c r="ER51" s="3" t="s">
        <v>192</v>
      </c>
      <c r="ES51" s="3" t="s">
        <v>192</v>
      </c>
      <c r="ET51" s="3" t="s">
        <v>183</v>
      </c>
      <c r="EU51" s="3" t="s">
        <v>205</v>
      </c>
      <c r="EV51" s="3" t="s">
        <v>328</v>
      </c>
      <c r="EW51" s="4" t="str">
        <f>TEXT("6278763535147668561","0")</f>
        <v>6278763535147668561</v>
      </c>
    </row>
    <row r="52">
      <c r="A52" s="2">
        <v>45847.39239583333</v>
      </c>
      <c r="B52" s="3" t="s">
        <v>153</v>
      </c>
      <c r="C52" s="3" t="s">
        <v>155</v>
      </c>
      <c r="E52" s="3" t="s">
        <v>155</v>
      </c>
      <c r="F52" s="3" t="s">
        <v>155</v>
      </c>
      <c r="G52" s="3" t="s">
        <v>155</v>
      </c>
      <c r="J52" s="3" t="s">
        <v>186</v>
      </c>
      <c r="N52" s="3" t="s">
        <v>158</v>
      </c>
      <c r="S52" s="3" t="s">
        <v>158</v>
      </c>
      <c r="W52" s="3" t="s">
        <v>157</v>
      </c>
      <c r="AB52" s="3" t="s">
        <v>157</v>
      </c>
      <c r="AG52" s="3" t="s">
        <v>159</v>
      </c>
      <c r="AH52" s="3">
        <v>2015.0</v>
      </c>
      <c r="AI52" s="3" t="s">
        <v>187</v>
      </c>
      <c r="AK52" s="3" t="s">
        <v>258</v>
      </c>
      <c r="AN52" s="3" t="s">
        <v>189</v>
      </c>
      <c r="AP52" s="3" t="s">
        <v>225</v>
      </c>
      <c r="AQ52" s="3" t="s">
        <v>225</v>
      </c>
      <c r="AR52" s="3" t="s">
        <v>225</v>
      </c>
      <c r="AS52" s="3" t="s">
        <v>225</v>
      </c>
      <c r="AT52" s="3" t="s">
        <v>218</v>
      </c>
      <c r="AU52" s="3" t="s">
        <v>153</v>
      </c>
      <c r="AV52" s="3" t="s">
        <v>155</v>
      </c>
      <c r="BD52" s="3" t="s">
        <v>153</v>
      </c>
      <c r="BE52" s="3" t="s">
        <v>164</v>
      </c>
      <c r="BF52" s="3" t="s">
        <v>164</v>
      </c>
      <c r="BG52" s="3" t="s">
        <v>191</v>
      </c>
      <c r="BH52" s="3" t="s">
        <v>191</v>
      </c>
      <c r="BI52" s="3" t="s">
        <v>195</v>
      </c>
      <c r="BJ52" s="3" t="s">
        <v>193</v>
      </c>
      <c r="BK52" s="3" t="s">
        <v>165</v>
      </c>
      <c r="BL52" s="3" t="s">
        <v>195</v>
      </c>
      <c r="BM52" s="3" t="s">
        <v>165</v>
      </c>
      <c r="BN52" s="3" t="s">
        <v>192</v>
      </c>
      <c r="BO52" s="3" t="s">
        <v>165</v>
      </c>
      <c r="BP52" s="3" t="s">
        <v>193</v>
      </c>
      <c r="BQ52" s="3" t="s">
        <v>181</v>
      </c>
      <c r="BR52" s="3" t="s">
        <v>196</v>
      </c>
      <c r="BS52" s="3" t="s">
        <v>196</v>
      </c>
      <c r="BT52" s="3" t="s">
        <v>166</v>
      </c>
      <c r="BU52" s="3" t="s">
        <v>166</v>
      </c>
      <c r="BV52" s="3" t="s">
        <v>166</v>
      </c>
      <c r="BW52" s="3" t="s">
        <v>166</v>
      </c>
      <c r="BX52" s="3" t="s">
        <v>165</v>
      </c>
      <c r="BY52" s="3" t="s">
        <v>165</v>
      </c>
      <c r="BZ52" s="3" t="s">
        <v>165</v>
      </c>
      <c r="CA52" s="3" t="s">
        <v>165</v>
      </c>
      <c r="CB52" s="3" t="s">
        <v>155</v>
      </c>
      <c r="CF52" s="3" t="s">
        <v>155</v>
      </c>
      <c r="CG52" s="3" t="s">
        <v>155</v>
      </c>
      <c r="CH52" s="3">
        <v>0.0</v>
      </c>
      <c r="CI52" s="3" t="s">
        <v>172</v>
      </c>
      <c r="CS52" s="3" t="s">
        <v>155</v>
      </c>
      <c r="CY52" s="3" t="s">
        <v>180</v>
      </c>
      <c r="CZ52" s="3" t="s">
        <v>199</v>
      </c>
      <c r="DA52" s="3" t="s">
        <v>199</v>
      </c>
      <c r="DB52" s="3" t="s">
        <v>179</v>
      </c>
      <c r="DC52" s="3" t="s">
        <v>199</v>
      </c>
      <c r="DD52" s="3" t="s">
        <v>179</v>
      </c>
      <c r="DE52" s="3" t="s">
        <v>200</v>
      </c>
      <c r="DF52" s="3" t="s">
        <v>230</v>
      </c>
      <c r="DG52" s="3" t="s">
        <v>230</v>
      </c>
      <c r="DH52" s="3" t="s">
        <v>230</v>
      </c>
      <c r="DI52" s="3" t="s">
        <v>230</v>
      </c>
      <c r="DJ52" s="3" t="s">
        <v>230</v>
      </c>
      <c r="DK52" s="3" t="s">
        <v>197</v>
      </c>
      <c r="DL52" s="3" t="s">
        <v>197</v>
      </c>
      <c r="DM52" s="3" t="s">
        <v>202</v>
      </c>
      <c r="DN52" s="3" t="s">
        <v>202</v>
      </c>
      <c r="DO52" s="3" t="s">
        <v>197</v>
      </c>
      <c r="DP52" s="3" t="s">
        <v>196</v>
      </c>
      <c r="DQ52" s="3" t="s">
        <v>196</v>
      </c>
      <c r="DR52" s="3" t="s">
        <v>196</v>
      </c>
      <c r="DS52" s="3" t="s">
        <v>181</v>
      </c>
      <c r="DT52" s="3" t="s">
        <v>203</v>
      </c>
      <c r="DU52" s="3" t="s">
        <v>202</v>
      </c>
      <c r="DV52" s="3" t="s">
        <v>202</v>
      </c>
      <c r="DW52" s="3" t="s">
        <v>202</v>
      </c>
      <c r="DX52" s="3" t="s">
        <v>202</v>
      </c>
      <c r="DY52" s="3" t="s">
        <v>202</v>
      </c>
      <c r="DZ52" s="3" t="s">
        <v>202</v>
      </c>
      <c r="EA52" s="3" t="s">
        <v>155</v>
      </c>
      <c r="EB52" s="3" t="s">
        <v>155</v>
      </c>
      <c r="EC52" s="3" t="s">
        <v>155</v>
      </c>
      <c r="ED52" s="3" t="s">
        <v>155</v>
      </c>
      <c r="EE52" s="3" t="s">
        <v>155</v>
      </c>
      <c r="EF52" s="3" t="s">
        <v>155</v>
      </c>
      <c r="EG52" s="3" t="s">
        <v>155</v>
      </c>
      <c r="EH52" s="3" t="s">
        <v>204</v>
      </c>
      <c r="EI52" s="3" t="s">
        <v>204</v>
      </c>
      <c r="EJ52" s="3" t="s">
        <v>204</v>
      </c>
      <c r="EK52" s="3" t="s">
        <v>204</v>
      </c>
      <c r="EL52" s="3" t="s">
        <v>182</v>
      </c>
      <c r="EM52" s="3" t="s">
        <v>182</v>
      </c>
      <c r="EN52" s="3" t="s">
        <v>222</v>
      </c>
      <c r="EO52" s="3" t="s">
        <v>192</v>
      </c>
      <c r="EP52" s="3" t="s">
        <v>205</v>
      </c>
      <c r="EQ52" s="3" t="s">
        <v>192</v>
      </c>
      <c r="ER52" s="3" t="s">
        <v>205</v>
      </c>
      <c r="ES52" s="3" t="s">
        <v>205</v>
      </c>
      <c r="ET52" s="3" t="s">
        <v>205</v>
      </c>
      <c r="EU52" s="3" t="s">
        <v>205</v>
      </c>
      <c r="EV52" s="3" t="s">
        <v>329</v>
      </c>
      <c r="EW52" s="4" t="str">
        <f>TEXT("6278767034169823645","0")</f>
        <v>6278767034169823645</v>
      </c>
    </row>
    <row r="53">
      <c r="A53" s="2">
        <v>45847.39543981481</v>
      </c>
      <c r="B53" s="3" t="s">
        <v>153</v>
      </c>
      <c r="C53" s="3" t="s">
        <v>155</v>
      </c>
      <c r="E53" s="3" t="s">
        <v>155</v>
      </c>
      <c r="F53" s="3" t="s">
        <v>155</v>
      </c>
      <c r="G53" s="3" t="s">
        <v>155</v>
      </c>
      <c r="I53" s="3" t="s">
        <v>158</v>
      </c>
      <c r="M53" s="3" t="s">
        <v>157</v>
      </c>
      <c r="R53" s="3" t="s">
        <v>157</v>
      </c>
      <c r="W53" s="3" t="s">
        <v>157</v>
      </c>
      <c r="AB53" s="3" t="s">
        <v>157</v>
      </c>
      <c r="AG53" s="3" t="s">
        <v>159</v>
      </c>
      <c r="AH53" s="3">
        <v>2013.0</v>
      </c>
      <c r="AI53" s="3" t="s">
        <v>279</v>
      </c>
      <c r="AO53" s="3" t="s">
        <v>153</v>
      </c>
      <c r="AP53" s="3" t="s">
        <v>250</v>
      </c>
      <c r="AQ53" s="3" t="s">
        <v>210</v>
      </c>
      <c r="AR53" s="3" t="s">
        <v>243</v>
      </c>
      <c r="AS53" s="3" t="s">
        <v>243</v>
      </c>
      <c r="AT53" s="3" t="s">
        <v>218</v>
      </c>
      <c r="AU53" s="3" t="s">
        <v>153</v>
      </c>
      <c r="AV53" s="3" t="s">
        <v>153</v>
      </c>
      <c r="AW53" s="3" t="s">
        <v>163</v>
      </c>
      <c r="AX53" s="3" t="s">
        <v>153</v>
      </c>
      <c r="AY53" s="3" t="s">
        <v>212</v>
      </c>
      <c r="BD53" s="3" t="s">
        <v>153</v>
      </c>
      <c r="BE53" s="3" t="s">
        <v>156</v>
      </c>
      <c r="BF53" s="3" t="s">
        <v>213</v>
      </c>
      <c r="BG53" s="3" t="s">
        <v>156</v>
      </c>
      <c r="BH53" s="3" t="s">
        <v>213</v>
      </c>
      <c r="BI53" s="3" t="s">
        <v>165</v>
      </c>
      <c r="BJ53" s="3" t="s">
        <v>165</v>
      </c>
      <c r="BK53" s="3" t="s">
        <v>165</v>
      </c>
      <c r="BL53" s="3" t="s">
        <v>165</v>
      </c>
      <c r="BM53" s="3" t="s">
        <v>165</v>
      </c>
      <c r="BN53" s="3" t="s">
        <v>165</v>
      </c>
      <c r="BO53" s="3" t="s">
        <v>165</v>
      </c>
      <c r="BP53" s="3" t="s">
        <v>165</v>
      </c>
      <c r="BQ53" s="3" t="s">
        <v>166</v>
      </c>
      <c r="BR53" s="3" t="s">
        <v>166</v>
      </c>
      <c r="BS53" s="3" t="s">
        <v>196</v>
      </c>
      <c r="BT53" s="3" t="s">
        <v>166</v>
      </c>
      <c r="BU53" s="3" t="s">
        <v>166</v>
      </c>
      <c r="BV53" s="3" t="s">
        <v>166</v>
      </c>
      <c r="BW53" s="3" t="s">
        <v>166</v>
      </c>
      <c r="BX53" s="3" t="s">
        <v>195</v>
      </c>
      <c r="BY53" s="3" t="s">
        <v>195</v>
      </c>
      <c r="BZ53" s="3" t="s">
        <v>195</v>
      </c>
      <c r="CA53" s="3" t="s">
        <v>195</v>
      </c>
      <c r="CB53" s="3" t="s">
        <v>155</v>
      </c>
      <c r="CF53" s="3" t="s">
        <v>155</v>
      </c>
      <c r="CG53" s="3" t="s">
        <v>198</v>
      </c>
      <c r="CH53" s="3">
        <v>1.0</v>
      </c>
      <c r="CI53" s="3" t="s">
        <v>172</v>
      </c>
      <c r="CS53" s="3" t="s">
        <v>155</v>
      </c>
      <c r="CY53" s="3" t="s">
        <v>221</v>
      </c>
      <c r="CZ53" s="3" t="s">
        <v>200</v>
      </c>
      <c r="DA53" s="3" t="s">
        <v>200</v>
      </c>
      <c r="DB53" s="3" t="s">
        <v>200</v>
      </c>
      <c r="DC53" s="3" t="s">
        <v>200</v>
      </c>
      <c r="DD53" s="3" t="s">
        <v>200</v>
      </c>
      <c r="DE53" s="3" t="s">
        <v>200</v>
      </c>
      <c r="DF53" s="3" t="s">
        <v>178</v>
      </c>
      <c r="DG53" s="3" t="s">
        <v>178</v>
      </c>
      <c r="DH53" s="3" t="s">
        <v>178</v>
      </c>
      <c r="DI53" s="3" t="s">
        <v>178</v>
      </c>
      <c r="DJ53" s="3" t="s">
        <v>178</v>
      </c>
      <c r="DK53" s="3" t="s">
        <v>202</v>
      </c>
      <c r="DL53" s="3" t="s">
        <v>202</v>
      </c>
      <c r="DM53" s="3" t="s">
        <v>202</v>
      </c>
      <c r="DN53" s="3" t="s">
        <v>202</v>
      </c>
      <c r="DO53" s="3" t="s">
        <v>202</v>
      </c>
      <c r="DP53" s="3" t="s">
        <v>202</v>
      </c>
      <c r="DQ53" s="3" t="s">
        <v>202</v>
      </c>
      <c r="DR53" s="3" t="s">
        <v>202</v>
      </c>
      <c r="DS53" s="3" t="s">
        <v>202</v>
      </c>
      <c r="DT53" s="3" t="s">
        <v>202</v>
      </c>
      <c r="DU53" s="3" t="s">
        <v>202</v>
      </c>
      <c r="DV53" s="3" t="s">
        <v>202</v>
      </c>
      <c r="DW53" s="3" t="s">
        <v>202</v>
      </c>
      <c r="DX53" s="3" t="s">
        <v>202</v>
      </c>
      <c r="DY53" s="3" t="s">
        <v>202</v>
      </c>
      <c r="DZ53" s="3" t="s">
        <v>202</v>
      </c>
      <c r="EA53" s="3" t="s">
        <v>155</v>
      </c>
      <c r="EB53" s="3" t="s">
        <v>155</v>
      </c>
      <c r="EC53" s="3" t="s">
        <v>155</v>
      </c>
      <c r="ED53" s="3" t="s">
        <v>155</v>
      </c>
      <c r="EE53" s="3" t="s">
        <v>155</v>
      </c>
      <c r="EF53" s="3" t="s">
        <v>155</v>
      </c>
      <c r="EG53" s="3" t="s">
        <v>155</v>
      </c>
      <c r="EH53" s="3" t="s">
        <v>204</v>
      </c>
      <c r="EI53" s="3" t="s">
        <v>204</v>
      </c>
      <c r="EJ53" s="3" t="s">
        <v>204</v>
      </c>
      <c r="EK53" s="3" t="s">
        <v>204</v>
      </c>
      <c r="EL53" s="3" t="s">
        <v>204</v>
      </c>
      <c r="EM53" s="3" t="s">
        <v>204</v>
      </c>
      <c r="EN53" s="3" t="s">
        <v>204</v>
      </c>
      <c r="EO53" s="3" t="s">
        <v>205</v>
      </c>
      <c r="EP53" s="3" t="s">
        <v>205</v>
      </c>
      <c r="EQ53" s="3" t="s">
        <v>205</v>
      </c>
      <c r="ER53" s="3" t="s">
        <v>205</v>
      </c>
      <c r="ES53" s="3" t="s">
        <v>205</v>
      </c>
      <c r="ET53" s="3" t="s">
        <v>205</v>
      </c>
      <c r="EU53" s="3" t="s">
        <v>205</v>
      </c>
      <c r="EV53" s="3" t="s">
        <v>330</v>
      </c>
      <c r="EW53" s="4" t="str">
        <f>TEXT("6278769662819281491","0")</f>
        <v>6278769662819281491</v>
      </c>
    </row>
    <row r="54">
      <c r="A54" s="2">
        <v>45847.39722222222</v>
      </c>
      <c r="B54" s="3" t="s">
        <v>153</v>
      </c>
      <c r="C54" s="3" t="s">
        <v>155</v>
      </c>
      <c r="E54" s="3" t="s">
        <v>155</v>
      </c>
      <c r="F54" s="3" t="s">
        <v>153</v>
      </c>
      <c r="G54" s="3" t="s">
        <v>155</v>
      </c>
      <c r="I54" s="3" t="s">
        <v>158</v>
      </c>
      <c r="N54" s="3" t="s">
        <v>158</v>
      </c>
      <c r="R54" s="3" t="s">
        <v>157</v>
      </c>
      <c r="W54" s="3" t="s">
        <v>157</v>
      </c>
      <c r="AB54" s="3" t="s">
        <v>157</v>
      </c>
      <c r="AG54" s="3" t="s">
        <v>159</v>
      </c>
      <c r="AH54" s="3">
        <v>2016.0</v>
      </c>
      <c r="AI54" s="3" t="s">
        <v>187</v>
      </c>
      <c r="AJ54" s="3" t="s">
        <v>188</v>
      </c>
      <c r="AN54" s="3" t="s">
        <v>246</v>
      </c>
      <c r="AP54" s="3" t="s">
        <v>210</v>
      </c>
      <c r="AQ54" s="3" t="s">
        <v>190</v>
      </c>
      <c r="AR54" s="3" t="s">
        <v>190</v>
      </c>
      <c r="AS54" s="3" t="s">
        <v>190</v>
      </c>
      <c r="AT54" s="3" t="s">
        <v>162</v>
      </c>
      <c r="AU54" s="3" t="s">
        <v>153</v>
      </c>
      <c r="AV54" s="3" t="s">
        <v>155</v>
      </c>
      <c r="BD54" s="3" t="s">
        <v>153</v>
      </c>
      <c r="BE54" s="3" t="s">
        <v>227</v>
      </c>
      <c r="BF54" s="3" t="s">
        <v>227</v>
      </c>
      <c r="BG54" s="3" t="s">
        <v>227</v>
      </c>
      <c r="BH54" s="3" t="s">
        <v>227</v>
      </c>
      <c r="BI54" s="3" t="s">
        <v>194</v>
      </c>
      <c r="BJ54" s="3" t="s">
        <v>192</v>
      </c>
      <c r="BK54" s="3" t="s">
        <v>192</v>
      </c>
      <c r="BL54" s="3" t="s">
        <v>192</v>
      </c>
      <c r="BM54" s="3" t="s">
        <v>192</v>
      </c>
      <c r="BN54" s="3" t="s">
        <v>192</v>
      </c>
      <c r="BO54" s="3" t="s">
        <v>192</v>
      </c>
      <c r="BP54" s="3" t="s">
        <v>195</v>
      </c>
      <c r="BQ54" s="3" t="s">
        <v>181</v>
      </c>
      <c r="BR54" s="3" t="s">
        <v>181</v>
      </c>
      <c r="BS54" s="3" t="s">
        <v>197</v>
      </c>
      <c r="BT54" s="3" t="s">
        <v>181</v>
      </c>
      <c r="BU54" s="3" t="s">
        <v>196</v>
      </c>
      <c r="BV54" s="3" t="s">
        <v>196</v>
      </c>
      <c r="BW54" s="3" t="s">
        <v>196</v>
      </c>
      <c r="BX54" s="3" t="s">
        <v>195</v>
      </c>
      <c r="BY54" s="3" t="s">
        <v>195</v>
      </c>
      <c r="BZ54" s="3" t="s">
        <v>192</v>
      </c>
      <c r="CA54" s="3" t="s">
        <v>192</v>
      </c>
      <c r="CB54" s="3" t="s">
        <v>155</v>
      </c>
      <c r="CF54" s="3" t="s">
        <v>155</v>
      </c>
      <c r="CG54" s="3" t="s">
        <v>171</v>
      </c>
      <c r="CH54" s="3">
        <v>1.0</v>
      </c>
      <c r="CI54" s="3" t="s">
        <v>172</v>
      </c>
      <c r="CS54" s="3" t="s">
        <v>155</v>
      </c>
      <c r="CY54" s="3" t="s">
        <v>180</v>
      </c>
      <c r="CZ54" s="3" t="s">
        <v>199</v>
      </c>
      <c r="DA54" s="3" t="s">
        <v>199</v>
      </c>
      <c r="DB54" s="3" t="s">
        <v>179</v>
      </c>
      <c r="DC54" s="3" t="s">
        <v>179</v>
      </c>
      <c r="DD54" s="3" t="s">
        <v>179</v>
      </c>
      <c r="DE54" s="3" t="s">
        <v>200</v>
      </c>
      <c r="DF54" s="3" t="s">
        <v>180</v>
      </c>
      <c r="DG54" s="3" t="s">
        <v>230</v>
      </c>
      <c r="DH54" s="3" t="s">
        <v>180</v>
      </c>
      <c r="DI54" s="3" t="s">
        <v>180</v>
      </c>
      <c r="DJ54" s="3" t="s">
        <v>180</v>
      </c>
      <c r="DK54" s="3" t="s">
        <v>196</v>
      </c>
      <c r="DL54" s="3" t="s">
        <v>196</v>
      </c>
      <c r="DM54" s="3" t="s">
        <v>196</v>
      </c>
      <c r="DN54" s="3" t="s">
        <v>196</v>
      </c>
      <c r="DO54" s="3" t="s">
        <v>181</v>
      </c>
      <c r="DP54" s="3" t="s">
        <v>203</v>
      </c>
      <c r="DQ54" s="3" t="s">
        <v>202</v>
      </c>
      <c r="DR54" s="3" t="s">
        <v>202</v>
      </c>
      <c r="DS54" s="3" t="s">
        <v>202</v>
      </c>
      <c r="DT54" s="3" t="s">
        <v>202</v>
      </c>
      <c r="DU54" s="3" t="s">
        <v>196</v>
      </c>
      <c r="DV54" s="3" t="s">
        <v>202</v>
      </c>
      <c r="DW54" s="3" t="s">
        <v>202</v>
      </c>
      <c r="DX54" s="3" t="s">
        <v>197</v>
      </c>
      <c r="DY54" s="3" t="s">
        <v>197</v>
      </c>
      <c r="DZ54" s="3" t="s">
        <v>181</v>
      </c>
      <c r="EA54" s="3" t="s">
        <v>155</v>
      </c>
      <c r="EB54" s="3" t="s">
        <v>155</v>
      </c>
      <c r="EC54" s="3" t="s">
        <v>155</v>
      </c>
      <c r="ED54" s="3" t="s">
        <v>155</v>
      </c>
      <c r="EE54" s="3" t="s">
        <v>155</v>
      </c>
      <c r="EF54" s="3" t="s">
        <v>155</v>
      </c>
      <c r="EG54" s="3" t="s">
        <v>155</v>
      </c>
      <c r="EH54" s="3" t="s">
        <v>204</v>
      </c>
      <c r="EI54" s="3" t="s">
        <v>204</v>
      </c>
      <c r="EJ54" s="3" t="s">
        <v>204</v>
      </c>
      <c r="EK54" s="3" t="s">
        <v>182</v>
      </c>
      <c r="EL54" s="3" t="s">
        <v>182</v>
      </c>
      <c r="EM54" s="3" t="s">
        <v>222</v>
      </c>
      <c r="EN54" s="3" t="s">
        <v>215</v>
      </c>
      <c r="EO54" s="3" t="s">
        <v>205</v>
      </c>
      <c r="EP54" s="3" t="s">
        <v>206</v>
      </c>
      <c r="EQ54" s="3" t="s">
        <v>206</v>
      </c>
      <c r="ER54" s="3" t="s">
        <v>193</v>
      </c>
      <c r="ES54" s="3" t="s">
        <v>193</v>
      </c>
      <c r="ET54" s="3" t="s">
        <v>183</v>
      </c>
      <c r="EU54" s="3" t="s">
        <v>205</v>
      </c>
      <c r="EV54" s="3" t="s">
        <v>331</v>
      </c>
      <c r="EW54" s="4" t="str">
        <f>TEXT("6278771207208966927","0")</f>
        <v>6278771207208966927</v>
      </c>
    </row>
    <row r="55">
      <c r="A55" s="2">
        <v>45847.402395833335</v>
      </c>
      <c r="B55" s="3" t="s">
        <v>153</v>
      </c>
      <c r="C55" s="3" t="s">
        <v>155</v>
      </c>
      <c r="E55" s="3" t="s">
        <v>155</v>
      </c>
      <c r="F55" s="3" t="s">
        <v>153</v>
      </c>
      <c r="G55" s="3" t="s">
        <v>155</v>
      </c>
      <c r="J55" s="3" t="s">
        <v>186</v>
      </c>
      <c r="N55" s="3" t="s">
        <v>158</v>
      </c>
      <c r="S55" s="3" t="s">
        <v>158</v>
      </c>
      <c r="X55" s="3" t="s">
        <v>158</v>
      </c>
      <c r="AC55" s="3" t="s">
        <v>158</v>
      </c>
      <c r="AG55" s="3" t="s">
        <v>159</v>
      </c>
      <c r="AH55" s="3">
        <v>2023.0</v>
      </c>
      <c r="AI55" s="3" t="s">
        <v>187</v>
      </c>
      <c r="AL55" s="3" t="s">
        <v>237</v>
      </c>
      <c r="AN55" s="3" t="s">
        <v>189</v>
      </c>
      <c r="AP55" s="3" t="s">
        <v>250</v>
      </c>
      <c r="AQ55" s="3" t="s">
        <v>250</v>
      </c>
      <c r="AR55" s="3" t="s">
        <v>190</v>
      </c>
      <c r="AS55" s="3" t="s">
        <v>190</v>
      </c>
      <c r="AT55" s="3" t="s">
        <v>162</v>
      </c>
      <c r="AU55" s="3" t="s">
        <v>153</v>
      </c>
      <c r="AV55" s="3" t="s">
        <v>153</v>
      </c>
      <c r="AW55" s="3" t="s">
        <v>219</v>
      </c>
      <c r="AX55" s="3" t="s">
        <v>153</v>
      </c>
      <c r="AY55" s="3" t="s">
        <v>212</v>
      </c>
      <c r="BD55" s="3" t="s">
        <v>153</v>
      </c>
      <c r="BE55" s="3" t="s">
        <v>227</v>
      </c>
      <c r="BF55" s="3" t="s">
        <v>227</v>
      </c>
      <c r="BG55" s="3" t="s">
        <v>191</v>
      </c>
      <c r="BH55" s="3" t="s">
        <v>191</v>
      </c>
      <c r="BI55" s="3" t="s">
        <v>192</v>
      </c>
      <c r="BJ55" s="3" t="s">
        <v>192</v>
      </c>
      <c r="BK55" s="3" t="s">
        <v>192</v>
      </c>
      <c r="BL55" s="3" t="s">
        <v>195</v>
      </c>
      <c r="BM55" s="3" t="s">
        <v>192</v>
      </c>
      <c r="BN55" s="3" t="s">
        <v>192</v>
      </c>
      <c r="BO55" s="3" t="s">
        <v>192</v>
      </c>
      <c r="BP55" s="3" t="s">
        <v>192</v>
      </c>
      <c r="BQ55" s="3" t="s">
        <v>181</v>
      </c>
      <c r="BR55" s="3" t="s">
        <v>203</v>
      </c>
      <c r="BS55" s="3" t="s">
        <v>181</v>
      </c>
      <c r="BT55" s="3" t="s">
        <v>181</v>
      </c>
      <c r="BU55" s="3" t="s">
        <v>196</v>
      </c>
      <c r="BV55" s="3" t="s">
        <v>181</v>
      </c>
      <c r="BW55" s="3" t="s">
        <v>181</v>
      </c>
      <c r="BX55" s="3" t="s">
        <v>195</v>
      </c>
      <c r="BY55" s="3" t="s">
        <v>192</v>
      </c>
      <c r="BZ55" s="3" t="s">
        <v>195</v>
      </c>
      <c r="CA55" s="3" t="s">
        <v>192</v>
      </c>
      <c r="CB55" s="3" t="s">
        <v>153</v>
      </c>
      <c r="CC55" s="3" t="s">
        <v>167</v>
      </c>
      <c r="CD55" s="3" t="s">
        <v>168</v>
      </c>
      <c r="CE55" s="3" t="s">
        <v>169</v>
      </c>
      <c r="CF55" s="3" t="s">
        <v>155</v>
      </c>
      <c r="CG55" s="3" t="s">
        <v>240</v>
      </c>
      <c r="CH55" s="3">
        <v>1.0</v>
      </c>
      <c r="CI55" s="3" t="s">
        <v>172</v>
      </c>
      <c r="CS55" s="3" t="s">
        <v>155</v>
      </c>
      <c r="CY55" s="3" t="s">
        <v>180</v>
      </c>
      <c r="CZ55" s="3" t="s">
        <v>179</v>
      </c>
      <c r="DA55" s="3" t="s">
        <v>179</v>
      </c>
      <c r="DB55" s="3" t="s">
        <v>179</v>
      </c>
      <c r="DC55" s="3" t="s">
        <v>179</v>
      </c>
      <c r="DD55" s="3" t="s">
        <v>179</v>
      </c>
      <c r="DE55" s="3" t="s">
        <v>200</v>
      </c>
      <c r="DF55" s="3" t="s">
        <v>180</v>
      </c>
      <c r="DG55" s="3" t="s">
        <v>180</v>
      </c>
      <c r="DH55" s="3" t="s">
        <v>180</v>
      </c>
      <c r="DI55" s="3" t="s">
        <v>180</v>
      </c>
      <c r="DJ55" s="3" t="s">
        <v>180</v>
      </c>
      <c r="DK55" s="3" t="s">
        <v>181</v>
      </c>
      <c r="DL55" s="3" t="s">
        <v>196</v>
      </c>
      <c r="DM55" s="3" t="s">
        <v>202</v>
      </c>
      <c r="DN55" s="3" t="s">
        <v>197</v>
      </c>
      <c r="DO55" s="3" t="s">
        <v>197</v>
      </c>
      <c r="DP55" s="3" t="s">
        <v>202</v>
      </c>
      <c r="DQ55" s="3" t="s">
        <v>181</v>
      </c>
      <c r="DR55" s="3" t="s">
        <v>181</v>
      </c>
      <c r="DS55" s="3" t="s">
        <v>181</v>
      </c>
      <c r="DT55" s="3" t="s">
        <v>203</v>
      </c>
      <c r="DU55" s="3" t="s">
        <v>202</v>
      </c>
      <c r="DV55" s="3" t="s">
        <v>202</v>
      </c>
      <c r="DW55" s="3" t="s">
        <v>202</v>
      </c>
      <c r="DX55" s="3" t="s">
        <v>202</v>
      </c>
      <c r="DY55" s="3" t="s">
        <v>196</v>
      </c>
      <c r="DZ55" s="3" t="s">
        <v>202</v>
      </c>
      <c r="EA55" s="3" t="s">
        <v>155</v>
      </c>
      <c r="EB55" s="3" t="s">
        <v>155</v>
      </c>
      <c r="EC55" s="3" t="s">
        <v>155</v>
      </c>
      <c r="ED55" s="3" t="s">
        <v>155</v>
      </c>
      <c r="EE55" s="3" t="s">
        <v>155</v>
      </c>
      <c r="EF55" s="3" t="s">
        <v>155</v>
      </c>
      <c r="EG55" s="3" t="s">
        <v>155</v>
      </c>
      <c r="EH55" s="3" t="s">
        <v>204</v>
      </c>
      <c r="EI55" s="3" t="s">
        <v>204</v>
      </c>
      <c r="EJ55" s="3" t="s">
        <v>204</v>
      </c>
      <c r="EK55" s="3" t="s">
        <v>204</v>
      </c>
      <c r="EL55" s="3" t="s">
        <v>204</v>
      </c>
      <c r="EM55" s="3" t="s">
        <v>204</v>
      </c>
      <c r="EN55" s="3" t="s">
        <v>204</v>
      </c>
      <c r="EO55" s="3" t="s">
        <v>205</v>
      </c>
      <c r="EP55" s="3" t="s">
        <v>205</v>
      </c>
      <c r="EQ55" s="3" t="s">
        <v>205</v>
      </c>
      <c r="ER55" s="3" t="s">
        <v>205</v>
      </c>
      <c r="ES55" s="3" t="s">
        <v>205</v>
      </c>
      <c r="ET55" s="3" t="s">
        <v>205</v>
      </c>
      <c r="EU55" s="3" t="s">
        <v>205</v>
      </c>
      <c r="EV55" s="3" t="s">
        <v>252</v>
      </c>
      <c r="EW55" s="4" t="str">
        <f>TEXT("6278775679635396279","0")</f>
        <v>6278775679635396279</v>
      </c>
    </row>
    <row r="56">
      <c r="A56" s="2">
        <v>45847.41425925926</v>
      </c>
      <c r="B56" s="3" t="s">
        <v>153</v>
      </c>
      <c r="C56" s="3" t="s">
        <v>155</v>
      </c>
      <c r="E56" s="3" t="s">
        <v>155</v>
      </c>
      <c r="F56" s="3" t="s">
        <v>153</v>
      </c>
      <c r="G56" s="3" t="s">
        <v>155</v>
      </c>
      <c r="I56" s="3" t="s">
        <v>158</v>
      </c>
      <c r="P56" s="3" t="s">
        <v>185</v>
      </c>
      <c r="R56" s="3" t="s">
        <v>157</v>
      </c>
      <c r="X56" s="3" t="s">
        <v>158</v>
      </c>
      <c r="AB56" s="3" t="s">
        <v>157</v>
      </c>
      <c r="AG56" s="3" t="s">
        <v>224</v>
      </c>
      <c r="AH56" s="3">
        <v>2018.0</v>
      </c>
      <c r="AI56" s="3" t="s">
        <v>187</v>
      </c>
      <c r="AJ56" s="3" t="s">
        <v>188</v>
      </c>
      <c r="AN56" s="3" t="s">
        <v>246</v>
      </c>
      <c r="AP56" s="3" t="s">
        <v>225</v>
      </c>
      <c r="AQ56" s="3" t="s">
        <v>225</v>
      </c>
      <c r="AR56" s="3" t="s">
        <v>225</v>
      </c>
      <c r="AS56" s="3" t="s">
        <v>243</v>
      </c>
      <c r="AT56" s="3" t="s">
        <v>162</v>
      </c>
      <c r="AU56" s="3" t="s">
        <v>153</v>
      </c>
      <c r="AV56" s="3" t="s">
        <v>155</v>
      </c>
      <c r="BD56" s="3" t="s">
        <v>153</v>
      </c>
      <c r="BE56" s="3" t="s">
        <v>156</v>
      </c>
      <c r="BF56" s="3" t="s">
        <v>213</v>
      </c>
      <c r="BG56" s="3" t="s">
        <v>156</v>
      </c>
      <c r="BH56" s="3" t="s">
        <v>213</v>
      </c>
      <c r="BI56" s="3" t="s">
        <v>192</v>
      </c>
      <c r="BJ56" s="3" t="s">
        <v>192</v>
      </c>
      <c r="BK56" s="3" t="s">
        <v>195</v>
      </c>
      <c r="BL56" s="3" t="s">
        <v>193</v>
      </c>
      <c r="BM56" s="3" t="s">
        <v>193</v>
      </c>
      <c r="BN56" s="3" t="s">
        <v>195</v>
      </c>
      <c r="BO56" s="3" t="s">
        <v>192</v>
      </c>
      <c r="BP56" s="3" t="s">
        <v>192</v>
      </c>
      <c r="BQ56" s="3" t="s">
        <v>203</v>
      </c>
      <c r="BR56" s="3" t="s">
        <v>203</v>
      </c>
      <c r="BS56" s="3" t="s">
        <v>197</v>
      </c>
      <c r="BT56" s="3" t="s">
        <v>203</v>
      </c>
      <c r="BU56" s="3" t="s">
        <v>196</v>
      </c>
      <c r="BV56" s="3" t="s">
        <v>196</v>
      </c>
      <c r="BW56" s="3" t="s">
        <v>203</v>
      </c>
      <c r="BX56" s="3" t="s">
        <v>193</v>
      </c>
      <c r="BY56" s="3" t="s">
        <v>193</v>
      </c>
      <c r="BZ56" s="3" t="s">
        <v>165</v>
      </c>
      <c r="CA56" s="3" t="s">
        <v>193</v>
      </c>
      <c r="CB56" s="3" t="s">
        <v>155</v>
      </c>
      <c r="CF56" s="3" t="s">
        <v>155</v>
      </c>
      <c r="CG56" s="3" t="s">
        <v>332</v>
      </c>
      <c r="CH56" s="3">
        <v>9.0</v>
      </c>
      <c r="CI56" s="3" t="s">
        <v>172</v>
      </c>
      <c r="CS56" s="3" t="s">
        <v>155</v>
      </c>
      <c r="CY56" s="3" t="s">
        <v>201</v>
      </c>
      <c r="CZ56" s="3" t="s">
        <v>199</v>
      </c>
      <c r="DA56" s="3" t="s">
        <v>199</v>
      </c>
      <c r="DB56" s="3" t="s">
        <v>199</v>
      </c>
      <c r="DC56" s="3" t="s">
        <v>199</v>
      </c>
      <c r="DD56" s="3" t="s">
        <v>179</v>
      </c>
      <c r="DE56" s="3" t="s">
        <v>179</v>
      </c>
      <c r="DF56" s="3" t="s">
        <v>230</v>
      </c>
      <c r="DG56" s="3" t="s">
        <v>230</v>
      </c>
      <c r="DH56" s="3" t="s">
        <v>230</v>
      </c>
      <c r="DI56" s="3" t="s">
        <v>230</v>
      </c>
      <c r="DJ56" s="3" t="s">
        <v>201</v>
      </c>
      <c r="DK56" s="3" t="s">
        <v>202</v>
      </c>
      <c r="DL56" s="3" t="s">
        <v>202</v>
      </c>
      <c r="DM56" s="3" t="s">
        <v>202</v>
      </c>
      <c r="DN56" s="3" t="s">
        <v>197</v>
      </c>
      <c r="DO56" s="3" t="s">
        <v>181</v>
      </c>
      <c r="DP56" s="3" t="s">
        <v>203</v>
      </c>
      <c r="DQ56" s="3" t="s">
        <v>202</v>
      </c>
      <c r="DR56" s="3" t="s">
        <v>202</v>
      </c>
      <c r="DS56" s="3" t="s">
        <v>203</v>
      </c>
      <c r="DT56" s="3" t="s">
        <v>203</v>
      </c>
      <c r="DU56" s="3" t="s">
        <v>196</v>
      </c>
      <c r="DV56" s="3" t="s">
        <v>202</v>
      </c>
      <c r="DW56" s="3" t="s">
        <v>202</v>
      </c>
      <c r="DX56" s="3" t="s">
        <v>197</v>
      </c>
      <c r="DY56" s="3" t="s">
        <v>196</v>
      </c>
      <c r="DZ56" s="3" t="s">
        <v>196</v>
      </c>
      <c r="EA56" s="3" t="s">
        <v>155</v>
      </c>
      <c r="EB56" s="3" t="s">
        <v>155</v>
      </c>
      <c r="EC56" s="3" t="s">
        <v>155</v>
      </c>
      <c r="ED56" s="3" t="s">
        <v>155</v>
      </c>
      <c r="EE56" s="3" t="s">
        <v>155</v>
      </c>
      <c r="EF56" s="3" t="s">
        <v>155</v>
      </c>
      <c r="EG56" s="3" t="s">
        <v>155</v>
      </c>
      <c r="EH56" s="3" t="s">
        <v>204</v>
      </c>
      <c r="EI56" s="3" t="s">
        <v>204</v>
      </c>
      <c r="EJ56" s="3" t="s">
        <v>204</v>
      </c>
      <c r="EK56" s="3" t="s">
        <v>204</v>
      </c>
      <c r="EL56" s="3" t="s">
        <v>182</v>
      </c>
      <c r="EM56" s="3" t="s">
        <v>182</v>
      </c>
      <c r="EN56" s="3" t="s">
        <v>182</v>
      </c>
      <c r="EO56" s="3" t="s">
        <v>205</v>
      </c>
      <c r="EP56" s="3" t="s">
        <v>193</v>
      </c>
      <c r="EQ56" s="3" t="s">
        <v>205</v>
      </c>
      <c r="ER56" s="3" t="s">
        <v>193</v>
      </c>
      <c r="ES56" s="3" t="s">
        <v>193</v>
      </c>
      <c r="ET56" s="3" t="s">
        <v>193</v>
      </c>
      <c r="EU56" s="3" t="s">
        <v>205</v>
      </c>
      <c r="EV56" s="3" t="s">
        <v>333</v>
      </c>
      <c r="EW56" s="4" t="str">
        <f>TEXT("6278785921825687564","0")</f>
        <v>6278785921825687564</v>
      </c>
    </row>
    <row r="57">
      <c r="A57" s="2">
        <v>45847.41516203704</v>
      </c>
      <c r="B57" s="3" t="s">
        <v>153</v>
      </c>
      <c r="C57" s="3" t="s">
        <v>153</v>
      </c>
      <c r="D57" s="3" t="s">
        <v>284</v>
      </c>
      <c r="E57" s="3" t="s">
        <v>153</v>
      </c>
      <c r="F57" s="3" t="s">
        <v>153</v>
      </c>
      <c r="G57" s="3" t="s">
        <v>153</v>
      </c>
      <c r="K57" s="3" t="s">
        <v>185</v>
      </c>
      <c r="M57" s="3" t="s">
        <v>157</v>
      </c>
      <c r="R57" s="3" t="s">
        <v>157</v>
      </c>
      <c r="Y57" s="3" t="s">
        <v>186</v>
      </c>
      <c r="AC57" s="3" t="s">
        <v>158</v>
      </c>
      <c r="AG57" s="3" t="s">
        <v>217</v>
      </c>
      <c r="AH57" s="3">
        <v>2019.0</v>
      </c>
      <c r="AI57" s="3" t="s">
        <v>187</v>
      </c>
      <c r="AJ57" s="3" t="s">
        <v>188</v>
      </c>
      <c r="AN57" s="3" t="s">
        <v>334</v>
      </c>
      <c r="AP57" s="3" t="s">
        <v>190</v>
      </c>
      <c r="AQ57" s="3" t="s">
        <v>250</v>
      </c>
      <c r="AR57" s="3" t="s">
        <v>190</v>
      </c>
      <c r="AS57" s="3" t="s">
        <v>190</v>
      </c>
      <c r="AT57" s="3" t="s">
        <v>226</v>
      </c>
      <c r="AU57" s="3" t="s">
        <v>155</v>
      </c>
      <c r="BD57" s="3" t="s">
        <v>153</v>
      </c>
      <c r="BE57" s="3" t="s">
        <v>220</v>
      </c>
      <c r="BF57" s="3" t="s">
        <v>213</v>
      </c>
      <c r="BG57" s="3" t="s">
        <v>227</v>
      </c>
      <c r="BH57" s="3" t="s">
        <v>213</v>
      </c>
      <c r="BI57" s="3" t="s">
        <v>165</v>
      </c>
      <c r="BJ57" s="3" t="s">
        <v>195</v>
      </c>
      <c r="BK57" s="3" t="s">
        <v>195</v>
      </c>
      <c r="BL57" s="3" t="s">
        <v>195</v>
      </c>
      <c r="BM57" s="3" t="s">
        <v>195</v>
      </c>
      <c r="BN57" s="3" t="s">
        <v>194</v>
      </c>
      <c r="BO57" s="3" t="s">
        <v>194</v>
      </c>
      <c r="BP57" s="3" t="s">
        <v>195</v>
      </c>
      <c r="BQ57" s="3" t="s">
        <v>196</v>
      </c>
      <c r="BR57" s="3" t="s">
        <v>181</v>
      </c>
      <c r="BS57" s="3" t="s">
        <v>181</v>
      </c>
      <c r="BT57" s="3" t="s">
        <v>181</v>
      </c>
      <c r="BU57" s="3" t="s">
        <v>196</v>
      </c>
      <c r="BV57" s="3" t="s">
        <v>181</v>
      </c>
      <c r="BW57" s="3" t="s">
        <v>196</v>
      </c>
      <c r="CB57" s="3" t="s">
        <v>155</v>
      </c>
      <c r="CF57" s="3" t="s">
        <v>155</v>
      </c>
      <c r="CG57" s="3" t="s">
        <v>198</v>
      </c>
      <c r="CH57" s="3">
        <v>1.0</v>
      </c>
      <c r="CI57" s="3" t="s">
        <v>172</v>
      </c>
      <c r="CJ57" s="3" t="s">
        <v>335</v>
      </c>
      <c r="CS57" s="3" t="s">
        <v>155</v>
      </c>
      <c r="CY57" s="3" t="s">
        <v>201</v>
      </c>
      <c r="CZ57" s="3" t="s">
        <v>199</v>
      </c>
      <c r="DA57" s="3" t="s">
        <v>200</v>
      </c>
      <c r="DB57" s="3" t="s">
        <v>200</v>
      </c>
      <c r="DC57" s="3" t="s">
        <v>200</v>
      </c>
      <c r="DD57" s="3" t="s">
        <v>200</v>
      </c>
      <c r="DE57" s="3" t="s">
        <v>200</v>
      </c>
      <c r="DF57" s="3" t="s">
        <v>230</v>
      </c>
      <c r="DG57" s="3" t="s">
        <v>230</v>
      </c>
      <c r="DH57" s="3" t="s">
        <v>230</v>
      </c>
      <c r="DI57" s="3" t="s">
        <v>230</v>
      </c>
      <c r="DJ57" s="3" t="s">
        <v>230</v>
      </c>
      <c r="DK57" s="3" t="s">
        <v>196</v>
      </c>
      <c r="DL57" s="3" t="s">
        <v>181</v>
      </c>
      <c r="DM57" s="3" t="s">
        <v>202</v>
      </c>
      <c r="DN57" s="3" t="s">
        <v>197</v>
      </c>
      <c r="DO57" s="3" t="s">
        <v>196</v>
      </c>
      <c r="DP57" s="3" t="s">
        <v>197</v>
      </c>
      <c r="DQ57" s="3" t="s">
        <v>202</v>
      </c>
      <c r="DR57" s="3" t="s">
        <v>202</v>
      </c>
      <c r="DS57" s="3" t="s">
        <v>181</v>
      </c>
      <c r="DT57" s="3" t="s">
        <v>197</v>
      </c>
      <c r="DU57" s="3" t="s">
        <v>196</v>
      </c>
      <c r="DV57" s="3" t="s">
        <v>181</v>
      </c>
      <c r="DW57" s="3" t="s">
        <v>181</v>
      </c>
      <c r="DX57" s="3" t="s">
        <v>196</v>
      </c>
      <c r="DY57" s="3" t="s">
        <v>202</v>
      </c>
      <c r="DZ57" s="3" t="s">
        <v>196</v>
      </c>
      <c r="EA57" s="3" t="s">
        <v>155</v>
      </c>
      <c r="EB57" s="3" t="s">
        <v>155</v>
      </c>
      <c r="EC57" s="3" t="s">
        <v>155</v>
      </c>
      <c r="ED57" s="3" t="s">
        <v>155</v>
      </c>
      <c r="EE57" s="3" t="s">
        <v>155</v>
      </c>
      <c r="EF57" s="3" t="s">
        <v>155</v>
      </c>
      <c r="EG57" s="3" t="s">
        <v>155</v>
      </c>
      <c r="EH57" s="3" t="s">
        <v>204</v>
      </c>
      <c r="EI57" s="3" t="s">
        <v>222</v>
      </c>
      <c r="EJ57" s="3" t="s">
        <v>204</v>
      </c>
      <c r="EK57" s="3" t="s">
        <v>204</v>
      </c>
      <c r="EL57" s="3" t="s">
        <v>182</v>
      </c>
      <c r="EM57" s="3" t="s">
        <v>182</v>
      </c>
      <c r="EN57" s="3" t="s">
        <v>204</v>
      </c>
      <c r="EO57" s="3" t="s">
        <v>205</v>
      </c>
      <c r="EP57" s="3" t="s">
        <v>205</v>
      </c>
      <c r="EQ57" s="3" t="s">
        <v>192</v>
      </c>
      <c r="ER57" s="3" t="s">
        <v>192</v>
      </c>
      <c r="ES57" s="3" t="s">
        <v>206</v>
      </c>
      <c r="ET57" s="3" t="s">
        <v>206</v>
      </c>
      <c r="EU57" s="3" t="s">
        <v>206</v>
      </c>
      <c r="EV57" s="3" t="s">
        <v>336</v>
      </c>
      <c r="EW57" s="4" t="str">
        <f>TEXT("6278786709114725158","0")</f>
        <v>6278786709114725158</v>
      </c>
    </row>
    <row r="58">
      <c r="A58" s="2">
        <v>45847.415868055556</v>
      </c>
      <c r="B58" s="3" t="s">
        <v>153</v>
      </c>
      <c r="C58" s="3" t="s">
        <v>155</v>
      </c>
      <c r="E58" s="3" t="s">
        <v>155</v>
      </c>
      <c r="F58" s="3" t="s">
        <v>155</v>
      </c>
      <c r="G58" s="3" t="s">
        <v>155</v>
      </c>
      <c r="J58" s="3" t="s">
        <v>186</v>
      </c>
      <c r="N58" s="3" t="s">
        <v>158</v>
      </c>
      <c r="S58" s="3" t="s">
        <v>158</v>
      </c>
      <c r="W58" s="3" t="s">
        <v>157</v>
      </c>
      <c r="AD58" s="3" t="s">
        <v>186</v>
      </c>
      <c r="AG58" s="3" t="s">
        <v>217</v>
      </c>
      <c r="AH58" s="3">
        <v>2007.0</v>
      </c>
      <c r="AI58" s="3" t="s">
        <v>187</v>
      </c>
      <c r="AJ58" s="3" t="s">
        <v>188</v>
      </c>
      <c r="AN58" s="3" t="s">
        <v>233</v>
      </c>
      <c r="AP58" s="3" t="s">
        <v>190</v>
      </c>
      <c r="AQ58" s="3" t="s">
        <v>190</v>
      </c>
      <c r="AR58" s="3" t="s">
        <v>190</v>
      </c>
      <c r="AS58" s="3" t="s">
        <v>250</v>
      </c>
      <c r="AT58" s="3" t="s">
        <v>234</v>
      </c>
      <c r="AU58" s="3" t="s">
        <v>153</v>
      </c>
      <c r="AV58" s="3" t="s">
        <v>153</v>
      </c>
      <c r="AW58" s="3" t="s">
        <v>163</v>
      </c>
      <c r="AX58" s="3" t="s">
        <v>153</v>
      </c>
      <c r="AY58" s="3" t="s">
        <v>293</v>
      </c>
      <c r="BD58" s="3" t="s">
        <v>153</v>
      </c>
      <c r="BE58" s="3" t="s">
        <v>191</v>
      </c>
      <c r="BF58" s="3" t="s">
        <v>164</v>
      </c>
      <c r="BG58" s="3" t="s">
        <v>191</v>
      </c>
      <c r="BH58" s="3" t="s">
        <v>191</v>
      </c>
      <c r="BI58" s="3" t="s">
        <v>192</v>
      </c>
      <c r="BJ58" s="3" t="s">
        <v>192</v>
      </c>
      <c r="BK58" s="3" t="s">
        <v>192</v>
      </c>
      <c r="BL58" s="3" t="s">
        <v>192</v>
      </c>
      <c r="BM58" s="3" t="s">
        <v>192</v>
      </c>
      <c r="BN58" s="3" t="s">
        <v>194</v>
      </c>
      <c r="BO58" s="3" t="s">
        <v>194</v>
      </c>
      <c r="BP58" s="3" t="s">
        <v>195</v>
      </c>
      <c r="BQ58" s="3" t="s">
        <v>181</v>
      </c>
      <c r="BR58" s="3" t="s">
        <v>181</v>
      </c>
      <c r="BS58" s="3" t="s">
        <v>181</v>
      </c>
      <c r="BT58" s="3" t="s">
        <v>181</v>
      </c>
      <c r="BU58" s="3" t="s">
        <v>181</v>
      </c>
      <c r="BV58" s="3" t="s">
        <v>181</v>
      </c>
      <c r="BW58" s="3" t="s">
        <v>181</v>
      </c>
      <c r="BX58" s="3" t="s">
        <v>192</v>
      </c>
      <c r="BY58" s="3" t="s">
        <v>192</v>
      </c>
      <c r="BZ58" s="3" t="s">
        <v>194</v>
      </c>
      <c r="CA58" s="3" t="s">
        <v>194</v>
      </c>
      <c r="CB58" s="3" t="s">
        <v>155</v>
      </c>
      <c r="CF58" s="3" t="s">
        <v>155</v>
      </c>
      <c r="CG58" s="3" t="s">
        <v>256</v>
      </c>
      <c r="CH58" s="3">
        <v>1.0</v>
      </c>
      <c r="CI58" s="3" t="s">
        <v>172</v>
      </c>
      <c r="CS58" s="3" t="s">
        <v>155</v>
      </c>
      <c r="CY58" s="3" t="s">
        <v>178</v>
      </c>
      <c r="CZ58" s="3" t="s">
        <v>229</v>
      </c>
      <c r="DA58" s="3" t="s">
        <v>199</v>
      </c>
      <c r="DB58" s="3" t="s">
        <v>199</v>
      </c>
      <c r="DC58" s="3" t="s">
        <v>229</v>
      </c>
      <c r="DD58" s="3" t="s">
        <v>229</v>
      </c>
      <c r="DE58" s="3" t="s">
        <v>229</v>
      </c>
      <c r="DF58" s="3" t="s">
        <v>201</v>
      </c>
      <c r="DG58" s="3" t="s">
        <v>201</v>
      </c>
      <c r="DH58" s="3" t="s">
        <v>201</v>
      </c>
      <c r="DI58" s="3" t="s">
        <v>178</v>
      </c>
      <c r="DJ58" s="3" t="s">
        <v>178</v>
      </c>
      <c r="DK58" s="3" t="s">
        <v>203</v>
      </c>
      <c r="DL58" s="3" t="s">
        <v>203</v>
      </c>
      <c r="DM58" s="3" t="s">
        <v>202</v>
      </c>
      <c r="DN58" s="3" t="s">
        <v>181</v>
      </c>
      <c r="DO58" s="3" t="s">
        <v>196</v>
      </c>
      <c r="DP58" s="3" t="s">
        <v>196</v>
      </c>
      <c r="DQ58" s="3" t="s">
        <v>196</v>
      </c>
      <c r="DR58" s="3" t="s">
        <v>196</v>
      </c>
      <c r="DS58" s="3" t="s">
        <v>196</v>
      </c>
      <c r="DT58" s="3" t="s">
        <v>196</v>
      </c>
      <c r="DU58" s="3" t="s">
        <v>203</v>
      </c>
      <c r="DV58" s="3" t="s">
        <v>196</v>
      </c>
      <c r="DW58" s="3" t="s">
        <v>196</v>
      </c>
      <c r="DX58" s="3" t="s">
        <v>196</v>
      </c>
      <c r="DY58" s="3" t="s">
        <v>197</v>
      </c>
      <c r="DZ58" s="3" t="s">
        <v>197</v>
      </c>
      <c r="EA58" s="3" t="s">
        <v>155</v>
      </c>
      <c r="EB58" s="3" t="s">
        <v>155</v>
      </c>
      <c r="EC58" s="3" t="s">
        <v>155</v>
      </c>
      <c r="ED58" s="3" t="s">
        <v>155</v>
      </c>
      <c r="EE58" s="3" t="s">
        <v>155</v>
      </c>
      <c r="EF58" s="3" t="s">
        <v>155</v>
      </c>
      <c r="EG58" s="3" t="s">
        <v>155</v>
      </c>
      <c r="EH58" s="3" t="s">
        <v>204</v>
      </c>
      <c r="EI58" s="3" t="s">
        <v>222</v>
      </c>
      <c r="EJ58" s="3" t="s">
        <v>215</v>
      </c>
      <c r="EK58" s="3" t="s">
        <v>222</v>
      </c>
      <c r="EL58" s="3" t="s">
        <v>182</v>
      </c>
      <c r="EM58" s="3" t="s">
        <v>215</v>
      </c>
      <c r="EN58" s="3" t="s">
        <v>204</v>
      </c>
      <c r="EO58" s="3" t="s">
        <v>205</v>
      </c>
      <c r="EP58" s="3" t="s">
        <v>183</v>
      </c>
      <c r="EQ58" s="3" t="s">
        <v>193</v>
      </c>
      <c r="ER58" s="3" t="s">
        <v>205</v>
      </c>
      <c r="ES58" s="3" t="s">
        <v>205</v>
      </c>
      <c r="ET58" s="3" t="s">
        <v>205</v>
      </c>
      <c r="EU58" s="3" t="s">
        <v>206</v>
      </c>
      <c r="EV58" s="3" t="s">
        <v>337</v>
      </c>
      <c r="EW58" s="4" t="str">
        <f>TEXT("6278787312714262730","0")</f>
        <v>6278787312714262730</v>
      </c>
    </row>
    <row r="59">
      <c r="A59" s="2">
        <v>45847.416238425925</v>
      </c>
      <c r="B59" s="3" t="s">
        <v>153</v>
      </c>
      <c r="C59" s="3" t="s">
        <v>155</v>
      </c>
      <c r="E59" s="3" t="s">
        <v>155</v>
      </c>
      <c r="F59" s="3" t="s">
        <v>155</v>
      </c>
      <c r="G59" s="3" t="s">
        <v>155</v>
      </c>
      <c r="J59" s="3" t="s">
        <v>186</v>
      </c>
      <c r="O59" s="3" t="s">
        <v>186</v>
      </c>
      <c r="S59" s="3" t="s">
        <v>158</v>
      </c>
      <c r="X59" s="3" t="s">
        <v>158</v>
      </c>
      <c r="AD59" s="3" t="s">
        <v>186</v>
      </c>
      <c r="AG59" s="3" t="s">
        <v>217</v>
      </c>
      <c r="AH59" s="3">
        <v>2016.0</v>
      </c>
      <c r="AI59" s="3" t="s">
        <v>279</v>
      </c>
      <c r="AO59" s="3" t="s">
        <v>153</v>
      </c>
      <c r="AP59" s="3" t="s">
        <v>190</v>
      </c>
      <c r="AQ59" s="3" t="s">
        <v>190</v>
      </c>
      <c r="AR59" s="3" t="s">
        <v>190</v>
      </c>
      <c r="AS59" s="3" t="s">
        <v>190</v>
      </c>
      <c r="AT59" s="3" t="s">
        <v>234</v>
      </c>
      <c r="AU59" s="3" t="s">
        <v>153</v>
      </c>
      <c r="AV59" s="3" t="s">
        <v>153</v>
      </c>
      <c r="AW59" s="3" t="s">
        <v>163</v>
      </c>
      <c r="AX59" s="3" t="s">
        <v>153</v>
      </c>
      <c r="AY59" s="3" t="s">
        <v>244</v>
      </c>
      <c r="AZ59" s="3" t="s">
        <v>155</v>
      </c>
      <c r="BA59" s="3" t="s">
        <v>153</v>
      </c>
      <c r="BB59" s="3" t="s">
        <v>255</v>
      </c>
      <c r="BC59" s="3" t="s">
        <v>153</v>
      </c>
      <c r="BD59" s="3" t="s">
        <v>153</v>
      </c>
      <c r="BE59" s="3" t="s">
        <v>164</v>
      </c>
      <c r="BF59" s="3" t="s">
        <v>164</v>
      </c>
      <c r="BG59" s="3" t="s">
        <v>191</v>
      </c>
      <c r="BH59" s="3" t="s">
        <v>191</v>
      </c>
      <c r="BI59" s="3" t="s">
        <v>195</v>
      </c>
      <c r="BJ59" s="3" t="s">
        <v>195</v>
      </c>
      <c r="BK59" s="3" t="s">
        <v>195</v>
      </c>
      <c r="BL59" s="3" t="s">
        <v>195</v>
      </c>
      <c r="BM59" s="3" t="s">
        <v>195</v>
      </c>
      <c r="BN59" s="3" t="s">
        <v>195</v>
      </c>
      <c r="BO59" s="3" t="s">
        <v>195</v>
      </c>
      <c r="BP59" s="3" t="s">
        <v>195</v>
      </c>
      <c r="BQ59" s="3" t="s">
        <v>196</v>
      </c>
      <c r="BR59" s="3" t="s">
        <v>181</v>
      </c>
      <c r="BS59" s="3" t="s">
        <v>196</v>
      </c>
      <c r="BT59" s="3" t="s">
        <v>196</v>
      </c>
      <c r="BU59" s="3" t="s">
        <v>197</v>
      </c>
      <c r="BV59" s="3" t="s">
        <v>196</v>
      </c>
      <c r="BW59" s="3" t="s">
        <v>196</v>
      </c>
      <c r="BX59" s="3" t="s">
        <v>195</v>
      </c>
      <c r="BY59" s="3" t="s">
        <v>195</v>
      </c>
      <c r="BZ59" s="3" t="s">
        <v>195</v>
      </c>
      <c r="CA59" s="3" t="s">
        <v>195</v>
      </c>
      <c r="CB59" s="3" t="s">
        <v>153</v>
      </c>
      <c r="CC59" s="3" t="s">
        <v>167</v>
      </c>
      <c r="CD59" s="3" t="s">
        <v>168</v>
      </c>
      <c r="CE59" s="3" t="s">
        <v>155</v>
      </c>
      <c r="CF59" s="3" t="s">
        <v>170</v>
      </c>
      <c r="CG59" s="3" t="s">
        <v>155</v>
      </c>
      <c r="CH59" s="3">
        <v>2.0</v>
      </c>
      <c r="CI59" s="3" t="s">
        <v>172</v>
      </c>
      <c r="CS59" s="3" t="s">
        <v>155</v>
      </c>
      <c r="CY59" s="3" t="s">
        <v>201</v>
      </c>
      <c r="CZ59" s="3" t="s">
        <v>229</v>
      </c>
      <c r="DA59" s="3" t="s">
        <v>229</v>
      </c>
      <c r="DB59" s="3" t="s">
        <v>199</v>
      </c>
      <c r="DC59" s="3" t="s">
        <v>199</v>
      </c>
      <c r="DD59" s="3" t="s">
        <v>179</v>
      </c>
      <c r="DE59" s="3" t="s">
        <v>179</v>
      </c>
      <c r="DF59" s="3" t="s">
        <v>180</v>
      </c>
      <c r="DG59" s="3" t="s">
        <v>201</v>
      </c>
      <c r="DH59" s="3" t="s">
        <v>201</v>
      </c>
      <c r="DI59" s="3" t="s">
        <v>201</v>
      </c>
      <c r="DJ59" s="3" t="s">
        <v>180</v>
      </c>
      <c r="DK59" s="3" t="s">
        <v>181</v>
      </c>
      <c r="DL59" s="3" t="s">
        <v>196</v>
      </c>
      <c r="DM59" s="3" t="s">
        <v>196</v>
      </c>
      <c r="DN59" s="3" t="s">
        <v>203</v>
      </c>
      <c r="DO59" s="3" t="s">
        <v>203</v>
      </c>
      <c r="DP59" s="3" t="s">
        <v>203</v>
      </c>
      <c r="DQ59" s="3" t="s">
        <v>196</v>
      </c>
      <c r="DR59" s="3" t="s">
        <v>181</v>
      </c>
      <c r="DS59" s="3" t="s">
        <v>196</v>
      </c>
      <c r="DT59" s="3" t="s">
        <v>181</v>
      </c>
      <c r="DU59" s="3" t="s">
        <v>181</v>
      </c>
      <c r="DV59" s="3" t="s">
        <v>181</v>
      </c>
      <c r="DW59" s="3" t="s">
        <v>181</v>
      </c>
      <c r="DX59" s="3" t="s">
        <v>196</v>
      </c>
      <c r="DY59" s="3" t="s">
        <v>181</v>
      </c>
      <c r="DZ59" s="3" t="s">
        <v>196</v>
      </c>
      <c r="EA59" s="3" t="s">
        <v>274</v>
      </c>
      <c r="EB59" s="3" t="s">
        <v>274</v>
      </c>
      <c r="EC59" s="3" t="s">
        <v>214</v>
      </c>
      <c r="ED59" s="3" t="s">
        <v>155</v>
      </c>
      <c r="EE59" s="3" t="s">
        <v>155</v>
      </c>
      <c r="EF59" s="3" t="s">
        <v>274</v>
      </c>
      <c r="EG59" s="3" t="s">
        <v>274</v>
      </c>
      <c r="EH59" s="3" t="s">
        <v>222</v>
      </c>
      <c r="EI59" s="3" t="s">
        <v>222</v>
      </c>
      <c r="EJ59" s="3" t="s">
        <v>222</v>
      </c>
      <c r="EK59" s="3" t="s">
        <v>222</v>
      </c>
      <c r="EL59" s="3" t="s">
        <v>222</v>
      </c>
      <c r="EM59" s="3" t="s">
        <v>222</v>
      </c>
      <c r="EN59" s="3" t="s">
        <v>222</v>
      </c>
      <c r="EO59" s="3" t="s">
        <v>192</v>
      </c>
      <c r="EP59" s="3" t="s">
        <v>192</v>
      </c>
      <c r="EQ59" s="3" t="s">
        <v>192</v>
      </c>
      <c r="ER59" s="3" t="s">
        <v>192</v>
      </c>
      <c r="ES59" s="3" t="s">
        <v>192</v>
      </c>
      <c r="ET59" s="3" t="s">
        <v>192</v>
      </c>
      <c r="EU59" s="3" t="s">
        <v>192</v>
      </c>
      <c r="EV59" s="3" t="s">
        <v>257</v>
      </c>
      <c r="EW59" s="4" t="str">
        <f>TEXT("6278787637018658509","0")</f>
        <v>6278787637018658509</v>
      </c>
    </row>
    <row r="60">
      <c r="A60" s="2">
        <v>45847.416863425926</v>
      </c>
      <c r="B60" s="3" t="s">
        <v>153</v>
      </c>
      <c r="C60" s="3" t="s">
        <v>155</v>
      </c>
      <c r="E60" s="3" t="s">
        <v>155</v>
      </c>
      <c r="F60" s="3" t="s">
        <v>155</v>
      </c>
      <c r="G60" s="3" t="s">
        <v>155</v>
      </c>
      <c r="I60" s="3" t="s">
        <v>158</v>
      </c>
      <c r="N60" s="3" t="s">
        <v>158</v>
      </c>
      <c r="R60" s="3" t="s">
        <v>157</v>
      </c>
      <c r="W60" s="3" t="s">
        <v>157</v>
      </c>
      <c r="AB60" s="3" t="s">
        <v>157</v>
      </c>
      <c r="AG60" s="3" t="s">
        <v>159</v>
      </c>
      <c r="AH60" s="3">
        <v>2022.0</v>
      </c>
      <c r="AI60" s="3" t="s">
        <v>187</v>
      </c>
      <c r="AK60" s="3" t="s">
        <v>258</v>
      </c>
      <c r="AN60" s="3" t="s">
        <v>189</v>
      </c>
      <c r="AP60" s="3" t="s">
        <v>210</v>
      </c>
      <c r="AQ60" s="3" t="s">
        <v>190</v>
      </c>
      <c r="AR60" s="3" t="s">
        <v>190</v>
      </c>
      <c r="AS60" s="3" t="s">
        <v>225</v>
      </c>
      <c r="AT60" s="3" t="s">
        <v>251</v>
      </c>
      <c r="AU60" s="3" t="s">
        <v>155</v>
      </c>
      <c r="BD60" s="3" t="s">
        <v>153</v>
      </c>
      <c r="BE60" s="3" t="s">
        <v>213</v>
      </c>
      <c r="BF60" s="3" t="s">
        <v>191</v>
      </c>
      <c r="BG60" s="3" t="s">
        <v>213</v>
      </c>
      <c r="BH60" s="3" t="s">
        <v>191</v>
      </c>
      <c r="BI60" s="3" t="s">
        <v>195</v>
      </c>
      <c r="BJ60" s="3" t="s">
        <v>193</v>
      </c>
      <c r="BK60" s="3" t="s">
        <v>192</v>
      </c>
      <c r="BL60" s="3" t="s">
        <v>195</v>
      </c>
      <c r="BM60" s="3" t="s">
        <v>195</v>
      </c>
      <c r="BN60" s="3" t="s">
        <v>165</v>
      </c>
      <c r="BO60" s="3" t="s">
        <v>195</v>
      </c>
      <c r="BP60" s="3" t="s">
        <v>165</v>
      </c>
      <c r="BQ60" s="3" t="s">
        <v>196</v>
      </c>
      <c r="BR60" s="3" t="s">
        <v>197</v>
      </c>
      <c r="BS60" s="3" t="s">
        <v>166</v>
      </c>
      <c r="BT60" s="3" t="s">
        <v>166</v>
      </c>
      <c r="BU60" s="3" t="s">
        <v>197</v>
      </c>
      <c r="BV60" s="3" t="s">
        <v>197</v>
      </c>
      <c r="BW60" s="3" t="s">
        <v>166</v>
      </c>
      <c r="CB60" s="3" t="s">
        <v>155</v>
      </c>
      <c r="CF60" s="3" t="s">
        <v>155</v>
      </c>
      <c r="CG60" s="3" t="s">
        <v>155</v>
      </c>
      <c r="CH60" s="3">
        <v>0.0</v>
      </c>
      <c r="CI60" s="3" t="s">
        <v>172</v>
      </c>
      <c r="CS60" s="3" t="s">
        <v>155</v>
      </c>
      <c r="CY60" s="3" t="s">
        <v>180</v>
      </c>
      <c r="CZ60" s="3" t="s">
        <v>199</v>
      </c>
      <c r="DA60" s="3" t="s">
        <v>199</v>
      </c>
      <c r="DB60" s="3" t="s">
        <v>199</v>
      </c>
      <c r="DC60" s="3" t="s">
        <v>199</v>
      </c>
      <c r="DD60" s="3" t="s">
        <v>199</v>
      </c>
      <c r="DE60" s="3" t="s">
        <v>179</v>
      </c>
      <c r="DF60" s="3" t="s">
        <v>180</v>
      </c>
      <c r="DG60" s="3" t="s">
        <v>180</v>
      </c>
      <c r="DH60" s="3" t="s">
        <v>180</v>
      </c>
      <c r="DI60" s="3" t="s">
        <v>180</v>
      </c>
      <c r="DJ60" s="3" t="s">
        <v>180</v>
      </c>
      <c r="DK60" s="3" t="s">
        <v>196</v>
      </c>
      <c r="DL60" s="3" t="s">
        <v>197</v>
      </c>
      <c r="DM60" s="3" t="s">
        <v>202</v>
      </c>
      <c r="DN60" s="3" t="s">
        <v>202</v>
      </c>
      <c r="DO60" s="3" t="s">
        <v>202</v>
      </c>
      <c r="DP60" s="3" t="s">
        <v>202</v>
      </c>
      <c r="DQ60" s="3" t="s">
        <v>202</v>
      </c>
      <c r="DR60" s="3" t="s">
        <v>202</v>
      </c>
      <c r="DS60" s="3" t="s">
        <v>202</v>
      </c>
      <c r="DT60" s="3" t="s">
        <v>202</v>
      </c>
      <c r="DU60" s="3" t="s">
        <v>202</v>
      </c>
      <c r="DV60" s="3" t="s">
        <v>202</v>
      </c>
      <c r="DW60" s="3" t="s">
        <v>202</v>
      </c>
      <c r="DX60" s="3" t="s">
        <v>202</v>
      </c>
      <c r="DY60" s="3" t="s">
        <v>202</v>
      </c>
      <c r="DZ60" s="3" t="s">
        <v>202</v>
      </c>
      <c r="EA60" s="3" t="s">
        <v>155</v>
      </c>
      <c r="EB60" s="3" t="s">
        <v>155</v>
      </c>
      <c r="EC60" s="3" t="s">
        <v>155</v>
      </c>
      <c r="ED60" s="3" t="s">
        <v>155</v>
      </c>
      <c r="EE60" s="3" t="s">
        <v>155</v>
      </c>
      <c r="EF60" s="3" t="s">
        <v>155</v>
      </c>
      <c r="EG60" s="3" t="s">
        <v>155</v>
      </c>
      <c r="EH60" s="3" t="s">
        <v>204</v>
      </c>
      <c r="EI60" s="3" t="s">
        <v>204</v>
      </c>
      <c r="EJ60" s="3" t="s">
        <v>204</v>
      </c>
      <c r="EK60" s="3" t="s">
        <v>247</v>
      </c>
      <c r="EL60" s="3" t="s">
        <v>182</v>
      </c>
      <c r="EM60" s="3" t="s">
        <v>182</v>
      </c>
      <c r="EN60" s="3" t="s">
        <v>247</v>
      </c>
      <c r="EO60" s="3" t="s">
        <v>206</v>
      </c>
      <c r="EP60" s="3" t="s">
        <v>206</v>
      </c>
      <c r="EQ60" s="3" t="s">
        <v>206</v>
      </c>
      <c r="ER60" s="3" t="s">
        <v>206</v>
      </c>
      <c r="ES60" s="3" t="s">
        <v>206</v>
      </c>
      <c r="ET60" s="3" t="s">
        <v>206</v>
      </c>
      <c r="EU60" s="3" t="s">
        <v>206</v>
      </c>
      <c r="EV60" s="3" t="s">
        <v>338</v>
      </c>
      <c r="EW60" s="4" t="str">
        <f>TEXT("6278788170762329166","0")</f>
        <v>6278788170762329166</v>
      </c>
    </row>
    <row r="61">
      <c r="A61" s="2">
        <v>45847.41837962963</v>
      </c>
      <c r="B61" s="3" t="s">
        <v>153</v>
      </c>
      <c r="C61" s="3" t="s">
        <v>155</v>
      </c>
      <c r="E61" s="3" t="s">
        <v>155</v>
      </c>
      <c r="F61" s="3" t="s">
        <v>155</v>
      </c>
      <c r="G61" s="3" t="s">
        <v>155</v>
      </c>
      <c r="J61" s="3" t="s">
        <v>186</v>
      </c>
      <c r="N61" s="3" t="s">
        <v>158</v>
      </c>
      <c r="R61" s="3" t="s">
        <v>157</v>
      </c>
      <c r="W61" s="3" t="s">
        <v>157</v>
      </c>
      <c r="AC61" s="3" t="s">
        <v>158</v>
      </c>
      <c r="AG61" s="3" t="s">
        <v>224</v>
      </c>
      <c r="AH61" s="3">
        <v>2018.0</v>
      </c>
      <c r="AI61" s="3" t="s">
        <v>187</v>
      </c>
      <c r="AM61" s="3" t="s">
        <v>339</v>
      </c>
      <c r="AN61" s="3" t="s">
        <v>189</v>
      </c>
      <c r="AP61" s="3" t="s">
        <v>190</v>
      </c>
      <c r="AQ61" s="3" t="s">
        <v>243</v>
      </c>
      <c r="AR61" s="3" t="s">
        <v>225</v>
      </c>
      <c r="AS61" s="3" t="s">
        <v>210</v>
      </c>
      <c r="AT61" s="3" t="s">
        <v>162</v>
      </c>
      <c r="AU61" s="3" t="s">
        <v>155</v>
      </c>
      <c r="BD61" s="3" t="s">
        <v>153</v>
      </c>
      <c r="BE61" s="3" t="s">
        <v>220</v>
      </c>
      <c r="BF61" s="3" t="s">
        <v>164</v>
      </c>
      <c r="BG61" s="3" t="s">
        <v>220</v>
      </c>
      <c r="BH61" s="3" t="s">
        <v>191</v>
      </c>
      <c r="BI61" s="3" t="s">
        <v>192</v>
      </c>
      <c r="BJ61" s="3" t="s">
        <v>194</v>
      </c>
      <c r="BK61" s="3" t="s">
        <v>194</v>
      </c>
      <c r="BL61" s="3" t="s">
        <v>192</v>
      </c>
      <c r="BM61" s="3" t="s">
        <v>192</v>
      </c>
      <c r="BN61" s="3" t="s">
        <v>192</v>
      </c>
      <c r="BO61" s="3" t="s">
        <v>195</v>
      </c>
      <c r="BP61" s="3" t="s">
        <v>193</v>
      </c>
      <c r="BQ61" s="3" t="s">
        <v>181</v>
      </c>
      <c r="BR61" s="3" t="s">
        <v>203</v>
      </c>
      <c r="BS61" s="3" t="s">
        <v>203</v>
      </c>
      <c r="BT61" s="3" t="s">
        <v>181</v>
      </c>
      <c r="BU61" s="3" t="s">
        <v>203</v>
      </c>
      <c r="BV61" s="3" t="s">
        <v>203</v>
      </c>
      <c r="BW61" s="3" t="s">
        <v>203</v>
      </c>
      <c r="CB61" s="3" t="s">
        <v>153</v>
      </c>
      <c r="CC61" s="3" t="s">
        <v>167</v>
      </c>
      <c r="CD61" s="3" t="s">
        <v>168</v>
      </c>
      <c r="CE61" s="3" t="s">
        <v>322</v>
      </c>
      <c r="CF61" s="3" t="s">
        <v>259</v>
      </c>
      <c r="CG61" s="3" t="s">
        <v>256</v>
      </c>
      <c r="CH61" s="3">
        <v>4.0</v>
      </c>
      <c r="CI61" s="3" t="s">
        <v>172</v>
      </c>
      <c r="CS61" s="3" t="s">
        <v>155</v>
      </c>
      <c r="CY61" s="3" t="s">
        <v>201</v>
      </c>
      <c r="CZ61" s="3" t="s">
        <v>229</v>
      </c>
      <c r="DA61" s="3" t="s">
        <v>229</v>
      </c>
      <c r="DB61" s="3" t="s">
        <v>229</v>
      </c>
      <c r="DC61" s="3" t="s">
        <v>199</v>
      </c>
      <c r="DD61" s="3" t="s">
        <v>199</v>
      </c>
      <c r="DE61" s="3" t="s">
        <v>199</v>
      </c>
      <c r="DF61" s="3" t="s">
        <v>230</v>
      </c>
      <c r="DG61" s="3" t="s">
        <v>180</v>
      </c>
      <c r="DH61" s="3" t="s">
        <v>230</v>
      </c>
      <c r="DI61" s="3" t="s">
        <v>201</v>
      </c>
      <c r="DJ61" s="3" t="s">
        <v>201</v>
      </c>
      <c r="DK61" s="3" t="s">
        <v>203</v>
      </c>
      <c r="DL61" s="3" t="s">
        <v>181</v>
      </c>
      <c r="DM61" s="3" t="s">
        <v>196</v>
      </c>
      <c r="DN61" s="3" t="s">
        <v>203</v>
      </c>
      <c r="DO61" s="3" t="s">
        <v>203</v>
      </c>
      <c r="DP61" s="3" t="s">
        <v>203</v>
      </c>
      <c r="DQ61" s="3" t="s">
        <v>202</v>
      </c>
      <c r="DR61" s="3" t="s">
        <v>202</v>
      </c>
      <c r="DS61" s="3" t="s">
        <v>202</v>
      </c>
      <c r="DT61" s="3" t="s">
        <v>202</v>
      </c>
      <c r="DU61" s="3" t="s">
        <v>196</v>
      </c>
      <c r="DV61" s="3" t="s">
        <v>203</v>
      </c>
      <c r="DW61" s="3" t="s">
        <v>203</v>
      </c>
      <c r="DX61" s="3" t="s">
        <v>203</v>
      </c>
      <c r="DY61" s="3" t="s">
        <v>203</v>
      </c>
      <c r="DZ61" s="3" t="s">
        <v>203</v>
      </c>
      <c r="EA61" s="3" t="s">
        <v>214</v>
      </c>
      <c r="EB61" s="3" t="s">
        <v>340</v>
      </c>
      <c r="EC61" s="3" t="s">
        <v>310</v>
      </c>
      <c r="ED61" s="3" t="s">
        <v>274</v>
      </c>
      <c r="EE61" s="3" t="s">
        <v>155</v>
      </c>
      <c r="EF61" s="3" t="s">
        <v>155</v>
      </c>
      <c r="EG61" s="3" t="s">
        <v>155</v>
      </c>
      <c r="EH61" s="3" t="s">
        <v>204</v>
      </c>
      <c r="EI61" s="3" t="s">
        <v>204</v>
      </c>
      <c r="EJ61" s="3" t="s">
        <v>204</v>
      </c>
      <c r="EK61" s="3" t="s">
        <v>215</v>
      </c>
      <c r="EL61" s="3" t="s">
        <v>182</v>
      </c>
      <c r="EM61" s="3" t="s">
        <v>182</v>
      </c>
      <c r="EN61" s="3" t="s">
        <v>204</v>
      </c>
      <c r="EO61" s="3" t="s">
        <v>205</v>
      </c>
      <c r="EP61" s="3" t="s">
        <v>205</v>
      </c>
      <c r="EQ61" s="3" t="s">
        <v>205</v>
      </c>
      <c r="ER61" s="3" t="s">
        <v>205</v>
      </c>
      <c r="ES61" s="3" t="s">
        <v>205</v>
      </c>
      <c r="ET61" s="3" t="s">
        <v>205</v>
      </c>
      <c r="EU61" s="3" t="s">
        <v>205</v>
      </c>
      <c r="EV61" s="3" t="s">
        <v>341</v>
      </c>
      <c r="EW61" s="4" t="str">
        <f>TEXT("6278789483882740790","0")</f>
        <v>6278789483882740790</v>
      </c>
    </row>
    <row r="62">
      <c r="A62" s="2">
        <v>45847.41972222222</v>
      </c>
      <c r="B62" s="3" t="s">
        <v>153</v>
      </c>
      <c r="C62" s="3" t="s">
        <v>155</v>
      </c>
      <c r="E62" s="3" t="s">
        <v>155</v>
      </c>
      <c r="F62" s="3" t="s">
        <v>153</v>
      </c>
      <c r="G62" s="3" t="s">
        <v>155</v>
      </c>
      <c r="J62" s="3" t="s">
        <v>186</v>
      </c>
      <c r="N62" s="3" t="s">
        <v>158</v>
      </c>
      <c r="R62" s="3" t="s">
        <v>157</v>
      </c>
      <c r="W62" s="3" t="s">
        <v>157</v>
      </c>
      <c r="AC62" s="3" t="s">
        <v>158</v>
      </c>
      <c r="AG62" s="3" t="s">
        <v>208</v>
      </c>
      <c r="AH62" s="3">
        <v>2025.0</v>
      </c>
      <c r="AI62" s="3" t="s">
        <v>187</v>
      </c>
      <c r="AM62" s="3" t="s">
        <v>272</v>
      </c>
      <c r="AN62" s="3" t="s">
        <v>189</v>
      </c>
      <c r="AP62" s="3" t="s">
        <v>225</v>
      </c>
      <c r="AQ62" s="3" t="s">
        <v>225</v>
      </c>
      <c r="AR62" s="3" t="s">
        <v>225</v>
      </c>
      <c r="AS62" s="3" t="s">
        <v>225</v>
      </c>
      <c r="AT62" s="3" t="s">
        <v>218</v>
      </c>
      <c r="AU62" s="3" t="s">
        <v>153</v>
      </c>
      <c r="AV62" s="3" t="s">
        <v>153</v>
      </c>
      <c r="AW62" s="3" t="s">
        <v>163</v>
      </c>
      <c r="AX62" s="3" t="s">
        <v>153</v>
      </c>
      <c r="AY62" s="3" t="s">
        <v>212</v>
      </c>
      <c r="BD62" s="3" t="s">
        <v>153</v>
      </c>
      <c r="BE62" s="3" t="s">
        <v>227</v>
      </c>
      <c r="BF62" s="3" t="s">
        <v>227</v>
      </c>
      <c r="BG62" s="3" t="s">
        <v>227</v>
      </c>
      <c r="BH62" s="3" t="s">
        <v>227</v>
      </c>
      <c r="BI62" s="3" t="s">
        <v>195</v>
      </c>
      <c r="BJ62" s="3" t="s">
        <v>193</v>
      </c>
      <c r="BK62" s="3" t="s">
        <v>194</v>
      </c>
      <c r="BL62" s="3" t="s">
        <v>195</v>
      </c>
      <c r="BM62" s="3" t="s">
        <v>195</v>
      </c>
      <c r="BN62" s="3" t="s">
        <v>194</v>
      </c>
      <c r="BO62" s="3" t="s">
        <v>194</v>
      </c>
      <c r="BP62" s="3" t="s">
        <v>194</v>
      </c>
      <c r="BQ62" s="3" t="s">
        <v>181</v>
      </c>
      <c r="BR62" s="3" t="s">
        <v>181</v>
      </c>
      <c r="BS62" s="3" t="s">
        <v>166</v>
      </c>
      <c r="BT62" s="3" t="s">
        <v>166</v>
      </c>
      <c r="BU62" s="3" t="s">
        <v>166</v>
      </c>
      <c r="BV62" s="3" t="s">
        <v>166</v>
      </c>
      <c r="BW62" s="3" t="s">
        <v>166</v>
      </c>
      <c r="BX62" s="3" t="s">
        <v>195</v>
      </c>
      <c r="BY62" s="3" t="s">
        <v>192</v>
      </c>
      <c r="BZ62" s="3" t="s">
        <v>194</v>
      </c>
      <c r="CA62" s="3" t="s">
        <v>194</v>
      </c>
      <c r="CB62" s="3" t="s">
        <v>155</v>
      </c>
      <c r="CF62" s="3" t="s">
        <v>155</v>
      </c>
      <c r="CG62" s="3" t="s">
        <v>155</v>
      </c>
      <c r="CH62" s="3">
        <v>0.0</v>
      </c>
      <c r="CI62" s="3" t="s">
        <v>172</v>
      </c>
      <c r="CS62" s="3" t="s">
        <v>155</v>
      </c>
      <c r="CY62" s="3" t="s">
        <v>180</v>
      </c>
      <c r="CZ62" s="3" t="s">
        <v>229</v>
      </c>
      <c r="DA62" s="3" t="s">
        <v>229</v>
      </c>
      <c r="DB62" s="3" t="s">
        <v>179</v>
      </c>
      <c r="DC62" s="3" t="s">
        <v>199</v>
      </c>
      <c r="DD62" s="3" t="s">
        <v>179</v>
      </c>
      <c r="DE62" s="3" t="s">
        <v>179</v>
      </c>
      <c r="DF62" s="3" t="s">
        <v>180</v>
      </c>
      <c r="DG62" s="3" t="s">
        <v>230</v>
      </c>
      <c r="DH62" s="3" t="s">
        <v>180</v>
      </c>
      <c r="DI62" s="3" t="s">
        <v>180</v>
      </c>
      <c r="DJ62" s="3" t="s">
        <v>180</v>
      </c>
      <c r="DK62" s="3" t="s">
        <v>181</v>
      </c>
      <c r="DL62" s="3" t="s">
        <v>202</v>
      </c>
      <c r="DM62" s="3" t="s">
        <v>202</v>
      </c>
      <c r="DN62" s="3" t="s">
        <v>202</v>
      </c>
      <c r="DO62" s="3" t="s">
        <v>202</v>
      </c>
      <c r="DP62" s="3" t="s">
        <v>203</v>
      </c>
      <c r="DQ62" s="3" t="s">
        <v>202</v>
      </c>
      <c r="DR62" s="3" t="s">
        <v>202</v>
      </c>
      <c r="DS62" s="3" t="s">
        <v>202</v>
      </c>
      <c r="DT62" s="3" t="s">
        <v>202</v>
      </c>
      <c r="DU62" s="3" t="s">
        <v>196</v>
      </c>
      <c r="DV62" s="3" t="s">
        <v>196</v>
      </c>
      <c r="DW62" s="3" t="s">
        <v>202</v>
      </c>
      <c r="DX62" s="3" t="s">
        <v>202</v>
      </c>
      <c r="DY62" s="3" t="s">
        <v>197</v>
      </c>
      <c r="DZ62" s="3" t="s">
        <v>202</v>
      </c>
      <c r="EA62" s="3" t="s">
        <v>155</v>
      </c>
      <c r="EB62" s="3" t="s">
        <v>155</v>
      </c>
      <c r="EC62" s="3" t="s">
        <v>155</v>
      </c>
      <c r="ED62" s="3" t="s">
        <v>155</v>
      </c>
      <c r="EE62" s="3" t="s">
        <v>155</v>
      </c>
      <c r="EF62" s="3" t="s">
        <v>155</v>
      </c>
      <c r="EG62" s="3" t="s">
        <v>155</v>
      </c>
      <c r="EH62" s="3" t="s">
        <v>222</v>
      </c>
      <c r="EI62" s="3" t="s">
        <v>215</v>
      </c>
      <c r="EJ62" s="3" t="s">
        <v>222</v>
      </c>
      <c r="EK62" s="3" t="s">
        <v>215</v>
      </c>
      <c r="EL62" s="3" t="s">
        <v>182</v>
      </c>
      <c r="EM62" s="3" t="s">
        <v>182</v>
      </c>
      <c r="EN62" s="3" t="s">
        <v>182</v>
      </c>
      <c r="EO62" s="3" t="s">
        <v>206</v>
      </c>
      <c r="EP62" s="3" t="s">
        <v>206</v>
      </c>
      <c r="EQ62" s="3" t="s">
        <v>206</v>
      </c>
      <c r="ER62" s="3" t="s">
        <v>206</v>
      </c>
      <c r="ES62" s="3" t="s">
        <v>206</v>
      </c>
      <c r="ET62" s="3" t="s">
        <v>206</v>
      </c>
      <c r="EU62" s="3" t="s">
        <v>206</v>
      </c>
      <c r="EV62" s="3" t="s">
        <v>342</v>
      </c>
      <c r="EW62" s="4" t="str">
        <f>TEXT("6278790648218794751","0")</f>
        <v>6278790648218794751</v>
      </c>
    </row>
    <row r="63">
      <c r="A63" s="2">
        <v>45847.41983796296</v>
      </c>
      <c r="B63" s="3" t="s">
        <v>153</v>
      </c>
      <c r="C63" s="3" t="s">
        <v>153</v>
      </c>
      <c r="D63" s="3" t="s">
        <v>284</v>
      </c>
      <c r="E63" s="3" t="s">
        <v>153</v>
      </c>
      <c r="F63" s="3" t="s">
        <v>155</v>
      </c>
      <c r="G63" s="3" t="s">
        <v>153</v>
      </c>
      <c r="I63" s="3" t="s">
        <v>158</v>
      </c>
      <c r="M63" s="3" t="s">
        <v>157</v>
      </c>
      <c r="S63" s="3" t="s">
        <v>158</v>
      </c>
      <c r="W63" s="3" t="s">
        <v>157</v>
      </c>
      <c r="AB63" s="3" t="s">
        <v>157</v>
      </c>
      <c r="AG63" s="3" t="s">
        <v>159</v>
      </c>
      <c r="AH63" s="3">
        <v>2023.0</v>
      </c>
      <c r="AI63" s="3" t="s">
        <v>187</v>
      </c>
      <c r="AM63" s="3" t="s">
        <v>272</v>
      </c>
      <c r="AN63" s="3" t="s">
        <v>246</v>
      </c>
      <c r="AP63" s="3" t="s">
        <v>225</v>
      </c>
      <c r="AQ63" s="3" t="s">
        <v>243</v>
      </c>
      <c r="AR63" s="3" t="s">
        <v>250</v>
      </c>
      <c r="AS63" s="3" t="s">
        <v>190</v>
      </c>
      <c r="AT63" s="3" t="s">
        <v>162</v>
      </c>
      <c r="AU63" s="3" t="s">
        <v>155</v>
      </c>
      <c r="BD63" s="3" t="s">
        <v>153</v>
      </c>
      <c r="BE63" s="3" t="s">
        <v>156</v>
      </c>
      <c r="BF63" s="3" t="s">
        <v>164</v>
      </c>
      <c r="BG63" s="3" t="s">
        <v>156</v>
      </c>
      <c r="BH63" s="3" t="s">
        <v>164</v>
      </c>
      <c r="BI63" s="3" t="s">
        <v>195</v>
      </c>
      <c r="BJ63" s="3" t="s">
        <v>193</v>
      </c>
      <c r="BK63" s="3" t="s">
        <v>195</v>
      </c>
      <c r="BL63" s="3" t="s">
        <v>192</v>
      </c>
      <c r="BM63" s="3" t="s">
        <v>195</v>
      </c>
      <c r="BN63" s="3" t="s">
        <v>195</v>
      </c>
      <c r="BO63" s="3" t="s">
        <v>195</v>
      </c>
      <c r="BP63" s="3" t="s">
        <v>195</v>
      </c>
      <c r="BQ63" s="3" t="s">
        <v>181</v>
      </c>
      <c r="BR63" s="3" t="s">
        <v>181</v>
      </c>
      <c r="BS63" s="3" t="s">
        <v>181</v>
      </c>
      <c r="BT63" s="3" t="s">
        <v>181</v>
      </c>
      <c r="BU63" s="3" t="s">
        <v>181</v>
      </c>
      <c r="BV63" s="3" t="s">
        <v>181</v>
      </c>
      <c r="BW63" s="3" t="s">
        <v>181</v>
      </c>
      <c r="CB63" s="3" t="s">
        <v>155</v>
      </c>
      <c r="CF63" s="3" t="s">
        <v>155</v>
      </c>
      <c r="CG63" s="3" t="s">
        <v>267</v>
      </c>
      <c r="CH63" s="3">
        <v>2.0</v>
      </c>
      <c r="CI63" s="3" t="s">
        <v>172</v>
      </c>
      <c r="CS63" s="3" t="s">
        <v>155</v>
      </c>
      <c r="CY63" s="3" t="s">
        <v>201</v>
      </c>
      <c r="CZ63" s="3" t="s">
        <v>179</v>
      </c>
      <c r="DA63" s="3" t="s">
        <v>179</v>
      </c>
      <c r="DB63" s="3" t="s">
        <v>199</v>
      </c>
      <c r="DC63" s="3" t="s">
        <v>199</v>
      </c>
      <c r="DD63" s="3" t="s">
        <v>199</v>
      </c>
      <c r="DE63" s="3" t="s">
        <v>179</v>
      </c>
      <c r="DF63" s="3" t="s">
        <v>201</v>
      </c>
      <c r="DG63" s="3" t="s">
        <v>180</v>
      </c>
      <c r="DH63" s="3" t="s">
        <v>180</v>
      </c>
      <c r="DI63" s="3" t="s">
        <v>180</v>
      </c>
      <c r="DJ63" s="3" t="s">
        <v>180</v>
      </c>
      <c r="DK63" s="3" t="s">
        <v>196</v>
      </c>
      <c r="DL63" s="3" t="s">
        <v>196</v>
      </c>
      <c r="DM63" s="3" t="s">
        <v>196</v>
      </c>
      <c r="DN63" s="3" t="s">
        <v>196</v>
      </c>
      <c r="DO63" s="3" t="s">
        <v>196</v>
      </c>
      <c r="DP63" s="3" t="s">
        <v>203</v>
      </c>
      <c r="DQ63" s="3" t="s">
        <v>196</v>
      </c>
      <c r="DR63" s="3" t="s">
        <v>196</v>
      </c>
      <c r="DS63" s="3" t="s">
        <v>196</v>
      </c>
      <c r="DT63" s="3" t="s">
        <v>196</v>
      </c>
      <c r="DU63" s="3" t="s">
        <v>196</v>
      </c>
      <c r="DV63" s="3" t="s">
        <v>196</v>
      </c>
      <c r="DW63" s="3" t="s">
        <v>196</v>
      </c>
      <c r="DX63" s="3" t="s">
        <v>196</v>
      </c>
      <c r="DY63" s="3" t="s">
        <v>196</v>
      </c>
      <c r="DZ63" s="3" t="s">
        <v>196</v>
      </c>
      <c r="EA63" s="3" t="s">
        <v>214</v>
      </c>
      <c r="EB63" s="3" t="s">
        <v>214</v>
      </c>
      <c r="EC63" s="3" t="s">
        <v>155</v>
      </c>
      <c r="ED63" s="3" t="s">
        <v>155</v>
      </c>
      <c r="EE63" s="3" t="s">
        <v>155</v>
      </c>
      <c r="EF63" s="3" t="s">
        <v>155</v>
      </c>
      <c r="EG63" s="3" t="s">
        <v>155</v>
      </c>
      <c r="EH63" s="3" t="s">
        <v>222</v>
      </c>
      <c r="EI63" s="3" t="s">
        <v>204</v>
      </c>
      <c r="EJ63" s="3" t="s">
        <v>222</v>
      </c>
      <c r="EK63" s="3" t="s">
        <v>215</v>
      </c>
      <c r="EL63" s="3" t="s">
        <v>182</v>
      </c>
      <c r="EM63" s="3" t="s">
        <v>215</v>
      </c>
      <c r="EN63" s="3" t="s">
        <v>204</v>
      </c>
      <c r="EO63" s="3" t="s">
        <v>205</v>
      </c>
      <c r="EP63" s="3" t="s">
        <v>206</v>
      </c>
      <c r="EQ63" s="3" t="s">
        <v>193</v>
      </c>
      <c r="ER63" s="3" t="s">
        <v>205</v>
      </c>
      <c r="ES63" s="3" t="s">
        <v>205</v>
      </c>
      <c r="ET63" s="3" t="s">
        <v>205</v>
      </c>
      <c r="EU63" s="3" t="s">
        <v>205</v>
      </c>
      <c r="EV63" s="3" t="s">
        <v>343</v>
      </c>
      <c r="EW63" s="4" t="str">
        <f>TEXT("6278790740058917896","0")</f>
        <v>6278790740058917896</v>
      </c>
    </row>
    <row r="64">
      <c r="A64" s="2">
        <v>45847.42074074074</v>
      </c>
      <c r="B64" s="3" t="s">
        <v>153</v>
      </c>
      <c r="C64" s="3" t="s">
        <v>155</v>
      </c>
      <c r="E64" s="3" t="s">
        <v>155</v>
      </c>
      <c r="F64" s="3" t="s">
        <v>153</v>
      </c>
      <c r="G64" s="3" t="s">
        <v>153</v>
      </c>
      <c r="J64" s="3" t="s">
        <v>186</v>
      </c>
      <c r="N64" s="3" t="s">
        <v>158</v>
      </c>
      <c r="S64" s="3" t="s">
        <v>158</v>
      </c>
      <c r="Y64" s="3" t="s">
        <v>186</v>
      </c>
      <c r="AD64" s="3" t="s">
        <v>186</v>
      </c>
      <c r="AG64" s="3" t="s">
        <v>159</v>
      </c>
      <c r="AH64" s="3">
        <v>2020.0</v>
      </c>
      <c r="AI64" s="3" t="s">
        <v>187</v>
      </c>
      <c r="AL64" s="3" t="s">
        <v>237</v>
      </c>
      <c r="AN64" s="3" t="s">
        <v>246</v>
      </c>
      <c r="AP64" s="3" t="s">
        <v>190</v>
      </c>
      <c r="AQ64" s="3" t="s">
        <v>250</v>
      </c>
      <c r="AR64" s="3" t="s">
        <v>190</v>
      </c>
      <c r="AS64" s="3" t="s">
        <v>250</v>
      </c>
      <c r="AT64" s="3" t="s">
        <v>162</v>
      </c>
      <c r="AU64" s="3" t="s">
        <v>155</v>
      </c>
      <c r="BD64" s="3" t="s">
        <v>153</v>
      </c>
      <c r="BE64" s="3" t="s">
        <v>156</v>
      </c>
      <c r="BF64" s="3" t="s">
        <v>220</v>
      </c>
      <c r="BG64" s="3" t="s">
        <v>213</v>
      </c>
      <c r="BH64" s="3" t="s">
        <v>220</v>
      </c>
      <c r="BI64" s="3" t="s">
        <v>192</v>
      </c>
      <c r="BJ64" s="3" t="s">
        <v>192</v>
      </c>
      <c r="BK64" s="3" t="s">
        <v>194</v>
      </c>
      <c r="BL64" s="3" t="s">
        <v>192</v>
      </c>
      <c r="BM64" s="3" t="s">
        <v>192</v>
      </c>
      <c r="BN64" s="3" t="s">
        <v>192</v>
      </c>
      <c r="BO64" s="3" t="s">
        <v>194</v>
      </c>
      <c r="BP64" s="3" t="s">
        <v>194</v>
      </c>
      <c r="BQ64" s="3" t="s">
        <v>196</v>
      </c>
      <c r="BR64" s="3" t="s">
        <v>196</v>
      </c>
      <c r="BS64" s="3" t="s">
        <v>196</v>
      </c>
      <c r="BT64" s="3" t="s">
        <v>166</v>
      </c>
      <c r="BU64" s="3" t="s">
        <v>181</v>
      </c>
      <c r="BV64" s="3" t="s">
        <v>197</v>
      </c>
      <c r="BW64" s="3" t="s">
        <v>197</v>
      </c>
      <c r="CB64" s="3" t="s">
        <v>153</v>
      </c>
      <c r="CC64" s="3" t="s">
        <v>235</v>
      </c>
      <c r="CD64" s="3" t="s">
        <v>168</v>
      </c>
      <c r="CE64" s="3" t="s">
        <v>169</v>
      </c>
      <c r="CF64" s="3" t="s">
        <v>259</v>
      </c>
      <c r="CG64" s="3" t="s">
        <v>256</v>
      </c>
      <c r="CH64" s="3">
        <v>4.0</v>
      </c>
      <c r="CI64" s="3" t="s">
        <v>172</v>
      </c>
      <c r="CS64" s="3" t="s">
        <v>155</v>
      </c>
      <c r="CY64" s="3" t="s">
        <v>221</v>
      </c>
      <c r="CZ64" s="3" t="s">
        <v>179</v>
      </c>
      <c r="DA64" s="3" t="s">
        <v>179</v>
      </c>
      <c r="DB64" s="3" t="s">
        <v>179</v>
      </c>
      <c r="DC64" s="3" t="s">
        <v>179</v>
      </c>
      <c r="DD64" s="3" t="s">
        <v>179</v>
      </c>
      <c r="DE64" s="3" t="s">
        <v>200</v>
      </c>
      <c r="DF64" s="3" t="s">
        <v>180</v>
      </c>
      <c r="DG64" s="3" t="s">
        <v>230</v>
      </c>
      <c r="DH64" s="3" t="s">
        <v>180</v>
      </c>
      <c r="DI64" s="3" t="s">
        <v>230</v>
      </c>
      <c r="DJ64" s="3" t="s">
        <v>230</v>
      </c>
      <c r="DK64" s="3" t="s">
        <v>197</v>
      </c>
      <c r="DL64" s="3" t="s">
        <v>202</v>
      </c>
      <c r="DM64" s="3" t="s">
        <v>202</v>
      </c>
      <c r="DN64" s="3" t="s">
        <v>197</v>
      </c>
      <c r="DO64" s="3" t="s">
        <v>196</v>
      </c>
      <c r="DP64" s="3" t="s">
        <v>196</v>
      </c>
      <c r="DQ64" s="3" t="s">
        <v>203</v>
      </c>
      <c r="DR64" s="3" t="s">
        <v>203</v>
      </c>
      <c r="DS64" s="3" t="s">
        <v>203</v>
      </c>
      <c r="DT64" s="3" t="s">
        <v>203</v>
      </c>
      <c r="DU64" s="3" t="s">
        <v>202</v>
      </c>
      <c r="DV64" s="3" t="s">
        <v>202</v>
      </c>
      <c r="DW64" s="3" t="s">
        <v>202</v>
      </c>
      <c r="DX64" s="3" t="s">
        <v>202</v>
      </c>
      <c r="DY64" s="3" t="s">
        <v>202</v>
      </c>
      <c r="DZ64" s="3" t="s">
        <v>202</v>
      </c>
      <c r="EA64" s="3" t="s">
        <v>155</v>
      </c>
      <c r="EB64" s="3" t="s">
        <v>155</v>
      </c>
      <c r="EC64" s="3" t="s">
        <v>155</v>
      </c>
      <c r="ED64" s="3" t="s">
        <v>155</v>
      </c>
      <c r="EE64" s="3" t="s">
        <v>155</v>
      </c>
      <c r="EF64" s="3" t="s">
        <v>155</v>
      </c>
      <c r="EG64" s="3" t="s">
        <v>155</v>
      </c>
      <c r="EH64" s="3" t="s">
        <v>215</v>
      </c>
      <c r="EI64" s="3" t="s">
        <v>215</v>
      </c>
      <c r="EJ64" s="3" t="s">
        <v>215</v>
      </c>
      <c r="EK64" s="3" t="s">
        <v>247</v>
      </c>
      <c r="EL64" s="3" t="s">
        <v>182</v>
      </c>
      <c r="EM64" s="3" t="s">
        <v>215</v>
      </c>
      <c r="EN64" s="3" t="s">
        <v>215</v>
      </c>
      <c r="EO64" s="3" t="s">
        <v>192</v>
      </c>
      <c r="EP64" s="3" t="s">
        <v>206</v>
      </c>
      <c r="EQ64" s="3" t="s">
        <v>192</v>
      </c>
      <c r="ER64" s="3" t="s">
        <v>183</v>
      </c>
      <c r="ES64" s="3" t="s">
        <v>183</v>
      </c>
      <c r="ET64" s="3" t="s">
        <v>183</v>
      </c>
      <c r="EU64" s="3" t="s">
        <v>192</v>
      </c>
      <c r="EV64" s="3" t="s">
        <v>344</v>
      </c>
      <c r="EW64" s="4" t="str">
        <f>TEXT("6278791523119081313","0")</f>
        <v>6278791523119081313</v>
      </c>
    </row>
    <row r="65">
      <c r="A65" s="2">
        <v>45847.42138888889</v>
      </c>
      <c r="B65" s="3" t="s">
        <v>153</v>
      </c>
      <c r="C65" s="3" t="s">
        <v>155</v>
      </c>
      <c r="E65" s="3" t="s">
        <v>155</v>
      </c>
      <c r="F65" s="3" t="s">
        <v>155</v>
      </c>
      <c r="G65" s="3" t="s">
        <v>155</v>
      </c>
      <c r="J65" s="3" t="s">
        <v>186</v>
      </c>
      <c r="O65" s="3" t="s">
        <v>186</v>
      </c>
      <c r="T65" s="3" t="s">
        <v>186</v>
      </c>
      <c r="Y65" s="3" t="s">
        <v>186</v>
      </c>
      <c r="AC65" s="3" t="s">
        <v>158</v>
      </c>
      <c r="AG65" s="3" t="s">
        <v>159</v>
      </c>
      <c r="AH65" s="3">
        <v>2020.0</v>
      </c>
      <c r="AI65" s="3" t="s">
        <v>187</v>
      </c>
      <c r="AL65" s="3" t="s">
        <v>237</v>
      </c>
      <c r="AN65" s="3" t="s">
        <v>345</v>
      </c>
      <c r="AP65" s="3" t="s">
        <v>243</v>
      </c>
      <c r="AQ65" s="3" t="s">
        <v>190</v>
      </c>
      <c r="AR65" s="3" t="s">
        <v>190</v>
      </c>
      <c r="AS65" s="3" t="s">
        <v>190</v>
      </c>
      <c r="AT65" s="3" t="s">
        <v>218</v>
      </c>
      <c r="AU65" s="3" t="s">
        <v>153</v>
      </c>
      <c r="AV65" s="3" t="s">
        <v>153</v>
      </c>
      <c r="AW65" s="3" t="s">
        <v>163</v>
      </c>
      <c r="AX65" s="3" t="s">
        <v>153</v>
      </c>
      <c r="AY65" s="3" t="s">
        <v>212</v>
      </c>
      <c r="BD65" s="3" t="s">
        <v>153</v>
      </c>
      <c r="BE65" s="3" t="s">
        <v>227</v>
      </c>
      <c r="BF65" s="3" t="s">
        <v>227</v>
      </c>
      <c r="BG65" s="3" t="s">
        <v>227</v>
      </c>
      <c r="BH65" s="3" t="s">
        <v>191</v>
      </c>
      <c r="BI65" s="3" t="s">
        <v>165</v>
      </c>
      <c r="BJ65" s="3" t="s">
        <v>165</v>
      </c>
      <c r="BK65" s="3" t="s">
        <v>165</v>
      </c>
      <c r="BL65" s="3" t="s">
        <v>193</v>
      </c>
      <c r="BM65" s="3" t="s">
        <v>165</v>
      </c>
      <c r="BN65" s="3" t="s">
        <v>165</v>
      </c>
      <c r="BO65" s="3" t="s">
        <v>165</v>
      </c>
      <c r="BP65" s="3" t="s">
        <v>193</v>
      </c>
      <c r="BQ65" s="3" t="s">
        <v>203</v>
      </c>
      <c r="BR65" s="3" t="s">
        <v>203</v>
      </c>
      <c r="BS65" s="3" t="s">
        <v>196</v>
      </c>
      <c r="BT65" s="3" t="s">
        <v>196</v>
      </c>
      <c r="BU65" s="3" t="s">
        <v>197</v>
      </c>
      <c r="BV65" s="3" t="s">
        <v>196</v>
      </c>
      <c r="BW65" s="3" t="s">
        <v>197</v>
      </c>
      <c r="BX65" s="3" t="s">
        <v>195</v>
      </c>
      <c r="BY65" s="3" t="s">
        <v>195</v>
      </c>
      <c r="BZ65" s="3" t="s">
        <v>193</v>
      </c>
      <c r="CA65" s="3" t="s">
        <v>194</v>
      </c>
      <c r="CB65" s="3" t="s">
        <v>155</v>
      </c>
      <c r="CF65" s="3" t="s">
        <v>155</v>
      </c>
      <c r="CG65" s="3" t="s">
        <v>296</v>
      </c>
      <c r="CH65" s="3">
        <v>4.0</v>
      </c>
      <c r="CI65" s="3" t="s">
        <v>172</v>
      </c>
      <c r="CS65" s="3" t="s">
        <v>155</v>
      </c>
      <c r="CY65" s="3" t="s">
        <v>178</v>
      </c>
      <c r="CZ65" s="3" t="s">
        <v>229</v>
      </c>
      <c r="DA65" s="3" t="s">
        <v>229</v>
      </c>
      <c r="DB65" s="3" t="s">
        <v>199</v>
      </c>
      <c r="DC65" s="3" t="s">
        <v>229</v>
      </c>
      <c r="DD65" s="3" t="s">
        <v>199</v>
      </c>
      <c r="DE65" s="3" t="s">
        <v>200</v>
      </c>
      <c r="DF65" s="3" t="s">
        <v>178</v>
      </c>
      <c r="DG65" s="3" t="s">
        <v>178</v>
      </c>
      <c r="DH65" s="3" t="s">
        <v>201</v>
      </c>
      <c r="DI65" s="3" t="s">
        <v>180</v>
      </c>
      <c r="DJ65" s="3" t="s">
        <v>201</v>
      </c>
      <c r="DK65" s="3" t="s">
        <v>196</v>
      </c>
      <c r="DL65" s="3" t="s">
        <v>181</v>
      </c>
      <c r="DM65" s="3" t="s">
        <v>202</v>
      </c>
      <c r="DN65" s="3" t="s">
        <v>196</v>
      </c>
      <c r="DO65" s="3" t="s">
        <v>181</v>
      </c>
      <c r="DP65" s="3" t="s">
        <v>203</v>
      </c>
      <c r="DQ65" s="3" t="s">
        <v>203</v>
      </c>
      <c r="DR65" s="3" t="s">
        <v>196</v>
      </c>
      <c r="DS65" s="3" t="s">
        <v>203</v>
      </c>
      <c r="DT65" s="3" t="s">
        <v>203</v>
      </c>
      <c r="DU65" s="3" t="s">
        <v>196</v>
      </c>
      <c r="DV65" s="3" t="s">
        <v>202</v>
      </c>
      <c r="DW65" s="3" t="s">
        <v>202</v>
      </c>
      <c r="DX65" s="3" t="s">
        <v>181</v>
      </c>
      <c r="DY65" s="3" t="s">
        <v>196</v>
      </c>
      <c r="DZ65" s="3" t="s">
        <v>202</v>
      </c>
      <c r="EA65" s="3" t="s">
        <v>155</v>
      </c>
      <c r="EB65" s="3" t="s">
        <v>155</v>
      </c>
      <c r="EC65" s="3" t="s">
        <v>155</v>
      </c>
      <c r="ED65" s="3" t="s">
        <v>155</v>
      </c>
      <c r="EE65" s="3" t="s">
        <v>155</v>
      </c>
      <c r="EF65" s="3" t="s">
        <v>155</v>
      </c>
      <c r="EG65" s="3" t="s">
        <v>155</v>
      </c>
      <c r="EH65" s="3" t="s">
        <v>204</v>
      </c>
      <c r="EI65" s="3" t="s">
        <v>222</v>
      </c>
      <c r="EJ65" s="3" t="s">
        <v>204</v>
      </c>
      <c r="EK65" s="3" t="s">
        <v>204</v>
      </c>
      <c r="EL65" s="3" t="s">
        <v>182</v>
      </c>
      <c r="EM65" s="3" t="s">
        <v>204</v>
      </c>
      <c r="EN65" s="3" t="s">
        <v>182</v>
      </c>
      <c r="EO65" s="3" t="s">
        <v>205</v>
      </c>
      <c r="EP65" s="3" t="s">
        <v>206</v>
      </c>
      <c r="EQ65" s="3" t="s">
        <v>193</v>
      </c>
      <c r="ER65" s="3" t="s">
        <v>193</v>
      </c>
      <c r="ES65" s="3" t="s">
        <v>193</v>
      </c>
      <c r="ET65" s="3" t="s">
        <v>193</v>
      </c>
      <c r="EU65" s="3" t="s">
        <v>192</v>
      </c>
      <c r="EV65" s="3" t="s">
        <v>346</v>
      </c>
      <c r="EW65" s="4" t="str">
        <f>TEXT("6278792089204204304","0")</f>
        <v>6278792089204204304</v>
      </c>
    </row>
    <row r="66">
      <c r="A66" s="2">
        <v>45847.421585648146</v>
      </c>
      <c r="B66" s="3" t="s">
        <v>155</v>
      </c>
      <c r="EW66" s="4" t="str">
        <f>TEXT("6278792258189833233","0")</f>
        <v>6278792258189833233</v>
      </c>
    </row>
    <row r="67">
      <c r="A67" s="2">
        <v>45847.42302083333</v>
      </c>
      <c r="B67" s="3" t="s">
        <v>153</v>
      </c>
      <c r="C67" s="3" t="s">
        <v>155</v>
      </c>
      <c r="E67" s="3" t="s">
        <v>155</v>
      </c>
      <c r="F67" s="3" t="s">
        <v>153</v>
      </c>
      <c r="G67" s="3" t="s">
        <v>155</v>
      </c>
      <c r="I67" s="3" t="s">
        <v>158</v>
      </c>
      <c r="N67" s="3" t="s">
        <v>158</v>
      </c>
      <c r="S67" s="3" t="s">
        <v>158</v>
      </c>
      <c r="X67" s="3" t="s">
        <v>158</v>
      </c>
      <c r="AC67" s="3" t="s">
        <v>158</v>
      </c>
      <c r="AG67" s="3" t="s">
        <v>224</v>
      </c>
      <c r="AH67" s="3">
        <v>2025.0</v>
      </c>
      <c r="AI67" s="3" t="s">
        <v>279</v>
      </c>
      <c r="AO67" s="3" t="s">
        <v>153</v>
      </c>
      <c r="AP67" s="3" t="s">
        <v>210</v>
      </c>
      <c r="AQ67" s="3" t="s">
        <v>250</v>
      </c>
      <c r="AR67" s="3" t="s">
        <v>250</v>
      </c>
      <c r="AS67" s="3" t="s">
        <v>243</v>
      </c>
      <c r="AT67" s="3" t="s">
        <v>162</v>
      </c>
      <c r="AU67" s="3" t="s">
        <v>153</v>
      </c>
      <c r="AV67" s="3" t="s">
        <v>153</v>
      </c>
      <c r="AW67" s="3" t="s">
        <v>219</v>
      </c>
      <c r="AX67" s="3" t="s">
        <v>155</v>
      </c>
      <c r="AY67" s="3" t="s">
        <v>212</v>
      </c>
      <c r="BD67" s="3" t="s">
        <v>153</v>
      </c>
      <c r="BE67" s="3" t="s">
        <v>227</v>
      </c>
      <c r="BF67" s="3" t="s">
        <v>191</v>
      </c>
      <c r="BG67" s="3" t="s">
        <v>227</v>
      </c>
      <c r="BH67" s="3" t="s">
        <v>191</v>
      </c>
      <c r="BI67" s="3" t="s">
        <v>195</v>
      </c>
      <c r="BJ67" s="3" t="s">
        <v>193</v>
      </c>
      <c r="BK67" s="3" t="s">
        <v>193</v>
      </c>
      <c r="BL67" s="3" t="s">
        <v>195</v>
      </c>
      <c r="BM67" s="3" t="s">
        <v>195</v>
      </c>
      <c r="BN67" s="3" t="s">
        <v>193</v>
      </c>
      <c r="BO67" s="3" t="s">
        <v>195</v>
      </c>
      <c r="BP67" s="3" t="s">
        <v>195</v>
      </c>
      <c r="BQ67" s="3" t="s">
        <v>181</v>
      </c>
      <c r="BR67" s="3" t="s">
        <v>197</v>
      </c>
      <c r="BS67" s="3" t="s">
        <v>196</v>
      </c>
      <c r="BT67" s="3" t="s">
        <v>197</v>
      </c>
      <c r="BU67" s="3" t="s">
        <v>166</v>
      </c>
      <c r="BV67" s="3" t="s">
        <v>166</v>
      </c>
      <c r="BW67" s="3" t="s">
        <v>166</v>
      </c>
      <c r="BX67" s="3" t="s">
        <v>165</v>
      </c>
      <c r="BY67" s="3" t="s">
        <v>193</v>
      </c>
      <c r="BZ67" s="3" t="s">
        <v>165</v>
      </c>
      <c r="CA67" s="3" t="s">
        <v>195</v>
      </c>
      <c r="CB67" s="3" t="s">
        <v>153</v>
      </c>
      <c r="CC67" s="3" t="s">
        <v>167</v>
      </c>
      <c r="CD67" s="3" t="s">
        <v>168</v>
      </c>
      <c r="CE67" s="3" t="s">
        <v>155</v>
      </c>
      <c r="CF67" s="3" t="s">
        <v>155</v>
      </c>
      <c r="CG67" s="3" t="s">
        <v>256</v>
      </c>
      <c r="CH67" s="3">
        <v>2.0</v>
      </c>
      <c r="CI67" s="3" t="s">
        <v>172</v>
      </c>
      <c r="CS67" s="3" t="s">
        <v>155</v>
      </c>
      <c r="CY67" s="3" t="s">
        <v>180</v>
      </c>
      <c r="CZ67" s="3" t="s">
        <v>200</v>
      </c>
      <c r="DA67" s="3" t="s">
        <v>200</v>
      </c>
      <c r="DB67" s="3" t="s">
        <v>200</v>
      </c>
      <c r="DC67" s="3" t="s">
        <v>179</v>
      </c>
      <c r="DD67" s="3" t="s">
        <v>179</v>
      </c>
      <c r="DE67" s="3" t="s">
        <v>200</v>
      </c>
      <c r="DF67" s="3" t="s">
        <v>180</v>
      </c>
      <c r="DG67" s="3" t="s">
        <v>230</v>
      </c>
      <c r="DH67" s="3" t="s">
        <v>180</v>
      </c>
      <c r="DI67" s="3" t="s">
        <v>230</v>
      </c>
      <c r="DJ67" s="3" t="s">
        <v>230</v>
      </c>
      <c r="DK67" s="3" t="s">
        <v>202</v>
      </c>
      <c r="DL67" s="3" t="s">
        <v>202</v>
      </c>
      <c r="DM67" s="3" t="s">
        <v>202</v>
      </c>
      <c r="DN67" s="3" t="s">
        <v>202</v>
      </c>
      <c r="DO67" s="3" t="s">
        <v>202</v>
      </c>
      <c r="DP67" s="3" t="s">
        <v>202</v>
      </c>
      <c r="DQ67" s="3" t="s">
        <v>196</v>
      </c>
      <c r="DR67" s="3" t="s">
        <v>196</v>
      </c>
      <c r="DS67" s="3" t="s">
        <v>181</v>
      </c>
      <c r="DT67" s="3" t="s">
        <v>181</v>
      </c>
      <c r="DU67" s="3" t="s">
        <v>202</v>
      </c>
      <c r="DV67" s="3" t="s">
        <v>196</v>
      </c>
      <c r="DW67" s="3" t="s">
        <v>181</v>
      </c>
      <c r="DX67" s="3" t="s">
        <v>197</v>
      </c>
      <c r="DY67" s="3" t="s">
        <v>202</v>
      </c>
      <c r="DZ67" s="3" t="s">
        <v>202</v>
      </c>
      <c r="EA67" s="3" t="s">
        <v>155</v>
      </c>
      <c r="EB67" s="3" t="s">
        <v>155</v>
      </c>
      <c r="EC67" s="3" t="s">
        <v>155</v>
      </c>
      <c r="ED67" s="3" t="s">
        <v>155</v>
      </c>
      <c r="EE67" s="3" t="s">
        <v>155</v>
      </c>
      <c r="EF67" s="3" t="s">
        <v>155</v>
      </c>
      <c r="EG67" s="3" t="s">
        <v>155</v>
      </c>
      <c r="EH67" s="3" t="s">
        <v>204</v>
      </c>
      <c r="EI67" s="3" t="s">
        <v>247</v>
      </c>
      <c r="EJ67" s="3" t="s">
        <v>222</v>
      </c>
      <c r="EK67" s="3" t="s">
        <v>182</v>
      </c>
      <c r="EL67" s="3" t="s">
        <v>182</v>
      </c>
      <c r="EM67" s="3" t="s">
        <v>215</v>
      </c>
      <c r="EN67" s="3" t="s">
        <v>222</v>
      </c>
      <c r="EO67" s="3" t="s">
        <v>206</v>
      </c>
      <c r="EP67" s="3" t="s">
        <v>193</v>
      </c>
      <c r="EQ67" s="3" t="s">
        <v>206</v>
      </c>
      <c r="ER67" s="3" t="s">
        <v>183</v>
      </c>
      <c r="ES67" s="3" t="s">
        <v>183</v>
      </c>
      <c r="ET67" s="3" t="s">
        <v>183</v>
      </c>
      <c r="EU67" s="3" t="s">
        <v>183</v>
      </c>
      <c r="EV67" s="3" t="s">
        <v>347</v>
      </c>
      <c r="EW67" s="4" t="str">
        <f>TEXT("6278793494321485750","0")</f>
        <v>6278793494321485750</v>
      </c>
    </row>
    <row r="68">
      <c r="A68" s="2">
        <v>45847.423796296294</v>
      </c>
      <c r="B68" s="3" t="s">
        <v>153</v>
      </c>
      <c r="C68" s="3" t="s">
        <v>155</v>
      </c>
      <c r="E68" s="3" t="s">
        <v>155</v>
      </c>
      <c r="F68" s="3" t="s">
        <v>155</v>
      </c>
      <c r="G68" s="3" t="s">
        <v>155</v>
      </c>
      <c r="I68" s="3" t="s">
        <v>158</v>
      </c>
      <c r="N68" s="3" t="s">
        <v>158</v>
      </c>
      <c r="S68" s="3" t="s">
        <v>158</v>
      </c>
      <c r="X68" s="3" t="s">
        <v>158</v>
      </c>
      <c r="AB68" s="3" t="s">
        <v>157</v>
      </c>
      <c r="AG68" s="3" t="s">
        <v>217</v>
      </c>
      <c r="AH68" s="3">
        <v>2008.0</v>
      </c>
      <c r="AI68" s="3" t="s">
        <v>242</v>
      </c>
      <c r="AP68" s="3" t="s">
        <v>250</v>
      </c>
      <c r="AQ68" s="3" t="s">
        <v>250</v>
      </c>
      <c r="AR68" s="3" t="s">
        <v>250</v>
      </c>
      <c r="AS68" s="3" t="s">
        <v>250</v>
      </c>
      <c r="AT68" s="3" t="s">
        <v>234</v>
      </c>
      <c r="AU68" s="3" t="s">
        <v>153</v>
      </c>
      <c r="AV68" s="3" t="s">
        <v>153</v>
      </c>
      <c r="AW68" s="3" t="s">
        <v>163</v>
      </c>
      <c r="AX68" s="3" t="s">
        <v>153</v>
      </c>
      <c r="AY68" s="3" t="s">
        <v>238</v>
      </c>
      <c r="AZ68" s="3" t="s">
        <v>153</v>
      </c>
      <c r="BA68" s="3" t="s">
        <v>153</v>
      </c>
      <c r="BB68" s="3" t="s">
        <v>239</v>
      </c>
      <c r="BC68" s="3" t="s">
        <v>153</v>
      </c>
      <c r="BD68" s="3" t="s">
        <v>153</v>
      </c>
      <c r="BE68" s="3" t="s">
        <v>156</v>
      </c>
      <c r="BF68" s="3" t="s">
        <v>156</v>
      </c>
      <c r="BG68" s="3" t="s">
        <v>156</v>
      </c>
      <c r="BH68" s="3" t="s">
        <v>227</v>
      </c>
      <c r="BI68" s="3" t="s">
        <v>193</v>
      </c>
      <c r="BJ68" s="3" t="s">
        <v>193</v>
      </c>
      <c r="BK68" s="3" t="s">
        <v>193</v>
      </c>
      <c r="BL68" s="3" t="s">
        <v>193</v>
      </c>
      <c r="BM68" s="3" t="s">
        <v>193</v>
      </c>
      <c r="BN68" s="3" t="s">
        <v>193</v>
      </c>
      <c r="BO68" s="3" t="s">
        <v>193</v>
      </c>
      <c r="BP68" s="3" t="s">
        <v>193</v>
      </c>
      <c r="BQ68" s="3" t="s">
        <v>196</v>
      </c>
      <c r="BR68" s="3" t="s">
        <v>196</v>
      </c>
      <c r="BS68" s="3" t="s">
        <v>197</v>
      </c>
      <c r="BT68" s="3" t="s">
        <v>197</v>
      </c>
      <c r="BU68" s="3" t="s">
        <v>166</v>
      </c>
      <c r="BV68" s="3" t="s">
        <v>166</v>
      </c>
      <c r="BW68" s="3" t="s">
        <v>166</v>
      </c>
      <c r="BX68" s="3" t="s">
        <v>193</v>
      </c>
      <c r="BY68" s="3" t="s">
        <v>193</v>
      </c>
      <c r="BZ68" s="3" t="s">
        <v>193</v>
      </c>
      <c r="CA68" s="3" t="s">
        <v>193</v>
      </c>
      <c r="CB68" s="3" t="s">
        <v>153</v>
      </c>
      <c r="CC68" s="3" t="s">
        <v>235</v>
      </c>
      <c r="CD68" s="3" t="s">
        <v>168</v>
      </c>
      <c r="CE68" s="3" t="s">
        <v>169</v>
      </c>
      <c r="CF68" s="3" t="s">
        <v>170</v>
      </c>
      <c r="CG68" s="3" t="s">
        <v>155</v>
      </c>
      <c r="CH68" s="3">
        <v>0.0</v>
      </c>
      <c r="CI68" s="3" t="s">
        <v>172</v>
      </c>
      <c r="CS68" s="3" t="s">
        <v>155</v>
      </c>
      <c r="CY68" s="3" t="s">
        <v>221</v>
      </c>
      <c r="CZ68" s="3" t="s">
        <v>179</v>
      </c>
      <c r="DA68" s="3" t="s">
        <v>200</v>
      </c>
      <c r="DB68" s="3" t="s">
        <v>179</v>
      </c>
      <c r="DC68" s="3" t="s">
        <v>200</v>
      </c>
      <c r="DD68" s="3" t="s">
        <v>229</v>
      </c>
      <c r="DE68" s="3" t="s">
        <v>200</v>
      </c>
      <c r="DF68" s="3" t="s">
        <v>230</v>
      </c>
      <c r="DG68" s="3" t="s">
        <v>230</v>
      </c>
      <c r="DH68" s="3" t="s">
        <v>230</v>
      </c>
      <c r="DI68" s="3" t="s">
        <v>230</v>
      </c>
      <c r="DJ68" s="3" t="s">
        <v>230</v>
      </c>
      <c r="DK68" s="3" t="s">
        <v>203</v>
      </c>
      <c r="DL68" s="3" t="s">
        <v>197</v>
      </c>
      <c r="DM68" s="3" t="s">
        <v>197</v>
      </c>
      <c r="DN68" s="3" t="s">
        <v>197</v>
      </c>
      <c r="DO68" s="3" t="s">
        <v>197</v>
      </c>
      <c r="DP68" s="3" t="s">
        <v>197</v>
      </c>
      <c r="DQ68" s="3" t="s">
        <v>203</v>
      </c>
      <c r="DR68" s="3" t="s">
        <v>203</v>
      </c>
      <c r="DS68" s="3" t="s">
        <v>203</v>
      </c>
      <c r="DT68" s="3" t="s">
        <v>203</v>
      </c>
      <c r="DU68" s="3" t="s">
        <v>197</v>
      </c>
      <c r="DV68" s="3" t="s">
        <v>197</v>
      </c>
      <c r="DW68" s="3" t="s">
        <v>197</v>
      </c>
      <c r="DX68" s="3" t="s">
        <v>202</v>
      </c>
      <c r="DY68" s="3" t="s">
        <v>202</v>
      </c>
      <c r="DZ68" s="3" t="s">
        <v>202</v>
      </c>
      <c r="EA68" s="3" t="s">
        <v>155</v>
      </c>
      <c r="EB68" s="3" t="s">
        <v>155</v>
      </c>
      <c r="EC68" s="3" t="s">
        <v>155</v>
      </c>
      <c r="ED68" s="3" t="s">
        <v>155</v>
      </c>
      <c r="EE68" s="3" t="s">
        <v>155</v>
      </c>
      <c r="EF68" s="3" t="s">
        <v>155</v>
      </c>
      <c r="EG68" s="3" t="s">
        <v>155</v>
      </c>
      <c r="EH68" s="3" t="s">
        <v>204</v>
      </c>
      <c r="EI68" s="3" t="s">
        <v>204</v>
      </c>
      <c r="EJ68" s="3" t="s">
        <v>204</v>
      </c>
      <c r="EK68" s="3" t="s">
        <v>247</v>
      </c>
      <c r="EL68" s="3" t="s">
        <v>182</v>
      </c>
      <c r="EM68" s="3" t="s">
        <v>222</v>
      </c>
      <c r="EN68" s="3" t="s">
        <v>247</v>
      </c>
      <c r="EO68" s="3" t="s">
        <v>205</v>
      </c>
      <c r="EP68" s="3" t="s">
        <v>205</v>
      </c>
      <c r="EQ68" s="3" t="s">
        <v>205</v>
      </c>
      <c r="ER68" s="3" t="s">
        <v>205</v>
      </c>
      <c r="ES68" s="3" t="s">
        <v>205</v>
      </c>
      <c r="ET68" s="3" t="s">
        <v>205</v>
      </c>
      <c r="EU68" s="3" t="s">
        <v>205</v>
      </c>
      <c r="EV68" s="3" t="s">
        <v>348</v>
      </c>
      <c r="EW68" s="4" t="str">
        <f>TEXT("6278794166019970234","0")</f>
        <v>6278794166019970234</v>
      </c>
    </row>
    <row r="69">
      <c r="A69" s="2">
        <v>45847.42565972222</v>
      </c>
      <c r="B69" s="3" t="s">
        <v>153</v>
      </c>
      <c r="C69" s="3" t="s">
        <v>155</v>
      </c>
      <c r="E69" s="3" t="s">
        <v>155</v>
      </c>
      <c r="F69" s="3" t="s">
        <v>155</v>
      </c>
      <c r="G69" s="3" t="s">
        <v>155</v>
      </c>
      <c r="K69" s="3" t="s">
        <v>185</v>
      </c>
      <c r="N69" s="3" t="s">
        <v>158</v>
      </c>
      <c r="S69" s="3" t="s">
        <v>158</v>
      </c>
      <c r="Y69" s="3" t="s">
        <v>186</v>
      </c>
      <c r="AF69" s="3" t="s">
        <v>156</v>
      </c>
      <c r="AG69" s="3" t="s">
        <v>217</v>
      </c>
      <c r="AH69" s="3">
        <v>1991.0</v>
      </c>
      <c r="AI69" s="3" t="s">
        <v>279</v>
      </c>
      <c r="AO69" s="3" t="s">
        <v>153</v>
      </c>
      <c r="AP69" s="3" t="s">
        <v>250</v>
      </c>
      <c r="AQ69" s="3" t="s">
        <v>250</v>
      </c>
      <c r="AR69" s="3" t="s">
        <v>250</v>
      </c>
      <c r="AS69" s="3" t="s">
        <v>250</v>
      </c>
      <c r="AT69" s="3" t="s">
        <v>234</v>
      </c>
      <c r="AU69" s="3" t="s">
        <v>153</v>
      </c>
      <c r="AV69" s="3" t="s">
        <v>153</v>
      </c>
      <c r="AW69" s="3" t="s">
        <v>163</v>
      </c>
      <c r="AX69" s="3" t="s">
        <v>153</v>
      </c>
      <c r="AY69" s="3" t="s">
        <v>212</v>
      </c>
      <c r="BD69" s="3" t="s">
        <v>153</v>
      </c>
      <c r="BE69" s="3" t="s">
        <v>156</v>
      </c>
      <c r="BF69" s="3" t="s">
        <v>164</v>
      </c>
      <c r="BG69" s="3" t="s">
        <v>156</v>
      </c>
      <c r="BH69" s="3" t="s">
        <v>220</v>
      </c>
      <c r="BI69" s="3" t="s">
        <v>192</v>
      </c>
      <c r="BJ69" s="3" t="s">
        <v>195</v>
      </c>
      <c r="BK69" s="3" t="s">
        <v>194</v>
      </c>
      <c r="BL69" s="3" t="s">
        <v>194</v>
      </c>
      <c r="BM69" s="3" t="s">
        <v>194</v>
      </c>
      <c r="BN69" s="3" t="s">
        <v>194</v>
      </c>
      <c r="BO69" s="3" t="s">
        <v>194</v>
      </c>
      <c r="BP69" s="3" t="s">
        <v>192</v>
      </c>
      <c r="BQ69" s="3" t="s">
        <v>203</v>
      </c>
      <c r="BR69" s="3" t="s">
        <v>181</v>
      </c>
      <c r="BS69" s="3" t="s">
        <v>181</v>
      </c>
      <c r="BT69" s="3" t="s">
        <v>203</v>
      </c>
      <c r="BU69" s="3" t="s">
        <v>203</v>
      </c>
      <c r="BV69" s="3" t="s">
        <v>203</v>
      </c>
      <c r="BW69" s="3" t="s">
        <v>203</v>
      </c>
      <c r="BX69" s="3" t="s">
        <v>192</v>
      </c>
      <c r="BY69" s="3" t="s">
        <v>194</v>
      </c>
      <c r="BZ69" s="3" t="s">
        <v>194</v>
      </c>
      <c r="CA69" s="3" t="s">
        <v>194</v>
      </c>
      <c r="CB69" s="3" t="s">
        <v>155</v>
      </c>
      <c r="CF69" s="3" t="s">
        <v>155</v>
      </c>
      <c r="CG69" s="3" t="s">
        <v>267</v>
      </c>
      <c r="CH69" s="3">
        <v>3.0</v>
      </c>
      <c r="CI69" s="3" t="s">
        <v>172</v>
      </c>
      <c r="CS69" s="3" t="s">
        <v>155</v>
      </c>
      <c r="CY69" s="3" t="s">
        <v>201</v>
      </c>
      <c r="CZ69" s="3" t="s">
        <v>229</v>
      </c>
      <c r="DA69" s="3" t="s">
        <v>229</v>
      </c>
      <c r="DB69" s="3" t="s">
        <v>199</v>
      </c>
      <c r="DC69" s="3" t="s">
        <v>229</v>
      </c>
      <c r="DD69" s="3" t="s">
        <v>229</v>
      </c>
      <c r="DE69" s="3" t="s">
        <v>199</v>
      </c>
      <c r="DF69" s="3" t="s">
        <v>201</v>
      </c>
      <c r="DG69" s="3" t="s">
        <v>201</v>
      </c>
      <c r="DH69" s="3" t="s">
        <v>201</v>
      </c>
      <c r="DI69" s="3" t="s">
        <v>201</v>
      </c>
      <c r="DJ69" s="3" t="s">
        <v>201</v>
      </c>
      <c r="DK69" s="3" t="s">
        <v>181</v>
      </c>
      <c r="DL69" s="3" t="s">
        <v>196</v>
      </c>
      <c r="DM69" s="3" t="s">
        <v>202</v>
      </c>
      <c r="DN69" s="3" t="s">
        <v>197</v>
      </c>
      <c r="DO69" s="3" t="s">
        <v>202</v>
      </c>
      <c r="DP69" s="3" t="s">
        <v>181</v>
      </c>
      <c r="DQ69" s="3" t="s">
        <v>197</v>
      </c>
      <c r="DR69" s="3" t="s">
        <v>203</v>
      </c>
      <c r="DS69" s="3" t="s">
        <v>181</v>
      </c>
      <c r="DT69" s="3" t="s">
        <v>203</v>
      </c>
      <c r="DU69" s="3" t="s">
        <v>197</v>
      </c>
      <c r="DV69" s="3" t="s">
        <v>202</v>
      </c>
      <c r="DW69" s="3" t="s">
        <v>202</v>
      </c>
      <c r="DX69" s="3" t="s">
        <v>196</v>
      </c>
      <c r="DY69" s="3" t="s">
        <v>196</v>
      </c>
      <c r="DZ69" s="3" t="s">
        <v>197</v>
      </c>
      <c r="EA69" s="3" t="s">
        <v>155</v>
      </c>
      <c r="EB69" s="3" t="s">
        <v>214</v>
      </c>
      <c r="EC69" s="3" t="s">
        <v>155</v>
      </c>
      <c r="ED69" s="3" t="s">
        <v>155</v>
      </c>
      <c r="EE69" s="3" t="s">
        <v>155</v>
      </c>
      <c r="EF69" s="3" t="s">
        <v>155</v>
      </c>
      <c r="EG69" s="3" t="s">
        <v>214</v>
      </c>
      <c r="EH69" s="3" t="s">
        <v>204</v>
      </c>
      <c r="EI69" s="3" t="s">
        <v>182</v>
      </c>
      <c r="EJ69" s="3" t="s">
        <v>215</v>
      </c>
      <c r="EK69" s="3" t="s">
        <v>204</v>
      </c>
      <c r="EL69" s="3" t="s">
        <v>182</v>
      </c>
      <c r="EM69" s="3" t="s">
        <v>204</v>
      </c>
      <c r="EN69" s="3" t="s">
        <v>182</v>
      </c>
      <c r="EO69" s="3" t="s">
        <v>192</v>
      </c>
      <c r="EP69" s="3" t="s">
        <v>206</v>
      </c>
      <c r="EQ69" s="3" t="s">
        <v>192</v>
      </c>
      <c r="ER69" s="3" t="s">
        <v>206</v>
      </c>
      <c r="ES69" s="3" t="s">
        <v>206</v>
      </c>
      <c r="ET69" s="3" t="s">
        <v>206</v>
      </c>
      <c r="EU69" s="3" t="s">
        <v>206</v>
      </c>
      <c r="EV69" s="3" t="s">
        <v>349</v>
      </c>
      <c r="EW69" s="4" t="str">
        <f>TEXT("6278795777111727032","0")</f>
        <v>6278795777111727032</v>
      </c>
    </row>
    <row r="70">
      <c r="A70" s="2">
        <v>45847.429247685184</v>
      </c>
      <c r="B70" s="3" t="s">
        <v>153</v>
      </c>
      <c r="C70" s="3" t="s">
        <v>155</v>
      </c>
      <c r="E70" s="3" t="s">
        <v>155</v>
      </c>
      <c r="F70" s="3" t="s">
        <v>155</v>
      </c>
      <c r="G70" s="3" t="s">
        <v>155</v>
      </c>
      <c r="J70" s="3" t="s">
        <v>186</v>
      </c>
      <c r="N70" s="3" t="s">
        <v>158</v>
      </c>
      <c r="T70" s="3" t="s">
        <v>186</v>
      </c>
      <c r="X70" s="3" t="s">
        <v>158</v>
      </c>
      <c r="AC70" s="3" t="s">
        <v>158</v>
      </c>
      <c r="AG70" s="3" t="s">
        <v>217</v>
      </c>
      <c r="AH70" s="3">
        <v>2024.0</v>
      </c>
      <c r="AI70" s="3" t="s">
        <v>279</v>
      </c>
      <c r="AO70" s="3" t="s">
        <v>155</v>
      </c>
      <c r="AP70" s="3" t="s">
        <v>210</v>
      </c>
      <c r="AQ70" s="3" t="s">
        <v>190</v>
      </c>
      <c r="AR70" s="3" t="s">
        <v>190</v>
      </c>
      <c r="AS70" s="3" t="s">
        <v>210</v>
      </c>
      <c r="AT70" s="3" t="s">
        <v>218</v>
      </c>
      <c r="AU70" s="3" t="s">
        <v>153</v>
      </c>
      <c r="AV70" s="3" t="s">
        <v>153</v>
      </c>
      <c r="AW70" s="3" t="s">
        <v>219</v>
      </c>
      <c r="AX70" s="3" t="s">
        <v>153</v>
      </c>
      <c r="AY70" s="3" t="s">
        <v>212</v>
      </c>
      <c r="BD70" s="3" t="s">
        <v>153</v>
      </c>
      <c r="BE70" s="3" t="s">
        <v>191</v>
      </c>
      <c r="BF70" s="3" t="s">
        <v>191</v>
      </c>
      <c r="BG70" s="3" t="s">
        <v>191</v>
      </c>
      <c r="BH70" s="3" t="s">
        <v>191</v>
      </c>
      <c r="BI70" s="3" t="s">
        <v>195</v>
      </c>
      <c r="BJ70" s="3" t="s">
        <v>195</v>
      </c>
      <c r="BK70" s="3" t="s">
        <v>195</v>
      </c>
      <c r="BL70" s="3" t="s">
        <v>195</v>
      </c>
      <c r="BM70" s="3" t="s">
        <v>195</v>
      </c>
      <c r="BN70" s="3" t="s">
        <v>195</v>
      </c>
      <c r="BO70" s="3" t="s">
        <v>195</v>
      </c>
      <c r="BP70" s="3" t="s">
        <v>195</v>
      </c>
      <c r="BQ70" s="3" t="s">
        <v>196</v>
      </c>
      <c r="BR70" s="3" t="s">
        <v>196</v>
      </c>
      <c r="BS70" s="3" t="s">
        <v>196</v>
      </c>
      <c r="BT70" s="3" t="s">
        <v>196</v>
      </c>
      <c r="BU70" s="3" t="s">
        <v>196</v>
      </c>
      <c r="BV70" s="3" t="s">
        <v>196</v>
      </c>
      <c r="BW70" s="3" t="s">
        <v>196</v>
      </c>
      <c r="BX70" s="3" t="s">
        <v>195</v>
      </c>
      <c r="BY70" s="3" t="s">
        <v>195</v>
      </c>
      <c r="BZ70" s="3" t="s">
        <v>195</v>
      </c>
      <c r="CA70" s="3" t="s">
        <v>195</v>
      </c>
      <c r="CB70" s="3" t="s">
        <v>155</v>
      </c>
      <c r="CF70" s="3" t="s">
        <v>155</v>
      </c>
      <c r="CG70" s="3" t="s">
        <v>155</v>
      </c>
      <c r="CH70" s="3">
        <v>0.0</v>
      </c>
      <c r="CI70" s="3" t="s">
        <v>172</v>
      </c>
      <c r="CS70" s="3" t="s">
        <v>155</v>
      </c>
      <c r="CY70" s="3" t="s">
        <v>180</v>
      </c>
      <c r="CZ70" s="3" t="s">
        <v>179</v>
      </c>
      <c r="DA70" s="3" t="s">
        <v>179</v>
      </c>
      <c r="DB70" s="3" t="s">
        <v>179</v>
      </c>
      <c r="DC70" s="3" t="s">
        <v>179</v>
      </c>
      <c r="DD70" s="3" t="s">
        <v>179</v>
      </c>
      <c r="DE70" s="3" t="s">
        <v>179</v>
      </c>
      <c r="DF70" s="3" t="s">
        <v>180</v>
      </c>
      <c r="DG70" s="3" t="s">
        <v>180</v>
      </c>
      <c r="DH70" s="3" t="s">
        <v>180</v>
      </c>
      <c r="DI70" s="3" t="s">
        <v>180</v>
      </c>
      <c r="DJ70" s="3" t="s">
        <v>180</v>
      </c>
      <c r="DK70" s="3" t="s">
        <v>196</v>
      </c>
      <c r="DL70" s="3" t="s">
        <v>196</v>
      </c>
      <c r="DM70" s="3" t="s">
        <v>197</v>
      </c>
      <c r="DN70" s="3" t="s">
        <v>196</v>
      </c>
      <c r="DO70" s="3" t="s">
        <v>196</v>
      </c>
      <c r="DP70" s="3" t="s">
        <v>196</v>
      </c>
      <c r="DQ70" s="3" t="s">
        <v>196</v>
      </c>
      <c r="DR70" s="3" t="s">
        <v>196</v>
      </c>
      <c r="DS70" s="3" t="s">
        <v>196</v>
      </c>
      <c r="DT70" s="3" t="s">
        <v>196</v>
      </c>
      <c r="DU70" s="3" t="s">
        <v>196</v>
      </c>
      <c r="DV70" s="3" t="s">
        <v>196</v>
      </c>
      <c r="DW70" s="3" t="s">
        <v>196</v>
      </c>
      <c r="DX70" s="3" t="s">
        <v>196</v>
      </c>
      <c r="DY70" s="3" t="s">
        <v>196</v>
      </c>
      <c r="DZ70" s="3" t="s">
        <v>196</v>
      </c>
      <c r="EA70" s="3" t="s">
        <v>155</v>
      </c>
      <c r="EB70" s="3" t="s">
        <v>214</v>
      </c>
      <c r="EC70" s="3" t="s">
        <v>155</v>
      </c>
      <c r="ED70" s="3" t="s">
        <v>155</v>
      </c>
      <c r="EE70" s="3" t="s">
        <v>155</v>
      </c>
      <c r="EF70" s="3" t="s">
        <v>155</v>
      </c>
      <c r="EG70" s="3" t="s">
        <v>155</v>
      </c>
      <c r="EH70" s="3" t="s">
        <v>222</v>
      </c>
      <c r="EI70" s="3" t="s">
        <v>215</v>
      </c>
      <c r="EJ70" s="3" t="s">
        <v>222</v>
      </c>
      <c r="EK70" s="3" t="s">
        <v>222</v>
      </c>
      <c r="EL70" s="3" t="s">
        <v>182</v>
      </c>
      <c r="EM70" s="3" t="s">
        <v>222</v>
      </c>
      <c r="EN70" s="3" t="s">
        <v>222</v>
      </c>
      <c r="EO70" s="3" t="s">
        <v>183</v>
      </c>
      <c r="EP70" s="3" t="s">
        <v>183</v>
      </c>
      <c r="EQ70" s="3" t="s">
        <v>183</v>
      </c>
      <c r="ER70" s="3" t="s">
        <v>183</v>
      </c>
      <c r="ES70" s="3" t="s">
        <v>183</v>
      </c>
      <c r="ET70" s="3" t="s">
        <v>183</v>
      </c>
      <c r="EU70" s="3" t="s">
        <v>183</v>
      </c>
      <c r="EV70" s="3" t="s">
        <v>350</v>
      </c>
      <c r="EW70" s="4" t="str">
        <f>TEXT("6278798879566431008","0")</f>
        <v>6278798879566431008</v>
      </c>
    </row>
    <row r="71">
      <c r="A71" s="2">
        <v>45847.430763888886</v>
      </c>
      <c r="B71" s="3" t="s">
        <v>153</v>
      </c>
      <c r="C71" s="3" t="s">
        <v>155</v>
      </c>
      <c r="E71" s="3" t="s">
        <v>155</v>
      </c>
      <c r="F71" s="3" t="s">
        <v>153</v>
      </c>
      <c r="G71" s="3" t="s">
        <v>155</v>
      </c>
      <c r="J71" s="3" t="s">
        <v>186</v>
      </c>
      <c r="N71" s="3" t="s">
        <v>158</v>
      </c>
      <c r="S71" s="3" t="s">
        <v>158</v>
      </c>
      <c r="W71" s="3" t="s">
        <v>157</v>
      </c>
      <c r="AE71" s="3" t="s">
        <v>185</v>
      </c>
      <c r="AG71" s="3" t="s">
        <v>217</v>
      </c>
      <c r="AH71" s="3">
        <v>2006.0</v>
      </c>
      <c r="AI71" s="3" t="s">
        <v>160</v>
      </c>
      <c r="AO71" s="3" t="s">
        <v>155</v>
      </c>
      <c r="AP71" s="3" t="s">
        <v>210</v>
      </c>
      <c r="AQ71" s="3" t="s">
        <v>243</v>
      </c>
      <c r="AR71" s="3" t="s">
        <v>243</v>
      </c>
      <c r="AS71" s="3" t="s">
        <v>190</v>
      </c>
      <c r="AT71" s="3" t="s">
        <v>251</v>
      </c>
      <c r="AU71" s="3" t="s">
        <v>155</v>
      </c>
      <c r="BD71" s="3" t="s">
        <v>153</v>
      </c>
      <c r="BE71" s="3" t="s">
        <v>156</v>
      </c>
      <c r="BF71" s="3" t="s">
        <v>164</v>
      </c>
      <c r="BG71" s="3" t="s">
        <v>156</v>
      </c>
      <c r="BH71" s="3" t="s">
        <v>220</v>
      </c>
      <c r="BI71" s="3" t="s">
        <v>192</v>
      </c>
      <c r="BJ71" s="3" t="s">
        <v>193</v>
      </c>
      <c r="BK71" s="3" t="s">
        <v>192</v>
      </c>
      <c r="BL71" s="3" t="s">
        <v>193</v>
      </c>
      <c r="BM71" s="3" t="s">
        <v>193</v>
      </c>
      <c r="BN71" s="3" t="s">
        <v>192</v>
      </c>
      <c r="BO71" s="3" t="s">
        <v>195</v>
      </c>
      <c r="BP71" s="3" t="s">
        <v>193</v>
      </c>
      <c r="BQ71" s="3" t="s">
        <v>196</v>
      </c>
      <c r="BR71" s="3" t="s">
        <v>196</v>
      </c>
      <c r="BS71" s="3" t="s">
        <v>197</v>
      </c>
      <c r="BT71" s="3" t="s">
        <v>197</v>
      </c>
      <c r="BU71" s="3" t="s">
        <v>196</v>
      </c>
      <c r="BV71" s="3" t="s">
        <v>196</v>
      </c>
      <c r="BW71" s="3" t="s">
        <v>197</v>
      </c>
      <c r="CB71" s="3" t="s">
        <v>155</v>
      </c>
      <c r="CF71" s="3" t="s">
        <v>351</v>
      </c>
      <c r="CG71" s="3" t="s">
        <v>281</v>
      </c>
      <c r="CH71" s="3">
        <v>8.0</v>
      </c>
      <c r="CI71" s="3" t="s">
        <v>172</v>
      </c>
      <c r="CS71" s="3" t="s">
        <v>155</v>
      </c>
      <c r="CY71" s="3" t="s">
        <v>180</v>
      </c>
      <c r="CZ71" s="3" t="s">
        <v>200</v>
      </c>
      <c r="DA71" s="3" t="s">
        <v>179</v>
      </c>
      <c r="DB71" s="3" t="s">
        <v>179</v>
      </c>
      <c r="DC71" s="3" t="s">
        <v>200</v>
      </c>
      <c r="DD71" s="3" t="s">
        <v>200</v>
      </c>
      <c r="DE71" s="3" t="s">
        <v>200</v>
      </c>
      <c r="DF71" s="3" t="s">
        <v>230</v>
      </c>
      <c r="DG71" s="3" t="s">
        <v>180</v>
      </c>
      <c r="DH71" s="3" t="s">
        <v>180</v>
      </c>
      <c r="DI71" s="3" t="s">
        <v>180</v>
      </c>
      <c r="DJ71" s="3" t="s">
        <v>180</v>
      </c>
      <c r="DK71" s="3" t="s">
        <v>197</v>
      </c>
      <c r="DL71" s="3" t="s">
        <v>197</v>
      </c>
      <c r="DM71" s="3" t="s">
        <v>197</v>
      </c>
      <c r="DN71" s="3" t="s">
        <v>197</v>
      </c>
      <c r="DO71" s="3" t="s">
        <v>181</v>
      </c>
      <c r="DP71" s="3" t="s">
        <v>197</v>
      </c>
      <c r="DQ71" s="3" t="s">
        <v>197</v>
      </c>
      <c r="DR71" s="3" t="s">
        <v>197</v>
      </c>
      <c r="DS71" s="3" t="s">
        <v>181</v>
      </c>
      <c r="DT71" s="3" t="s">
        <v>197</v>
      </c>
      <c r="DU71" s="3" t="s">
        <v>197</v>
      </c>
      <c r="DV71" s="3" t="s">
        <v>197</v>
      </c>
      <c r="DW71" s="3" t="s">
        <v>197</v>
      </c>
      <c r="DX71" s="3" t="s">
        <v>197</v>
      </c>
      <c r="DY71" s="3" t="s">
        <v>197</v>
      </c>
      <c r="DZ71" s="3" t="s">
        <v>197</v>
      </c>
      <c r="EA71" s="3" t="s">
        <v>155</v>
      </c>
      <c r="EB71" s="3" t="s">
        <v>155</v>
      </c>
      <c r="EC71" s="3" t="s">
        <v>155</v>
      </c>
      <c r="ED71" s="3" t="s">
        <v>155</v>
      </c>
      <c r="EE71" s="3" t="s">
        <v>155</v>
      </c>
      <c r="EF71" s="3" t="s">
        <v>155</v>
      </c>
      <c r="EG71" s="3" t="s">
        <v>155</v>
      </c>
      <c r="EH71" s="3" t="s">
        <v>222</v>
      </c>
      <c r="EI71" s="3" t="s">
        <v>222</v>
      </c>
      <c r="EJ71" s="3" t="s">
        <v>222</v>
      </c>
      <c r="EK71" s="3" t="s">
        <v>182</v>
      </c>
      <c r="EL71" s="3" t="s">
        <v>182</v>
      </c>
      <c r="EM71" s="3" t="s">
        <v>182</v>
      </c>
      <c r="EN71" s="3" t="s">
        <v>222</v>
      </c>
      <c r="EO71" s="3" t="s">
        <v>192</v>
      </c>
      <c r="EP71" s="3" t="s">
        <v>193</v>
      </c>
      <c r="EQ71" s="3" t="s">
        <v>192</v>
      </c>
      <c r="ER71" s="3" t="s">
        <v>193</v>
      </c>
      <c r="ES71" s="3" t="s">
        <v>193</v>
      </c>
      <c r="ET71" s="3" t="s">
        <v>193</v>
      </c>
      <c r="EU71" s="3" t="s">
        <v>192</v>
      </c>
      <c r="EV71" s="3" t="s">
        <v>352</v>
      </c>
      <c r="EW71" s="4" t="str">
        <f>TEXT("6278800186731719979","0")</f>
        <v>6278800186731719979</v>
      </c>
    </row>
    <row r="72">
      <c r="A72" s="2">
        <v>45847.43082175926</v>
      </c>
      <c r="B72" s="3" t="s">
        <v>153</v>
      </c>
      <c r="C72" s="3" t="s">
        <v>155</v>
      </c>
      <c r="E72" s="3" t="s">
        <v>153</v>
      </c>
      <c r="F72" s="3" t="s">
        <v>155</v>
      </c>
      <c r="G72" s="3" t="s">
        <v>155</v>
      </c>
      <c r="J72" s="3" t="s">
        <v>186</v>
      </c>
      <c r="O72" s="3" t="s">
        <v>186</v>
      </c>
      <c r="S72" s="3" t="s">
        <v>158</v>
      </c>
      <c r="X72" s="3" t="s">
        <v>158</v>
      </c>
      <c r="AC72" s="3" t="s">
        <v>158</v>
      </c>
      <c r="AG72" s="3" t="s">
        <v>159</v>
      </c>
      <c r="AH72" s="3">
        <v>2007.0</v>
      </c>
      <c r="AI72" s="3" t="s">
        <v>187</v>
      </c>
      <c r="AK72" s="3" t="s">
        <v>258</v>
      </c>
      <c r="AN72" s="3" t="s">
        <v>233</v>
      </c>
      <c r="AP72" s="3" t="s">
        <v>225</v>
      </c>
      <c r="AQ72" s="3" t="s">
        <v>225</v>
      </c>
      <c r="AR72" s="3" t="s">
        <v>225</v>
      </c>
      <c r="AS72" s="3" t="s">
        <v>225</v>
      </c>
      <c r="AT72" s="3" t="s">
        <v>234</v>
      </c>
      <c r="AU72" s="3" t="s">
        <v>153</v>
      </c>
      <c r="AV72" s="3" t="s">
        <v>153</v>
      </c>
      <c r="AW72" s="3" t="s">
        <v>163</v>
      </c>
      <c r="AX72" s="3" t="s">
        <v>153</v>
      </c>
      <c r="AY72" s="3" t="s">
        <v>212</v>
      </c>
      <c r="BD72" s="3" t="s">
        <v>153</v>
      </c>
      <c r="BE72" s="3" t="s">
        <v>156</v>
      </c>
      <c r="BF72" s="3" t="s">
        <v>164</v>
      </c>
      <c r="BG72" s="3" t="s">
        <v>156</v>
      </c>
      <c r="BH72" s="3" t="s">
        <v>164</v>
      </c>
      <c r="BI72" s="3" t="s">
        <v>193</v>
      </c>
      <c r="BJ72" s="3" t="s">
        <v>193</v>
      </c>
      <c r="BK72" s="3" t="s">
        <v>193</v>
      </c>
      <c r="BL72" s="3" t="s">
        <v>193</v>
      </c>
      <c r="BM72" s="3" t="s">
        <v>193</v>
      </c>
      <c r="BN72" s="3" t="s">
        <v>193</v>
      </c>
      <c r="BO72" s="3" t="s">
        <v>193</v>
      </c>
      <c r="BP72" s="3" t="s">
        <v>193</v>
      </c>
      <c r="BQ72" s="3" t="s">
        <v>197</v>
      </c>
      <c r="BR72" s="3" t="s">
        <v>197</v>
      </c>
      <c r="BS72" s="3" t="s">
        <v>166</v>
      </c>
      <c r="BT72" s="3" t="s">
        <v>166</v>
      </c>
      <c r="BU72" s="3" t="s">
        <v>166</v>
      </c>
      <c r="BV72" s="3" t="s">
        <v>166</v>
      </c>
      <c r="BW72" s="3" t="s">
        <v>166</v>
      </c>
      <c r="BX72" s="3" t="s">
        <v>165</v>
      </c>
      <c r="BY72" s="3" t="s">
        <v>165</v>
      </c>
      <c r="BZ72" s="3" t="s">
        <v>165</v>
      </c>
      <c r="CA72" s="3" t="s">
        <v>165</v>
      </c>
      <c r="CB72" s="3" t="s">
        <v>155</v>
      </c>
      <c r="CF72" s="3" t="s">
        <v>155</v>
      </c>
      <c r="CG72" s="3" t="s">
        <v>240</v>
      </c>
      <c r="CH72" s="3">
        <v>1.0</v>
      </c>
      <c r="CI72" s="3" t="s">
        <v>172</v>
      </c>
      <c r="CS72" s="3" t="s">
        <v>155</v>
      </c>
      <c r="CY72" s="3" t="s">
        <v>221</v>
      </c>
      <c r="CZ72" s="3" t="s">
        <v>179</v>
      </c>
      <c r="DA72" s="3" t="s">
        <v>179</v>
      </c>
      <c r="DB72" s="3" t="s">
        <v>200</v>
      </c>
      <c r="DC72" s="3" t="s">
        <v>179</v>
      </c>
      <c r="DD72" s="3" t="s">
        <v>200</v>
      </c>
      <c r="DE72" s="3" t="s">
        <v>200</v>
      </c>
      <c r="DF72" s="3" t="s">
        <v>230</v>
      </c>
      <c r="DG72" s="3" t="s">
        <v>230</v>
      </c>
      <c r="DH72" s="3" t="s">
        <v>230</v>
      </c>
      <c r="DI72" s="3" t="s">
        <v>230</v>
      </c>
      <c r="DJ72" s="3" t="s">
        <v>230</v>
      </c>
      <c r="DK72" s="3" t="s">
        <v>197</v>
      </c>
      <c r="DL72" s="3" t="s">
        <v>197</v>
      </c>
      <c r="DM72" s="3" t="s">
        <v>197</v>
      </c>
      <c r="DN72" s="3" t="s">
        <v>197</v>
      </c>
      <c r="DO72" s="3" t="s">
        <v>197</v>
      </c>
      <c r="DP72" s="3" t="s">
        <v>197</v>
      </c>
      <c r="DQ72" s="3" t="s">
        <v>203</v>
      </c>
      <c r="DR72" s="3" t="s">
        <v>203</v>
      </c>
      <c r="DS72" s="3" t="s">
        <v>203</v>
      </c>
      <c r="DT72" s="3" t="s">
        <v>203</v>
      </c>
      <c r="DU72" s="3" t="s">
        <v>202</v>
      </c>
      <c r="DV72" s="3" t="s">
        <v>202</v>
      </c>
      <c r="DW72" s="3" t="s">
        <v>202</v>
      </c>
      <c r="DX72" s="3" t="s">
        <v>202</v>
      </c>
      <c r="DY72" s="3" t="s">
        <v>202</v>
      </c>
      <c r="DZ72" s="3" t="s">
        <v>202</v>
      </c>
      <c r="EA72" s="3" t="s">
        <v>155</v>
      </c>
      <c r="EB72" s="3" t="s">
        <v>155</v>
      </c>
      <c r="EC72" s="3" t="s">
        <v>155</v>
      </c>
      <c r="ED72" s="3" t="s">
        <v>155</v>
      </c>
      <c r="EE72" s="3" t="s">
        <v>155</v>
      </c>
      <c r="EF72" s="3" t="s">
        <v>155</v>
      </c>
      <c r="EG72" s="3" t="s">
        <v>155</v>
      </c>
      <c r="EH72" s="3" t="s">
        <v>222</v>
      </c>
      <c r="EI72" s="3" t="s">
        <v>222</v>
      </c>
      <c r="EJ72" s="3" t="s">
        <v>222</v>
      </c>
      <c r="EK72" s="3" t="s">
        <v>222</v>
      </c>
      <c r="EL72" s="3" t="s">
        <v>182</v>
      </c>
      <c r="EM72" s="3" t="s">
        <v>247</v>
      </c>
      <c r="EN72" s="3" t="s">
        <v>247</v>
      </c>
      <c r="EO72" s="3" t="s">
        <v>183</v>
      </c>
      <c r="EP72" s="3" t="s">
        <v>183</v>
      </c>
      <c r="EQ72" s="3" t="s">
        <v>183</v>
      </c>
      <c r="ER72" s="3" t="s">
        <v>183</v>
      </c>
      <c r="ES72" s="3" t="s">
        <v>183</v>
      </c>
      <c r="ET72" s="3" t="s">
        <v>183</v>
      </c>
      <c r="EU72" s="3" t="s">
        <v>183</v>
      </c>
      <c r="EV72" s="3" t="s">
        <v>353</v>
      </c>
      <c r="EW72" s="4" t="str">
        <f>TEXT("6278800235329880320","0")</f>
        <v>6278800235329880320</v>
      </c>
    </row>
    <row r="73">
      <c r="A73" s="2">
        <v>45847.43113425926</v>
      </c>
      <c r="B73" s="3" t="s">
        <v>153</v>
      </c>
      <c r="C73" s="3" t="s">
        <v>155</v>
      </c>
      <c r="E73" s="3" t="s">
        <v>155</v>
      </c>
      <c r="F73" s="3" t="s">
        <v>153</v>
      </c>
      <c r="G73" s="3" t="s">
        <v>155</v>
      </c>
      <c r="J73" s="3" t="s">
        <v>186</v>
      </c>
      <c r="N73" s="3" t="s">
        <v>158</v>
      </c>
      <c r="S73" s="3" t="s">
        <v>158</v>
      </c>
      <c r="W73" s="3" t="s">
        <v>157</v>
      </c>
      <c r="AC73" s="3" t="s">
        <v>158</v>
      </c>
      <c r="AG73" s="3" t="s">
        <v>224</v>
      </c>
      <c r="AH73" s="3">
        <v>2020.0</v>
      </c>
      <c r="AI73" s="3" t="s">
        <v>187</v>
      </c>
      <c r="AK73" s="3" t="s">
        <v>258</v>
      </c>
      <c r="AN73" s="3" t="s">
        <v>246</v>
      </c>
      <c r="AP73" s="3" t="s">
        <v>190</v>
      </c>
      <c r="AQ73" s="3" t="s">
        <v>190</v>
      </c>
      <c r="AR73" s="3" t="s">
        <v>190</v>
      </c>
      <c r="AS73" s="3" t="s">
        <v>190</v>
      </c>
      <c r="AT73" s="3" t="s">
        <v>218</v>
      </c>
      <c r="AU73" s="3" t="s">
        <v>153</v>
      </c>
      <c r="AV73" s="3" t="s">
        <v>153</v>
      </c>
      <c r="AW73" s="3" t="s">
        <v>315</v>
      </c>
      <c r="AX73" s="3" t="s">
        <v>153</v>
      </c>
      <c r="AY73" s="3" t="s">
        <v>244</v>
      </c>
      <c r="AZ73" s="3" t="s">
        <v>155</v>
      </c>
      <c r="BA73" s="3" t="s">
        <v>155</v>
      </c>
      <c r="BB73" s="3" t="s">
        <v>255</v>
      </c>
      <c r="BC73" s="3" t="s">
        <v>155</v>
      </c>
      <c r="BD73" s="3" t="s">
        <v>153</v>
      </c>
      <c r="BE73" s="3" t="s">
        <v>227</v>
      </c>
      <c r="BF73" s="3" t="s">
        <v>227</v>
      </c>
      <c r="BG73" s="3" t="s">
        <v>227</v>
      </c>
      <c r="BH73" s="3" t="s">
        <v>227</v>
      </c>
      <c r="BI73" s="3" t="s">
        <v>192</v>
      </c>
      <c r="BJ73" s="3" t="s">
        <v>195</v>
      </c>
      <c r="BK73" s="3" t="s">
        <v>192</v>
      </c>
      <c r="BL73" s="3" t="s">
        <v>194</v>
      </c>
      <c r="BM73" s="3" t="s">
        <v>192</v>
      </c>
      <c r="BN73" s="3" t="s">
        <v>192</v>
      </c>
      <c r="BO73" s="3" t="s">
        <v>192</v>
      </c>
      <c r="BP73" s="3" t="s">
        <v>192</v>
      </c>
      <c r="BQ73" s="3" t="s">
        <v>196</v>
      </c>
      <c r="BR73" s="3" t="s">
        <v>197</v>
      </c>
      <c r="BS73" s="3" t="s">
        <v>197</v>
      </c>
      <c r="BT73" s="3" t="s">
        <v>197</v>
      </c>
      <c r="BU73" s="3" t="s">
        <v>196</v>
      </c>
      <c r="BV73" s="3" t="s">
        <v>196</v>
      </c>
      <c r="BW73" s="3" t="s">
        <v>196</v>
      </c>
      <c r="BX73" s="3" t="s">
        <v>193</v>
      </c>
      <c r="BY73" s="3" t="s">
        <v>195</v>
      </c>
      <c r="BZ73" s="3" t="s">
        <v>195</v>
      </c>
      <c r="CA73" s="3" t="s">
        <v>192</v>
      </c>
      <c r="CB73" s="3" t="s">
        <v>155</v>
      </c>
      <c r="CF73" s="3" t="s">
        <v>155</v>
      </c>
      <c r="CG73" s="3" t="s">
        <v>155</v>
      </c>
      <c r="CH73" s="3">
        <v>0.0</v>
      </c>
      <c r="CI73" s="3" t="s">
        <v>172</v>
      </c>
      <c r="CS73" s="3" t="s">
        <v>155</v>
      </c>
      <c r="CY73" s="3" t="s">
        <v>221</v>
      </c>
      <c r="CZ73" s="3" t="s">
        <v>179</v>
      </c>
      <c r="DA73" s="3" t="s">
        <v>179</v>
      </c>
      <c r="DB73" s="3" t="s">
        <v>179</v>
      </c>
      <c r="DC73" s="3" t="s">
        <v>179</v>
      </c>
      <c r="DD73" s="3" t="s">
        <v>179</v>
      </c>
      <c r="DE73" s="3" t="s">
        <v>200</v>
      </c>
      <c r="DF73" s="3" t="s">
        <v>180</v>
      </c>
      <c r="DG73" s="3" t="s">
        <v>180</v>
      </c>
      <c r="DH73" s="3" t="s">
        <v>180</v>
      </c>
      <c r="DI73" s="3" t="s">
        <v>180</v>
      </c>
      <c r="DJ73" s="3" t="s">
        <v>180</v>
      </c>
      <c r="DK73" s="3" t="s">
        <v>196</v>
      </c>
      <c r="DL73" s="3" t="s">
        <v>196</v>
      </c>
      <c r="DM73" s="3" t="s">
        <v>197</v>
      </c>
      <c r="DN73" s="3" t="s">
        <v>197</v>
      </c>
      <c r="DO73" s="3" t="s">
        <v>196</v>
      </c>
      <c r="DP73" s="3" t="s">
        <v>196</v>
      </c>
      <c r="DQ73" s="3" t="s">
        <v>196</v>
      </c>
      <c r="DR73" s="3" t="s">
        <v>196</v>
      </c>
      <c r="DS73" s="3" t="s">
        <v>196</v>
      </c>
      <c r="DT73" s="3" t="s">
        <v>196</v>
      </c>
      <c r="DU73" s="3" t="s">
        <v>196</v>
      </c>
      <c r="DV73" s="3" t="s">
        <v>196</v>
      </c>
      <c r="DW73" s="3" t="s">
        <v>197</v>
      </c>
      <c r="DX73" s="3" t="s">
        <v>197</v>
      </c>
      <c r="DY73" s="3" t="s">
        <v>197</v>
      </c>
      <c r="DZ73" s="3" t="s">
        <v>197</v>
      </c>
      <c r="EA73" s="3" t="s">
        <v>155</v>
      </c>
      <c r="EB73" s="3" t="s">
        <v>155</v>
      </c>
      <c r="EC73" s="3" t="s">
        <v>155</v>
      </c>
      <c r="ED73" s="3" t="s">
        <v>155</v>
      </c>
      <c r="EE73" s="3" t="s">
        <v>155</v>
      </c>
      <c r="EF73" s="3" t="s">
        <v>155</v>
      </c>
      <c r="EG73" s="3" t="s">
        <v>155</v>
      </c>
      <c r="EH73" s="3" t="s">
        <v>204</v>
      </c>
      <c r="EI73" s="3" t="s">
        <v>204</v>
      </c>
      <c r="EJ73" s="3" t="s">
        <v>204</v>
      </c>
      <c r="EK73" s="3" t="s">
        <v>215</v>
      </c>
      <c r="EL73" s="3" t="s">
        <v>182</v>
      </c>
      <c r="EM73" s="3" t="s">
        <v>215</v>
      </c>
      <c r="EN73" s="3" t="s">
        <v>215</v>
      </c>
      <c r="EO73" s="3" t="s">
        <v>192</v>
      </c>
      <c r="EP73" s="3" t="s">
        <v>192</v>
      </c>
      <c r="EQ73" s="3" t="s">
        <v>192</v>
      </c>
      <c r="ER73" s="3" t="s">
        <v>192</v>
      </c>
      <c r="ES73" s="3" t="s">
        <v>192</v>
      </c>
      <c r="ET73" s="3" t="s">
        <v>192</v>
      </c>
      <c r="EU73" s="3" t="s">
        <v>192</v>
      </c>
      <c r="EV73" s="3" t="s">
        <v>354</v>
      </c>
      <c r="EW73" s="4" t="str">
        <f>TEXT("6278800508018688851","0")</f>
        <v>6278800508018688851</v>
      </c>
    </row>
    <row r="74">
      <c r="A74" s="2">
        <v>45847.43216435185</v>
      </c>
      <c r="B74" s="3" t="s">
        <v>153</v>
      </c>
      <c r="C74" s="3" t="s">
        <v>155</v>
      </c>
      <c r="E74" s="3" t="s">
        <v>155</v>
      </c>
      <c r="F74" s="3" t="s">
        <v>155</v>
      </c>
      <c r="G74" s="3" t="s">
        <v>155</v>
      </c>
      <c r="I74" s="3" t="s">
        <v>158</v>
      </c>
      <c r="N74" s="3" t="s">
        <v>158</v>
      </c>
      <c r="R74" s="3" t="s">
        <v>157</v>
      </c>
      <c r="X74" s="3" t="s">
        <v>158</v>
      </c>
      <c r="AD74" s="3" t="s">
        <v>186</v>
      </c>
      <c r="AG74" s="3" t="s">
        <v>224</v>
      </c>
      <c r="AH74" s="3">
        <v>2019.0</v>
      </c>
      <c r="AI74" s="3" t="s">
        <v>187</v>
      </c>
      <c r="AJ74" s="3" t="s">
        <v>188</v>
      </c>
      <c r="AN74" s="3" t="s">
        <v>246</v>
      </c>
      <c r="AP74" s="3" t="s">
        <v>225</v>
      </c>
      <c r="AQ74" s="3" t="s">
        <v>225</v>
      </c>
      <c r="AR74" s="3" t="s">
        <v>225</v>
      </c>
      <c r="AS74" s="3" t="s">
        <v>225</v>
      </c>
      <c r="AT74" s="3" t="s">
        <v>234</v>
      </c>
      <c r="AU74" s="3" t="s">
        <v>153</v>
      </c>
      <c r="AV74" s="3" t="s">
        <v>153</v>
      </c>
      <c r="AW74" s="3" t="s">
        <v>355</v>
      </c>
      <c r="AX74" s="3" t="s">
        <v>153</v>
      </c>
      <c r="AY74" s="3" t="s">
        <v>212</v>
      </c>
      <c r="BD74" s="3" t="s">
        <v>153</v>
      </c>
      <c r="BE74" s="3" t="s">
        <v>156</v>
      </c>
      <c r="BF74" s="3" t="s">
        <v>213</v>
      </c>
      <c r="BG74" s="3" t="s">
        <v>156</v>
      </c>
      <c r="BH74" s="3" t="s">
        <v>213</v>
      </c>
      <c r="BI74" s="3" t="s">
        <v>192</v>
      </c>
      <c r="BJ74" s="3" t="s">
        <v>194</v>
      </c>
      <c r="BK74" s="3" t="s">
        <v>165</v>
      </c>
      <c r="BL74" s="3" t="s">
        <v>193</v>
      </c>
      <c r="BM74" s="3" t="s">
        <v>192</v>
      </c>
      <c r="BN74" s="3" t="s">
        <v>194</v>
      </c>
      <c r="BO74" s="3" t="s">
        <v>194</v>
      </c>
      <c r="BP74" s="3" t="s">
        <v>165</v>
      </c>
      <c r="BQ74" s="3" t="s">
        <v>203</v>
      </c>
      <c r="BR74" s="3" t="s">
        <v>203</v>
      </c>
      <c r="BS74" s="3" t="s">
        <v>181</v>
      </c>
      <c r="BT74" s="3" t="s">
        <v>203</v>
      </c>
      <c r="BU74" s="3" t="s">
        <v>181</v>
      </c>
      <c r="BV74" s="3" t="s">
        <v>181</v>
      </c>
      <c r="BW74" s="3" t="s">
        <v>203</v>
      </c>
      <c r="BX74" s="3" t="s">
        <v>192</v>
      </c>
      <c r="BY74" s="3" t="s">
        <v>192</v>
      </c>
      <c r="BZ74" s="3" t="s">
        <v>192</v>
      </c>
      <c r="CA74" s="3" t="s">
        <v>192</v>
      </c>
      <c r="CB74" s="3" t="s">
        <v>155</v>
      </c>
      <c r="CF74" s="3" t="s">
        <v>155</v>
      </c>
      <c r="CG74" s="3" t="s">
        <v>155</v>
      </c>
      <c r="CH74" s="3">
        <v>0.0</v>
      </c>
      <c r="CI74" s="3" t="s">
        <v>172</v>
      </c>
      <c r="CS74" s="3" t="s">
        <v>155</v>
      </c>
      <c r="CY74" s="3" t="s">
        <v>178</v>
      </c>
      <c r="CZ74" s="3" t="s">
        <v>199</v>
      </c>
      <c r="DA74" s="3" t="s">
        <v>199</v>
      </c>
      <c r="DB74" s="3" t="s">
        <v>179</v>
      </c>
      <c r="DC74" s="3" t="s">
        <v>199</v>
      </c>
      <c r="DD74" s="3" t="s">
        <v>200</v>
      </c>
      <c r="DE74" s="3" t="s">
        <v>200</v>
      </c>
      <c r="DF74" s="3" t="s">
        <v>230</v>
      </c>
      <c r="DG74" s="3" t="s">
        <v>230</v>
      </c>
      <c r="DH74" s="3" t="s">
        <v>201</v>
      </c>
      <c r="DI74" s="3" t="s">
        <v>230</v>
      </c>
      <c r="DJ74" s="3" t="s">
        <v>201</v>
      </c>
      <c r="DK74" s="3" t="s">
        <v>181</v>
      </c>
      <c r="DL74" s="3" t="s">
        <v>181</v>
      </c>
      <c r="DM74" s="3" t="s">
        <v>181</v>
      </c>
      <c r="DN74" s="3" t="s">
        <v>181</v>
      </c>
      <c r="DO74" s="3" t="s">
        <v>181</v>
      </c>
      <c r="DP74" s="3" t="s">
        <v>181</v>
      </c>
      <c r="DQ74" s="3" t="s">
        <v>203</v>
      </c>
      <c r="DR74" s="3" t="s">
        <v>203</v>
      </c>
      <c r="DS74" s="3" t="s">
        <v>203</v>
      </c>
      <c r="DT74" s="3" t="s">
        <v>203</v>
      </c>
      <c r="DU74" s="3" t="s">
        <v>202</v>
      </c>
      <c r="DV74" s="3" t="s">
        <v>202</v>
      </c>
      <c r="DW74" s="3" t="s">
        <v>202</v>
      </c>
      <c r="DX74" s="3" t="s">
        <v>202</v>
      </c>
      <c r="DY74" s="3" t="s">
        <v>202</v>
      </c>
      <c r="DZ74" s="3" t="s">
        <v>181</v>
      </c>
      <c r="EA74" s="3" t="s">
        <v>155</v>
      </c>
      <c r="EB74" s="3" t="s">
        <v>155</v>
      </c>
      <c r="EC74" s="3" t="s">
        <v>155</v>
      </c>
      <c r="ED74" s="3" t="s">
        <v>155</v>
      </c>
      <c r="EE74" s="3" t="s">
        <v>155</v>
      </c>
      <c r="EF74" s="3" t="s">
        <v>155</v>
      </c>
      <c r="EG74" s="3" t="s">
        <v>155</v>
      </c>
      <c r="EH74" s="3" t="s">
        <v>204</v>
      </c>
      <c r="EI74" s="3" t="s">
        <v>204</v>
      </c>
      <c r="EJ74" s="3" t="s">
        <v>204</v>
      </c>
      <c r="EK74" s="3" t="s">
        <v>204</v>
      </c>
      <c r="EL74" s="3" t="s">
        <v>182</v>
      </c>
      <c r="EM74" s="3" t="s">
        <v>204</v>
      </c>
      <c r="EN74" s="3" t="s">
        <v>204</v>
      </c>
      <c r="EO74" s="3" t="s">
        <v>205</v>
      </c>
      <c r="EP74" s="3" t="s">
        <v>205</v>
      </c>
      <c r="EQ74" s="3" t="s">
        <v>193</v>
      </c>
      <c r="ER74" s="3" t="s">
        <v>193</v>
      </c>
      <c r="ES74" s="3" t="s">
        <v>193</v>
      </c>
      <c r="ET74" s="3" t="s">
        <v>193</v>
      </c>
      <c r="EU74" s="3" t="s">
        <v>205</v>
      </c>
      <c r="EV74" s="3" t="s">
        <v>356</v>
      </c>
      <c r="EW74" s="4" t="str">
        <f>TEXT("6278801392787649272","0")</f>
        <v>6278801392787649272</v>
      </c>
    </row>
    <row r="75">
      <c r="A75" s="2">
        <v>45847.43342592593</v>
      </c>
      <c r="B75" s="3" t="s">
        <v>153</v>
      </c>
      <c r="C75" s="3" t="s">
        <v>155</v>
      </c>
      <c r="E75" s="3" t="s">
        <v>155</v>
      </c>
      <c r="F75" s="3" t="s">
        <v>155</v>
      </c>
      <c r="G75" s="3" t="s">
        <v>155</v>
      </c>
      <c r="J75" s="3" t="s">
        <v>186</v>
      </c>
      <c r="M75" s="3" t="s">
        <v>157</v>
      </c>
      <c r="R75" s="3" t="s">
        <v>157</v>
      </c>
      <c r="W75" s="3" t="s">
        <v>157</v>
      </c>
      <c r="AB75" s="3" t="s">
        <v>157</v>
      </c>
      <c r="AG75" s="3" t="s">
        <v>217</v>
      </c>
      <c r="AH75" s="3">
        <v>2020.0</v>
      </c>
      <c r="AI75" s="3" t="s">
        <v>187</v>
      </c>
      <c r="AK75" s="3" t="s">
        <v>258</v>
      </c>
      <c r="AN75" s="3" t="s">
        <v>233</v>
      </c>
      <c r="AP75" s="3" t="s">
        <v>190</v>
      </c>
      <c r="AQ75" s="3" t="s">
        <v>190</v>
      </c>
      <c r="AR75" s="3" t="s">
        <v>190</v>
      </c>
      <c r="AS75" s="3" t="s">
        <v>190</v>
      </c>
      <c r="AT75" s="3" t="s">
        <v>234</v>
      </c>
      <c r="AU75" s="3" t="s">
        <v>153</v>
      </c>
      <c r="AV75" s="3" t="s">
        <v>155</v>
      </c>
      <c r="BD75" s="3" t="s">
        <v>153</v>
      </c>
      <c r="BE75" s="3" t="s">
        <v>227</v>
      </c>
      <c r="BF75" s="3" t="s">
        <v>164</v>
      </c>
      <c r="BG75" s="3" t="s">
        <v>220</v>
      </c>
      <c r="BH75" s="3" t="s">
        <v>164</v>
      </c>
      <c r="BI75" s="3" t="s">
        <v>165</v>
      </c>
      <c r="BJ75" s="3" t="s">
        <v>165</v>
      </c>
      <c r="BK75" s="3" t="s">
        <v>193</v>
      </c>
      <c r="BL75" s="3" t="s">
        <v>165</v>
      </c>
      <c r="BM75" s="3" t="s">
        <v>165</v>
      </c>
      <c r="BN75" s="3" t="s">
        <v>165</v>
      </c>
      <c r="BO75" s="3" t="s">
        <v>165</v>
      </c>
      <c r="BP75" s="3" t="s">
        <v>193</v>
      </c>
      <c r="BQ75" s="3" t="s">
        <v>197</v>
      </c>
      <c r="BR75" s="3" t="s">
        <v>197</v>
      </c>
      <c r="BS75" s="3" t="s">
        <v>197</v>
      </c>
      <c r="BT75" s="3" t="s">
        <v>197</v>
      </c>
      <c r="BU75" s="3" t="s">
        <v>197</v>
      </c>
      <c r="BV75" s="3" t="s">
        <v>197</v>
      </c>
      <c r="BW75" s="3" t="s">
        <v>197</v>
      </c>
      <c r="BX75" s="3" t="s">
        <v>165</v>
      </c>
      <c r="BY75" s="3" t="s">
        <v>165</v>
      </c>
      <c r="BZ75" s="3" t="s">
        <v>165</v>
      </c>
      <c r="CA75" s="3" t="s">
        <v>165</v>
      </c>
      <c r="CB75" s="3" t="s">
        <v>155</v>
      </c>
      <c r="CF75" s="3" t="s">
        <v>155</v>
      </c>
      <c r="CG75" s="3" t="s">
        <v>155</v>
      </c>
      <c r="CH75" s="3">
        <v>0.0</v>
      </c>
      <c r="CI75" s="3" t="s">
        <v>172</v>
      </c>
      <c r="CS75" s="3" t="s">
        <v>155</v>
      </c>
      <c r="CY75" s="3" t="s">
        <v>180</v>
      </c>
      <c r="CZ75" s="3" t="s">
        <v>179</v>
      </c>
      <c r="DA75" s="3" t="s">
        <v>179</v>
      </c>
      <c r="DB75" s="3" t="s">
        <v>200</v>
      </c>
      <c r="DC75" s="3" t="s">
        <v>179</v>
      </c>
      <c r="DD75" s="3" t="s">
        <v>179</v>
      </c>
      <c r="DE75" s="3" t="s">
        <v>200</v>
      </c>
      <c r="DF75" s="3" t="s">
        <v>230</v>
      </c>
      <c r="DG75" s="3" t="s">
        <v>180</v>
      </c>
      <c r="DH75" s="3" t="s">
        <v>180</v>
      </c>
      <c r="DI75" s="3" t="s">
        <v>180</v>
      </c>
      <c r="DJ75" s="3" t="s">
        <v>180</v>
      </c>
      <c r="DK75" s="3" t="s">
        <v>203</v>
      </c>
      <c r="DL75" s="3" t="s">
        <v>181</v>
      </c>
      <c r="DM75" s="3" t="s">
        <v>202</v>
      </c>
      <c r="DN75" s="3" t="s">
        <v>202</v>
      </c>
      <c r="DO75" s="3" t="s">
        <v>196</v>
      </c>
      <c r="DP75" s="3" t="s">
        <v>196</v>
      </c>
      <c r="DQ75" s="3" t="s">
        <v>196</v>
      </c>
      <c r="DR75" s="3" t="s">
        <v>196</v>
      </c>
      <c r="DS75" s="3" t="s">
        <v>196</v>
      </c>
      <c r="DT75" s="3" t="s">
        <v>196</v>
      </c>
      <c r="DU75" s="3" t="s">
        <v>196</v>
      </c>
      <c r="DV75" s="3" t="s">
        <v>196</v>
      </c>
      <c r="DW75" s="3" t="s">
        <v>196</v>
      </c>
      <c r="DX75" s="3" t="s">
        <v>196</v>
      </c>
      <c r="DY75" s="3" t="s">
        <v>196</v>
      </c>
      <c r="DZ75" s="3" t="s">
        <v>196</v>
      </c>
      <c r="EA75" s="3" t="s">
        <v>155</v>
      </c>
      <c r="EB75" s="3" t="s">
        <v>214</v>
      </c>
      <c r="EC75" s="3" t="s">
        <v>214</v>
      </c>
      <c r="ED75" s="3" t="s">
        <v>214</v>
      </c>
      <c r="EE75" s="3" t="s">
        <v>214</v>
      </c>
      <c r="EF75" s="3" t="s">
        <v>214</v>
      </c>
      <c r="EG75" s="3" t="s">
        <v>214</v>
      </c>
      <c r="EH75" s="3" t="s">
        <v>204</v>
      </c>
      <c r="EI75" s="3" t="s">
        <v>204</v>
      </c>
      <c r="EJ75" s="3" t="s">
        <v>204</v>
      </c>
      <c r="EK75" s="3" t="s">
        <v>204</v>
      </c>
      <c r="EL75" s="3" t="s">
        <v>204</v>
      </c>
      <c r="EM75" s="3" t="s">
        <v>204</v>
      </c>
      <c r="EN75" s="3" t="s">
        <v>204</v>
      </c>
      <c r="EO75" s="3" t="s">
        <v>183</v>
      </c>
      <c r="EP75" s="3" t="s">
        <v>183</v>
      </c>
      <c r="EQ75" s="3" t="s">
        <v>183</v>
      </c>
      <c r="ER75" s="3" t="s">
        <v>183</v>
      </c>
      <c r="ES75" s="3" t="s">
        <v>183</v>
      </c>
      <c r="ET75" s="3" t="s">
        <v>183</v>
      </c>
      <c r="EU75" s="3" t="s">
        <v>183</v>
      </c>
      <c r="EV75" s="3" t="s">
        <v>357</v>
      </c>
      <c r="EW75" s="4" t="str">
        <f>TEXT("6278802486215670393","0")</f>
        <v>6278802486215670393</v>
      </c>
    </row>
    <row r="76">
      <c r="A76" s="2">
        <v>45847.433796296296</v>
      </c>
      <c r="B76" s="3" t="s">
        <v>153</v>
      </c>
      <c r="C76" s="3" t="s">
        <v>155</v>
      </c>
      <c r="E76" s="3" t="s">
        <v>155</v>
      </c>
      <c r="F76" s="3" t="s">
        <v>153</v>
      </c>
      <c r="G76" s="3" t="s">
        <v>155</v>
      </c>
      <c r="J76" s="3" t="s">
        <v>186</v>
      </c>
      <c r="N76" s="3" t="s">
        <v>158</v>
      </c>
      <c r="R76" s="3" t="s">
        <v>157</v>
      </c>
      <c r="W76" s="3" t="s">
        <v>157</v>
      </c>
      <c r="AC76" s="3" t="s">
        <v>158</v>
      </c>
      <c r="AG76" s="3" t="s">
        <v>224</v>
      </c>
      <c r="AH76" s="3">
        <v>2017.0</v>
      </c>
      <c r="AI76" s="3" t="s">
        <v>187</v>
      </c>
      <c r="AM76" s="3" t="s">
        <v>272</v>
      </c>
      <c r="AN76" s="3" t="s">
        <v>246</v>
      </c>
      <c r="AP76" s="3" t="s">
        <v>225</v>
      </c>
      <c r="AQ76" s="3" t="s">
        <v>190</v>
      </c>
      <c r="AR76" s="3" t="s">
        <v>190</v>
      </c>
      <c r="AS76" s="3" t="s">
        <v>210</v>
      </c>
      <c r="AT76" s="3" t="s">
        <v>226</v>
      </c>
      <c r="AU76" s="3" t="s">
        <v>155</v>
      </c>
      <c r="BD76" s="3" t="s">
        <v>153</v>
      </c>
      <c r="BE76" s="3" t="s">
        <v>220</v>
      </c>
      <c r="BF76" s="3" t="s">
        <v>191</v>
      </c>
      <c r="BG76" s="3" t="s">
        <v>227</v>
      </c>
      <c r="BH76" s="3" t="s">
        <v>227</v>
      </c>
      <c r="BI76" s="3" t="s">
        <v>195</v>
      </c>
      <c r="BJ76" s="3" t="s">
        <v>192</v>
      </c>
      <c r="BK76" s="3" t="s">
        <v>192</v>
      </c>
      <c r="BL76" s="3" t="s">
        <v>193</v>
      </c>
      <c r="BM76" s="3" t="s">
        <v>192</v>
      </c>
      <c r="BN76" s="3" t="s">
        <v>193</v>
      </c>
      <c r="BO76" s="3" t="s">
        <v>195</v>
      </c>
      <c r="BP76" s="3" t="s">
        <v>195</v>
      </c>
      <c r="BQ76" s="3" t="s">
        <v>181</v>
      </c>
      <c r="BR76" s="3" t="s">
        <v>203</v>
      </c>
      <c r="BS76" s="3" t="s">
        <v>196</v>
      </c>
      <c r="BT76" s="3" t="s">
        <v>196</v>
      </c>
      <c r="BU76" s="3" t="s">
        <v>196</v>
      </c>
      <c r="BV76" s="3" t="s">
        <v>197</v>
      </c>
      <c r="BW76" s="3" t="s">
        <v>196</v>
      </c>
      <c r="CB76" s="3" t="s">
        <v>155</v>
      </c>
      <c r="CF76" s="3" t="s">
        <v>155</v>
      </c>
      <c r="CG76" s="3" t="s">
        <v>256</v>
      </c>
      <c r="CH76" s="3">
        <v>2.0</v>
      </c>
      <c r="CI76" s="3" t="s">
        <v>172</v>
      </c>
      <c r="CS76" s="3" t="s">
        <v>155</v>
      </c>
      <c r="CY76" s="3" t="s">
        <v>201</v>
      </c>
      <c r="CZ76" s="3" t="s">
        <v>199</v>
      </c>
      <c r="DA76" s="3" t="s">
        <v>199</v>
      </c>
      <c r="DB76" s="3" t="s">
        <v>179</v>
      </c>
      <c r="DC76" s="3" t="s">
        <v>179</v>
      </c>
      <c r="DD76" s="3" t="s">
        <v>179</v>
      </c>
      <c r="DE76" s="3" t="s">
        <v>200</v>
      </c>
      <c r="DF76" s="3" t="s">
        <v>230</v>
      </c>
      <c r="DG76" s="3" t="s">
        <v>230</v>
      </c>
      <c r="DH76" s="3" t="s">
        <v>230</v>
      </c>
      <c r="DI76" s="3" t="s">
        <v>180</v>
      </c>
      <c r="DJ76" s="3" t="s">
        <v>180</v>
      </c>
      <c r="DK76" s="3" t="s">
        <v>181</v>
      </c>
      <c r="DL76" s="3" t="s">
        <v>196</v>
      </c>
      <c r="DM76" s="3" t="s">
        <v>202</v>
      </c>
      <c r="DN76" s="3" t="s">
        <v>196</v>
      </c>
      <c r="DO76" s="3" t="s">
        <v>196</v>
      </c>
      <c r="DP76" s="3" t="s">
        <v>196</v>
      </c>
      <c r="DQ76" s="3" t="s">
        <v>202</v>
      </c>
      <c r="DR76" s="3" t="s">
        <v>202</v>
      </c>
      <c r="DS76" s="3" t="s">
        <v>202</v>
      </c>
      <c r="DT76" s="3" t="s">
        <v>202</v>
      </c>
      <c r="DU76" s="3" t="s">
        <v>202</v>
      </c>
      <c r="DV76" s="3" t="s">
        <v>202</v>
      </c>
      <c r="DW76" s="3" t="s">
        <v>202</v>
      </c>
      <c r="DX76" s="3" t="s">
        <v>202</v>
      </c>
      <c r="DY76" s="3" t="s">
        <v>202</v>
      </c>
      <c r="DZ76" s="3" t="s">
        <v>196</v>
      </c>
      <c r="EA76" s="3" t="s">
        <v>155</v>
      </c>
      <c r="EB76" s="3" t="s">
        <v>155</v>
      </c>
      <c r="EC76" s="3" t="s">
        <v>155</v>
      </c>
      <c r="ED76" s="3" t="s">
        <v>155</v>
      </c>
      <c r="EE76" s="3" t="s">
        <v>155</v>
      </c>
      <c r="EF76" s="3" t="s">
        <v>155</v>
      </c>
      <c r="EG76" s="3" t="s">
        <v>155</v>
      </c>
      <c r="EH76" s="3" t="s">
        <v>222</v>
      </c>
      <c r="EI76" s="3" t="s">
        <v>222</v>
      </c>
      <c r="EJ76" s="3" t="s">
        <v>222</v>
      </c>
      <c r="EK76" s="3" t="s">
        <v>182</v>
      </c>
      <c r="EL76" s="3" t="s">
        <v>182</v>
      </c>
      <c r="EM76" s="3" t="s">
        <v>182</v>
      </c>
      <c r="EN76" s="3" t="s">
        <v>215</v>
      </c>
      <c r="EO76" s="3" t="s">
        <v>193</v>
      </c>
      <c r="EP76" s="3" t="s">
        <v>183</v>
      </c>
      <c r="EQ76" s="3" t="s">
        <v>193</v>
      </c>
      <c r="ER76" s="3" t="s">
        <v>183</v>
      </c>
      <c r="ES76" s="3" t="s">
        <v>183</v>
      </c>
      <c r="ET76" s="3" t="s">
        <v>183</v>
      </c>
      <c r="EU76" s="3" t="s">
        <v>193</v>
      </c>
      <c r="EV76" s="3" t="s">
        <v>358</v>
      </c>
      <c r="EW76" s="4" t="str">
        <f>TEXT("6278802809413088547","0")</f>
        <v>6278802809413088547</v>
      </c>
    </row>
    <row r="77">
      <c r="A77" s="2">
        <v>45847.435069444444</v>
      </c>
      <c r="B77" s="3" t="s">
        <v>153</v>
      </c>
      <c r="C77" s="3" t="s">
        <v>155</v>
      </c>
      <c r="E77" s="3" t="s">
        <v>155</v>
      </c>
      <c r="F77" s="3" t="s">
        <v>155</v>
      </c>
      <c r="G77" s="3" t="s">
        <v>155</v>
      </c>
      <c r="I77" s="3" t="s">
        <v>158</v>
      </c>
      <c r="N77" s="3" t="s">
        <v>158</v>
      </c>
      <c r="S77" s="3" t="s">
        <v>158</v>
      </c>
      <c r="Y77" s="3" t="s">
        <v>186</v>
      </c>
      <c r="AF77" s="3" t="s">
        <v>156</v>
      </c>
      <c r="AG77" s="3" t="s">
        <v>159</v>
      </c>
      <c r="AH77" s="3">
        <v>2009.0</v>
      </c>
      <c r="AI77" s="3" t="s">
        <v>187</v>
      </c>
      <c r="AK77" s="3" t="s">
        <v>258</v>
      </c>
      <c r="AN77" s="3" t="s">
        <v>246</v>
      </c>
      <c r="AP77" s="3" t="s">
        <v>190</v>
      </c>
      <c r="AQ77" s="3" t="s">
        <v>225</v>
      </c>
      <c r="AR77" s="3" t="s">
        <v>243</v>
      </c>
      <c r="AS77" s="3" t="s">
        <v>225</v>
      </c>
      <c r="AT77" s="3" t="s">
        <v>162</v>
      </c>
      <c r="AU77" s="3" t="s">
        <v>155</v>
      </c>
      <c r="BD77" s="3" t="s">
        <v>153</v>
      </c>
      <c r="BE77" s="3" t="s">
        <v>156</v>
      </c>
      <c r="BF77" s="3" t="s">
        <v>156</v>
      </c>
      <c r="BG77" s="3" t="s">
        <v>156</v>
      </c>
      <c r="BH77" s="3" t="s">
        <v>156</v>
      </c>
      <c r="BI77" s="3" t="s">
        <v>193</v>
      </c>
      <c r="BJ77" s="3" t="s">
        <v>165</v>
      </c>
      <c r="BK77" s="3" t="s">
        <v>165</v>
      </c>
      <c r="BL77" s="3" t="s">
        <v>165</v>
      </c>
      <c r="BM77" s="3" t="s">
        <v>195</v>
      </c>
      <c r="BN77" s="3" t="s">
        <v>165</v>
      </c>
      <c r="BO77" s="3" t="s">
        <v>165</v>
      </c>
      <c r="BP77" s="3" t="s">
        <v>165</v>
      </c>
      <c r="BQ77" s="3" t="s">
        <v>197</v>
      </c>
      <c r="BR77" s="3" t="s">
        <v>181</v>
      </c>
      <c r="BS77" s="3" t="s">
        <v>196</v>
      </c>
      <c r="BT77" s="3" t="s">
        <v>203</v>
      </c>
      <c r="BU77" s="3" t="s">
        <v>181</v>
      </c>
      <c r="BV77" s="3" t="s">
        <v>196</v>
      </c>
      <c r="BW77" s="3" t="s">
        <v>203</v>
      </c>
      <c r="CB77" s="3" t="s">
        <v>155</v>
      </c>
      <c r="CF77" s="3" t="s">
        <v>155</v>
      </c>
      <c r="CG77" s="3" t="s">
        <v>155</v>
      </c>
      <c r="CH77" s="3">
        <v>0.0</v>
      </c>
      <c r="CI77" s="3" t="s">
        <v>172</v>
      </c>
      <c r="CS77" s="3" t="s">
        <v>155</v>
      </c>
      <c r="CY77" s="3" t="s">
        <v>201</v>
      </c>
      <c r="CZ77" s="3" t="s">
        <v>229</v>
      </c>
      <c r="DA77" s="3" t="s">
        <v>229</v>
      </c>
      <c r="DB77" s="3" t="s">
        <v>199</v>
      </c>
      <c r="DC77" s="3" t="s">
        <v>229</v>
      </c>
      <c r="DD77" s="3" t="s">
        <v>200</v>
      </c>
      <c r="DE77" s="3" t="s">
        <v>200</v>
      </c>
      <c r="DF77" s="3" t="s">
        <v>178</v>
      </c>
      <c r="DG77" s="3" t="s">
        <v>178</v>
      </c>
      <c r="DH77" s="3" t="s">
        <v>201</v>
      </c>
      <c r="DI77" s="3" t="s">
        <v>178</v>
      </c>
      <c r="DJ77" s="3" t="s">
        <v>178</v>
      </c>
      <c r="DK77" s="3" t="s">
        <v>197</v>
      </c>
      <c r="DL77" s="3" t="s">
        <v>202</v>
      </c>
      <c r="DM77" s="3" t="s">
        <v>202</v>
      </c>
      <c r="DN77" s="3" t="s">
        <v>196</v>
      </c>
      <c r="DO77" s="3" t="s">
        <v>196</v>
      </c>
      <c r="DP77" s="3" t="s">
        <v>202</v>
      </c>
      <c r="DQ77" s="3" t="s">
        <v>202</v>
      </c>
      <c r="DR77" s="3" t="s">
        <v>202</v>
      </c>
      <c r="DS77" s="3" t="s">
        <v>202</v>
      </c>
      <c r="DT77" s="3" t="s">
        <v>202</v>
      </c>
      <c r="DU77" s="3" t="s">
        <v>202</v>
      </c>
      <c r="DV77" s="3" t="s">
        <v>202</v>
      </c>
      <c r="DW77" s="3" t="s">
        <v>202</v>
      </c>
      <c r="DX77" s="3" t="s">
        <v>181</v>
      </c>
      <c r="DY77" s="3" t="s">
        <v>203</v>
      </c>
      <c r="DZ77" s="3" t="s">
        <v>181</v>
      </c>
      <c r="EA77" s="3" t="s">
        <v>155</v>
      </c>
      <c r="EB77" s="3" t="s">
        <v>155</v>
      </c>
      <c r="EC77" s="3" t="s">
        <v>155</v>
      </c>
      <c r="ED77" s="3" t="s">
        <v>155</v>
      </c>
      <c r="EE77" s="3" t="s">
        <v>155</v>
      </c>
      <c r="EF77" s="3" t="s">
        <v>155</v>
      </c>
      <c r="EG77" s="3" t="s">
        <v>155</v>
      </c>
      <c r="EH77" s="3" t="s">
        <v>204</v>
      </c>
      <c r="EI77" s="3" t="s">
        <v>204</v>
      </c>
      <c r="EJ77" s="3" t="s">
        <v>222</v>
      </c>
      <c r="EK77" s="3" t="s">
        <v>182</v>
      </c>
      <c r="EL77" s="3" t="s">
        <v>182</v>
      </c>
      <c r="EM77" s="3" t="s">
        <v>182</v>
      </c>
      <c r="EN77" s="3" t="s">
        <v>182</v>
      </c>
      <c r="EO77" s="3" t="s">
        <v>192</v>
      </c>
      <c r="EP77" s="3" t="s">
        <v>206</v>
      </c>
      <c r="EQ77" s="3" t="s">
        <v>192</v>
      </c>
      <c r="ER77" s="3" t="s">
        <v>206</v>
      </c>
      <c r="ES77" s="3" t="s">
        <v>183</v>
      </c>
      <c r="ET77" s="3" t="s">
        <v>183</v>
      </c>
      <c r="EU77" s="3" t="s">
        <v>206</v>
      </c>
      <c r="EV77" s="3" t="s">
        <v>359</v>
      </c>
      <c r="EW77" s="4" t="str">
        <f>TEXT("6278803909879429148","0")</f>
        <v>6278803909879429148</v>
      </c>
    </row>
    <row r="78">
      <c r="A78" s="2">
        <v>45847.43646990741</v>
      </c>
      <c r="B78" s="3" t="s">
        <v>153</v>
      </c>
      <c r="C78" s="3" t="s">
        <v>155</v>
      </c>
      <c r="E78" s="3" t="s">
        <v>155</v>
      </c>
      <c r="F78" s="3" t="s">
        <v>153</v>
      </c>
      <c r="G78" s="3" t="s">
        <v>155</v>
      </c>
      <c r="J78" s="3" t="s">
        <v>186</v>
      </c>
      <c r="N78" s="3" t="s">
        <v>158</v>
      </c>
      <c r="S78" s="3" t="s">
        <v>158</v>
      </c>
      <c r="W78" s="3" t="s">
        <v>157</v>
      </c>
      <c r="AB78" s="3" t="s">
        <v>157</v>
      </c>
      <c r="AG78" s="3" t="s">
        <v>159</v>
      </c>
      <c r="AH78" s="3">
        <v>2022.0</v>
      </c>
      <c r="AI78" s="3" t="s">
        <v>187</v>
      </c>
      <c r="AJ78" s="3" t="s">
        <v>188</v>
      </c>
      <c r="AN78" s="3" t="s">
        <v>233</v>
      </c>
      <c r="AP78" s="3" t="s">
        <v>250</v>
      </c>
      <c r="AQ78" s="3" t="s">
        <v>250</v>
      </c>
      <c r="AR78" s="3" t="s">
        <v>250</v>
      </c>
      <c r="AS78" s="3" t="s">
        <v>250</v>
      </c>
      <c r="AT78" s="3" t="s">
        <v>218</v>
      </c>
      <c r="AU78" s="3" t="s">
        <v>153</v>
      </c>
      <c r="AV78" s="3" t="s">
        <v>153</v>
      </c>
      <c r="AW78" s="3" t="s">
        <v>219</v>
      </c>
      <c r="AX78" s="3" t="s">
        <v>153</v>
      </c>
      <c r="AY78" s="3" t="s">
        <v>244</v>
      </c>
      <c r="AZ78" s="3" t="s">
        <v>155</v>
      </c>
      <c r="BA78" s="3" t="s">
        <v>155</v>
      </c>
      <c r="BB78" s="3" t="s">
        <v>155</v>
      </c>
      <c r="BC78" s="3" t="s">
        <v>155</v>
      </c>
      <c r="BD78" s="3" t="s">
        <v>153</v>
      </c>
      <c r="BE78" s="3" t="s">
        <v>227</v>
      </c>
      <c r="BF78" s="3" t="s">
        <v>227</v>
      </c>
      <c r="BG78" s="3" t="s">
        <v>227</v>
      </c>
      <c r="BH78" s="3" t="s">
        <v>227</v>
      </c>
      <c r="BI78" s="3" t="s">
        <v>195</v>
      </c>
      <c r="BJ78" s="3" t="s">
        <v>192</v>
      </c>
      <c r="BK78" s="3" t="s">
        <v>195</v>
      </c>
      <c r="BL78" s="3" t="s">
        <v>192</v>
      </c>
      <c r="BM78" s="3" t="s">
        <v>195</v>
      </c>
      <c r="BN78" s="3" t="s">
        <v>194</v>
      </c>
      <c r="BO78" s="3" t="s">
        <v>192</v>
      </c>
      <c r="BP78" s="3" t="s">
        <v>194</v>
      </c>
      <c r="BQ78" s="3" t="s">
        <v>181</v>
      </c>
      <c r="BR78" s="3" t="s">
        <v>181</v>
      </c>
      <c r="BS78" s="3" t="s">
        <v>196</v>
      </c>
      <c r="BT78" s="3" t="s">
        <v>197</v>
      </c>
      <c r="BU78" s="3" t="s">
        <v>196</v>
      </c>
      <c r="BV78" s="3" t="s">
        <v>196</v>
      </c>
      <c r="BW78" s="3" t="s">
        <v>197</v>
      </c>
      <c r="BX78" s="3" t="s">
        <v>193</v>
      </c>
      <c r="BY78" s="3" t="s">
        <v>192</v>
      </c>
      <c r="BZ78" s="3" t="s">
        <v>195</v>
      </c>
      <c r="CA78" s="3" t="s">
        <v>192</v>
      </c>
      <c r="CB78" s="3" t="s">
        <v>155</v>
      </c>
      <c r="CF78" s="3" t="s">
        <v>316</v>
      </c>
      <c r="CG78" s="3" t="s">
        <v>155</v>
      </c>
      <c r="CH78" s="3">
        <v>2.0</v>
      </c>
      <c r="CI78" s="3" t="s">
        <v>172</v>
      </c>
      <c r="CS78" s="3" t="s">
        <v>155</v>
      </c>
      <c r="CY78" s="3" t="s">
        <v>201</v>
      </c>
      <c r="CZ78" s="3" t="s">
        <v>199</v>
      </c>
      <c r="DA78" s="3" t="s">
        <v>199</v>
      </c>
      <c r="DB78" s="3" t="s">
        <v>199</v>
      </c>
      <c r="DC78" s="3" t="s">
        <v>179</v>
      </c>
      <c r="DD78" s="3" t="s">
        <v>179</v>
      </c>
      <c r="DE78" s="3" t="s">
        <v>200</v>
      </c>
      <c r="DF78" s="3" t="s">
        <v>230</v>
      </c>
      <c r="DG78" s="3" t="s">
        <v>230</v>
      </c>
      <c r="DH78" s="3" t="s">
        <v>180</v>
      </c>
      <c r="DI78" s="3" t="s">
        <v>180</v>
      </c>
      <c r="DJ78" s="3" t="s">
        <v>230</v>
      </c>
      <c r="DK78" s="3" t="s">
        <v>196</v>
      </c>
      <c r="DL78" s="3" t="s">
        <v>181</v>
      </c>
      <c r="DM78" s="3" t="s">
        <v>197</v>
      </c>
      <c r="DN78" s="3" t="s">
        <v>203</v>
      </c>
      <c r="DO78" s="3" t="s">
        <v>203</v>
      </c>
      <c r="DP78" s="3" t="s">
        <v>181</v>
      </c>
      <c r="DQ78" s="3" t="s">
        <v>181</v>
      </c>
      <c r="DR78" s="3" t="s">
        <v>181</v>
      </c>
      <c r="DS78" s="3" t="s">
        <v>181</v>
      </c>
      <c r="DT78" s="3" t="s">
        <v>181</v>
      </c>
      <c r="DU78" s="3" t="s">
        <v>181</v>
      </c>
      <c r="DV78" s="3" t="s">
        <v>203</v>
      </c>
      <c r="DW78" s="3" t="s">
        <v>203</v>
      </c>
      <c r="DX78" s="3" t="s">
        <v>196</v>
      </c>
      <c r="DY78" s="3" t="s">
        <v>196</v>
      </c>
      <c r="DZ78" s="3" t="s">
        <v>196</v>
      </c>
      <c r="EA78" s="3" t="s">
        <v>214</v>
      </c>
      <c r="EB78" s="3" t="s">
        <v>214</v>
      </c>
      <c r="EC78" s="3" t="s">
        <v>214</v>
      </c>
      <c r="ED78" s="3" t="s">
        <v>214</v>
      </c>
      <c r="EE78" s="3" t="s">
        <v>155</v>
      </c>
      <c r="EF78" s="3" t="s">
        <v>155</v>
      </c>
      <c r="EG78" s="3" t="s">
        <v>155</v>
      </c>
      <c r="EH78" s="3" t="s">
        <v>204</v>
      </c>
      <c r="EI78" s="3" t="s">
        <v>204</v>
      </c>
      <c r="EJ78" s="3" t="s">
        <v>204</v>
      </c>
      <c r="EK78" s="3" t="s">
        <v>204</v>
      </c>
      <c r="EL78" s="3" t="s">
        <v>204</v>
      </c>
      <c r="EM78" s="3" t="s">
        <v>204</v>
      </c>
      <c r="EN78" s="3" t="s">
        <v>204</v>
      </c>
      <c r="EO78" s="3" t="s">
        <v>205</v>
      </c>
      <c r="EP78" s="3" t="s">
        <v>205</v>
      </c>
      <c r="EQ78" s="3" t="s">
        <v>205</v>
      </c>
      <c r="ER78" s="3" t="s">
        <v>205</v>
      </c>
      <c r="ES78" s="3" t="s">
        <v>205</v>
      </c>
      <c r="ET78" s="3" t="s">
        <v>205</v>
      </c>
      <c r="EU78" s="3" t="s">
        <v>205</v>
      </c>
      <c r="EV78" s="3" t="s">
        <v>360</v>
      </c>
      <c r="EW78" s="4" t="str">
        <f>TEXT("6278805119349977263","0")</f>
        <v>6278805119349977263</v>
      </c>
    </row>
    <row r="79">
      <c r="A79" s="2">
        <v>45847.43730324074</v>
      </c>
      <c r="B79" s="3" t="s">
        <v>153</v>
      </c>
      <c r="C79" s="3" t="s">
        <v>155</v>
      </c>
      <c r="E79" s="3" t="s">
        <v>153</v>
      </c>
      <c r="F79" s="3" t="s">
        <v>153</v>
      </c>
      <c r="G79" s="3" t="s">
        <v>153</v>
      </c>
      <c r="I79" s="3" t="s">
        <v>158</v>
      </c>
      <c r="N79" s="3" t="s">
        <v>158</v>
      </c>
      <c r="R79" s="3" t="s">
        <v>157</v>
      </c>
      <c r="W79" s="3" t="s">
        <v>157</v>
      </c>
      <c r="AB79" s="3" t="s">
        <v>157</v>
      </c>
      <c r="AG79" s="3" t="s">
        <v>224</v>
      </c>
      <c r="AH79" s="3">
        <v>2019.0</v>
      </c>
      <c r="AI79" s="3" t="s">
        <v>187</v>
      </c>
      <c r="AK79" s="3" t="s">
        <v>258</v>
      </c>
      <c r="AN79" s="3" t="s">
        <v>189</v>
      </c>
      <c r="AP79" s="3" t="s">
        <v>250</v>
      </c>
      <c r="AQ79" s="3" t="s">
        <v>250</v>
      </c>
      <c r="AR79" s="3" t="s">
        <v>250</v>
      </c>
      <c r="AS79" s="3" t="s">
        <v>250</v>
      </c>
      <c r="AT79" s="3" t="s">
        <v>234</v>
      </c>
      <c r="AU79" s="3" t="s">
        <v>153</v>
      </c>
      <c r="AV79" s="3" t="s">
        <v>153</v>
      </c>
      <c r="AW79" s="3" t="s">
        <v>355</v>
      </c>
      <c r="AX79" s="3" t="s">
        <v>153</v>
      </c>
      <c r="AY79" s="3" t="s">
        <v>212</v>
      </c>
      <c r="BD79" s="3" t="s">
        <v>153</v>
      </c>
      <c r="BE79" s="3" t="s">
        <v>191</v>
      </c>
      <c r="BF79" s="3" t="s">
        <v>191</v>
      </c>
      <c r="BG79" s="3" t="s">
        <v>156</v>
      </c>
      <c r="BH79" s="3" t="s">
        <v>164</v>
      </c>
      <c r="BI79" s="3" t="s">
        <v>165</v>
      </c>
      <c r="BJ79" s="3" t="s">
        <v>165</v>
      </c>
      <c r="BK79" s="3" t="s">
        <v>192</v>
      </c>
      <c r="BL79" s="3" t="s">
        <v>165</v>
      </c>
      <c r="BM79" s="3" t="s">
        <v>193</v>
      </c>
      <c r="BN79" s="3" t="s">
        <v>195</v>
      </c>
      <c r="BO79" s="3" t="s">
        <v>193</v>
      </c>
      <c r="BP79" s="3" t="s">
        <v>193</v>
      </c>
      <c r="BQ79" s="3" t="s">
        <v>197</v>
      </c>
      <c r="BR79" s="3" t="s">
        <v>197</v>
      </c>
      <c r="BS79" s="3" t="s">
        <v>196</v>
      </c>
      <c r="BT79" s="3" t="s">
        <v>166</v>
      </c>
      <c r="BU79" s="3" t="s">
        <v>197</v>
      </c>
      <c r="BV79" s="3" t="s">
        <v>166</v>
      </c>
      <c r="BW79" s="3" t="s">
        <v>197</v>
      </c>
      <c r="BX79" s="3" t="s">
        <v>193</v>
      </c>
      <c r="BY79" s="3" t="s">
        <v>193</v>
      </c>
      <c r="BZ79" s="3" t="s">
        <v>165</v>
      </c>
      <c r="CA79" s="3" t="s">
        <v>165</v>
      </c>
      <c r="CB79" s="3" t="s">
        <v>153</v>
      </c>
      <c r="CC79" s="3" t="s">
        <v>167</v>
      </c>
      <c r="CD79" s="3" t="s">
        <v>168</v>
      </c>
      <c r="CE79" s="3" t="s">
        <v>155</v>
      </c>
      <c r="CF79" s="3" t="s">
        <v>170</v>
      </c>
      <c r="CG79" s="3" t="s">
        <v>240</v>
      </c>
      <c r="CH79" s="3">
        <v>2.0</v>
      </c>
      <c r="CI79" s="3" t="s">
        <v>172</v>
      </c>
      <c r="CS79" s="3" t="s">
        <v>155</v>
      </c>
      <c r="CY79" s="3" t="s">
        <v>221</v>
      </c>
      <c r="CZ79" s="3" t="s">
        <v>179</v>
      </c>
      <c r="DA79" s="3" t="s">
        <v>200</v>
      </c>
      <c r="DB79" s="3" t="s">
        <v>200</v>
      </c>
      <c r="DC79" s="3" t="s">
        <v>200</v>
      </c>
      <c r="DD79" s="3" t="s">
        <v>200</v>
      </c>
      <c r="DE79" s="3" t="s">
        <v>200</v>
      </c>
      <c r="DF79" s="3" t="s">
        <v>230</v>
      </c>
      <c r="DG79" s="3" t="s">
        <v>230</v>
      </c>
      <c r="DH79" s="3" t="s">
        <v>230</v>
      </c>
      <c r="DI79" s="3" t="s">
        <v>230</v>
      </c>
      <c r="DJ79" s="3" t="s">
        <v>230</v>
      </c>
      <c r="DK79" s="3" t="s">
        <v>202</v>
      </c>
      <c r="DL79" s="3" t="s">
        <v>202</v>
      </c>
      <c r="DM79" s="3" t="s">
        <v>202</v>
      </c>
      <c r="DN79" s="3" t="s">
        <v>202</v>
      </c>
      <c r="DO79" s="3" t="s">
        <v>202</v>
      </c>
      <c r="DP79" s="3" t="s">
        <v>202</v>
      </c>
      <c r="DQ79" s="3" t="s">
        <v>202</v>
      </c>
      <c r="DR79" s="3" t="s">
        <v>203</v>
      </c>
      <c r="DS79" s="3" t="s">
        <v>203</v>
      </c>
      <c r="DT79" s="3" t="s">
        <v>203</v>
      </c>
      <c r="DU79" s="3" t="s">
        <v>202</v>
      </c>
      <c r="DV79" s="3" t="s">
        <v>202</v>
      </c>
      <c r="DW79" s="3" t="s">
        <v>202</v>
      </c>
      <c r="DX79" s="3" t="s">
        <v>202</v>
      </c>
      <c r="DY79" s="3" t="s">
        <v>202</v>
      </c>
      <c r="DZ79" s="3" t="s">
        <v>202</v>
      </c>
      <c r="EA79" s="3" t="s">
        <v>155</v>
      </c>
      <c r="EB79" s="3" t="s">
        <v>155</v>
      </c>
      <c r="EC79" s="3" t="s">
        <v>155</v>
      </c>
      <c r="ED79" s="3" t="s">
        <v>155</v>
      </c>
      <c r="EE79" s="3" t="s">
        <v>155</v>
      </c>
      <c r="EF79" s="3" t="s">
        <v>155</v>
      </c>
      <c r="EG79" s="3" t="s">
        <v>155</v>
      </c>
      <c r="EH79" s="3" t="s">
        <v>222</v>
      </c>
      <c r="EI79" s="3" t="s">
        <v>222</v>
      </c>
      <c r="EJ79" s="3" t="s">
        <v>222</v>
      </c>
      <c r="EK79" s="3" t="s">
        <v>222</v>
      </c>
      <c r="EL79" s="3" t="s">
        <v>182</v>
      </c>
      <c r="EM79" s="3" t="s">
        <v>222</v>
      </c>
      <c r="EN79" s="3" t="s">
        <v>222</v>
      </c>
      <c r="EO79" s="3" t="s">
        <v>206</v>
      </c>
      <c r="EP79" s="3" t="s">
        <v>206</v>
      </c>
      <c r="EQ79" s="3" t="s">
        <v>206</v>
      </c>
      <c r="ER79" s="3" t="s">
        <v>192</v>
      </c>
      <c r="ES79" s="3" t="s">
        <v>192</v>
      </c>
      <c r="ET79" s="3" t="s">
        <v>193</v>
      </c>
      <c r="EU79" s="3" t="s">
        <v>205</v>
      </c>
      <c r="EV79" s="3" t="s">
        <v>361</v>
      </c>
      <c r="EW79" s="4" t="str">
        <f>TEXT("6278805832913111368","0")</f>
        <v>6278805832913111368</v>
      </c>
    </row>
    <row r="80">
      <c r="A80" s="2">
        <v>45847.43763888889</v>
      </c>
      <c r="B80" s="3" t="s">
        <v>153</v>
      </c>
      <c r="C80" s="3" t="s">
        <v>155</v>
      </c>
      <c r="E80" s="3" t="s">
        <v>153</v>
      </c>
      <c r="F80" s="3" t="s">
        <v>155</v>
      </c>
      <c r="G80" s="3" t="s">
        <v>155</v>
      </c>
      <c r="K80" s="3" t="s">
        <v>185</v>
      </c>
      <c r="N80" s="3" t="s">
        <v>158</v>
      </c>
      <c r="S80" s="3" t="s">
        <v>158</v>
      </c>
      <c r="X80" s="3" t="s">
        <v>158</v>
      </c>
      <c r="AE80" s="3" t="s">
        <v>185</v>
      </c>
      <c r="AG80" s="3" t="s">
        <v>159</v>
      </c>
      <c r="AH80" s="3">
        <v>2008.0</v>
      </c>
      <c r="AI80" s="3" t="s">
        <v>286</v>
      </c>
      <c r="AO80" s="3" t="s">
        <v>153</v>
      </c>
      <c r="AP80" s="3" t="s">
        <v>250</v>
      </c>
      <c r="AQ80" s="3" t="s">
        <v>250</v>
      </c>
      <c r="AR80" s="3" t="s">
        <v>250</v>
      </c>
      <c r="AS80" s="3" t="s">
        <v>250</v>
      </c>
      <c r="AT80" s="3" t="s">
        <v>218</v>
      </c>
      <c r="AU80" s="3" t="s">
        <v>153</v>
      </c>
      <c r="AV80" s="3" t="s">
        <v>153</v>
      </c>
      <c r="AW80" s="3" t="s">
        <v>355</v>
      </c>
      <c r="AX80" s="3" t="s">
        <v>153</v>
      </c>
      <c r="AY80" s="3" t="s">
        <v>293</v>
      </c>
      <c r="BD80" s="3" t="s">
        <v>153</v>
      </c>
      <c r="BE80" s="3" t="s">
        <v>156</v>
      </c>
      <c r="BF80" s="3" t="s">
        <v>213</v>
      </c>
      <c r="BG80" s="3" t="s">
        <v>156</v>
      </c>
      <c r="BH80" s="3" t="s">
        <v>213</v>
      </c>
      <c r="BI80" s="3" t="s">
        <v>165</v>
      </c>
      <c r="BJ80" s="3" t="s">
        <v>165</v>
      </c>
      <c r="BK80" s="3" t="s">
        <v>165</v>
      </c>
      <c r="BL80" s="3" t="s">
        <v>165</v>
      </c>
      <c r="BM80" s="3" t="s">
        <v>165</v>
      </c>
      <c r="BN80" s="3" t="s">
        <v>165</v>
      </c>
      <c r="BO80" s="3" t="s">
        <v>165</v>
      </c>
      <c r="BP80" s="3" t="s">
        <v>165</v>
      </c>
      <c r="BQ80" s="3" t="s">
        <v>197</v>
      </c>
      <c r="BR80" s="3" t="s">
        <v>197</v>
      </c>
      <c r="BS80" s="3" t="s">
        <v>197</v>
      </c>
      <c r="BT80" s="3" t="s">
        <v>197</v>
      </c>
      <c r="BU80" s="3" t="s">
        <v>197</v>
      </c>
      <c r="BV80" s="3" t="s">
        <v>197</v>
      </c>
      <c r="BW80" s="3" t="s">
        <v>197</v>
      </c>
      <c r="BX80" s="3" t="s">
        <v>165</v>
      </c>
      <c r="BY80" s="3" t="s">
        <v>165</v>
      </c>
      <c r="BZ80" s="3" t="s">
        <v>165</v>
      </c>
      <c r="CA80" s="3" t="s">
        <v>165</v>
      </c>
      <c r="CB80" s="3" t="s">
        <v>155</v>
      </c>
      <c r="CF80" s="3" t="s">
        <v>155</v>
      </c>
      <c r="CG80" s="3" t="s">
        <v>155</v>
      </c>
      <c r="CH80" s="3">
        <v>2.0</v>
      </c>
      <c r="CI80" s="3" t="s">
        <v>172</v>
      </c>
      <c r="CS80" s="3" t="s">
        <v>155</v>
      </c>
      <c r="CY80" s="3" t="s">
        <v>221</v>
      </c>
      <c r="CZ80" s="3" t="s">
        <v>179</v>
      </c>
      <c r="DA80" s="3" t="s">
        <v>179</v>
      </c>
      <c r="DB80" s="3" t="s">
        <v>179</v>
      </c>
      <c r="DC80" s="3" t="s">
        <v>179</v>
      </c>
      <c r="DD80" s="3" t="s">
        <v>200</v>
      </c>
      <c r="DE80" s="3" t="s">
        <v>200</v>
      </c>
      <c r="DF80" s="3" t="s">
        <v>230</v>
      </c>
      <c r="DG80" s="3" t="s">
        <v>230</v>
      </c>
      <c r="DH80" s="3" t="s">
        <v>230</v>
      </c>
      <c r="DI80" s="3" t="s">
        <v>230</v>
      </c>
      <c r="DJ80" s="3" t="s">
        <v>230</v>
      </c>
      <c r="DK80" s="3" t="s">
        <v>202</v>
      </c>
      <c r="DL80" s="3" t="s">
        <v>202</v>
      </c>
      <c r="DM80" s="3" t="s">
        <v>202</v>
      </c>
      <c r="DN80" s="3" t="s">
        <v>202</v>
      </c>
      <c r="DO80" s="3" t="s">
        <v>202</v>
      </c>
      <c r="DP80" s="3" t="s">
        <v>202</v>
      </c>
      <c r="DQ80" s="3" t="s">
        <v>181</v>
      </c>
      <c r="DR80" s="3" t="s">
        <v>181</v>
      </c>
      <c r="DS80" s="3" t="s">
        <v>203</v>
      </c>
      <c r="DT80" s="3" t="s">
        <v>203</v>
      </c>
      <c r="DU80" s="3" t="s">
        <v>202</v>
      </c>
      <c r="DV80" s="3" t="s">
        <v>202</v>
      </c>
      <c r="DW80" s="3" t="s">
        <v>202</v>
      </c>
      <c r="DX80" s="3" t="s">
        <v>202</v>
      </c>
      <c r="DY80" s="3" t="s">
        <v>202</v>
      </c>
      <c r="DZ80" s="3" t="s">
        <v>202</v>
      </c>
      <c r="EA80" s="3" t="s">
        <v>155</v>
      </c>
      <c r="EB80" s="3" t="s">
        <v>155</v>
      </c>
      <c r="EC80" s="3" t="s">
        <v>155</v>
      </c>
      <c r="ED80" s="3" t="s">
        <v>155</v>
      </c>
      <c r="EE80" s="3" t="s">
        <v>155</v>
      </c>
      <c r="EF80" s="3" t="s">
        <v>155</v>
      </c>
      <c r="EG80" s="3" t="s">
        <v>155</v>
      </c>
      <c r="EH80" s="3" t="s">
        <v>204</v>
      </c>
      <c r="EI80" s="3" t="s">
        <v>204</v>
      </c>
      <c r="EJ80" s="3" t="s">
        <v>204</v>
      </c>
      <c r="EK80" s="3" t="s">
        <v>204</v>
      </c>
      <c r="EL80" s="3" t="s">
        <v>182</v>
      </c>
      <c r="EM80" s="3" t="s">
        <v>204</v>
      </c>
      <c r="EN80" s="3" t="s">
        <v>204</v>
      </c>
      <c r="EO80" s="3" t="s">
        <v>183</v>
      </c>
      <c r="EP80" s="3" t="s">
        <v>183</v>
      </c>
      <c r="EQ80" s="3" t="s">
        <v>183</v>
      </c>
      <c r="ER80" s="3" t="s">
        <v>183</v>
      </c>
      <c r="ES80" s="3" t="s">
        <v>183</v>
      </c>
      <c r="ET80" s="3" t="s">
        <v>183</v>
      </c>
      <c r="EU80" s="3" t="s">
        <v>183</v>
      </c>
      <c r="EV80" s="3" t="s">
        <v>362</v>
      </c>
      <c r="EW80" s="4" t="str">
        <f>TEXT("6278806121415360608","0")</f>
        <v>6278806121415360608</v>
      </c>
    </row>
    <row r="81">
      <c r="A81" s="2">
        <v>45847.4377662037</v>
      </c>
      <c r="B81" s="3" t="s">
        <v>153</v>
      </c>
      <c r="C81" s="3" t="s">
        <v>155</v>
      </c>
      <c r="E81" s="3" t="s">
        <v>155</v>
      </c>
      <c r="F81" s="3" t="s">
        <v>153</v>
      </c>
      <c r="G81" s="3" t="s">
        <v>155</v>
      </c>
      <c r="J81" s="3" t="s">
        <v>186</v>
      </c>
      <c r="N81" s="3" t="s">
        <v>158</v>
      </c>
      <c r="R81" s="3" t="s">
        <v>157</v>
      </c>
      <c r="W81" s="3" t="s">
        <v>157</v>
      </c>
      <c r="AB81" s="3" t="s">
        <v>157</v>
      </c>
      <c r="AG81" s="3" t="s">
        <v>159</v>
      </c>
      <c r="AH81" s="3">
        <v>2017.0</v>
      </c>
      <c r="AI81" s="3" t="s">
        <v>209</v>
      </c>
      <c r="AP81" s="3" t="s">
        <v>225</v>
      </c>
      <c r="AQ81" s="3" t="s">
        <v>225</v>
      </c>
      <c r="AR81" s="3" t="s">
        <v>225</v>
      </c>
      <c r="AS81" s="3" t="s">
        <v>225</v>
      </c>
      <c r="AT81" s="3" t="s">
        <v>211</v>
      </c>
      <c r="AU81" s="3" t="s">
        <v>153</v>
      </c>
      <c r="AV81" s="3" t="s">
        <v>153</v>
      </c>
      <c r="AW81" s="3" t="s">
        <v>315</v>
      </c>
      <c r="AX81" s="3" t="s">
        <v>153</v>
      </c>
      <c r="AY81" s="3" t="s">
        <v>212</v>
      </c>
      <c r="BD81" s="3" t="s">
        <v>153</v>
      </c>
      <c r="BE81" s="3" t="s">
        <v>164</v>
      </c>
      <c r="BF81" s="3" t="s">
        <v>213</v>
      </c>
      <c r="BG81" s="3" t="s">
        <v>191</v>
      </c>
      <c r="BH81" s="3" t="s">
        <v>213</v>
      </c>
      <c r="BI81" s="3" t="s">
        <v>195</v>
      </c>
      <c r="BJ81" s="3" t="s">
        <v>165</v>
      </c>
      <c r="BK81" s="3" t="s">
        <v>165</v>
      </c>
      <c r="BL81" s="3" t="s">
        <v>192</v>
      </c>
      <c r="BM81" s="3" t="s">
        <v>165</v>
      </c>
      <c r="BN81" s="3" t="s">
        <v>194</v>
      </c>
      <c r="BO81" s="3" t="s">
        <v>193</v>
      </c>
      <c r="BP81" s="3" t="s">
        <v>192</v>
      </c>
      <c r="BQ81" s="3" t="s">
        <v>197</v>
      </c>
      <c r="BR81" s="3" t="s">
        <v>197</v>
      </c>
      <c r="BS81" s="3" t="s">
        <v>203</v>
      </c>
      <c r="BT81" s="3" t="s">
        <v>197</v>
      </c>
      <c r="BU81" s="3" t="s">
        <v>196</v>
      </c>
      <c r="BV81" s="3" t="s">
        <v>196</v>
      </c>
      <c r="BW81" s="3" t="s">
        <v>181</v>
      </c>
      <c r="BX81" s="3" t="s">
        <v>165</v>
      </c>
      <c r="BY81" s="3" t="s">
        <v>165</v>
      </c>
      <c r="BZ81" s="3" t="s">
        <v>165</v>
      </c>
      <c r="CA81" s="3" t="s">
        <v>192</v>
      </c>
      <c r="CB81" s="3" t="s">
        <v>155</v>
      </c>
      <c r="CF81" s="3" t="s">
        <v>155</v>
      </c>
      <c r="CG81" s="3" t="s">
        <v>155</v>
      </c>
      <c r="CH81" s="3">
        <v>0.0</v>
      </c>
      <c r="CI81" s="3" t="s">
        <v>172</v>
      </c>
      <c r="CJ81" s="3" t="s">
        <v>363</v>
      </c>
      <c r="CS81" s="3" t="s">
        <v>155</v>
      </c>
      <c r="CY81" s="3" t="s">
        <v>221</v>
      </c>
      <c r="CZ81" s="3" t="s">
        <v>179</v>
      </c>
      <c r="DA81" s="3" t="s">
        <v>179</v>
      </c>
      <c r="DB81" s="3" t="s">
        <v>200</v>
      </c>
      <c r="DC81" s="3" t="s">
        <v>200</v>
      </c>
      <c r="DD81" s="3" t="s">
        <v>200</v>
      </c>
      <c r="DE81" s="3" t="s">
        <v>200</v>
      </c>
      <c r="DF81" s="3" t="s">
        <v>230</v>
      </c>
      <c r="DG81" s="3" t="s">
        <v>230</v>
      </c>
      <c r="DH81" s="3" t="s">
        <v>180</v>
      </c>
      <c r="DI81" s="3" t="s">
        <v>230</v>
      </c>
      <c r="DJ81" s="3" t="s">
        <v>230</v>
      </c>
      <c r="DK81" s="3" t="s">
        <v>203</v>
      </c>
      <c r="DL81" s="3" t="s">
        <v>202</v>
      </c>
      <c r="DM81" s="3" t="s">
        <v>202</v>
      </c>
      <c r="DN81" s="3" t="s">
        <v>196</v>
      </c>
      <c r="DO81" s="3" t="s">
        <v>203</v>
      </c>
      <c r="DP81" s="3" t="s">
        <v>197</v>
      </c>
      <c r="DQ81" s="3" t="s">
        <v>196</v>
      </c>
      <c r="DR81" s="3" t="s">
        <v>203</v>
      </c>
      <c r="DS81" s="3" t="s">
        <v>203</v>
      </c>
      <c r="DT81" s="3" t="s">
        <v>181</v>
      </c>
      <c r="DU81" s="3" t="s">
        <v>202</v>
      </c>
      <c r="DV81" s="3" t="s">
        <v>202</v>
      </c>
      <c r="DW81" s="3" t="s">
        <v>202</v>
      </c>
      <c r="DX81" s="3" t="s">
        <v>202</v>
      </c>
      <c r="DY81" s="3" t="s">
        <v>196</v>
      </c>
      <c r="DZ81" s="3" t="s">
        <v>202</v>
      </c>
      <c r="EA81" s="3" t="s">
        <v>155</v>
      </c>
      <c r="EB81" s="3" t="s">
        <v>155</v>
      </c>
      <c r="EC81" s="3" t="s">
        <v>155</v>
      </c>
      <c r="ED81" s="3" t="s">
        <v>155</v>
      </c>
      <c r="EE81" s="3" t="s">
        <v>155</v>
      </c>
      <c r="EF81" s="3" t="s">
        <v>155</v>
      </c>
      <c r="EG81" s="3" t="s">
        <v>155</v>
      </c>
      <c r="EH81" s="3" t="s">
        <v>215</v>
      </c>
      <c r="EI81" s="3" t="s">
        <v>247</v>
      </c>
      <c r="EJ81" s="3" t="s">
        <v>222</v>
      </c>
      <c r="EK81" s="3" t="s">
        <v>182</v>
      </c>
      <c r="EL81" s="3" t="s">
        <v>182</v>
      </c>
      <c r="EM81" s="3" t="s">
        <v>247</v>
      </c>
      <c r="EN81" s="3" t="s">
        <v>222</v>
      </c>
      <c r="EO81" s="3" t="s">
        <v>205</v>
      </c>
      <c r="EP81" s="3" t="s">
        <v>205</v>
      </c>
      <c r="EQ81" s="3" t="s">
        <v>205</v>
      </c>
      <c r="ER81" s="3" t="s">
        <v>205</v>
      </c>
      <c r="ES81" s="3" t="s">
        <v>205</v>
      </c>
      <c r="ET81" s="3" t="s">
        <v>205</v>
      </c>
      <c r="EU81" s="3" t="s">
        <v>205</v>
      </c>
      <c r="EV81" s="3" t="s">
        <v>364</v>
      </c>
      <c r="EW81" s="4" t="str">
        <f>TEXT("6278806230133361904","0")</f>
        <v>6278806230133361904</v>
      </c>
    </row>
    <row r="82">
      <c r="A82" s="2">
        <v>45847.43950231482</v>
      </c>
      <c r="B82" s="3" t="s">
        <v>153</v>
      </c>
      <c r="C82" s="3" t="s">
        <v>155</v>
      </c>
      <c r="E82" s="3" t="s">
        <v>155</v>
      </c>
      <c r="F82" s="3" t="s">
        <v>153</v>
      </c>
      <c r="G82" s="3" t="s">
        <v>155</v>
      </c>
      <c r="J82" s="3" t="s">
        <v>186</v>
      </c>
      <c r="O82" s="3" t="s">
        <v>186</v>
      </c>
      <c r="S82" s="3" t="s">
        <v>158</v>
      </c>
      <c r="W82" s="3" t="s">
        <v>157</v>
      </c>
      <c r="AC82" s="3" t="s">
        <v>158</v>
      </c>
      <c r="AG82" s="3" t="s">
        <v>224</v>
      </c>
      <c r="AH82" s="3">
        <v>2023.0</v>
      </c>
      <c r="AI82" s="3" t="s">
        <v>187</v>
      </c>
      <c r="AK82" s="3" t="s">
        <v>258</v>
      </c>
      <c r="AN82" s="3" t="s">
        <v>246</v>
      </c>
      <c r="AP82" s="3" t="s">
        <v>225</v>
      </c>
      <c r="AQ82" s="3" t="s">
        <v>225</v>
      </c>
      <c r="AR82" s="3" t="s">
        <v>225</v>
      </c>
      <c r="AS82" s="3" t="s">
        <v>225</v>
      </c>
      <c r="AT82" s="3" t="s">
        <v>218</v>
      </c>
      <c r="AU82" s="3" t="s">
        <v>153</v>
      </c>
      <c r="AV82" s="3" t="s">
        <v>155</v>
      </c>
      <c r="BD82" s="3" t="s">
        <v>153</v>
      </c>
      <c r="BE82" s="3" t="s">
        <v>191</v>
      </c>
      <c r="BF82" s="3" t="s">
        <v>164</v>
      </c>
      <c r="BG82" s="3" t="s">
        <v>191</v>
      </c>
      <c r="BH82" s="3" t="s">
        <v>213</v>
      </c>
      <c r="BI82" s="3" t="s">
        <v>195</v>
      </c>
      <c r="BJ82" s="3" t="s">
        <v>195</v>
      </c>
      <c r="BK82" s="3" t="s">
        <v>193</v>
      </c>
      <c r="BL82" s="3" t="s">
        <v>193</v>
      </c>
      <c r="BM82" s="3" t="s">
        <v>193</v>
      </c>
      <c r="BN82" s="3" t="s">
        <v>193</v>
      </c>
      <c r="BO82" s="3" t="s">
        <v>193</v>
      </c>
      <c r="BP82" s="3" t="s">
        <v>193</v>
      </c>
      <c r="BQ82" s="3" t="s">
        <v>196</v>
      </c>
      <c r="BR82" s="3" t="s">
        <v>197</v>
      </c>
      <c r="BS82" s="3" t="s">
        <v>196</v>
      </c>
      <c r="BT82" s="3" t="s">
        <v>197</v>
      </c>
      <c r="BU82" s="3" t="s">
        <v>197</v>
      </c>
      <c r="BV82" s="3" t="s">
        <v>196</v>
      </c>
      <c r="BW82" s="3" t="s">
        <v>166</v>
      </c>
      <c r="BX82" s="3" t="s">
        <v>193</v>
      </c>
      <c r="BY82" s="3" t="s">
        <v>193</v>
      </c>
      <c r="BZ82" s="3" t="s">
        <v>193</v>
      </c>
      <c r="CA82" s="3" t="s">
        <v>193</v>
      </c>
      <c r="CB82" s="3" t="s">
        <v>153</v>
      </c>
      <c r="CC82" s="3" t="s">
        <v>167</v>
      </c>
      <c r="CD82" s="3" t="s">
        <v>168</v>
      </c>
      <c r="CE82" s="3" t="s">
        <v>155</v>
      </c>
      <c r="CF82" s="3" t="s">
        <v>155</v>
      </c>
      <c r="CG82" s="3" t="s">
        <v>198</v>
      </c>
      <c r="CH82" s="3">
        <v>2.0</v>
      </c>
      <c r="CI82" s="3" t="s">
        <v>172</v>
      </c>
      <c r="CS82" s="3" t="s">
        <v>155</v>
      </c>
      <c r="CY82" s="3" t="s">
        <v>180</v>
      </c>
      <c r="CZ82" s="3" t="s">
        <v>179</v>
      </c>
      <c r="DA82" s="3" t="s">
        <v>200</v>
      </c>
      <c r="DB82" s="3" t="s">
        <v>179</v>
      </c>
      <c r="DC82" s="3" t="s">
        <v>179</v>
      </c>
      <c r="DD82" s="3" t="s">
        <v>179</v>
      </c>
      <c r="DE82" s="3" t="s">
        <v>179</v>
      </c>
      <c r="DF82" s="3" t="s">
        <v>230</v>
      </c>
      <c r="DG82" s="3" t="s">
        <v>230</v>
      </c>
      <c r="DH82" s="3" t="s">
        <v>180</v>
      </c>
      <c r="DI82" s="3" t="s">
        <v>180</v>
      </c>
      <c r="DJ82" s="3" t="s">
        <v>230</v>
      </c>
      <c r="DK82" s="3" t="s">
        <v>196</v>
      </c>
      <c r="DL82" s="3" t="s">
        <v>197</v>
      </c>
      <c r="DM82" s="3" t="s">
        <v>197</v>
      </c>
      <c r="DN82" s="3" t="s">
        <v>202</v>
      </c>
      <c r="DO82" s="3" t="s">
        <v>196</v>
      </c>
      <c r="DP82" s="3" t="s">
        <v>181</v>
      </c>
      <c r="DQ82" s="3" t="s">
        <v>197</v>
      </c>
      <c r="DR82" s="3" t="s">
        <v>203</v>
      </c>
      <c r="DS82" s="3" t="s">
        <v>203</v>
      </c>
      <c r="DT82" s="3" t="s">
        <v>203</v>
      </c>
      <c r="DU82" s="3" t="s">
        <v>202</v>
      </c>
      <c r="DV82" s="3" t="s">
        <v>202</v>
      </c>
      <c r="DW82" s="3" t="s">
        <v>202</v>
      </c>
      <c r="DX82" s="3" t="s">
        <v>197</v>
      </c>
      <c r="DY82" s="3" t="s">
        <v>202</v>
      </c>
      <c r="DZ82" s="3" t="s">
        <v>197</v>
      </c>
      <c r="EA82" s="3" t="s">
        <v>155</v>
      </c>
      <c r="EB82" s="3" t="s">
        <v>155</v>
      </c>
      <c r="EC82" s="3" t="s">
        <v>155</v>
      </c>
      <c r="ED82" s="3" t="s">
        <v>155</v>
      </c>
      <c r="EE82" s="3" t="s">
        <v>155</v>
      </c>
      <c r="EF82" s="3" t="s">
        <v>155</v>
      </c>
      <c r="EG82" s="3" t="s">
        <v>155</v>
      </c>
      <c r="EH82" s="3" t="s">
        <v>204</v>
      </c>
      <c r="EI82" s="3" t="s">
        <v>204</v>
      </c>
      <c r="EJ82" s="3" t="s">
        <v>204</v>
      </c>
      <c r="EK82" s="3" t="s">
        <v>247</v>
      </c>
      <c r="EL82" s="3" t="s">
        <v>182</v>
      </c>
      <c r="EM82" s="3" t="s">
        <v>247</v>
      </c>
      <c r="EN82" s="3" t="s">
        <v>215</v>
      </c>
      <c r="EO82" s="3" t="s">
        <v>192</v>
      </c>
      <c r="EP82" s="3" t="s">
        <v>206</v>
      </c>
      <c r="EQ82" s="3" t="s">
        <v>205</v>
      </c>
      <c r="ER82" s="3" t="s">
        <v>206</v>
      </c>
      <c r="ES82" s="3" t="s">
        <v>206</v>
      </c>
      <c r="ET82" s="3" t="s">
        <v>206</v>
      </c>
      <c r="EU82" s="3" t="s">
        <v>205</v>
      </c>
      <c r="EV82" s="3" t="s">
        <v>365</v>
      </c>
      <c r="EW82" s="4" t="str">
        <f>TEXT("6278807731779561374","0")</f>
        <v>6278807731779561374</v>
      </c>
    </row>
    <row r="83">
      <c r="A83" s="2">
        <v>45847.43959490741</v>
      </c>
      <c r="B83" s="3" t="s">
        <v>153</v>
      </c>
      <c r="C83" s="3" t="s">
        <v>153</v>
      </c>
      <c r="D83" s="3" t="s">
        <v>366</v>
      </c>
      <c r="E83" s="3" t="s">
        <v>155</v>
      </c>
      <c r="F83" s="3" t="s">
        <v>155</v>
      </c>
      <c r="G83" s="3" t="s">
        <v>155</v>
      </c>
      <c r="K83" s="3" t="s">
        <v>185</v>
      </c>
      <c r="P83" s="3" t="s">
        <v>185</v>
      </c>
      <c r="U83" s="3" t="s">
        <v>185</v>
      </c>
      <c r="AA83" s="3" t="s">
        <v>156</v>
      </c>
      <c r="AE83" s="3" t="s">
        <v>185</v>
      </c>
      <c r="AG83" s="3" t="s">
        <v>159</v>
      </c>
      <c r="AH83" s="3">
        <v>2010.0</v>
      </c>
      <c r="AI83" s="3" t="s">
        <v>187</v>
      </c>
      <c r="AK83" s="3" t="s">
        <v>258</v>
      </c>
      <c r="AM83" s="3" t="s">
        <v>272</v>
      </c>
      <c r="AN83" s="3" t="s">
        <v>314</v>
      </c>
      <c r="AP83" s="3" t="s">
        <v>190</v>
      </c>
      <c r="AQ83" s="3" t="s">
        <v>190</v>
      </c>
      <c r="AR83" s="3" t="s">
        <v>190</v>
      </c>
      <c r="AS83" s="3" t="s">
        <v>190</v>
      </c>
      <c r="AT83" s="3" t="s">
        <v>234</v>
      </c>
      <c r="AU83" s="3" t="s">
        <v>153</v>
      </c>
      <c r="AV83" s="3" t="s">
        <v>153</v>
      </c>
      <c r="AW83" s="3" t="s">
        <v>163</v>
      </c>
      <c r="AX83" s="3" t="s">
        <v>153</v>
      </c>
      <c r="AY83" s="3" t="s">
        <v>212</v>
      </c>
      <c r="BD83" s="3" t="s">
        <v>153</v>
      </c>
      <c r="BE83" s="3" t="s">
        <v>227</v>
      </c>
      <c r="BF83" s="3" t="s">
        <v>227</v>
      </c>
      <c r="BG83" s="3" t="s">
        <v>227</v>
      </c>
      <c r="BH83" s="3" t="s">
        <v>227</v>
      </c>
      <c r="BI83" s="3" t="s">
        <v>194</v>
      </c>
      <c r="BJ83" s="3" t="s">
        <v>193</v>
      </c>
      <c r="BK83" s="3" t="s">
        <v>193</v>
      </c>
      <c r="BL83" s="3" t="s">
        <v>193</v>
      </c>
      <c r="BM83" s="3" t="s">
        <v>194</v>
      </c>
      <c r="BN83" s="3" t="s">
        <v>194</v>
      </c>
      <c r="BO83" s="3" t="s">
        <v>193</v>
      </c>
      <c r="BP83" s="3" t="s">
        <v>192</v>
      </c>
      <c r="BQ83" s="3" t="s">
        <v>203</v>
      </c>
      <c r="BR83" s="3" t="s">
        <v>203</v>
      </c>
      <c r="BS83" s="3" t="s">
        <v>181</v>
      </c>
      <c r="BT83" s="3" t="s">
        <v>196</v>
      </c>
      <c r="BU83" s="3" t="s">
        <v>196</v>
      </c>
      <c r="BV83" s="3" t="s">
        <v>196</v>
      </c>
      <c r="BW83" s="3" t="s">
        <v>196</v>
      </c>
      <c r="BX83" s="3" t="s">
        <v>193</v>
      </c>
      <c r="BY83" s="3" t="s">
        <v>192</v>
      </c>
      <c r="BZ83" s="3" t="s">
        <v>193</v>
      </c>
      <c r="CA83" s="3" t="s">
        <v>194</v>
      </c>
      <c r="CB83" s="3" t="s">
        <v>155</v>
      </c>
      <c r="CF83" s="3" t="s">
        <v>155</v>
      </c>
      <c r="CG83" s="3" t="s">
        <v>240</v>
      </c>
      <c r="CH83" s="3">
        <v>2.0</v>
      </c>
      <c r="CI83" s="3" t="s">
        <v>172</v>
      </c>
      <c r="CS83" s="3" t="s">
        <v>155</v>
      </c>
      <c r="CY83" s="3" t="s">
        <v>221</v>
      </c>
      <c r="CZ83" s="3" t="s">
        <v>200</v>
      </c>
      <c r="DA83" s="3" t="s">
        <v>200</v>
      </c>
      <c r="DB83" s="3" t="s">
        <v>200</v>
      </c>
      <c r="DC83" s="3" t="s">
        <v>200</v>
      </c>
      <c r="DD83" s="3" t="s">
        <v>200</v>
      </c>
      <c r="DE83" s="3" t="s">
        <v>200</v>
      </c>
      <c r="DF83" s="3" t="s">
        <v>230</v>
      </c>
      <c r="DG83" s="3" t="s">
        <v>230</v>
      </c>
      <c r="DH83" s="3" t="s">
        <v>230</v>
      </c>
      <c r="DI83" s="3" t="s">
        <v>230</v>
      </c>
      <c r="DJ83" s="3" t="s">
        <v>230</v>
      </c>
      <c r="DK83" s="3" t="s">
        <v>197</v>
      </c>
      <c r="DL83" s="3" t="s">
        <v>196</v>
      </c>
      <c r="DM83" s="3" t="s">
        <v>197</v>
      </c>
      <c r="DN83" s="3" t="s">
        <v>197</v>
      </c>
      <c r="DO83" s="3" t="s">
        <v>181</v>
      </c>
      <c r="DP83" s="3" t="s">
        <v>197</v>
      </c>
      <c r="DQ83" s="3" t="s">
        <v>196</v>
      </c>
      <c r="DR83" s="3" t="s">
        <v>196</v>
      </c>
      <c r="DS83" s="3" t="s">
        <v>203</v>
      </c>
      <c r="DT83" s="3" t="s">
        <v>203</v>
      </c>
      <c r="DU83" s="3" t="s">
        <v>202</v>
      </c>
      <c r="DV83" s="3" t="s">
        <v>202</v>
      </c>
      <c r="DW83" s="3" t="s">
        <v>202</v>
      </c>
      <c r="DX83" s="3" t="s">
        <v>202</v>
      </c>
      <c r="DY83" s="3" t="s">
        <v>202</v>
      </c>
      <c r="DZ83" s="3" t="s">
        <v>202</v>
      </c>
      <c r="EA83" s="3" t="s">
        <v>155</v>
      </c>
      <c r="EB83" s="3" t="s">
        <v>155</v>
      </c>
      <c r="EC83" s="3" t="s">
        <v>155</v>
      </c>
      <c r="ED83" s="3" t="s">
        <v>155</v>
      </c>
      <c r="EE83" s="3" t="s">
        <v>155</v>
      </c>
      <c r="EF83" s="3" t="s">
        <v>155</v>
      </c>
      <c r="EG83" s="3" t="s">
        <v>155</v>
      </c>
      <c r="EH83" s="3" t="s">
        <v>204</v>
      </c>
      <c r="EI83" s="3" t="s">
        <v>204</v>
      </c>
      <c r="EJ83" s="3" t="s">
        <v>204</v>
      </c>
      <c r="EK83" s="3" t="s">
        <v>204</v>
      </c>
      <c r="EL83" s="3" t="s">
        <v>182</v>
      </c>
      <c r="EM83" s="3" t="s">
        <v>204</v>
      </c>
      <c r="EN83" s="3" t="s">
        <v>204</v>
      </c>
      <c r="EO83" s="3" t="s">
        <v>205</v>
      </c>
      <c r="EP83" s="3" t="s">
        <v>205</v>
      </c>
      <c r="EQ83" s="3" t="s">
        <v>205</v>
      </c>
      <c r="ER83" s="3" t="s">
        <v>205</v>
      </c>
      <c r="ES83" s="3" t="s">
        <v>205</v>
      </c>
      <c r="ET83" s="3" t="s">
        <v>205</v>
      </c>
      <c r="EU83" s="3" t="s">
        <v>205</v>
      </c>
      <c r="EV83" s="3" t="s">
        <v>367</v>
      </c>
      <c r="EW83" s="4" t="str">
        <f>TEXT("6278807813811140281","0")</f>
        <v>6278807813811140281</v>
      </c>
    </row>
    <row r="84">
      <c r="A84" s="2">
        <v>45847.44075231482</v>
      </c>
      <c r="B84" s="3" t="s">
        <v>153</v>
      </c>
      <c r="C84" s="3" t="s">
        <v>153</v>
      </c>
      <c r="D84" s="3" t="s">
        <v>284</v>
      </c>
      <c r="E84" s="3" t="s">
        <v>155</v>
      </c>
      <c r="F84" s="3" t="s">
        <v>153</v>
      </c>
      <c r="G84" s="3" t="s">
        <v>155</v>
      </c>
      <c r="J84" s="3" t="s">
        <v>186</v>
      </c>
      <c r="M84" s="3" t="s">
        <v>157</v>
      </c>
      <c r="R84" s="3" t="s">
        <v>157</v>
      </c>
      <c r="W84" s="3" t="s">
        <v>157</v>
      </c>
      <c r="AB84" s="3" t="s">
        <v>157</v>
      </c>
      <c r="AG84" s="3" t="s">
        <v>217</v>
      </c>
      <c r="AH84" s="3">
        <v>2019.0</v>
      </c>
      <c r="AI84" s="3" t="s">
        <v>187</v>
      </c>
      <c r="AK84" s="3" t="s">
        <v>258</v>
      </c>
      <c r="AN84" s="3" t="s">
        <v>189</v>
      </c>
      <c r="AP84" s="3" t="s">
        <v>250</v>
      </c>
      <c r="AQ84" s="3" t="s">
        <v>250</v>
      </c>
      <c r="AR84" s="3" t="s">
        <v>250</v>
      </c>
      <c r="AS84" s="3" t="s">
        <v>250</v>
      </c>
      <c r="AT84" s="3" t="s">
        <v>162</v>
      </c>
      <c r="AU84" s="3" t="s">
        <v>155</v>
      </c>
      <c r="BD84" s="3" t="s">
        <v>153</v>
      </c>
      <c r="BE84" s="3" t="s">
        <v>156</v>
      </c>
      <c r="BF84" s="3" t="s">
        <v>164</v>
      </c>
      <c r="BG84" s="3" t="s">
        <v>164</v>
      </c>
      <c r="BH84" s="3" t="s">
        <v>191</v>
      </c>
      <c r="BI84" s="3" t="s">
        <v>193</v>
      </c>
      <c r="BJ84" s="3" t="s">
        <v>195</v>
      </c>
      <c r="BK84" s="3" t="s">
        <v>195</v>
      </c>
      <c r="BL84" s="3" t="s">
        <v>193</v>
      </c>
      <c r="BM84" s="3" t="s">
        <v>195</v>
      </c>
      <c r="BN84" s="3" t="s">
        <v>195</v>
      </c>
      <c r="BO84" s="3" t="s">
        <v>195</v>
      </c>
      <c r="BP84" s="3" t="s">
        <v>195</v>
      </c>
      <c r="BQ84" s="3" t="s">
        <v>196</v>
      </c>
      <c r="BR84" s="3" t="s">
        <v>197</v>
      </c>
      <c r="BS84" s="3" t="s">
        <v>166</v>
      </c>
      <c r="BT84" s="3" t="s">
        <v>166</v>
      </c>
      <c r="BU84" s="3" t="s">
        <v>166</v>
      </c>
      <c r="BV84" s="3" t="s">
        <v>166</v>
      </c>
      <c r="BW84" s="3" t="s">
        <v>166</v>
      </c>
      <c r="CB84" s="3" t="s">
        <v>155</v>
      </c>
      <c r="CF84" s="3" t="s">
        <v>259</v>
      </c>
      <c r="CG84" s="3" t="s">
        <v>240</v>
      </c>
      <c r="CH84" s="3">
        <v>1.0</v>
      </c>
      <c r="CI84" s="3" t="s">
        <v>172</v>
      </c>
      <c r="CS84" s="3" t="s">
        <v>155</v>
      </c>
      <c r="CY84" s="3" t="s">
        <v>221</v>
      </c>
      <c r="CZ84" s="3" t="s">
        <v>179</v>
      </c>
      <c r="DA84" s="3" t="s">
        <v>200</v>
      </c>
      <c r="DB84" s="3" t="s">
        <v>200</v>
      </c>
      <c r="DC84" s="3" t="s">
        <v>200</v>
      </c>
      <c r="DD84" s="3" t="s">
        <v>200</v>
      </c>
      <c r="DE84" s="3" t="s">
        <v>200</v>
      </c>
      <c r="DF84" s="3" t="s">
        <v>230</v>
      </c>
      <c r="DG84" s="3" t="s">
        <v>230</v>
      </c>
      <c r="DH84" s="3" t="s">
        <v>230</v>
      </c>
      <c r="DI84" s="3" t="s">
        <v>230</v>
      </c>
      <c r="DJ84" s="3" t="s">
        <v>230</v>
      </c>
      <c r="DK84" s="3" t="s">
        <v>181</v>
      </c>
      <c r="DL84" s="3" t="s">
        <v>181</v>
      </c>
      <c r="DM84" s="3" t="s">
        <v>181</v>
      </c>
      <c r="DN84" s="3" t="s">
        <v>181</v>
      </c>
      <c r="DO84" s="3" t="s">
        <v>181</v>
      </c>
      <c r="DP84" s="3" t="s">
        <v>181</v>
      </c>
      <c r="DQ84" s="3" t="s">
        <v>181</v>
      </c>
      <c r="DR84" s="3" t="s">
        <v>181</v>
      </c>
      <c r="DS84" s="3" t="s">
        <v>181</v>
      </c>
      <c r="DT84" s="3" t="s">
        <v>181</v>
      </c>
      <c r="DU84" s="3" t="s">
        <v>181</v>
      </c>
      <c r="DV84" s="3" t="s">
        <v>181</v>
      </c>
      <c r="DW84" s="3" t="s">
        <v>181</v>
      </c>
      <c r="DX84" s="3" t="s">
        <v>181</v>
      </c>
      <c r="DY84" s="3" t="s">
        <v>181</v>
      </c>
      <c r="DZ84" s="3" t="s">
        <v>181</v>
      </c>
      <c r="EA84" s="3" t="s">
        <v>155</v>
      </c>
      <c r="EB84" s="3" t="s">
        <v>155</v>
      </c>
      <c r="EC84" s="3" t="s">
        <v>155</v>
      </c>
      <c r="ED84" s="3" t="s">
        <v>155</v>
      </c>
      <c r="EE84" s="3" t="s">
        <v>155</v>
      </c>
      <c r="EF84" s="3" t="s">
        <v>155</v>
      </c>
      <c r="EG84" s="3" t="s">
        <v>155</v>
      </c>
      <c r="EH84" s="3" t="s">
        <v>204</v>
      </c>
      <c r="EI84" s="3" t="s">
        <v>204</v>
      </c>
      <c r="EJ84" s="3" t="s">
        <v>204</v>
      </c>
      <c r="EK84" s="3" t="s">
        <v>204</v>
      </c>
      <c r="EL84" s="3" t="s">
        <v>182</v>
      </c>
      <c r="EM84" s="3" t="s">
        <v>247</v>
      </c>
      <c r="EN84" s="3" t="s">
        <v>247</v>
      </c>
      <c r="EO84" s="3" t="s">
        <v>192</v>
      </c>
      <c r="EP84" s="3" t="s">
        <v>206</v>
      </c>
      <c r="EQ84" s="3" t="s">
        <v>206</v>
      </c>
      <c r="ER84" s="3" t="s">
        <v>192</v>
      </c>
      <c r="ES84" s="3" t="s">
        <v>192</v>
      </c>
      <c r="ET84" s="3" t="s">
        <v>192</v>
      </c>
      <c r="EU84" s="3" t="s">
        <v>192</v>
      </c>
      <c r="EV84" s="3" t="s">
        <v>368</v>
      </c>
      <c r="EW84" s="4" t="str">
        <f>TEXT("6278808813856617884","0")</f>
        <v>6278808813856617884</v>
      </c>
    </row>
    <row r="85">
      <c r="A85" s="2">
        <v>45847.44212962963</v>
      </c>
      <c r="B85" s="3" t="s">
        <v>153</v>
      </c>
      <c r="C85" s="3" t="s">
        <v>155</v>
      </c>
      <c r="E85" s="3" t="s">
        <v>153</v>
      </c>
      <c r="F85" s="3" t="s">
        <v>155</v>
      </c>
      <c r="G85" s="3" t="s">
        <v>155</v>
      </c>
      <c r="K85" s="3" t="s">
        <v>185</v>
      </c>
      <c r="N85" s="3" t="s">
        <v>158</v>
      </c>
      <c r="U85" s="3" t="s">
        <v>185</v>
      </c>
      <c r="X85" s="3" t="s">
        <v>158</v>
      </c>
      <c r="AE85" s="3" t="s">
        <v>185</v>
      </c>
      <c r="AG85" s="3" t="s">
        <v>159</v>
      </c>
      <c r="AH85" s="3">
        <v>2020.0</v>
      </c>
      <c r="AI85" s="3" t="s">
        <v>187</v>
      </c>
      <c r="AJ85" s="3" t="s">
        <v>188</v>
      </c>
      <c r="AN85" s="3" t="s">
        <v>246</v>
      </c>
      <c r="AP85" s="3" t="s">
        <v>190</v>
      </c>
      <c r="AQ85" s="3" t="s">
        <v>250</v>
      </c>
      <c r="AR85" s="3" t="s">
        <v>250</v>
      </c>
      <c r="AS85" s="3" t="s">
        <v>250</v>
      </c>
      <c r="AT85" s="3" t="s">
        <v>234</v>
      </c>
      <c r="AU85" s="3" t="s">
        <v>153</v>
      </c>
      <c r="AV85" s="3" t="s">
        <v>153</v>
      </c>
      <c r="AW85" s="3" t="s">
        <v>163</v>
      </c>
      <c r="AX85" s="3" t="s">
        <v>153</v>
      </c>
      <c r="AY85" s="3" t="s">
        <v>212</v>
      </c>
      <c r="BD85" s="3" t="s">
        <v>153</v>
      </c>
      <c r="BE85" s="3" t="s">
        <v>191</v>
      </c>
      <c r="BF85" s="3" t="s">
        <v>191</v>
      </c>
      <c r="BG85" s="3" t="s">
        <v>213</v>
      </c>
      <c r="BH85" s="3" t="s">
        <v>191</v>
      </c>
      <c r="BI85" s="3" t="s">
        <v>194</v>
      </c>
      <c r="BJ85" s="3" t="s">
        <v>194</v>
      </c>
      <c r="BK85" s="3" t="s">
        <v>192</v>
      </c>
      <c r="BL85" s="3" t="s">
        <v>195</v>
      </c>
      <c r="BM85" s="3" t="s">
        <v>165</v>
      </c>
      <c r="BN85" s="3" t="s">
        <v>195</v>
      </c>
      <c r="BO85" s="3" t="s">
        <v>165</v>
      </c>
      <c r="BP85" s="3" t="s">
        <v>165</v>
      </c>
      <c r="BQ85" s="3" t="s">
        <v>166</v>
      </c>
      <c r="BR85" s="3" t="s">
        <v>197</v>
      </c>
      <c r="BS85" s="3" t="s">
        <v>197</v>
      </c>
      <c r="BT85" s="3" t="s">
        <v>166</v>
      </c>
      <c r="BU85" s="3" t="s">
        <v>166</v>
      </c>
      <c r="BV85" s="3" t="s">
        <v>166</v>
      </c>
      <c r="BW85" s="3" t="s">
        <v>166</v>
      </c>
      <c r="BX85" s="3" t="s">
        <v>193</v>
      </c>
      <c r="BY85" s="3" t="s">
        <v>193</v>
      </c>
      <c r="BZ85" s="3" t="s">
        <v>165</v>
      </c>
      <c r="CA85" s="3" t="s">
        <v>193</v>
      </c>
      <c r="CB85" s="3" t="s">
        <v>153</v>
      </c>
      <c r="CC85" s="3" t="s">
        <v>167</v>
      </c>
      <c r="CD85" s="3" t="s">
        <v>168</v>
      </c>
      <c r="CE85" s="3" t="s">
        <v>155</v>
      </c>
      <c r="CF85" s="3" t="s">
        <v>369</v>
      </c>
      <c r="CG85" s="3" t="s">
        <v>332</v>
      </c>
      <c r="CH85" s="3">
        <v>3.0</v>
      </c>
      <c r="CI85" s="3" t="s">
        <v>172</v>
      </c>
      <c r="CS85" s="3" t="s">
        <v>155</v>
      </c>
      <c r="CY85" s="3" t="s">
        <v>180</v>
      </c>
      <c r="CZ85" s="3" t="s">
        <v>200</v>
      </c>
      <c r="DA85" s="3" t="s">
        <v>200</v>
      </c>
      <c r="DB85" s="3" t="s">
        <v>200</v>
      </c>
      <c r="DC85" s="3" t="s">
        <v>200</v>
      </c>
      <c r="DD85" s="3" t="s">
        <v>200</v>
      </c>
      <c r="DE85" s="3" t="s">
        <v>200</v>
      </c>
      <c r="DF85" s="3" t="s">
        <v>201</v>
      </c>
      <c r="DG85" s="3" t="s">
        <v>178</v>
      </c>
      <c r="DH85" s="3" t="s">
        <v>178</v>
      </c>
      <c r="DI85" s="3" t="s">
        <v>178</v>
      </c>
      <c r="DJ85" s="3" t="s">
        <v>178</v>
      </c>
      <c r="DK85" s="3" t="s">
        <v>197</v>
      </c>
      <c r="DL85" s="3" t="s">
        <v>197</v>
      </c>
      <c r="DM85" s="3" t="s">
        <v>202</v>
      </c>
      <c r="DN85" s="3" t="s">
        <v>202</v>
      </c>
      <c r="DO85" s="3" t="s">
        <v>197</v>
      </c>
      <c r="DP85" s="3" t="s">
        <v>197</v>
      </c>
      <c r="DQ85" s="3" t="s">
        <v>196</v>
      </c>
      <c r="DR85" s="3" t="s">
        <v>181</v>
      </c>
      <c r="DS85" s="3" t="s">
        <v>203</v>
      </c>
      <c r="DT85" s="3" t="s">
        <v>203</v>
      </c>
      <c r="DU85" s="3" t="s">
        <v>197</v>
      </c>
      <c r="DV85" s="3" t="s">
        <v>202</v>
      </c>
      <c r="DW85" s="3" t="s">
        <v>202</v>
      </c>
      <c r="DX85" s="3" t="s">
        <v>202</v>
      </c>
      <c r="DY85" s="3" t="s">
        <v>202</v>
      </c>
      <c r="DZ85" s="3" t="s">
        <v>197</v>
      </c>
      <c r="EA85" s="3" t="s">
        <v>155</v>
      </c>
      <c r="EB85" s="3" t="s">
        <v>155</v>
      </c>
      <c r="EC85" s="3" t="s">
        <v>155</v>
      </c>
      <c r="ED85" s="3" t="s">
        <v>155</v>
      </c>
      <c r="EE85" s="3" t="s">
        <v>155</v>
      </c>
      <c r="EF85" s="3" t="s">
        <v>155</v>
      </c>
      <c r="EG85" s="3" t="s">
        <v>155</v>
      </c>
      <c r="EH85" s="3" t="s">
        <v>222</v>
      </c>
      <c r="EI85" s="3" t="s">
        <v>204</v>
      </c>
      <c r="EJ85" s="3" t="s">
        <v>204</v>
      </c>
      <c r="EK85" s="3" t="s">
        <v>204</v>
      </c>
      <c r="EL85" s="3" t="s">
        <v>182</v>
      </c>
      <c r="EM85" s="3" t="s">
        <v>182</v>
      </c>
      <c r="EN85" s="3" t="s">
        <v>182</v>
      </c>
      <c r="EO85" s="3" t="s">
        <v>205</v>
      </c>
      <c r="EP85" s="3" t="s">
        <v>205</v>
      </c>
      <c r="EQ85" s="3" t="s">
        <v>205</v>
      </c>
      <c r="ER85" s="3" t="s">
        <v>192</v>
      </c>
      <c r="ES85" s="3" t="s">
        <v>205</v>
      </c>
      <c r="ET85" s="3" t="s">
        <v>205</v>
      </c>
      <c r="EU85" s="3" t="s">
        <v>205</v>
      </c>
      <c r="EV85" s="3" t="s">
        <v>370</v>
      </c>
      <c r="EW85" s="4" t="str">
        <f>TEXT("6278810009719976362","0")</f>
        <v>6278810009719976362</v>
      </c>
    </row>
    <row r="86">
      <c r="A86" s="2">
        <v>45847.44237268518</v>
      </c>
      <c r="B86" s="3" t="s">
        <v>153</v>
      </c>
      <c r="C86" s="3" t="s">
        <v>155</v>
      </c>
      <c r="E86" s="3" t="s">
        <v>155</v>
      </c>
      <c r="F86" s="3" t="s">
        <v>155</v>
      </c>
      <c r="G86" s="3" t="s">
        <v>155</v>
      </c>
      <c r="J86" s="3" t="s">
        <v>186</v>
      </c>
      <c r="O86" s="3" t="s">
        <v>186</v>
      </c>
      <c r="S86" s="3" t="s">
        <v>158</v>
      </c>
      <c r="X86" s="3" t="s">
        <v>158</v>
      </c>
      <c r="AC86" s="3" t="s">
        <v>158</v>
      </c>
      <c r="AG86" s="3" t="s">
        <v>159</v>
      </c>
      <c r="AH86" s="3">
        <v>2023.0</v>
      </c>
      <c r="AI86" s="3" t="s">
        <v>187</v>
      </c>
      <c r="AJ86" s="3" t="s">
        <v>188</v>
      </c>
      <c r="AN86" s="3" t="s">
        <v>246</v>
      </c>
      <c r="AP86" s="3" t="s">
        <v>210</v>
      </c>
      <c r="AQ86" s="3" t="s">
        <v>210</v>
      </c>
      <c r="AR86" s="3" t="s">
        <v>210</v>
      </c>
      <c r="AS86" s="3" t="s">
        <v>210</v>
      </c>
      <c r="AT86" s="3" t="s">
        <v>162</v>
      </c>
      <c r="AU86" s="3" t="s">
        <v>155</v>
      </c>
      <c r="BD86" s="3" t="s">
        <v>153</v>
      </c>
      <c r="BE86" s="3" t="s">
        <v>191</v>
      </c>
      <c r="BF86" s="3" t="s">
        <v>191</v>
      </c>
      <c r="BG86" s="3" t="s">
        <v>164</v>
      </c>
      <c r="BH86" s="3" t="s">
        <v>191</v>
      </c>
      <c r="BI86" s="3" t="s">
        <v>195</v>
      </c>
      <c r="BJ86" s="3" t="s">
        <v>195</v>
      </c>
      <c r="BK86" s="3" t="s">
        <v>192</v>
      </c>
      <c r="BL86" s="3" t="s">
        <v>195</v>
      </c>
      <c r="BM86" s="3" t="s">
        <v>195</v>
      </c>
      <c r="BN86" s="3" t="s">
        <v>193</v>
      </c>
      <c r="BO86" s="3" t="s">
        <v>193</v>
      </c>
      <c r="BP86" s="3" t="s">
        <v>195</v>
      </c>
      <c r="BQ86" s="3" t="s">
        <v>196</v>
      </c>
      <c r="BR86" s="3" t="s">
        <v>196</v>
      </c>
      <c r="BS86" s="3" t="s">
        <v>196</v>
      </c>
      <c r="BT86" s="3" t="s">
        <v>196</v>
      </c>
      <c r="BU86" s="3" t="s">
        <v>196</v>
      </c>
      <c r="BV86" s="3" t="s">
        <v>196</v>
      </c>
      <c r="BW86" s="3" t="s">
        <v>196</v>
      </c>
      <c r="CB86" s="3" t="s">
        <v>153</v>
      </c>
      <c r="CC86" s="3" t="s">
        <v>167</v>
      </c>
      <c r="CD86" s="3" t="s">
        <v>168</v>
      </c>
      <c r="CE86" s="3" t="s">
        <v>155</v>
      </c>
      <c r="CF86" s="3" t="s">
        <v>155</v>
      </c>
      <c r="CG86" s="3" t="s">
        <v>155</v>
      </c>
      <c r="CH86" s="3">
        <v>1.0</v>
      </c>
      <c r="CI86" s="3" t="s">
        <v>172</v>
      </c>
      <c r="CS86" s="3" t="s">
        <v>155</v>
      </c>
      <c r="CY86" s="3" t="s">
        <v>180</v>
      </c>
      <c r="CZ86" s="3" t="s">
        <v>199</v>
      </c>
      <c r="DA86" s="3" t="s">
        <v>199</v>
      </c>
      <c r="DB86" s="3" t="s">
        <v>179</v>
      </c>
      <c r="DC86" s="3" t="s">
        <v>179</v>
      </c>
      <c r="DD86" s="3" t="s">
        <v>179</v>
      </c>
      <c r="DE86" s="3" t="s">
        <v>200</v>
      </c>
      <c r="DF86" s="3" t="s">
        <v>230</v>
      </c>
      <c r="DG86" s="3" t="s">
        <v>180</v>
      </c>
      <c r="DH86" s="3" t="s">
        <v>230</v>
      </c>
      <c r="DI86" s="3" t="s">
        <v>230</v>
      </c>
      <c r="DJ86" s="3" t="s">
        <v>230</v>
      </c>
      <c r="DK86" s="3" t="s">
        <v>181</v>
      </c>
      <c r="DL86" s="3" t="s">
        <v>181</v>
      </c>
      <c r="DM86" s="3" t="s">
        <v>181</v>
      </c>
      <c r="DN86" s="3" t="s">
        <v>181</v>
      </c>
      <c r="DO86" s="3" t="s">
        <v>181</v>
      </c>
      <c r="DP86" s="3" t="s">
        <v>181</v>
      </c>
      <c r="DQ86" s="3" t="s">
        <v>181</v>
      </c>
      <c r="DR86" s="3" t="s">
        <v>181</v>
      </c>
      <c r="DS86" s="3" t="s">
        <v>181</v>
      </c>
      <c r="DT86" s="3" t="s">
        <v>202</v>
      </c>
      <c r="DU86" s="3" t="s">
        <v>181</v>
      </c>
      <c r="DV86" s="3" t="s">
        <v>181</v>
      </c>
      <c r="DW86" s="3" t="s">
        <v>181</v>
      </c>
      <c r="DX86" s="3" t="s">
        <v>196</v>
      </c>
      <c r="DY86" s="3" t="s">
        <v>181</v>
      </c>
      <c r="DZ86" s="3" t="s">
        <v>181</v>
      </c>
      <c r="EA86" s="3" t="s">
        <v>155</v>
      </c>
      <c r="EB86" s="3" t="s">
        <v>155</v>
      </c>
      <c r="EC86" s="3" t="s">
        <v>155</v>
      </c>
      <c r="ED86" s="3" t="s">
        <v>155</v>
      </c>
      <c r="EE86" s="3" t="s">
        <v>155</v>
      </c>
      <c r="EF86" s="3" t="s">
        <v>155</v>
      </c>
      <c r="EG86" s="3" t="s">
        <v>155</v>
      </c>
      <c r="EH86" s="3" t="s">
        <v>204</v>
      </c>
      <c r="EI86" s="3" t="s">
        <v>204</v>
      </c>
      <c r="EJ86" s="3" t="s">
        <v>204</v>
      </c>
      <c r="EK86" s="3" t="s">
        <v>204</v>
      </c>
      <c r="EL86" s="3" t="s">
        <v>182</v>
      </c>
      <c r="EM86" s="3" t="s">
        <v>247</v>
      </c>
      <c r="EN86" s="3" t="s">
        <v>215</v>
      </c>
      <c r="EO86" s="3" t="s">
        <v>192</v>
      </c>
      <c r="EP86" s="3" t="s">
        <v>192</v>
      </c>
      <c r="EQ86" s="3" t="s">
        <v>192</v>
      </c>
      <c r="ER86" s="3" t="s">
        <v>192</v>
      </c>
      <c r="ES86" s="3" t="s">
        <v>192</v>
      </c>
      <c r="ET86" s="3" t="s">
        <v>192</v>
      </c>
      <c r="EU86" s="3" t="s">
        <v>192</v>
      </c>
      <c r="EV86" s="3" t="s">
        <v>371</v>
      </c>
      <c r="EW86" s="4" t="str">
        <f>TEXT("6278810210366073097","0")</f>
        <v>6278810210366073097</v>
      </c>
    </row>
    <row r="87">
      <c r="A87" s="2">
        <v>45847.44300925926</v>
      </c>
      <c r="B87" s="3" t="s">
        <v>153</v>
      </c>
      <c r="C87" s="3" t="s">
        <v>155</v>
      </c>
      <c r="E87" s="3" t="s">
        <v>155</v>
      </c>
      <c r="F87" s="3" t="s">
        <v>155</v>
      </c>
      <c r="G87" s="3" t="s">
        <v>155</v>
      </c>
      <c r="K87" s="3" t="s">
        <v>185</v>
      </c>
      <c r="O87" s="3" t="s">
        <v>186</v>
      </c>
      <c r="S87" s="3" t="s">
        <v>158</v>
      </c>
      <c r="Y87" s="3" t="s">
        <v>186</v>
      </c>
      <c r="AD87" s="3" t="s">
        <v>186</v>
      </c>
      <c r="AG87" s="3" t="s">
        <v>372</v>
      </c>
      <c r="AH87" s="3">
        <v>2019.0</v>
      </c>
      <c r="AI87" s="3" t="s">
        <v>187</v>
      </c>
      <c r="AJ87" s="3" t="s">
        <v>188</v>
      </c>
      <c r="AM87" s="3" t="s">
        <v>339</v>
      </c>
      <c r="AN87" s="3" t="s">
        <v>373</v>
      </c>
      <c r="AP87" s="3" t="s">
        <v>190</v>
      </c>
      <c r="AQ87" s="3" t="s">
        <v>190</v>
      </c>
      <c r="AR87" s="3" t="s">
        <v>190</v>
      </c>
      <c r="AS87" s="3" t="s">
        <v>210</v>
      </c>
      <c r="AT87" s="3" t="s">
        <v>162</v>
      </c>
      <c r="AU87" s="3" t="s">
        <v>153</v>
      </c>
      <c r="AV87" s="3" t="s">
        <v>155</v>
      </c>
      <c r="BD87" s="3" t="s">
        <v>153</v>
      </c>
      <c r="BE87" s="3" t="s">
        <v>191</v>
      </c>
      <c r="BF87" s="3" t="s">
        <v>191</v>
      </c>
      <c r="BG87" s="3" t="s">
        <v>220</v>
      </c>
      <c r="BH87" s="3" t="s">
        <v>220</v>
      </c>
      <c r="BI87" s="3" t="s">
        <v>193</v>
      </c>
      <c r="BJ87" s="3" t="s">
        <v>193</v>
      </c>
      <c r="BK87" s="3" t="s">
        <v>192</v>
      </c>
      <c r="BL87" s="3" t="s">
        <v>195</v>
      </c>
      <c r="BM87" s="3" t="s">
        <v>195</v>
      </c>
      <c r="BN87" s="3" t="s">
        <v>193</v>
      </c>
      <c r="BO87" s="3" t="s">
        <v>193</v>
      </c>
      <c r="BP87" s="3" t="s">
        <v>195</v>
      </c>
      <c r="BQ87" s="3" t="s">
        <v>196</v>
      </c>
      <c r="BR87" s="3" t="s">
        <v>196</v>
      </c>
      <c r="BS87" s="3" t="s">
        <v>166</v>
      </c>
      <c r="BT87" s="3" t="s">
        <v>196</v>
      </c>
      <c r="BU87" s="3" t="s">
        <v>197</v>
      </c>
      <c r="BV87" s="3" t="s">
        <v>197</v>
      </c>
      <c r="BW87" s="3" t="s">
        <v>197</v>
      </c>
      <c r="BX87" s="3" t="s">
        <v>195</v>
      </c>
      <c r="BY87" s="3" t="s">
        <v>192</v>
      </c>
      <c r="BZ87" s="3" t="s">
        <v>193</v>
      </c>
      <c r="CA87" s="3" t="s">
        <v>192</v>
      </c>
      <c r="CB87" s="3" t="s">
        <v>155</v>
      </c>
      <c r="CF87" s="3" t="s">
        <v>155</v>
      </c>
      <c r="CG87" s="3" t="s">
        <v>155</v>
      </c>
      <c r="CH87" s="3">
        <v>3.0</v>
      </c>
      <c r="CI87" s="3" t="s">
        <v>172</v>
      </c>
      <c r="CS87" s="3" t="s">
        <v>155</v>
      </c>
      <c r="CY87" s="3" t="s">
        <v>180</v>
      </c>
      <c r="CZ87" s="3" t="s">
        <v>199</v>
      </c>
      <c r="DA87" s="3" t="s">
        <v>199</v>
      </c>
      <c r="DB87" s="3" t="s">
        <v>199</v>
      </c>
      <c r="DC87" s="3" t="s">
        <v>199</v>
      </c>
      <c r="DD87" s="3" t="s">
        <v>200</v>
      </c>
      <c r="DE87" s="3" t="s">
        <v>200</v>
      </c>
      <c r="DF87" s="3" t="s">
        <v>230</v>
      </c>
      <c r="DG87" s="3" t="s">
        <v>230</v>
      </c>
      <c r="DH87" s="3" t="s">
        <v>201</v>
      </c>
      <c r="DI87" s="3" t="s">
        <v>230</v>
      </c>
      <c r="DJ87" s="3" t="s">
        <v>230</v>
      </c>
      <c r="DK87" s="3" t="s">
        <v>202</v>
      </c>
      <c r="DL87" s="3" t="s">
        <v>197</v>
      </c>
      <c r="DM87" s="3" t="s">
        <v>197</v>
      </c>
      <c r="DN87" s="3" t="s">
        <v>202</v>
      </c>
      <c r="DO87" s="3" t="s">
        <v>202</v>
      </c>
      <c r="DP87" s="3" t="s">
        <v>202</v>
      </c>
      <c r="DQ87" s="3" t="s">
        <v>196</v>
      </c>
      <c r="DR87" s="3" t="s">
        <v>181</v>
      </c>
      <c r="DS87" s="3" t="s">
        <v>203</v>
      </c>
      <c r="DT87" s="3" t="s">
        <v>203</v>
      </c>
      <c r="DU87" s="3" t="s">
        <v>202</v>
      </c>
      <c r="DV87" s="3" t="s">
        <v>202</v>
      </c>
      <c r="DW87" s="3" t="s">
        <v>202</v>
      </c>
      <c r="DX87" s="3" t="s">
        <v>202</v>
      </c>
      <c r="DY87" s="3" t="s">
        <v>202</v>
      </c>
      <c r="DZ87" s="3" t="s">
        <v>202</v>
      </c>
      <c r="EA87" s="3" t="s">
        <v>155</v>
      </c>
      <c r="EB87" s="3" t="s">
        <v>155</v>
      </c>
      <c r="EC87" s="3" t="s">
        <v>155</v>
      </c>
      <c r="ED87" s="3" t="s">
        <v>155</v>
      </c>
      <c r="EE87" s="3" t="s">
        <v>155</v>
      </c>
      <c r="EF87" s="3" t="s">
        <v>155</v>
      </c>
      <c r="EG87" s="3" t="s">
        <v>155</v>
      </c>
      <c r="EH87" s="3" t="s">
        <v>222</v>
      </c>
      <c r="EI87" s="3" t="s">
        <v>222</v>
      </c>
      <c r="EJ87" s="3" t="s">
        <v>182</v>
      </c>
      <c r="EK87" s="3" t="s">
        <v>182</v>
      </c>
      <c r="EL87" s="3" t="s">
        <v>182</v>
      </c>
      <c r="EM87" s="3" t="s">
        <v>182</v>
      </c>
      <c r="EN87" s="3" t="s">
        <v>182</v>
      </c>
      <c r="EO87" s="3" t="s">
        <v>192</v>
      </c>
      <c r="EP87" s="3" t="s">
        <v>192</v>
      </c>
      <c r="EQ87" s="3" t="s">
        <v>206</v>
      </c>
      <c r="ER87" s="3" t="s">
        <v>206</v>
      </c>
      <c r="ES87" s="3" t="s">
        <v>206</v>
      </c>
      <c r="ET87" s="3" t="s">
        <v>192</v>
      </c>
      <c r="EU87" s="3" t="s">
        <v>192</v>
      </c>
      <c r="EV87" s="3" t="s">
        <v>374</v>
      </c>
      <c r="EW87" s="4" t="str">
        <f>TEXT("6278810761214945792","0")</f>
        <v>6278810761214945792</v>
      </c>
    </row>
    <row r="88">
      <c r="A88" s="2">
        <v>45847.44358796296</v>
      </c>
      <c r="B88" s="3" t="s">
        <v>153</v>
      </c>
      <c r="C88" s="3" t="s">
        <v>155</v>
      </c>
      <c r="E88" s="3" t="s">
        <v>155</v>
      </c>
      <c r="F88" s="3" t="s">
        <v>155</v>
      </c>
      <c r="G88" s="3" t="s">
        <v>155</v>
      </c>
      <c r="K88" s="3" t="s">
        <v>185</v>
      </c>
      <c r="N88" s="3" t="s">
        <v>158</v>
      </c>
      <c r="R88" s="3" t="s">
        <v>157</v>
      </c>
      <c r="W88" s="3" t="s">
        <v>157</v>
      </c>
      <c r="AC88" s="3" t="s">
        <v>158</v>
      </c>
      <c r="AG88" s="3" t="s">
        <v>217</v>
      </c>
      <c r="AH88" s="3">
        <v>2010.0</v>
      </c>
      <c r="AI88" s="3" t="s">
        <v>187</v>
      </c>
      <c r="AJ88" s="3" t="s">
        <v>188</v>
      </c>
      <c r="AN88" s="3" t="s">
        <v>233</v>
      </c>
      <c r="AP88" s="3" t="s">
        <v>243</v>
      </c>
      <c r="AQ88" s="3" t="s">
        <v>243</v>
      </c>
      <c r="AR88" s="3" t="s">
        <v>243</v>
      </c>
      <c r="AS88" s="3" t="s">
        <v>243</v>
      </c>
      <c r="AT88" s="3" t="s">
        <v>234</v>
      </c>
      <c r="AU88" s="3" t="s">
        <v>153</v>
      </c>
      <c r="AV88" s="3" t="s">
        <v>155</v>
      </c>
      <c r="BD88" s="3" t="s">
        <v>153</v>
      </c>
      <c r="BE88" s="3" t="s">
        <v>164</v>
      </c>
      <c r="BF88" s="3" t="s">
        <v>213</v>
      </c>
      <c r="BG88" s="3" t="s">
        <v>213</v>
      </c>
      <c r="BH88" s="3" t="s">
        <v>213</v>
      </c>
      <c r="BI88" s="3" t="s">
        <v>193</v>
      </c>
      <c r="BJ88" s="3" t="s">
        <v>193</v>
      </c>
      <c r="BK88" s="3" t="s">
        <v>193</v>
      </c>
      <c r="BL88" s="3" t="s">
        <v>193</v>
      </c>
      <c r="BM88" s="3" t="s">
        <v>193</v>
      </c>
      <c r="BN88" s="3" t="s">
        <v>193</v>
      </c>
      <c r="BO88" s="3" t="s">
        <v>193</v>
      </c>
      <c r="BP88" s="3" t="s">
        <v>193</v>
      </c>
      <c r="BQ88" s="3" t="s">
        <v>166</v>
      </c>
      <c r="BR88" s="3" t="s">
        <v>166</v>
      </c>
      <c r="BS88" s="3" t="s">
        <v>166</v>
      </c>
      <c r="BT88" s="3" t="s">
        <v>166</v>
      </c>
      <c r="BU88" s="3" t="s">
        <v>166</v>
      </c>
      <c r="BV88" s="3" t="s">
        <v>166</v>
      </c>
      <c r="BW88" s="3" t="s">
        <v>166</v>
      </c>
      <c r="BX88" s="3" t="s">
        <v>193</v>
      </c>
      <c r="BY88" s="3" t="s">
        <v>193</v>
      </c>
      <c r="BZ88" s="3" t="s">
        <v>193</v>
      </c>
      <c r="CA88" s="3" t="s">
        <v>193</v>
      </c>
      <c r="CB88" s="3" t="s">
        <v>153</v>
      </c>
      <c r="CC88" s="3" t="s">
        <v>167</v>
      </c>
      <c r="CD88" s="3" t="s">
        <v>168</v>
      </c>
      <c r="CE88" s="3" t="s">
        <v>155</v>
      </c>
      <c r="CF88" s="3" t="s">
        <v>259</v>
      </c>
      <c r="CG88" s="3" t="s">
        <v>155</v>
      </c>
      <c r="CH88" s="3">
        <v>5.0</v>
      </c>
      <c r="CJ88" s="3" t="s">
        <v>375</v>
      </c>
      <c r="CS88" s="3" t="s">
        <v>155</v>
      </c>
      <c r="CY88" s="3" t="s">
        <v>180</v>
      </c>
      <c r="CZ88" s="3" t="s">
        <v>200</v>
      </c>
      <c r="DA88" s="3" t="s">
        <v>200</v>
      </c>
      <c r="DB88" s="3" t="s">
        <v>200</v>
      </c>
      <c r="DC88" s="3" t="s">
        <v>200</v>
      </c>
      <c r="DD88" s="3" t="s">
        <v>200</v>
      </c>
      <c r="DE88" s="3" t="s">
        <v>200</v>
      </c>
      <c r="DF88" s="3" t="s">
        <v>180</v>
      </c>
      <c r="DG88" s="3" t="s">
        <v>180</v>
      </c>
      <c r="DH88" s="3" t="s">
        <v>180</v>
      </c>
      <c r="DI88" s="3" t="s">
        <v>180</v>
      </c>
      <c r="DJ88" s="3" t="s">
        <v>180</v>
      </c>
      <c r="DK88" s="3" t="s">
        <v>202</v>
      </c>
      <c r="DL88" s="3" t="s">
        <v>202</v>
      </c>
      <c r="DM88" s="3" t="s">
        <v>202</v>
      </c>
      <c r="DN88" s="3" t="s">
        <v>202</v>
      </c>
      <c r="DO88" s="3" t="s">
        <v>202</v>
      </c>
      <c r="DP88" s="3" t="s">
        <v>202</v>
      </c>
      <c r="DQ88" s="3" t="s">
        <v>202</v>
      </c>
      <c r="DR88" s="3" t="s">
        <v>202</v>
      </c>
      <c r="DS88" s="3" t="s">
        <v>203</v>
      </c>
      <c r="DT88" s="3" t="s">
        <v>203</v>
      </c>
      <c r="DU88" s="3" t="s">
        <v>202</v>
      </c>
      <c r="DV88" s="3" t="s">
        <v>202</v>
      </c>
      <c r="DW88" s="3" t="s">
        <v>202</v>
      </c>
      <c r="DX88" s="3" t="s">
        <v>202</v>
      </c>
      <c r="DY88" s="3" t="s">
        <v>202</v>
      </c>
      <c r="DZ88" s="3" t="s">
        <v>202</v>
      </c>
      <c r="EA88" s="3" t="s">
        <v>155</v>
      </c>
      <c r="EB88" s="3" t="s">
        <v>155</v>
      </c>
      <c r="EC88" s="3" t="s">
        <v>155</v>
      </c>
      <c r="ED88" s="3" t="s">
        <v>155</v>
      </c>
      <c r="EE88" s="3" t="s">
        <v>155</v>
      </c>
      <c r="EF88" s="3" t="s">
        <v>155</v>
      </c>
      <c r="EG88" s="3" t="s">
        <v>155</v>
      </c>
      <c r="EH88" s="3" t="s">
        <v>204</v>
      </c>
      <c r="EI88" s="3" t="s">
        <v>204</v>
      </c>
      <c r="EJ88" s="3" t="s">
        <v>204</v>
      </c>
      <c r="EK88" s="3" t="s">
        <v>204</v>
      </c>
      <c r="EL88" s="3" t="s">
        <v>182</v>
      </c>
      <c r="EM88" s="3" t="s">
        <v>182</v>
      </c>
      <c r="EN88" s="3" t="s">
        <v>204</v>
      </c>
      <c r="EO88" s="3" t="s">
        <v>205</v>
      </c>
      <c r="EP88" s="3" t="s">
        <v>205</v>
      </c>
      <c r="EQ88" s="3" t="s">
        <v>205</v>
      </c>
      <c r="ER88" s="3" t="s">
        <v>205</v>
      </c>
      <c r="ES88" s="3" t="s">
        <v>205</v>
      </c>
      <c r="ET88" s="3" t="s">
        <v>205</v>
      </c>
      <c r="EU88" s="3" t="s">
        <v>205</v>
      </c>
      <c r="EV88" s="3" t="s">
        <v>376</v>
      </c>
      <c r="EW88" s="4" t="str">
        <f>TEXT("6278811261414804674","0")</f>
        <v>6278811261414804674</v>
      </c>
    </row>
    <row r="89">
      <c r="A89" s="2">
        <v>45847.44568287037</v>
      </c>
      <c r="B89" s="3" t="s">
        <v>153</v>
      </c>
      <c r="C89" s="3" t="s">
        <v>153</v>
      </c>
      <c r="D89" s="3" t="s">
        <v>284</v>
      </c>
      <c r="E89" s="3" t="s">
        <v>155</v>
      </c>
      <c r="F89" s="3" t="s">
        <v>153</v>
      </c>
      <c r="G89" s="3" t="s">
        <v>155</v>
      </c>
      <c r="J89" s="3" t="s">
        <v>186</v>
      </c>
      <c r="N89" s="3" t="s">
        <v>158</v>
      </c>
      <c r="S89" s="3" t="s">
        <v>158</v>
      </c>
      <c r="X89" s="3" t="s">
        <v>158</v>
      </c>
      <c r="AC89" s="3" t="s">
        <v>158</v>
      </c>
      <c r="AG89" s="3" t="s">
        <v>377</v>
      </c>
      <c r="AH89" s="3">
        <v>2021.0</v>
      </c>
      <c r="AI89" s="3" t="s">
        <v>187</v>
      </c>
      <c r="AJ89" s="3" t="s">
        <v>188</v>
      </c>
      <c r="AN89" s="3" t="s">
        <v>314</v>
      </c>
      <c r="AP89" s="3" t="s">
        <v>210</v>
      </c>
      <c r="AQ89" s="3" t="s">
        <v>225</v>
      </c>
      <c r="AR89" s="3" t="s">
        <v>210</v>
      </c>
      <c r="AS89" s="3" t="s">
        <v>210</v>
      </c>
      <c r="AT89" s="3" t="s">
        <v>211</v>
      </c>
      <c r="AU89" s="3" t="s">
        <v>153</v>
      </c>
      <c r="AV89" s="3" t="s">
        <v>153</v>
      </c>
      <c r="AW89" s="3" t="s">
        <v>355</v>
      </c>
      <c r="AX89" s="3" t="s">
        <v>153</v>
      </c>
      <c r="AY89" s="3" t="s">
        <v>212</v>
      </c>
      <c r="BD89" s="3" t="s">
        <v>153</v>
      </c>
      <c r="BE89" s="3" t="s">
        <v>220</v>
      </c>
      <c r="BF89" s="3" t="s">
        <v>220</v>
      </c>
      <c r="BG89" s="3" t="s">
        <v>227</v>
      </c>
      <c r="BH89" s="3" t="s">
        <v>191</v>
      </c>
      <c r="BI89" s="3" t="s">
        <v>192</v>
      </c>
      <c r="BJ89" s="3" t="s">
        <v>195</v>
      </c>
      <c r="BK89" s="3" t="s">
        <v>194</v>
      </c>
      <c r="BL89" s="3" t="s">
        <v>195</v>
      </c>
      <c r="BM89" s="3" t="s">
        <v>195</v>
      </c>
      <c r="BN89" s="3" t="s">
        <v>194</v>
      </c>
      <c r="BO89" s="3" t="s">
        <v>194</v>
      </c>
      <c r="BP89" s="3" t="s">
        <v>194</v>
      </c>
      <c r="BQ89" s="3" t="s">
        <v>181</v>
      </c>
      <c r="BR89" s="3" t="s">
        <v>181</v>
      </c>
      <c r="BS89" s="3" t="s">
        <v>196</v>
      </c>
      <c r="BT89" s="3" t="s">
        <v>196</v>
      </c>
      <c r="BU89" s="3" t="s">
        <v>196</v>
      </c>
      <c r="BV89" s="3" t="s">
        <v>196</v>
      </c>
      <c r="BW89" s="3" t="s">
        <v>196</v>
      </c>
      <c r="BX89" s="3" t="s">
        <v>195</v>
      </c>
      <c r="BY89" s="3" t="s">
        <v>195</v>
      </c>
      <c r="BZ89" s="3" t="s">
        <v>195</v>
      </c>
      <c r="CA89" s="3" t="s">
        <v>192</v>
      </c>
      <c r="CB89" s="3" t="s">
        <v>155</v>
      </c>
      <c r="CF89" s="3" t="s">
        <v>155</v>
      </c>
      <c r="CG89" s="3" t="s">
        <v>198</v>
      </c>
      <c r="CH89" s="3">
        <v>1.0</v>
      </c>
      <c r="CI89" s="3" t="s">
        <v>172</v>
      </c>
      <c r="CS89" s="3" t="s">
        <v>155</v>
      </c>
      <c r="CY89" s="3" t="s">
        <v>178</v>
      </c>
      <c r="CZ89" s="3" t="s">
        <v>199</v>
      </c>
      <c r="DA89" s="3" t="s">
        <v>229</v>
      </c>
      <c r="DB89" s="3" t="s">
        <v>229</v>
      </c>
      <c r="DC89" s="3" t="s">
        <v>199</v>
      </c>
      <c r="DD89" s="3" t="s">
        <v>229</v>
      </c>
      <c r="DE89" s="3" t="s">
        <v>179</v>
      </c>
      <c r="DF89" s="3" t="s">
        <v>201</v>
      </c>
      <c r="DG89" s="3" t="s">
        <v>180</v>
      </c>
      <c r="DH89" s="3" t="s">
        <v>201</v>
      </c>
      <c r="DI89" s="3" t="s">
        <v>201</v>
      </c>
      <c r="DJ89" s="3" t="s">
        <v>180</v>
      </c>
      <c r="DK89" s="3" t="s">
        <v>181</v>
      </c>
      <c r="DL89" s="3" t="s">
        <v>196</v>
      </c>
      <c r="DM89" s="3" t="s">
        <v>197</v>
      </c>
      <c r="DN89" s="3" t="s">
        <v>197</v>
      </c>
      <c r="DO89" s="3" t="s">
        <v>197</v>
      </c>
      <c r="DP89" s="3" t="s">
        <v>197</v>
      </c>
      <c r="DQ89" s="3" t="s">
        <v>202</v>
      </c>
      <c r="DR89" s="3" t="s">
        <v>202</v>
      </c>
      <c r="DS89" s="3" t="s">
        <v>202</v>
      </c>
      <c r="DT89" s="3" t="s">
        <v>203</v>
      </c>
      <c r="DU89" s="3" t="s">
        <v>196</v>
      </c>
      <c r="DV89" s="3" t="s">
        <v>202</v>
      </c>
      <c r="DW89" s="3" t="s">
        <v>197</v>
      </c>
      <c r="DX89" s="3" t="s">
        <v>197</v>
      </c>
      <c r="DY89" s="3" t="s">
        <v>197</v>
      </c>
      <c r="DZ89" s="3" t="s">
        <v>197</v>
      </c>
      <c r="EA89" s="3" t="s">
        <v>155</v>
      </c>
      <c r="EB89" s="3" t="s">
        <v>155</v>
      </c>
      <c r="EC89" s="3" t="s">
        <v>155</v>
      </c>
      <c r="ED89" s="3" t="s">
        <v>155</v>
      </c>
      <c r="EE89" s="3" t="s">
        <v>155</v>
      </c>
      <c r="EF89" s="3" t="s">
        <v>155</v>
      </c>
      <c r="EG89" s="3" t="s">
        <v>155</v>
      </c>
      <c r="EH89" s="3" t="s">
        <v>204</v>
      </c>
      <c r="EI89" s="3" t="s">
        <v>222</v>
      </c>
      <c r="EJ89" s="3" t="s">
        <v>222</v>
      </c>
      <c r="EK89" s="3" t="s">
        <v>247</v>
      </c>
      <c r="EL89" s="3" t="s">
        <v>182</v>
      </c>
      <c r="EM89" s="3" t="s">
        <v>215</v>
      </c>
      <c r="EN89" s="3" t="s">
        <v>215</v>
      </c>
      <c r="EO89" s="3" t="s">
        <v>192</v>
      </c>
      <c r="EP89" s="3" t="s">
        <v>206</v>
      </c>
      <c r="EQ89" s="3" t="s">
        <v>193</v>
      </c>
      <c r="ER89" s="3" t="s">
        <v>206</v>
      </c>
      <c r="ES89" s="3" t="s">
        <v>206</v>
      </c>
      <c r="ET89" s="3" t="s">
        <v>193</v>
      </c>
      <c r="EU89" s="3" t="s">
        <v>206</v>
      </c>
      <c r="EV89" s="3" t="s">
        <v>378</v>
      </c>
      <c r="EW89" s="4" t="str">
        <f>TEXT("6278813070217506208","0")</f>
        <v>6278813070217506208</v>
      </c>
    </row>
    <row r="90">
      <c r="A90" s="2">
        <v>45847.44730324074</v>
      </c>
      <c r="B90" s="3" t="s">
        <v>153</v>
      </c>
      <c r="C90" s="3" t="s">
        <v>155</v>
      </c>
      <c r="E90" s="3" t="s">
        <v>155</v>
      </c>
      <c r="F90" s="3" t="s">
        <v>155</v>
      </c>
      <c r="G90" s="3" t="s">
        <v>155</v>
      </c>
      <c r="J90" s="3" t="s">
        <v>186</v>
      </c>
      <c r="N90" s="3" t="s">
        <v>158</v>
      </c>
      <c r="T90" s="3" t="s">
        <v>186</v>
      </c>
      <c r="Y90" s="3" t="s">
        <v>186</v>
      </c>
      <c r="AD90" s="3" t="s">
        <v>186</v>
      </c>
      <c r="AG90" s="3" t="s">
        <v>224</v>
      </c>
      <c r="AH90" s="3">
        <v>2015.0</v>
      </c>
      <c r="AI90" s="3" t="s">
        <v>187</v>
      </c>
      <c r="AJ90" s="3" t="s">
        <v>188</v>
      </c>
      <c r="AN90" s="3" t="s">
        <v>189</v>
      </c>
      <c r="AP90" s="3" t="s">
        <v>210</v>
      </c>
      <c r="AQ90" s="3" t="s">
        <v>210</v>
      </c>
      <c r="AR90" s="3" t="s">
        <v>210</v>
      </c>
      <c r="AS90" s="3" t="s">
        <v>243</v>
      </c>
      <c r="AT90" s="3" t="s">
        <v>234</v>
      </c>
      <c r="AU90" s="3" t="s">
        <v>153</v>
      </c>
      <c r="AV90" s="3" t="s">
        <v>153</v>
      </c>
      <c r="AW90" s="3" t="s">
        <v>288</v>
      </c>
      <c r="AX90" s="3" t="s">
        <v>153</v>
      </c>
      <c r="AY90" s="3" t="s">
        <v>293</v>
      </c>
      <c r="BD90" s="3" t="s">
        <v>153</v>
      </c>
      <c r="BE90" s="3" t="s">
        <v>191</v>
      </c>
      <c r="BF90" s="3" t="s">
        <v>191</v>
      </c>
      <c r="BG90" s="3" t="s">
        <v>191</v>
      </c>
      <c r="BH90" s="3" t="s">
        <v>191</v>
      </c>
      <c r="BI90" s="3" t="s">
        <v>192</v>
      </c>
      <c r="BJ90" s="3" t="s">
        <v>192</v>
      </c>
      <c r="BK90" s="3" t="s">
        <v>193</v>
      </c>
      <c r="BL90" s="3" t="s">
        <v>194</v>
      </c>
      <c r="BM90" s="3" t="s">
        <v>195</v>
      </c>
      <c r="BN90" s="3" t="s">
        <v>192</v>
      </c>
      <c r="BO90" s="3" t="s">
        <v>194</v>
      </c>
      <c r="BP90" s="3" t="s">
        <v>194</v>
      </c>
      <c r="BQ90" s="3" t="s">
        <v>181</v>
      </c>
      <c r="BR90" s="3" t="s">
        <v>196</v>
      </c>
      <c r="BS90" s="3" t="s">
        <v>181</v>
      </c>
      <c r="BT90" s="3" t="s">
        <v>196</v>
      </c>
      <c r="BU90" s="3" t="s">
        <v>196</v>
      </c>
      <c r="BV90" s="3" t="s">
        <v>181</v>
      </c>
      <c r="BW90" s="3" t="s">
        <v>181</v>
      </c>
      <c r="BX90" s="3" t="s">
        <v>193</v>
      </c>
      <c r="BY90" s="3" t="s">
        <v>193</v>
      </c>
      <c r="BZ90" s="3" t="s">
        <v>193</v>
      </c>
      <c r="CA90" s="3" t="s">
        <v>192</v>
      </c>
      <c r="CB90" s="3" t="s">
        <v>155</v>
      </c>
      <c r="CF90" s="3" t="s">
        <v>259</v>
      </c>
      <c r="CG90" s="3" t="s">
        <v>198</v>
      </c>
      <c r="CH90" s="3">
        <v>3.0</v>
      </c>
      <c r="CI90" s="3" t="s">
        <v>172</v>
      </c>
      <c r="CS90" s="3" t="s">
        <v>155</v>
      </c>
      <c r="CY90" s="3" t="s">
        <v>178</v>
      </c>
      <c r="CZ90" s="3" t="s">
        <v>199</v>
      </c>
      <c r="DA90" s="3" t="s">
        <v>199</v>
      </c>
      <c r="DB90" s="3" t="s">
        <v>199</v>
      </c>
      <c r="DC90" s="3" t="s">
        <v>199</v>
      </c>
      <c r="DD90" s="3" t="s">
        <v>199</v>
      </c>
      <c r="DE90" s="3" t="s">
        <v>199</v>
      </c>
      <c r="DF90" s="3" t="s">
        <v>180</v>
      </c>
      <c r="DG90" s="3" t="s">
        <v>180</v>
      </c>
      <c r="DH90" s="3" t="s">
        <v>201</v>
      </c>
      <c r="DI90" s="3" t="s">
        <v>201</v>
      </c>
      <c r="DJ90" s="3" t="s">
        <v>201</v>
      </c>
      <c r="DK90" s="3" t="s">
        <v>181</v>
      </c>
      <c r="DL90" s="3" t="s">
        <v>203</v>
      </c>
      <c r="DM90" s="3" t="s">
        <v>196</v>
      </c>
      <c r="DN90" s="3" t="s">
        <v>196</v>
      </c>
      <c r="DO90" s="3" t="s">
        <v>196</v>
      </c>
      <c r="DP90" s="3" t="s">
        <v>196</v>
      </c>
      <c r="DQ90" s="3" t="s">
        <v>196</v>
      </c>
      <c r="DR90" s="3" t="s">
        <v>196</v>
      </c>
      <c r="DS90" s="3" t="s">
        <v>197</v>
      </c>
      <c r="DT90" s="3" t="s">
        <v>197</v>
      </c>
      <c r="DU90" s="3" t="s">
        <v>197</v>
      </c>
      <c r="DV90" s="3" t="s">
        <v>197</v>
      </c>
      <c r="DW90" s="3" t="s">
        <v>197</v>
      </c>
      <c r="DX90" s="3" t="s">
        <v>196</v>
      </c>
      <c r="DY90" s="3" t="s">
        <v>196</v>
      </c>
      <c r="DZ90" s="3" t="s">
        <v>197</v>
      </c>
      <c r="EA90" s="3" t="s">
        <v>214</v>
      </c>
      <c r="EB90" s="3" t="s">
        <v>155</v>
      </c>
      <c r="EC90" s="3" t="s">
        <v>155</v>
      </c>
      <c r="ED90" s="3" t="s">
        <v>155</v>
      </c>
      <c r="EE90" s="3" t="s">
        <v>155</v>
      </c>
      <c r="EF90" s="3" t="s">
        <v>155</v>
      </c>
      <c r="EG90" s="3" t="s">
        <v>155</v>
      </c>
      <c r="EH90" s="3" t="s">
        <v>204</v>
      </c>
      <c r="EI90" s="3" t="s">
        <v>204</v>
      </c>
      <c r="EJ90" s="3" t="s">
        <v>222</v>
      </c>
      <c r="EK90" s="3" t="s">
        <v>222</v>
      </c>
      <c r="EL90" s="3" t="s">
        <v>182</v>
      </c>
      <c r="EM90" s="3" t="s">
        <v>247</v>
      </c>
      <c r="EN90" s="3" t="s">
        <v>215</v>
      </c>
      <c r="EO90" s="3" t="s">
        <v>205</v>
      </c>
      <c r="EP90" s="3" t="s">
        <v>192</v>
      </c>
      <c r="EQ90" s="3" t="s">
        <v>192</v>
      </c>
      <c r="ER90" s="3" t="s">
        <v>192</v>
      </c>
      <c r="ES90" s="3" t="s">
        <v>192</v>
      </c>
      <c r="ET90" s="3" t="s">
        <v>206</v>
      </c>
      <c r="EU90" s="3" t="s">
        <v>206</v>
      </c>
      <c r="EV90" s="3" t="s">
        <v>379</v>
      </c>
      <c r="EW90" s="4" t="str">
        <f>TEXT("6278814470439567457","0")</f>
        <v>6278814470439567457</v>
      </c>
    </row>
    <row r="91">
      <c r="A91" s="2">
        <v>45847.45141203704</v>
      </c>
      <c r="B91" s="3" t="s">
        <v>153</v>
      </c>
      <c r="C91" s="3" t="s">
        <v>155</v>
      </c>
      <c r="E91" s="3" t="s">
        <v>155</v>
      </c>
      <c r="F91" s="3" t="s">
        <v>155</v>
      </c>
      <c r="G91" s="3" t="s">
        <v>155</v>
      </c>
      <c r="J91" s="3" t="s">
        <v>186</v>
      </c>
      <c r="M91" s="3" t="s">
        <v>157</v>
      </c>
      <c r="T91" s="3" t="s">
        <v>186</v>
      </c>
      <c r="W91" s="3" t="s">
        <v>157</v>
      </c>
      <c r="AB91" s="3" t="s">
        <v>157</v>
      </c>
      <c r="AG91" s="3" t="s">
        <v>159</v>
      </c>
      <c r="AH91" s="3">
        <v>2001.0</v>
      </c>
      <c r="AI91" s="3" t="s">
        <v>187</v>
      </c>
      <c r="AK91" s="3" t="s">
        <v>258</v>
      </c>
      <c r="AN91" s="3" t="s">
        <v>189</v>
      </c>
      <c r="AP91" s="3" t="s">
        <v>210</v>
      </c>
      <c r="AQ91" s="3" t="s">
        <v>190</v>
      </c>
      <c r="AR91" s="3" t="s">
        <v>190</v>
      </c>
      <c r="AS91" s="3" t="s">
        <v>190</v>
      </c>
      <c r="AT91" s="3" t="s">
        <v>234</v>
      </c>
      <c r="AU91" s="3" t="s">
        <v>153</v>
      </c>
      <c r="AV91" s="3" t="s">
        <v>153</v>
      </c>
      <c r="AW91" s="3" t="s">
        <v>163</v>
      </c>
      <c r="AX91" s="3" t="s">
        <v>153</v>
      </c>
      <c r="AY91" s="3" t="s">
        <v>238</v>
      </c>
      <c r="AZ91" s="3" t="s">
        <v>153</v>
      </c>
      <c r="BA91" s="3" t="s">
        <v>155</v>
      </c>
      <c r="BB91" s="3" t="s">
        <v>255</v>
      </c>
      <c r="BC91" s="3" t="s">
        <v>153</v>
      </c>
      <c r="BD91" s="3" t="s">
        <v>153</v>
      </c>
      <c r="BE91" s="3" t="s">
        <v>191</v>
      </c>
      <c r="BF91" s="3" t="s">
        <v>191</v>
      </c>
      <c r="BG91" s="3" t="s">
        <v>191</v>
      </c>
      <c r="BH91" s="3" t="s">
        <v>191</v>
      </c>
      <c r="BI91" s="3" t="s">
        <v>194</v>
      </c>
      <c r="BJ91" s="3" t="s">
        <v>194</v>
      </c>
      <c r="BK91" s="3" t="s">
        <v>194</v>
      </c>
      <c r="BL91" s="3" t="s">
        <v>194</v>
      </c>
      <c r="BM91" s="3" t="s">
        <v>194</v>
      </c>
      <c r="BN91" s="3" t="s">
        <v>194</v>
      </c>
      <c r="BO91" s="3" t="s">
        <v>192</v>
      </c>
      <c r="BP91" s="3" t="s">
        <v>192</v>
      </c>
      <c r="BQ91" s="3" t="s">
        <v>166</v>
      </c>
      <c r="BR91" s="3" t="s">
        <v>166</v>
      </c>
      <c r="BS91" s="3" t="s">
        <v>166</v>
      </c>
      <c r="BT91" s="3" t="s">
        <v>166</v>
      </c>
      <c r="BU91" s="3" t="s">
        <v>166</v>
      </c>
      <c r="BV91" s="3" t="s">
        <v>166</v>
      </c>
      <c r="BW91" s="3" t="s">
        <v>166</v>
      </c>
      <c r="BX91" s="3" t="s">
        <v>192</v>
      </c>
      <c r="BY91" s="3" t="s">
        <v>192</v>
      </c>
      <c r="BZ91" s="3" t="s">
        <v>192</v>
      </c>
      <c r="CA91" s="3" t="s">
        <v>192</v>
      </c>
      <c r="CB91" s="3" t="s">
        <v>155</v>
      </c>
      <c r="CF91" s="3" t="s">
        <v>351</v>
      </c>
      <c r="CG91" s="3" t="s">
        <v>155</v>
      </c>
      <c r="CH91" s="3">
        <v>1.0</v>
      </c>
      <c r="CI91" s="3" t="s">
        <v>172</v>
      </c>
      <c r="CS91" s="3" t="s">
        <v>155</v>
      </c>
      <c r="CY91" s="3" t="s">
        <v>178</v>
      </c>
      <c r="CZ91" s="3" t="s">
        <v>229</v>
      </c>
      <c r="DA91" s="3" t="s">
        <v>229</v>
      </c>
      <c r="DB91" s="3" t="s">
        <v>229</v>
      </c>
      <c r="DC91" s="3" t="s">
        <v>179</v>
      </c>
      <c r="DD91" s="3" t="s">
        <v>179</v>
      </c>
      <c r="DE91" s="3" t="s">
        <v>200</v>
      </c>
      <c r="DF91" s="3" t="s">
        <v>230</v>
      </c>
      <c r="DG91" s="3" t="s">
        <v>178</v>
      </c>
      <c r="DH91" s="3" t="s">
        <v>178</v>
      </c>
      <c r="DI91" s="3" t="s">
        <v>178</v>
      </c>
      <c r="DJ91" s="3" t="s">
        <v>178</v>
      </c>
      <c r="DK91" s="3" t="s">
        <v>196</v>
      </c>
      <c r="DL91" s="3" t="s">
        <v>196</v>
      </c>
      <c r="DM91" s="3" t="s">
        <v>196</v>
      </c>
      <c r="DN91" s="3" t="s">
        <v>196</v>
      </c>
      <c r="DO91" s="3" t="s">
        <v>196</v>
      </c>
      <c r="DP91" s="3" t="s">
        <v>196</v>
      </c>
      <c r="DQ91" s="3" t="s">
        <v>196</v>
      </c>
      <c r="DR91" s="3" t="s">
        <v>196</v>
      </c>
      <c r="DS91" s="3" t="s">
        <v>197</v>
      </c>
      <c r="DT91" s="3" t="s">
        <v>196</v>
      </c>
      <c r="DU91" s="3" t="s">
        <v>196</v>
      </c>
      <c r="DV91" s="3" t="s">
        <v>196</v>
      </c>
      <c r="DW91" s="3" t="s">
        <v>196</v>
      </c>
      <c r="DX91" s="3" t="s">
        <v>196</v>
      </c>
      <c r="DY91" s="3" t="s">
        <v>196</v>
      </c>
      <c r="DZ91" s="3" t="s">
        <v>196</v>
      </c>
      <c r="EA91" s="3" t="s">
        <v>214</v>
      </c>
      <c r="EB91" s="3" t="s">
        <v>274</v>
      </c>
      <c r="EC91" s="3" t="s">
        <v>310</v>
      </c>
      <c r="ED91" s="3" t="s">
        <v>274</v>
      </c>
      <c r="EE91" s="3" t="s">
        <v>274</v>
      </c>
      <c r="EF91" s="3" t="s">
        <v>310</v>
      </c>
      <c r="EG91" s="3" t="s">
        <v>310</v>
      </c>
      <c r="EH91" s="3" t="s">
        <v>204</v>
      </c>
      <c r="EI91" s="3" t="s">
        <v>204</v>
      </c>
      <c r="EJ91" s="3" t="s">
        <v>204</v>
      </c>
      <c r="EK91" s="3" t="s">
        <v>182</v>
      </c>
      <c r="EL91" s="3" t="s">
        <v>182</v>
      </c>
      <c r="EM91" s="3" t="s">
        <v>182</v>
      </c>
      <c r="EN91" s="3" t="s">
        <v>182</v>
      </c>
      <c r="EO91" s="3" t="s">
        <v>205</v>
      </c>
      <c r="EP91" s="3" t="s">
        <v>192</v>
      </c>
      <c r="EQ91" s="3" t="s">
        <v>192</v>
      </c>
      <c r="ER91" s="3" t="s">
        <v>205</v>
      </c>
      <c r="ES91" s="3" t="s">
        <v>192</v>
      </c>
      <c r="ET91" s="3" t="s">
        <v>192</v>
      </c>
      <c r="EU91" s="3" t="s">
        <v>205</v>
      </c>
      <c r="EV91" s="3" t="s">
        <v>380</v>
      </c>
      <c r="EW91" s="4" t="str">
        <f>TEXT("6278818021105568737","0")</f>
        <v>6278818021105568737</v>
      </c>
    </row>
    <row r="92">
      <c r="A92" s="2">
        <v>45847.45627314815</v>
      </c>
      <c r="B92" s="3" t="s">
        <v>155</v>
      </c>
      <c r="EW92" s="4" t="str">
        <f>TEXT("6278822229303770077","0")</f>
        <v>6278822229303770077</v>
      </c>
    </row>
    <row r="93">
      <c r="A93" s="2">
        <v>45847.45655092593</v>
      </c>
      <c r="B93" s="3" t="s">
        <v>153</v>
      </c>
      <c r="C93" s="3" t="s">
        <v>155</v>
      </c>
      <c r="E93" s="3" t="s">
        <v>155</v>
      </c>
      <c r="F93" s="3" t="s">
        <v>155</v>
      </c>
      <c r="G93" s="3" t="s">
        <v>155</v>
      </c>
      <c r="J93" s="3" t="s">
        <v>186</v>
      </c>
      <c r="O93" s="3" t="s">
        <v>186</v>
      </c>
      <c r="S93" s="3" t="s">
        <v>158</v>
      </c>
      <c r="X93" s="3" t="s">
        <v>158</v>
      </c>
      <c r="AF93" s="3" t="s">
        <v>156</v>
      </c>
      <c r="AG93" s="3" t="s">
        <v>217</v>
      </c>
      <c r="AH93" s="3">
        <v>2006.0</v>
      </c>
      <c r="AI93" s="3" t="s">
        <v>187</v>
      </c>
      <c r="AL93" s="3" t="s">
        <v>237</v>
      </c>
      <c r="AN93" s="3" t="s">
        <v>189</v>
      </c>
      <c r="AP93" s="3" t="s">
        <v>190</v>
      </c>
      <c r="AQ93" s="3" t="s">
        <v>190</v>
      </c>
      <c r="AR93" s="3" t="s">
        <v>190</v>
      </c>
      <c r="AS93" s="3" t="s">
        <v>190</v>
      </c>
      <c r="AT93" s="3" t="s">
        <v>234</v>
      </c>
      <c r="AU93" s="3" t="s">
        <v>153</v>
      </c>
      <c r="AV93" s="3" t="s">
        <v>153</v>
      </c>
      <c r="AW93" s="3" t="s">
        <v>163</v>
      </c>
      <c r="AX93" s="3" t="s">
        <v>153</v>
      </c>
      <c r="AY93" s="3" t="s">
        <v>238</v>
      </c>
      <c r="AZ93" s="3" t="s">
        <v>155</v>
      </c>
      <c r="BA93" s="3" t="s">
        <v>155</v>
      </c>
      <c r="BB93" s="3" t="s">
        <v>239</v>
      </c>
      <c r="BC93" s="3" t="s">
        <v>153</v>
      </c>
      <c r="BD93" s="3" t="s">
        <v>153</v>
      </c>
      <c r="BE93" s="3" t="s">
        <v>213</v>
      </c>
      <c r="BF93" s="3" t="s">
        <v>164</v>
      </c>
      <c r="BG93" s="3" t="s">
        <v>156</v>
      </c>
      <c r="BH93" s="3" t="s">
        <v>213</v>
      </c>
      <c r="BI93" s="3" t="s">
        <v>193</v>
      </c>
      <c r="BJ93" s="3" t="s">
        <v>193</v>
      </c>
      <c r="BK93" s="3" t="s">
        <v>193</v>
      </c>
      <c r="BL93" s="3" t="s">
        <v>165</v>
      </c>
      <c r="BM93" s="3" t="s">
        <v>165</v>
      </c>
      <c r="BN93" s="3" t="s">
        <v>165</v>
      </c>
      <c r="BO93" s="3" t="s">
        <v>165</v>
      </c>
      <c r="BP93" s="3" t="s">
        <v>165</v>
      </c>
      <c r="BQ93" s="3" t="s">
        <v>166</v>
      </c>
      <c r="BR93" s="3" t="s">
        <v>166</v>
      </c>
      <c r="BS93" s="3" t="s">
        <v>197</v>
      </c>
      <c r="BT93" s="3" t="s">
        <v>196</v>
      </c>
      <c r="BU93" s="3" t="s">
        <v>166</v>
      </c>
      <c r="BV93" s="3" t="s">
        <v>197</v>
      </c>
      <c r="BW93" s="3" t="s">
        <v>166</v>
      </c>
      <c r="BX93" s="3" t="s">
        <v>195</v>
      </c>
      <c r="BY93" s="3" t="s">
        <v>195</v>
      </c>
      <c r="BZ93" s="3" t="s">
        <v>195</v>
      </c>
      <c r="CA93" s="3" t="s">
        <v>195</v>
      </c>
      <c r="CB93" s="3" t="s">
        <v>155</v>
      </c>
      <c r="CF93" s="3" t="s">
        <v>280</v>
      </c>
      <c r="CG93" s="3" t="s">
        <v>256</v>
      </c>
      <c r="CH93" s="3">
        <v>2.0</v>
      </c>
      <c r="CI93" s="3" t="s">
        <v>172</v>
      </c>
      <c r="CS93" s="3" t="s">
        <v>155</v>
      </c>
      <c r="CY93" s="3" t="s">
        <v>201</v>
      </c>
      <c r="CZ93" s="3" t="s">
        <v>199</v>
      </c>
      <c r="DA93" s="3" t="s">
        <v>179</v>
      </c>
      <c r="DB93" s="3" t="s">
        <v>179</v>
      </c>
      <c r="DC93" s="3" t="s">
        <v>179</v>
      </c>
      <c r="DD93" s="3" t="s">
        <v>179</v>
      </c>
      <c r="DE93" s="3" t="s">
        <v>200</v>
      </c>
      <c r="DF93" s="3" t="s">
        <v>230</v>
      </c>
      <c r="DG93" s="3" t="s">
        <v>230</v>
      </c>
      <c r="DH93" s="3" t="s">
        <v>180</v>
      </c>
      <c r="DI93" s="3" t="s">
        <v>180</v>
      </c>
      <c r="DJ93" s="3" t="s">
        <v>230</v>
      </c>
      <c r="DK93" s="3" t="s">
        <v>181</v>
      </c>
      <c r="DL93" s="3" t="s">
        <v>196</v>
      </c>
      <c r="DM93" s="3" t="s">
        <v>197</v>
      </c>
      <c r="DN93" s="3" t="s">
        <v>197</v>
      </c>
      <c r="DO93" s="3" t="s">
        <v>197</v>
      </c>
      <c r="DP93" s="3" t="s">
        <v>196</v>
      </c>
      <c r="DQ93" s="3" t="s">
        <v>203</v>
      </c>
      <c r="DR93" s="3" t="s">
        <v>181</v>
      </c>
      <c r="DS93" s="3" t="s">
        <v>196</v>
      </c>
      <c r="DT93" s="3" t="s">
        <v>203</v>
      </c>
      <c r="DU93" s="3" t="s">
        <v>202</v>
      </c>
      <c r="DV93" s="3" t="s">
        <v>202</v>
      </c>
      <c r="DW93" s="3" t="s">
        <v>202</v>
      </c>
      <c r="DX93" s="3" t="s">
        <v>196</v>
      </c>
      <c r="DY93" s="3" t="s">
        <v>196</v>
      </c>
      <c r="DZ93" s="3" t="s">
        <v>196</v>
      </c>
      <c r="EA93" s="3" t="s">
        <v>155</v>
      </c>
      <c r="EB93" s="3" t="s">
        <v>155</v>
      </c>
      <c r="EC93" s="3" t="s">
        <v>155</v>
      </c>
      <c r="ED93" s="3" t="s">
        <v>155</v>
      </c>
      <c r="EE93" s="3" t="s">
        <v>155</v>
      </c>
      <c r="EF93" s="3" t="s">
        <v>155</v>
      </c>
      <c r="EG93" s="3" t="s">
        <v>155</v>
      </c>
      <c r="EH93" s="3" t="s">
        <v>204</v>
      </c>
      <c r="EI93" s="3" t="s">
        <v>204</v>
      </c>
      <c r="EJ93" s="3" t="s">
        <v>204</v>
      </c>
      <c r="EK93" s="3" t="s">
        <v>204</v>
      </c>
      <c r="EL93" s="3" t="s">
        <v>182</v>
      </c>
      <c r="EM93" s="3" t="s">
        <v>204</v>
      </c>
      <c r="EN93" s="3" t="s">
        <v>182</v>
      </c>
      <c r="EO93" s="3" t="s">
        <v>205</v>
      </c>
      <c r="EP93" s="3" t="s">
        <v>205</v>
      </c>
      <c r="EQ93" s="3" t="s">
        <v>205</v>
      </c>
      <c r="ER93" s="3" t="s">
        <v>205</v>
      </c>
      <c r="ES93" s="3" t="s">
        <v>205</v>
      </c>
      <c r="ET93" s="3" t="s">
        <v>205</v>
      </c>
      <c r="EU93" s="3" t="s">
        <v>205</v>
      </c>
      <c r="EV93" s="3" t="s">
        <v>381</v>
      </c>
      <c r="EW93" s="4" t="str">
        <f>TEXT("6278822464573274302","0")</f>
        <v>6278822464573274302</v>
      </c>
    </row>
    <row r="94">
      <c r="A94" s="2">
        <v>45847.45890046296</v>
      </c>
      <c r="B94" s="3" t="s">
        <v>153</v>
      </c>
      <c r="C94" s="3" t="s">
        <v>155</v>
      </c>
      <c r="E94" s="3" t="s">
        <v>155</v>
      </c>
      <c r="F94" s="3" t="s">
        <v>155</v>
      </c>
      <c r="G94" s="3" t="s">
        <v>155</v>
      </c>
      <c r="J94" s="3" t="s">
        <v>186</v>
      </c>
      <c r="N94" s="3" t="s">
        <v>158</v>
      </c>
      <c r="S94" s="3" t="s">
        <v>158</v>
      </c>
      <c r="X94" s="3" t="s">
        <v>158</v>
      </c>
      <c r="AC94" s="3" t="s">
        <v>158</v>
      </c>
      <c r="AG94" s="3" t="s">
        <v>159</v>
      </c>
      <c r="AH94" s="3">
        <v>2013.0</v>
      </c>
      <c r="AI94" s="3" t="s">
        <v>209</v>
      </c>
      <c r="AP94" s="3" t="s">
        <v>225</v>
      </c>
      <c r="AQ94" s="3" t="s">
        <v>210</v>
      </c>
      <c r="AR94" s="3" t="s">
        <v>210</v>
      </c>
      <c r="AS94" s="3" t="s">
        <v>210</v>
      </c>
      <c r="AT94" s="3" t="s">
        <v>218</v>
      </c>
      <c r="AU94" s="3" t="s">
        <v>153</v>
      </c>
      <c r="AV94" s="3" t="s">
        <v>153</v>
      </c>
      <c r="AW94" s="3" t="s">
        <v>163</v>
      </c>
      <c r="AX94" s="3" t="s">
        <v>153</v>
      </c>
      <c r="AY94" s="3" t="s">
        <v>212</v>
      </c>
      <c r="BD94" s="3" t="s">
        <v>153</v>
      </c>
      <c r="BE94" s="3" t="s">
        <v>191</v>
      </c>
      <c r="BF94" s="3" t="s">
        <v>191</v>
      </c>
      <c r="BG94" s="3" t="s">
        <v>164</v>
      </c>
      <c r="BH94" s="3" t="s">
        <v>164</v>
      </c>
      <c r="BI94" s="3" t="s">
        <v>192</v>
      </c>
      <c r="BJ94" s="3" t="s">
        <v>192</v>
      </c>
      <c r="BK94" s="3" t="s">
        <v>192</v>
      </c>
      <c r="BL94" s="3" t="s">
        <v>195</v>
      </c>
      <c r="BM94" s="3" t="s">
        <v>195</v>
      </c>
      <c r="BN94" s="3" t="s">
        <v>192</v>
      </c>
      <c r="BO94" s="3" t="s">
        <v>195</v>
      </c>
      <c r="BP94" s="3" t="s">
        <v>195</v>
      </c>
      <c r="BQ94" s="3" t="s">
        <v>181</v>
      </c>
      <c r="BR94" s="3" t="s">
        <v>181</v>
      </c>
      <c r="BS94" s="3" t="s">
        <v>197</v>
      </c>
      <c r="BT94" s="3" t="s">
        <v>197</v>
      </c>
      <c r="BU94" s="3" t="s">
        <v>197</v>
      </c>
      <c r="BV94" s="3" t="s">
        <v>197</v>
      </c>
      <c r="BW94" s="3" t="s">
        <v>197</v>
      </c>
      <c r="BX94" s="3" t="s">
        <v>193</v>
      </c>
      <c r="BY94" s="3" t="s">
        <v>193</v>
      </c>
      <c r="BZ94" s="3" t="s">
        <v>193</v>
      </c>
      <c r="CA94" s="3" t="s">
        <v>192</v>
      </c>
      <c r="CB94" s="3" t="s">
        <v>155</v>
      </c>
      <c r="CF94" s="3" t="s">
        <v>318</v>
      </c>
      <c r="CG94" s="3" t="s">
        <v>198</v>
      </c>
      <c r="CH94" s="3">
        <v>2.0</v>
      </c>
      <c r="CM94" s="3" t="s">
        <v>382</v>
      </c>
      <c r="CS94" s="3" t="s">
        <v>153</v>
      </c>
      <c r="CT94" s="3" t="s">
        <v>299</v>
      </c>
      <c r="CU94" s="3" t="s">
        <v>383</v>
      </c>
      <c r="CV94" s="3" t="s">
        <v>384</v>
      </c>
      <c r="CW94" s="3" t="s">
        <v>308</v>
      </c>
      <c r="CX94" s="3" t="s">
        <v>177</v>
      </c>
      <c r="CY94" s="3" t="s">
        <v>180</v>
      </c>
      <c r="CZ94" s="3" t="s">
        <v>199</v>
      </c>
      <c r="DA94" s="3" t="s">
        <v>179</v>
      </c>
      <c r="DB94" s="3" t="s">
        <v>179</v>
      </c>
      <c r="DC94" s="3" t="s">
        <v>179</v>
      </c>
      <c r="DD94" s="3" t="s">
        <v>200</v>
      </c>
      <c r="DE94" s="3" t="s">
        <v>200</v>
      </c>
      <c r="DF94" s="3" t="s">
        <v>180</v>
      </c>
      <c r="DG94" s="3" t="s">
        <v>230</v>
      </c>
      <c r="DH94" s="3" t="s">
        <v>180</v>
      </c>
      <c r="DI94" s="3" t="s">
        <v>180</v>
      </c>
      <c r="DJ94" s="3" t="s">
        <v>180</v>
      </c>
      <c r="DK94" s="3" t="s">
        <v>196</v>
      </c>
      <c r="DL94" s="3" t="s">
        <v>196</v>
      </c>
      <c r="DM94" s="3" t="s">
        <v>197</v>
      </c>
      <c r="DN94" s="3" t="s">
        <v>197</v>
      </c>
      <c r="DO94" s="3" t="s">
        <v>197</v>
      </c>
      <c r="DP94" s="3" t="s">
        <v>196</v>
      </c>
      <c r="DQ94" s="3" t="s">
        <v>196</v>
      </c>
      <c r="DR94" s="3" t="s">
        <v>196</v>
      </c>
      <c r="DS94" s="3" t="s">
        <v>196</v>
      </c>
      <c r="DT94" s="3" t="s">
        <v>196</v>
      </c>
      <c r="DU94" s="3" t="s">
        <v>196</v>
      </c>
      <c r="DV94" s="3" t="s">
        <v>196</v>
      </c>
      <c r="DW94" s="3" t="s">
        <v>203</v>
      </c>
      <c r="DX94" s="3" t="s">
        <v>196</v>
      </c>
      <c r="DY94" s="3" t="s">
        <v>196</v>
      </c>
      <c r="DZ94" s="3" t="s">
        <v>196</v>
      </c>
      <c r="EA94" s="3" t="s">
        <v>155</v>
      </c>
      <c r="EB94" s="3" t="s">
        <v>155</v>
      </c>
      <c r="EC94" s="3" t="s">
        <v>155</v>
      </c>
      <c r="ED94" s="3" t="s">
        <v>155</v>
      </c>
      <c r="EE94" s="3" t="s">
        <v>155</v>
      </c>
      <c r="EF94" s="3" t="s">
        <v>155</v>
      </c>
      <c r="EG94" s="3" t="s">
        <v>155</v>
      </c>
      <c r="EH94" s="3" t="s">
        <v>204</v>
      </c>
      <c r="EI94" s="3" t="s">
        <v>204</v>
      </c>
      <c r="EJ94" s="3" t="s">
        <v>204</v>
      </c>
      <c r="EK94" s="3" t="s">
        <v>215</v>
      </c>
      <c r="EL94" s="3" t="s">
        <v>182</v>
      </c>
      <c r="EM94" s="3" t="s">
        <v>215</v>
      </c>
      <c r="EN94" s="3" t="s">
        <v>182</v>
      </c>
      <c r="EO94" s="3" t="s">
        <v>192</v>
      </c>
      <c r="EP94" s="3" t="s">
        <v>206</v>
      </c>
      <c r="EQ94" s="3" t="s">
        <v>206</v>
      </c>
      <c r="ER94" s="3" t="s">
        <v>206</v>
      </c>
      <c r="ES94" s="3" t="s">
        <v>193</v>
      </c>
      <c r="ET94" s="3" t="s">
        <v>192</v>
      </c>
      <c r="EU94" s="3" t="s">
        <v>192</v>
      </c>
      <c r="EV94" s="3" t="s">
        <v>385</v>
      </c>
      <c r="EW94" s="4" t="str">
        <f>TEXT("6278824495425543374","0")</f>
        <v>6278824495425543374</v>
      </c>
    </row>
    <row r="95">
      <c r="A95" s="2">
        <v>45847.46356481482</v>
      </c>
      <c r="B95" s="3" t="s">
        <v>153</v>
      </c>
      <c r="C95" s="3" t="s">
        <v>155</v>
      </c>
      <c r="E95" s="3" t="s">
        <v>155</v>
      </c>
      <c r="F95" s="3" t="s">
        <v>155</v>
      </c>
      <c r="G95" s="3" t="s">
        <v>155</v>
      </c>
      <c r="J95" s="3" t="s">
        <v>186</v>
      </c>
      <c r="N95" s="3" t="s">
        <v>158</v>
      </c>
      <c r="R95" s="3" t="s">
        <v>157</v>
      </c>
      <c r="W95" s="3" t="s">
        <v>157</v>
      </c>
      <c r="AB95" s="3" t="s">
        <v>157</v>
      </c>
      <c r="AG95" s="3" t="s">
        <v>217</v>
      </c>
      <c r="AH95" s="3">
        <v>2019.0</v>
      </c>
      <c r="AI95" s="3" t="s">
        <v>187</v>
      </c>
      <c r="AJ95" s="3" t="s">
        <v>188</v>
      </c>
      <c r="AN95" s="3" t="s">
        <v>189</v>
      </c>
      <c r="AP95" s="3" t="s">
        <v>190</v>
      </c>
      <c r="AQ95" s="3" t="s">
        <v>190</v>
      </c>
      <c r="AR95" s="3" t="s">
        <v>190</v>
      </c>
      <c r="AS95" s="3" t="s">
        <v>190</v>
      </c>
      <c r="AT95" s="3" t="s">
        <v>162</v>
      </c>
      <c r="AU95" s="3" t="s">
        <v>153</v>
      </c>
      <c r="AV95" s="3" t="s">
        <v>153</v>
      </c>
      <c r="AW95" s="3" t="s">
        <v>219</v>
      </c>
      <c r="AX95" s="3" t="s">
        <v>155</v>
      </c>
      <c r="AY95" s="3" t="s">
        <v>212</v>
      </c>
      <c r="BD95" s="3" t="s">
        <v>153</v>
      </c>
      <c r="BE95" s="3" t="s">
        <v>164</v>
      </c>
      <c r="BF95" s="3" t="s">
        <v>164</v>
      </c>
      <c r="BG95" s="3" t="s">
        <v>227</v>
      </c>
      <c r="BH95" s="3" t="s">
        <v>164</v>
      </c>
      <c r="BI95" s="3" t="s">
        <v>193</v>
      </c>
      <c r="BJ95" s="3" t="s">
        <v>195</v>
      </c>
      <c r="BK95" s="3" t="s">
        <v>193</v>
      </c>
      <c r="BL95" s="3" t="s">
        <v>193</v>
      </c>
      <c r="BM95" s="3" t="s">
        <v>193</v>
      </c>
      <c r="BN95" s="3" t="s">
        <v>193</v>
      </c>
      <c r="BO95" s="3" t="s">
        <v>193</v>
      </c>
      <c r="BP95" s="3" t="s">
        <v>193</v>
      </c>
      <c r="BQ95" s="3" t="s">
        <v>166</v>
      </c>
      <c r="BR95" s="3" t="s">
        <v>166</v>
      </c>
      <c r="BS95" s="3" t="s">
        <v>197</v>
      </c>
      <c r="BT95" s="3" t="s">
        <v>166</v>
      </c>
      <c r="BU95" s="3" t="s">
        <v>166</v>
      </c>
      <c r="BV95" s="3" t="s">
        <v>197</v>
      </c>
      <c r="BW95" s="3" t="s">
        <v>166</v>
      </c>
      <c r="BX95" s="3" t="s">
        <v>193</v>
      </c>
      <c r="BY95" s="3" t="s">
        <v>193</v>
      </c>
      <c r="BZ95" s="3" t="s">
        <v>193</v>
      </c>
      <c r="CA95" s="3" t="s">
        <v>193</v>
      </c>
      <c r="CB95" s="3" t="s">
        <v>155</v>
      </c>
      <c r="CF95" s="3" t="s">
        <v>155</v>
      </c>
      <c r="CG95" s="3" t="s">
        <v>155</v>
      </c>
      <c r="CH95" s="3">
        <v>2.0</v>
      </c>
      <c r="CK95" s="3" t="s">
        <v>307</v>
      </c>
      <c r="CS95" s="3" t="s">
        <v>153</v>
      </c>
      <c r="CT95" s="3" t="s">
        <v>299</v>
      </c>
      <c r="CU95" s="3" t="s">
        <v>300</v>
      </c>
      <c r="CV95" s="3" t="s">
        <v>301</v>
      </c>
      <c r="CW95" s="3" t="s">
        <v>302</v>
      </c>
      <c r="CX95" s="3" t="s">
        <v>177</v>
      </c>
      <c r="CY95" s="3" t="s">
        <v>180</v>
      </c>
      <c r="CZ95" s="3" t="s">
        <v>200</v>
      </c>
      <c r="DA95" s="3" t="s">
        <v>179</v>
      </c>
      <c r="DB95" s="3" t="s">
        <v>179</v>
      </c>
      <c r="DC95" s="3" t="s">
        <v>179</v>
      </c>
      <c r="DD95" s="3" t="s">
        <v>200</v>
      </c>
      <c r="DE95" s="3" t="s">
        <v>200</v>
      </c>
      <c r="DF95" s="3" t="s">
        <v>180</v>
      </c>
      <c r="DG95" s="3" t="s">
        <v>180</v>
      </c>
      <c r="DH95" s="3" t="s">
        <v>180</v>
      </c>
      <c r="DI95" s="3" t="s">
        <v>180</v>
      </c>
      <c r="DJ95" s="3" t="s">
        <v>180</v>
      </c>
      <c r="DK95" s="3" t="s">
        <v>202</v>
      </c>
      <c r="DL95" s="3" t="s">
        <v>202</v>
      </c>
      <c r="DM95" s="3" t="s">
        <v>202</v>
      </c>
      <c r="DN95" s="3" t="s">
        <v>202</v>
      </c>
      <c r="DO95" s="3" t="s">
        <v>202</v>
      </c>
      <c r="DP95" s="3" t="s">
        <v>196</v>
      </c>
      <c r="DQ95" s="3" t="s">
        <v>196</v>
      </c>
      <c r="DR95" s="3" t="s">
        <v>196</v>
      </c>
      <c r="DS95" s="3" t="s">
        <v>203</v>
      </c>
      <c r="DT95" s="3" t="s">
        <v>203</v>
      </c>
      <c r="DU95" s="3" t="s">
        <v>196</v>
      </c>
      <c r="DV95" s="3" t="s">
        <v>196</v>
      </c>
      <c r="DW95" s="3" t="s">
        <v>196</v>
      </c>
      <c r="DX95" s="3" t="s">
        <v>202</v>
      </c>
      <c r="DY95" s="3" t="s">
        <v>202</v>
      </c>
      <c r="DZ95" s="3" t="s">
        <v>202</v>
      </c>
      <c r="EA95" s="3" t="s">
        <v>155</v>
      </c>
      <c r="EB95" s="3" t="s">
        <v>155</v>
      </c>
      <c r="EC95" s="3" t="s">
        <v>155</v>
      </c>
      <c r="ED95" s="3" t="s">
        <v>155</v>
      </c>
      <c r="EE95" s="3" t="s">
        <v>155</v>
      </c>
      <c r="EF95" s="3" t="s">
        <v>155</v>
      </c>
      <c r="EG95" s="3" t="s">
        <v>155</v>
      </c>
      <c r="EH95" s="3" t="s">
        <v>204</v>
      </c>
      <c r="EI95" s="3" t="s">
        <v>204</v>
      </c>
      <c r="EJ95" s="3" t="s">
        <v>204</v>
      </c>
      <c r="EK95" s="3" t="s">
        <v>215</v>
      </c>
      <c r="EL95" s="3" t="s">
        <v>182</v>
      </c>
      <c r="EM95" s="3" t="s">
        <v>222</v>
      </c>
      <c r="EN95" s="3" t="s">
        <v>204</v>
      </c>
      <c r="EO95" s="3" t="s">
        <v>205</v>
      </c>
      <c r="EP95" s="3" t="s">
        <v>206</v>
      </c>
      <c r="EQ95" s="3" t="s">
        <v>206</v>
      </c>
      <c r="ER95" s="3" t="s">
        <v>206</v>
      </c>
      <c r="ES95" s="3" t="s">
        <v>206</v>
      </c>
      <c r="ET95" s="3" t="s">
        <v>206</v>
      </c>
      <c r="EU95" s="3" t="s">
        <v>205</v>
      </c>
      <c r="EV95" s="3" t="s">
        <v>386</v>
      </c>
      <c r="EW95" s="4" t="str">
        <f>TEXT("6278828521776490340","0")</f>
        <v>6278828521776490340</v>
      </c>
    </row>
    <row r="96">
      <c r="A96" s="2">
        <v>45847.46403935185</v>
      </c>
      <c r="B96" s="3" t="s">
        <v>153</v>
      </c>
      <c r="C96" s="3" t="s">
        <v>153</v>
      </c>
      <c r="D96" s="3" t="s">
        <v>284</v>
      </c>
      <c r="E96" s="3" t="s">
        <v>155</v>
      </c>
      <c r="F96" s="3" t="s">
        <v>155</v>
      </c>
      <c r="G96" s="3" t="s">
        <v>153</v>
      </c>
      <c r="K96" s="3" t="s">
        <v>185</v>
      </c>
      <c r="N96" s="3" t="s">
        <v>158</v>
      </c>
      <c r="S96" s="3" t="s">
        <v>158</v>
      </c>
      <c r="X96" s="3" t="s">
        <v>158</v>
      </c>
      <c r="AC96" s="3" t="s">
        <v>158</v>
      </c>
      <c r="AG96" s="3" t="s">
        <v>217</v>
      </c>
      <c r="AH96" s="3">
        <v>2025.0</v>
      </c>
      <c r="AI96" s="3" t="s">
        <v>286</v>
      </c>
      <c r="AO96" s="3" t="s">
        <v>153</v>
      </c>
      <c r="AP96" s="3" t="s">
        <v>225</v>
      </c>
      <c r="AQ96" s="3" t="s">
        <v>225</v>
      </c>
      <c r="AR96" s="3" t="s">
        <v>210</v>
      </c>
      <c r="AS96" s="3" t="s">
        <v>243</v>
      </c>
      <c r="AT96" s="3" t="s">
        <v>251</v>
      </c>
      <c r="AU96" s="3" t="s">
        <v>155</v>
      </c>
      <c r="BD96" s="3" t="s">
        <v>153</v>
      </c>
      <c r="BE96" s="3" t="s">
        <v>220</v>
      </c>
      <c r="BF96" s="3" t="s">
        <v>164</v>
      </c>
      <c r="BG96" s="3" t="s">
        <v>227</v>
      </c>
      <c r="BH96" s="3" t="s">
        <v>227</v>
      </c>
      <c r="BI96" s="3" t="s">
        <v>194</v>
      </c>
      <c r="BJ96" s="3" t="s">
        <v>192</v>
      </c>
      <c r="BK96" s="3" t="s">
        <v>194</v>
      </c>
      <c r="BL96" s="3" t="s">
        <v>194</v>
      </c>
      <c r="BM96" s="3" t="s">
        <v>194</v>
      </c>
      <c r="BN96" s="3" t="s">
        <v>194</v>
      </c>
      <c r="BO96" s="3" t="s">
        <v>192</v>
      </c>
      <c r="BP96" s="3" t="s">
        <v>194</v>
      </c>
      <c r="BQ96" s="3" t="s">
        <v>203</v>
      </c>
      <c r="BR96" s="3" t="s">
        <v>203</v>
      </c>
      <c r="BS96" s="3" t="s">
        <v>203</v>
      </c>
      <c r="BT96" s="3" t="s">
        <v>196</v>
      </c>
      <c r="BU96" s="3" t="s">
        <v>203</v>
      </c>
      <c r="BV96" s="3" t="s">
        <v>196</v>
      </c>
      <c r="BW96" s="3" t="s">
        <v>196</v>
      </c>
      <c r="CB96" s="3" t="s">
        <v>155</v>
      </c>
      <c r="CF96" s="3" t="s">
        <v>155</v>
      </c>
      <c r="CG96" s="3" t="s">
        <v>267</v>
      </c>
      <c r="CH96" s="3">
        <v>5.0</v>
      </c>
      <c r="CI96" s="3" t="s">
        <v>172</v>
      </c>
      <c r="CS96" s="3" t="s">
        <v>155</v>
      </c>
      <c r="CY96" s="3" t="s">
        <v>201</v>
      </c>
      <c r="CZ96" s="3" t="s">
        <v>199</v>
      </c>
      <c r="DA96" s="3" t="s">
        <v>229</v>
      </c>
      <c r="DB96" s="3" t="s">
        <v>199</v>
      </c>
      <c r="DC96" s="3" t="s">
        <v>199</v>
      </c>
      <c r="DD96" s="3" t="s">
        <v>199</v>
      </c>
      <c r="DE96" s="3" t="s">
        <v>179</v>
      </c>
      <c r="DF96" s="3" t="s">
        <v>180</v>
      </c>
      <c r="DG96" s="3" t="s">
        <v>180</v>
      </c>
      <c r="DH96" s="3" t="s">
        <v>201</v>
      </c>
      <c r="DI96" s="3" t="s">
        <v>180</v>
      </c>
      <c r="DJ96" s="3" t="s">
        <v>180</v>
      </c>
      <c r="DK96" s="3" t="s">
        <v>181</v>
      </c>
      <c r="DL96" s="3" t="s">
        <v>196</v>
      </c>
      <c r="DM96" s="3" t="s">
        <v>196</v>
      </c>
      <c r="DN96" s="3" t="s">
        <v>197</v>
      </c>
      <c r="DO96" s="3" t="s">
        <v>203</v>
      </c>
      <c r="DP96" s="3" t="s">
        <v>203</v>
      </c>
      <c r="DQ96" s="3" t="s">
        <v>181</v>
      </c>
      <c r="DR96" s="3" t="s">
        <v>181</v>
      </c>
      <c r="DS96" s="3" t="s">
        <v>181</v>
      </c>
      <c r="DT96" s="3" t="s">
        <v>196</v>
      </c>
      <c r="DU96" s="3" t="s">
        <v>203</v>
      </c>
      <c r="DV96" s="3" t="s">
        <v>203</v>
      </c>
      <c r="DW96" s="3" t="s">
        <v>202</v>
      </c>
      <c r="DX96" s="3" t="s">
        <v>181</v>
      </c>
      <c r="DY96" s="3" t="s">
        <v>181</v>
      </c>
      <c r="DZ96" s="3" t="s">
        <v>181</v>
      </c>
      <c r="EA96" s="3" t="s">
        <v>155</v>
      </c>
      <c r="EB96" s="3" t="s">
        <v>155</v>
      </c>
      <c r="EC96" s="3" t="s">
        <v>155</v>
      </c>
      <c r="ED96" s="3" t="s">
        <v>155</v>
      </c>
      <c r="EE96" s="3" t="s">
        <v>155</v>
      </c>
      <c r="EF96" s="3" t="s">
        <v>155</v>
      </c>
      <c r="EG96" s="3" t="s">
        <v>155</v>
      </c>
      <c r="EH96" s="3" t="s">
        <v>204</v>
      </c>
      <c r="EI96" s="3" t="s">
        <v>204</v>
      </c>
      <c r="EJ96" s="3" t="s">
        <v>204</v>
      </c>
      <c r="EK96" s="3" t="s">
        <v>204</v>
      </c>
      <c r="EL96" s="3" t="s">
        <v>182</v>
      </c>
      <c r="EM96" s="3" t="s">
        <v>182</v>
      </c>
      <c r="EN96" s="3" t="s">
        <v>204</v>
      </c>
      <c r="EO96" s="3" t="s">
        <v>205</v>
      </c>
      <c r="EP96" s="3" t="s">
        <v>205</v>
      </c>
      <c r="EQ96" s="3" t="s">
        <v>205</v>
      </c>
      <c r="ER96" s="3" t="s">
        <v>205</v>
      </c>
      <c r="ES96" s="3" t="s">
        <v>205</v>
      </c>
      <c r="ET96" s="3" t="s">
        <v>205</v>
      </c>
      <c r="EU96" s="3" t="s">
        <v>205</v>
      </c>
      <c r="EV96" s="3" t="s">
        <v>387</v>
      </c>
      <c r="EW96" s="4" t="str">
        <f>TEXT("6278828938119174222","0")</f>
        <v>6278828938119174222</v>
      </c>
    </row>
    <row r="97">
      <c r="A97" s="2">
        <v>45847.4684375</v>
      </c>
      <c r="B97" s="3" t="s">
        <v>153</v>
      </c>
      <c r="C97" s="3" t="s">
        <v>155</v>
      </c>
      <c r="E97" s="3" t="s">
        <v>155</v>
      </c>
      <c r="F97" s="3" t="s">
        <v>155</v>
      </c>
      <c r="G97" s="3" t="s">
        <v>155</v>
      </c>
      <c r="I97" s="3" t="s">
        <v>158</v>
      </c>
      <c r="N97" s="3" t="s">
        <v>158</v>
      </c>
      <c r="R97" s="3" t="s">
        <v>157</v>
      </c>
      <c r="W97" s="3" t="s">
        <v>157</v>
      </c>
      <c r="AB97" s="3" t="s">
        <v>157</v>
      </c>
      <c r="AG97" s="3" t="s">
        <v>224</v>
      </c>
      <c r="AH97" s="3">
        <v>2023.0</v>
      </c>
      <c r="AI97" s="3" t="s">
        <v>187</v>
      </c>
      <c r="AK97" s="3" t="s">
        <v>258</v>
      </c>
      <c r="AN97" s="3" t="s">
        <v>233</v>
      </c>
      <c r="AP97" s="3" t="s">
        <v>210</v>
      </c>
      <c r="AQ97" s="3" t="s">
        <v>210</v>
      </c>
      <c r="AR97" s="3" t="s">
        <v>210</v>
      </c>
      <c r="AS97" s="3" t="s">
        <v>190</v>
      </c>
      <c r="AT97" s="3" t="s">
        <v>234</v>
      </c>
      <c r="AU97" s="3" t="s">
        <v>153</v>
      </c>
      <c r="AV97" s="3" t="s">
        <v>153</v>
      </c>
      <c r="AW97" s="3" t="s">
        <v>219</v>
      </c>
      <c r="AX97" s="3" t="s">
        <v>153</v>
      </c>
      <c r="AY97" s="3" t="s">
        <v>212</v>
      </c>
      <c r="BD97" s="3" t="s">
        <v>153</v>
      </c>
      <c r="BE97" s="3" t="s">
        <v>156</v>
      </c>
      <c r="BF97" s="3" t="s">
        <v>164</v>
      </c>
      <c r="BG97" s="3" t="s">
        <v>156</v>
      </c>
      <c r="BH97" s="3" t="s">
        <v>164</v>
      </c>
      <c r="BI97" s="3" t="s">
        <v>195</v>
      </c>
      <c r="BJ97" s="3" t="s">
        <v>195</v>
      </c>
      <c r="BK97" s="3" t="s">
        <v>193</v>
      </c>
      <c r="BL97" s="3" t="s">
        <v>193</v>
      </c>
      <c r="BM97" s="3" t="s">
        <v>193</v>
      </c>
      <c r="BN97" s="3" t="s">
        <v>165</v>
      </c>
      <c r="BO97" s="3" t="s">
        <v>195</v>
      </c>
      <c r="BP97" s="3" t="s">
        <v>194</v>
      </c>
      <c r="BQ97" s="3" t="s">
        <v>196</v>
      </c>
      <c r="BR97" s="3" t="s">
        <v>197</v>
      </c>
      <c r="BS97" s="3" t="s">
        <v>166</v>
      </c>
      <c r="BT97" s="3" t="s">
        <v>197</v>
      </c>
      <c r="BU97" s="3" t="s">
        <v>196</v>
      </c>
      <c r="BV97" s="3" t="s">
        <v>197</v>
      </c>
      <c r="BW97" s="3" t="s">
        <v>166</v>
      </c>
      <c r="BX97" s="3" t="s">
        <v>193</v>
      </c>
      <c r="BY97" s="3" t="s">
        <v>193</v>
      </c>
      <c r="BZ97" s="3" t="s">
        <v>193</v>
      </c>
      <c r="CA97" s="3" t="s">
        <v>193</v>
      </c>
      <c r="CB97" s="3" t="s">
        <v>155</v>
      </c>
      <c r="CF97" s="3" t="s">
        <v>170</v>
      </c>
      <c r="CG97" s="3" t="s">
        <v>240</v>
      </c>
      <c r="CH97" s="3">
        <v>1.0</v>
      </c>
      <c r="CI97" s="3" t="s">
        <v>172</v>
      </c>
      <c r="CS97" s="3" t="s">
        <v>155</v>
      </c>
      <c r="CY97" s="3" t="s">
        <v>221</v>
      </c>
      <c r="CZ97" s="3" t="s">
        <v>200</v>
      </c>
      <c r="DA97" s="3" t="s">
        <v>200</v>
      </c>
      <c r="DB97" s="3" t="s">
        <v>200</v>
      </c>
      <c r="DC97" s="3" t="s">
        <v>200</v>
      </c>
      <c r="DD97" s="3" t="s">
        <v>200</v>
      </c>
      <c r="DE97" s="3" t="s">
        <v>200</v>
      </c>
      <c r="DF97" s="3" t="s">
        <v>230</v>
      </c>
      <c r="DG97" s="3" t="s">
        <v>230</v>
      </c>
      <c r="DH97" s="3" t="s">
        <v>230</v>
      </c>
      <c r="DI97" s="3" t="s">
        <v>230</v>
      </c>
      <c r="DJ97" s="3" t="s">
        <v>230</v>
      </c>
      <c r="DK97" s="3" t="s">
        <v>197</v>
      </c>
      <c r="DL97" s="3" t="s">
        <v>197</v>
      </c>
      <c r="DM97" s="3" t="s">
        <v>202</v>
      </c>
      <c r="DN97" s="3" t="s">
        <v>202</v>
      </c>
      <c r="DO97" s="3" t="s">
        <v>202</v>
      </c>
      <c r="DP97" s="3" t="s">
        <v>202</v>
      </c>
      <c r="DQ97" s="3" t="s">
        <v>181</v>
      </c>
      <c r="DR97" s="3" t="s">
        <v>181</v>
      </c>
      <c r="DS97" s="3" t="s">
        <v>181</v>
      </c>
      <c r="DT97" s="3" t="s">
        <v>181</v>
      </c>
      <c r="DU97" s="3" t="s">
        <v>202</v>
      </c>
      <c r="DV97" s="3" t="s">
        <v>202</v>
      </c>
      <c r="DW97" s="3" t="s">
        <v>202</v>
      </c>
      <c r="DX97" s="3" t="s">
        <v>202</v>
      </c>
      <c r="DY97" s="3" t="s">
        <v>202</v>
      </c>
      <c r="DZ97" s="3" t="s">
        <v>202</v>
      </c>
      <c r="EA97" s="3" t="s">
        <v>155</v>
      </c>
      <c r="EB97" s="3" t="s">
        <v>155</v>
      </c>
      <c r="EC97" s="3" t="s">
        <v>155</v>
      </c>
      <c r="ED97" s="3" t="s">
        <v>155</v>
      </c>
      <c r="EE97" s="3" t="s">
        <v>155</v>
      </c>
      <c r="EF97" s="3" t="s">
        <v>155</v>
      </c>
      <c r="EG97" s="3" t="s">
        <v>155</v>
      </c>
      <c r="EH97" s="3" t="s">
        <v>222</v>
      </c>
      <c r="EI97" s="3" t="s">
        <v>204</v>
      </c>
      <c r="EJ97" s="3" t="s">
        <v>204</v>
      </c>
      <c r="EK97" s="3" t="s">
        <v>182</v>
      </c>
      <c r="EL97" s="3" t="s">
        <v>182</v>
      </c>
      <c r="EM97" s="3" t="s">
        <v>182</v>
      </c>
      <c r="EN97" s="3" t="s">
        <v>247</v>
      </c>
      <c r="EO97" s="3" t="s">
        <v>205</v>
      </c>
      <c r="EP97" s="3" t="s">
        <v>192</v>
      </c>
      <c r="EQ97" s="3" t="s">
        <v>192</v>
      </c>
      <c r="ER97" s="3" t="s">
        <v>193</v>
      </c>
      <c r="ES97" s="3" t="s">
        <v>193</v>
      </c>
      <c r="ET97" s="3" t="s">
        <v>193</v>
      </c>
      <c r="EU97" s="3" t="s">
        <v>192</v>
      </c>
      <c r="EV97" s="3" t="s">
        <v>388</v>
      </c>
      <c r="EW97" s="4" t="str">
        <f>TEXT("6278832738226056954","0")</f>
        <v>6278832738226056954</v>
      </c>
    </row>
    <row r="98">
      <c r="A98" s="2">
        <v>45847.469560185185</v>
      </c>
      <c r="B98" s="3" t="s">
        <v>153</v>
      </c>
      <c r="C98" s="3" t="s">
        <v>155</v>
      </c>
      <c r="E98" s="3" t="s">
        <v>155</v>
      </c>
      <c r="F98" s="3" t="s">
        <v>155</v>
      </c>
      <c r="G98" s="3" t="s">
        <v>153</v>
      </c>
      <c r="J98" s="3" t="s">
        <v>186</v>
      </c>
      <c r="O98" s="3" t="s">
        <v>186</v>
      </c>
      <c r="T98" s="3" t="s">
        <v>186</v>
      </c>
      <c r="Y98" s="3" t="s">
        <v>186</v>
      </c>
      <c r="AD98" s="3" t="s">
        <v>186</v>
      </c>
      <c r="AG98" s="3" t="s">
        <v>159</v>
      </c>
      <c r="AH98" s="3">
        <v>2008.0</v>
      </c>
      <c r="AI98" s="3" t="s">
        <v>286</v>
      </c>
      <c r="AO98" s="3" t="s">
        <v>153</v>
      </c>
      <c r="AP98" s="3" t="s">
        <v>190</v>
      </c>
      <c r="AQ98" s="3" t="s">
        <v>210</v>
      </c>
      <c r="AR98" s="3" t="s">
        <v>210</v>
      </c>
      <c r="AS98" s="3" t="s">
        <v>210</v>
      </c>
      <c r="AT98" s="3" t="s">
        <v>234</v>
      </c>
      <c r="AU98" s="3" t="s">
        <v>153</v>
      </c>
      <c r="AV98" s="3" t="s">
        <v>153</v>
      </c>
      <c r="AW98" s="3" t="s">
        <v>163</v>
      </c>
      <c r="AX98" s="3" t="s">
        <v>153</v>
      </c>
      <c r="AY98" s="3" t="s">
        <v>293</v>
      </c>
      <c r="BD98" s="3" t="s">
        <v>153</v>
      </c>
      <c r="BE98" s="3" t="s">
        <v>227</v>
      </c>
      <c r="BF98" s="3" t="s">
        <v>227</v>
      </c>
      <c r="BG98" s="3" t="s">
        <v>227</v>
      </c>
      <c r="BH98" s="3" t="s">
        <v>227</v>
      </c>
      <c r="BI98" s="3" t="s">
        <v>192</v>
      </c>
      <c r="BJ98" s="3" t="s">
        <v>193</v>
      </c>
      <c r="BK98" s="3" t="s">
        <v>195</v>
      </c>
      <c r="BL98" s="3" t="s">
        <v>192</v>
      </c>
      <c r="BM98" s="3" t="s">
        <v>192</v>
      </c>
      <c r="BN98" s="3" t="s">
        <v>195</v>
      </c>
      <c r="BO98" s="3" t="s">
        <v>195</v>
      </c>
      <c r="BP98" s="3" t="s">
        <v>192</v>
      </c>
      <c r="BQ98" s="3" t="s">
        <v>181</v>
      </c>
      <c r="BR98" s="3" t="s">
        <v>203</v>
      </c>
      <c r="BS98" s="3" t="s">
        <v>203</v>
      </c>
      <c r="BT98" s="3" t="s">
        <v>181</v>
      </c>
      <c r="BU98" s="3" t="s">
        <v>181</v>
      </c>
      <c r="BV98" s="3" t="s">
        <v>203</v>
      </c>
      <c r="BW98" s="3" t="s">
        <v>181</v>
      </c>
      <c r="BX98" s="3" t="s">
        <v>193</v>
      </c>
      <c r="BY98" s="3" t="s">
        <v>195</v>
      </c>
      <c r="BZ98" s="3" t="s">
        <v>193</v>
      </c>
      <c r="CA98" s="3" t="s">
        <v>192</v>
      </c>
      <c r="CB98" s="3" t="s">
        <v>155</v>
      </c>
      <c r="CF98" s="3" t="s">
        <v>155</v>
      </c>
      <c r="CG98" s="3" t="s">
        <v>155</v>
      </c>
      <c r="CH98" s="3">
        <v>0.0</v>
      </c>
      <c r="CI98" s="3" t="s">
        <v>172</v>
      </c>
      <c r="CS98" s="3" t="s">
        <v>155</v>
      </c>
      <c r="CY98" s="3" t="s">
        <v>180</v>
      </c>
      <c r="CZ98" s="3" t="s">
        <v>179</v>
      </c>
      <c r="DA98" s="3" t="s">
        <v>179</v>
      </c>
      <c r="DB98" s="3" t="s">
        <v>179</v>
      </c>
      <c r="DC98" s="3" t="s">
        <v>179</v>
      </c>
      <c r="DD98" s="3" t="s">
        <v>179</v>
      </c>
      <c r="DE98" s="3" t="s">
        <v>179</v>
      </c>
      <c r="DF98" s="3" t="s">
        <v>180</v>
      </c>
      <c r="DG98" s="3" t="s">
        <v>180</v>
      </c>
      <c r="DH98" s="3" t="s">
        <v>180</v>
      </c>
      <c r="DI98" s="3" t="s">
        <v>180</v>
      </c>
      <c r="DJ98" s="3" t="s">
        <v>180</v>
      </c>
      <c r="DK98" s="3" t="s">
        <v>196</v>
      </c>
      <c r="DL98" s="3" t="s">
        <v>181</v>
      </c>
      <c r="DM98" s="3" t="s">
        <v>202</v>
      </c>
      <c r="DN98" s="3" t="s">
        <v>202</v>
      </c>
      <c r="DO98" s="3" t="s">
        <v>197</v>
      </c>
      <c r="DP98" s="3" t="s">
        <v>197</v>
      </c>
      <c r="DQ98" s="3" t="s">
        <v>202</v>
      </c>
      <c r="DR98" s="3" t="s">
        <v>202</v>
      </c>
      <c r="DS98" s="3" t="s">
        <v>203</v>
      </c>
      <c r="DT98" s="3" t="s">
        <v>203</v>
      </c>
      <c r="DU98" s="3" t="s">
        <v>202</v>
      </c>
      <c r="DV98" s="3" t="s">
        <v>202</v>
      </c>
      <c r="DW98" s="3" t="s">
        <v>197</v>
      </c>
      <c r="DX98" s="3" t="s">
        <v>196</v>
      </c>
      <c r="DY98" s="3" t="s">
        <v>196</v>
      </c>
      <c r="DZ98" s="3" t="s">
        <v>196</v>
      </c>
      <c r="EA98" s="3" t="s">
        <v>155</v>
      </c>
      <c r="EB98" s="3" t="s">
        <v>155</v>
      </c>
      <c r="EC98" s="3" t="s">
        <v>155</v>
      </c>
      <c r="ED98" s="3" t="s">
        <v>155</v>
      </c>
      <c r="EE98" s="3" t="s">
        <v>155</v>
      </c>
      <c r="EF98" s="3" t="s">
        <v>155</v>
      </c>
      <c r="EG98" s="3" t="s">
        <v>155</v>
      </c>
      <c r="EH98" s="3" t="s">
        <v>204</v>
      </c>
      <c r="EI98" s="3" t="s">
        <v>204</v>
      </c>
      <c r="EJ98" s="3" t="s">
        <v>204</v>
      </c>
      <c r="EK98" s="3" t="s">
        <v>204</v>
      </c>
      <c r="EL98" s="3" t="s">
        <v>204</v>
      </c>
      <c r="EM98" s="3" t="s">
        <v>204</v>
      </c>
      <c r="EN98" s="3" t="s">
        <v>204</v>
      </c>
      <c r="EO98" s="3" t="s">
        <v>192</v>
      </c>
      <c r="EP98" s="3" t="s">
        <v>192</v>
      </c>
      <c r="EQ98" s="3" t="s">
        <v>192</v>
      </c>
      <c r="ER98" s="3" t="s">
        <v>192</v>
      </c>
      <c r="ES98" s="3" t="s">
        <v>192</v>
      </c>
      <c r="ET98" s="3" t="s">
        <v>192</v>
      </c>
      <c r="EU98" s="3" t="s">
        <v>192</v>
      </c>
      <c r="EV98" s="3" t="s">
        <v>389</v>
      </c>
      <c r="EW98" s="4" t="str">
        <f>TEXT("6278833701778789593","0")</f>
        <v>6278833701778789593</v>
      </c>
    </row>
    <row r="99">
      <c r="A99" s="2">
        <v>45847.471875</v>
      </c>
      <c r="B99" s="3" t="s">
        <v>153</v>
      </c>
      <c r="C99" s="3" t="s">
        <v>155</v>
      </c>
      <c r="E99" s="3" t="s">
        <v>155</v>
      </c>
      <c r="F99" s="3" t="s">
        <v>155</v>
      </c>
      <c r="G99" s="3" t="s">
        <v>155</v>
      </c>
      <c r="J99" s="3" t="s">
        <v>186</v>
      </c>
      <c r="N99" s="3" t="s">
        <v>158</v>
      </c>
      <c r="R99" s="3" t="s">
        <v>157</v>
      </c>
      <c r="W99" s="3" t="s">
        <v>157</v>
      </c>
      <c r="AB99" s="3" t="s">
        <v>157</v>
      </c>
      <c r="AG99" s="3" t="s">
        <v>159</v>
      </c>
      <c r="AH99" s="3">
        <v>2000.0</v>
      </c>
      <c r="AI99" s="3" t="s">
        <v>187</v>
      </c>
      <c r="AK99" s="3" t="s">
        <v>258</v>
      </c>
      <c r="AN99" s="3" t="s">
        <v>233</v>
      </c>
      <c r="AP99" s="3" t="s">
        <v>243</v>
      </c>
      <c r="AQ99" s="3" t="s">
        <v>243</v>
      </c>
      <c r="AR99" s="3" t="s">
        <v>243</v>
      </c>
      <c r="AS99" s="3" t="s">
        <v>243</v>
      </c>
      <c r="AT99" s="3" t="s">
        <v>234</v>
      </c>
      <c r="AU99" s="3" t="s">
        <v>153</v>
      </c>
      <c r="AV99" s="3" t="s">
        <v>153</v>
      </c>
      <c r="AW99" s="3" t="s">
        <v>315</v>
      </c>
      <c r="AX99" s="3" t="s">
        <v>153</v>
      </c>
      <c r="AY99" s="3" t="s">
        <v>212</v>
      </c>
      <c r="BD99" s="3" t="s">
        <v>153</v>
      </c>
      <c r="BE99" s="3" t="s">
        <v>213</v>
      </c>
      <c r="BF99" s="3" t="s">
        <v>213</v>
      </c>
      <c r="BG99" s="3" t="s">
        <v>213</v>
      </c>
      <c r="BH99" s="3" t="s">
        <v>164</v>
      </c>
      <c r="BI99" s="3" t="s">
        <v>193</v>
      </c>
      <c r="BJ99" s="3" t="s">
        <v>193</v>
      </c>
      <c r="BK99" s="3" t="s">
        <v>193</v>
      </c>
      <c r="BL99" s="3" t="s">
        <v>193</v>
      </c>
      <c r="BM99" s="3" t="s">
        <v>193</v>
      </c>
      <c r="BN99" s="3" t="s">
        <v>193</v>
      </c>
      <c r="BO99" s="3" t="s">
        <v>193</v>
      </c>
      <c r="BP99" s="3" t="s">
        <v>193</v>
      </c>
      <c r="BQ99" s="3" t="s">
        <v>197</v>
      </c>
      <c r="BR99" s="3" t="s">
        <v>197</v>
      </c>
      <c r="BS99" s="3" t="s">
        <v>197</v>
      </c>
      <c r="BT99" s="3" t="s">
        <v>197</v>
      </c>
      <c r="BU99" s="3" t="s">
        <v>197</v>
      </c>
      <c r="BV99" s="3" t="s">
        <v>197</v>
      </c>
      <c r="BW99" s="3" t="s">
        <v>197</v>
      </c>
      <c r="BX99" s="3" t="s">
        <v>193</v>
      </c>
      <c r="BY99" s="3" t="s">
        <v>193</v>
      </c>
      <c r="BZ99" s="3" t="s">
        <v>193</v>
      </c>
      <c r="CA99" s="3" t="s">
        <v>193</v>
      </c>
      <c r="CB99" s="3" t="s">
        <v>155</v>
      </c>
      <c r="CF99" s="3" t="s">
        <v>155</v>
      </c>
      <c r="CG99" s="3" t="s">
        <v>155</v>
      </c>
      <c r="CH99" s="3">
        <v>0.0</v>
      </c>
      <c r="CI99" s="3" t="s">
        <v>172</v>
      </c>
      <c r="CS99" s="3" t="s">
        <v>155</v>
      </c>
      <c r="CY99" s="3" t="s">
        <v>221</v>
      </c>
      <c r="CZ99" s="3" t="s">
        <v>200</v>
      </c>
      <c r="DA99" s="3" t="s">
        <v>200</v>
      </c>
      <c r="DB99" s="3" t="s">
        <v>200</v>
      </c>
      <c r="DC99" s="3" t="s">
        <v>200</v>
      </c>
      <c r="DD99" s="3" t="s">
        <v>200</v>
      </c>
      <c r="DE99" s="3" t="s">
        <v>200</v>
      </c>
      <c r="DF99" s="3" t="s">
        <v>230</v>
      </c>
      <c r="DG99" s="3" t="s">
        <v>230</v>
      </c>
      <c r="DH99" s="3" t="s">
        <v>230</v>
      </c>
      <c r="DI99" s="3" t="s">
        <v>230</v>
      </c>
      <c r="DJ99" s="3" t="s">
        <v>230</v>
      </c>
      <c r="DK99" s="3" t="s">
        <v>196</v>
      </c>
      <c r="DL99" s="3" t="s">
        <v>196</v>
      </c>
      <c r="DM99" s="3" t="s">
        <v>196</v>
      </c>
      <c r="DN99" s="3" t="s">
        <v>196</v>
      </c>
      <c r="DO99" s="3" t="s">
        <v>196</v>
      </c>
      <c r="DP99" s="3" t="s">
        <v>196</v>
      </c>
      <c r="DQ99" s="3" t="s">
        <v>203</v>
      </c>
      <c r="DR99" s="3" t="s">
        <v>203</v>
      </c>
      <c r="DS99" s="3" t="s">
        <v>203</v>
      </c>
      <c r="DT99" s="3" t="s">
        <v>196</v>
      </c>
      <c r="DU99" s="3" t="s">
        <v>196</v>
      </c>
      <c r="DV99" s="3" t="s">
        <v>196</v>
      </c>
      <c r="DW99" s="3" t="s">
        <v>196</v>
      </c>
      <c r="DX99" s="3" t="s">
        <v>196</v>
      </c>
      <c r="DY99" s="3" t="s">
        <v>196</v>
      </c>
      <c r="DZ99" s="3" t="s">
        <v>196</v>
      </c>
      <c r="EA99" s="3" t="s">
        <v>155</v>
      </c>
      <c r="EB99" s="3" t="s">
        <v>155</v>
      </c>
      <c r="EC99" s="3" t="s">
        <v>155</v>
      </c>
      <c r="ED99" s="3" t="s">
        <v>155</v>
      </c>
      <c r="EE99" s="3" t="s">
        <v>155</v>
      </c>
      <c r="EF99" s="3" t="s">
        <v>155</v>
      </c>
      <c r="EG99" s="3" t="s">
        <v>155</v>
      </c>
      <c r="EH99" s="3" t="s">
        <v>204</v>
      </c>
      <c r="EI99" s="3" t="s">
        <v>204</v>
      </c>
      <c r="EJ99" s="3" t="s">
        <v>204</v>
      </c>
      <c r="EK99" s="3" t="s">
        <v>215</v>
      </c>
      <c r="EL99" s="3" t="s">
        <v>182</v>
      </c>
      <c r="EM99" s="3" t="s">
        <v>247</v>
      </c>
      <c r="EN99" s="3" t="s">
        <v>215</v>
      </c>
      <c r="EO99" s="3" t="s">
        <v>205</v>
      </c>
      <c r="EP99" s="3" t="s">
        <v>205</v>
      </c>
      <c r="EQ99" s="3" t="s">
        <v>192</v>
      </c>
      <c r="ER99" s="3" t="s">
        <v>192</v>
      </c>
      <c r="ES99" s="3" t="s">
        <v>192</v>
      </c>
      <c r="ET99" s="3" t="s">
        <v>192</v>
      </c>
      <c r="EU99" s="3" t="s">
        <v>205</v>
      </c>
      <c r="EV99" s="3" t="s">
        <v>390</v>
      </c>
      <c r="EW99" s="4" t="str">
        <f>TEXT("6278835704383476975","0")</f>
        <v>6278835704383476975</v>
      </c>
    </row>
    <row r="100">
      <c r="A100" s="2">
        <v>45847.47258101852</v>
      </c>
      <c r="B100" s="3" t="s">
        <v>153</v>
      </c>
      <c r="C100" s="3" t="s">
        <v>155</v>
      </c>
      <c r="E100" s="3" t="s">
        <v>153</v>
      </c>
      <c r="F100" s="3" t="s">
        <v>155</v>
      </c>
      <c r="G100" s="3" t="s">
        <v>155</v>
      </c>
      <c r="I100" s="3" t="s">
        <v>158</v>
      </c>
      <c r="N100" s="3" t="s">
        <v>158</v>
      </c>
      <c r="R100" s="3" t="s">
        <v>157</v>
      </c>
      <c r="W100" s="3" t="s">
        <v>157</v>
      </c>
      <c r="AB100" s="3" t="s">
        <v>157</v>
      </c>
      <c r="AG100" s="3" t="s">
        <v>295</v>
      </c>
      <c r="AH100" s="3">
        <v>2023.0</v>
      </c>
      <c r="AI100" s="3" t="s">
        <v>187</v>
      </c>
      <c r="AK100" s="3" t="s">
        <v>258</v>
      </c>
      <c r="AN100" s="3" t="s">
        <v>189</v>
      </c>
      <c r="AP100" s="3" t="s">
        <v>250</v>
      </c>
      <c r="AQ100" s="3" t="s">
        <v>250</v>
      </c>
      <c r="AR100" s="3" t="s">
        <v>250</v>
      </c>
      <c r="AS100" s="3" t="s">
        <v>210</v>
      </c>
      <c r="AT100" s="3" t="s">
        <v>234</v>
      </c>
      <c r="AU100" s="3" t="s">
        <v>153</v>
      </c>
      <c r="AV100" s="3" t="s">
        <v>153</v>
      </c>
      <c r="AW100" s="3" t="s">
        <v>219</v>
      </c>
      <c r="AX100" s="3" t="s">
        <v>153</v>
      </c>
      <c r="AY100" s="3" t="s">
        <v>293</v>
      </c>
      <c r="BD100" s="3" t="s">
        <v>153</v>
      </c>
      <c r="BE100" s="3" t="s">
        <v>191</v>
      </c>
      <c r="BF100" s="3" t="s">
        <v>164</v>
      </c>
      <c r="BG100" s="3" t="s">
        <v>191</v>
      </c>
      <c r="BH100" s="3" t="s">
        <v>164</v>
      </c>
      <c r="BI100" s="3" t="s">
        <v>165</v>
      </c>
      <c r="BJ100" s="3" t="s">
        <v>165</v>
      </c>
      <c r="BK100" s="3" t="s">
        <v>193</v>
      </c>
      <c r="BL100" s="3" t="s">
        <v>193</v>
      </c>
      <c r="BM100" s="3" t="s">
        <v>195</v>
      </c>
      <c r="BN100" s="3" t="s">
        <v>195</v>
      </c>
      <c r="BO100" s="3" t="s">
        <v>195</v>
      </c>
      <c r="BP100" s="3" t="s">
        <v>195</v>
      </c>
      <c r="BQ100" s="3" t="s">
        <v>197</v>
      </c>
      <c r="BR100" s="3" t="s">
        <v>196</v>
      </c>
      <c r="BS100" s="3" t="s">
        <v>197</v>
      </c>
      <c r="BT100" s="3" t="s">
        <v>196</v>
      </c>
      <c r="BU100" s="3" t="s">
        <v>196</v>
      </c>
      <c r="BV100" s="3" t="s">
        <v>196</v>
      </c>
      <c r="BW100" s="3" t="s">
        <v>196</v>
      </c>
      <c r="BX100" s="3" t="s">
        <v>165</v>
      </c>
      <c r="BY100" s="3" t="s">
        <v>165</v>
      </c>
      <c r="BZ100" s="3" t="s">
        <v>195</v>
      </c>
      <c r="CA100" s="3" t="s">
        <v>195</v>
      </c>
      <c r="CB100" s="3" t="s">
        <v>153</v>
      </c>
      <c r="CC100" s="3" t="s">
        <v>167</v>
      </c>
      <c r="CD100" s="3" t="s">
        <v>168</v>
      </c>
      <c r="CE100" s="3" t="s">
        <v>155</v>
      </c>
      <c r="CF100" s="3" t="s">
        <v>155</v>
      </c>
      <c r="CG100" s="3" t="s">
        <v>155</v>
      </c>
      <c r="CH100" s="3">
        <v>9.0</v>
      </c>
      <c r="CI100" s="3" t="s">
        <v>172</v>
      </c>
      <c r="CS100" s="3" t="s">
        <v>155</v>
      </c>
      <c r="CY100" s="3" t="s">
        <v>221</v>
      </c>
      <c r="CZ100" s="3" t="s">
        <v>200</v>
      </c>
      <c r="DA100" s="3" t="s">
        <v>179</v>
      </c>
      <c r="DB100" s="3" t="s">
        <v>200</v>
      </c>
      <c r="DC100" s="3" t="s">
        <v>200</v>
      </c>
      <c r="DD100" s="3" t="s">
        <v>200</v>
      </c>
      <c r="DE100" s="3" t="s">
        <v>200</v>
      </c>
      <c r="DF100" s="3" t="s">
        <v>230</v>
      </c>
      <c r="DG100" s="3" t="s">
        <v>230</v>
      </c>
      <c r="DH100" s="3" t="s">
        <v>230</v>
      </c>
      <c r="DI100" s="3" t="s">
        <v>230</v>
      </c>
      <c r="DJ100" s="3" t="s">
        <v>230</v>
      </c>
      <c r="DK100" s="3" t="s">
        <v>196</v>
      </c>
      <c r="DL100" s="3" t="s">
        <v>196</v>
      </c>
      <c r="DM100" s="3" t="s">
        <v>196</v>
      </c>
      <c r="DN100" s="3" t="s">
        <v>181</v>
      </c>
      <c r="DO100" s="3" t="s">
        <v>196</v>
      </c>
      <c r="DP100" s="3" t="s">
        <v>196</v>
      </c>
      <c r="DQ100" s="3" t="s">
        <v>181</v>
      </c>
      <c r="DR100" s="3" t="s">
        <v>181</v>
      </c>
      <c r="DS100" s="3" t="s">
        <v>181</v>
      </c>
      <c r="DT100" s="3" t="s">
        <v>181</v>
      </c>
      <c r="DU100" s="3" t="s">
        <v>181</v>
      </c>
      <c r="DV100" s="3" t="s">
        <v>196</v>
      </c>
      <c r="DW100" s="3" t="s">
        <v>196</v>
      </c>
      <c r="DX100" s="3" t="s">
        <v>196</v>
      </c>
      <c r="DY100" s="3" t="s">
        <v>196</v>
      </c>
      <c r="DZ100" s="3" t="s">
        <v>196</v>
      </c>
      <c r="EA100" s="3" t="s">
        <v>155</v>
      </c>
      <c r="EB100" s="3" t="s">
        <v>155</v>
      </c>
      <c r="EC100" s="3" t="s">
        <v>155</v>
      </c>
      <c r="ED100" s="3" t="s">
        <v>155</v>
      </c>
      <c r="EE100" s="3" t="s">
        <v>155</v>
      </c>
      <c r="EF100" s="3" t="s">
        <v>155</v>
      </c>
      <c r="EG100" s="3" t="s">
        <v>155</v>
      </c>
      <c r="EH100" s="3" t="s">
        <v>204</v>
      </c>
      <c r="EI100" s="3" t="s">
        <v>204</v>
      </c>
      <c r="EJ100" s="3" t="s">
        <v>204</v>
      </c>
      <c r="EK100" s="3" t="s">
        <v>204</v>
      </c>
      <c r="EL100" s="3" t="s">
        <v>204</v>
      </c>
      <c r="EM100" s="3" t="s">
        <v>204</v>
      </c>
      <c r="EN100" s="3" t="s">
        <v>204</v>
      </c>
      <c r="EO100" s="3" t="s">
        <v>192</v>
      </c>
      <c r="EP100" s="3" t="s">
        <v>192</v>
      </c>
      <c r="EQ100" s="3" t="s">
        <v>192</v>
      </c>
      <c r="ER100" s="3" t="s">
        <v>192</v>
      </c>
      <c r="ES100" s="3" t="s">
        <v>192</v>
      </c>
      <c r="ET100" s="3" t="s">
        <v>192</v>
      </c>
      <c r="EU100" s="3" t="s">
        <v>192</v>
      </c>
      <c r="EV100" s="3" t="s">
        <v>391</v>
      </c>
      <c r="EW100" s="4" t="str">
        <f>TEXT("6278836318515778777","0")</f>
        <v>6278836318515778777</v>
      </c>
    </row>
    <row r="101">
      <c r="A101" s="2">
        <v>45847.474131944444</v>
      </c>
      <c r="B101" s="3" t="s">
        <v>153</v>
      </c>
      <c r="C101" s="3" t="s">
        <v>155</v>
      </c>
      <c r="E101" s="3" t="s">
        <v>155</v>
      </c>
      <c r="F101" s="3" t="s">
        <v>155</v>
      </c>
      <c r="G101" s="3" t="s">
        <v>155</v>
      </c>
      <c r="J101" s="3" t="s">
        <v>186</v>
      </c>
      <c r="O101" s="3" t="s">
        <v>186</v>
      </c>
      <c r="R101" s="3" t="s">
        <v>157</v>
      </c>
      <c r="W101" s="3" t="s">
        <v>157</v>
      </c>
      <c r="AB101" s="3" t="s">
        <v>157</v>
      </c>
      <c r="AF101" s="3" t="s">
        <v>156</v>
      </c>
      <c r="AG101" s="3" t="s">
        <v>217</v>
      </c>
      <c r="AH101" s="3">
        <v>2023.0</v>
      </c>
      <c r="AI101" s="3" t="s">
        <v>187</v>
      </c>
      <c r="AM101" s="3" t="s">
        <v>339</v>
      </c>
      <c r="AN101" s="3" t="s">
        <v>233</v>
      </c>
      <c r="AP101" s="3" t="s">
        <v>250</v>
      </c>
      <c r="AQ101" s="3" t="s">
        <v>250</v>
      </c>
      <c r="AR101" s="3" t="s">
        <v>250</v>
      </c>
      <c r="AS101" s="3" t="s">
        <v>250</v>
      </c>
      <c r="AT101" s="3" t="s">
        <v>218</v>
      </c>
      <c r="AU101" s="3" t="s">
        <v>153</v>
      </c>
      <c r="AV101" s="3" t="s">
        <v>153</v>
      </c>
      <c r="AW101" s="3" t="s">
        <v>163</v>
      </c>
      <c r="AX101" s="3" t="s">
        <v>153</v>
      </c>
      <c r="AY101" s="3" t="s">
        <v>212</v>
      </c>
      <c r="BD101" s="3" t="s">
        <v>153</v>
      </c>
      <c r="BE101" s="3" t="s">
        <v>227</v>
      </c>
      <c r="BF101" s="3" t="s">
        <v>227</v>
      </c>
      <c r="BG101" s="3" t="s">
        <v>227</v>
      </c>
      <c r="BH101" s="3" t="s">
        <v>227</v>
      </c>
      <c r="BI101" s="3" t="s">
        <v>193</v>
      </c>
      <c r="BJ101" s="3" t="s">
        <v>165</v>
      </c>
      <c r="BK101" s="3" t="s">
        <v>193</v>
      </c>
      <c r="BL101" s="3" t="s">
        <v>193</v>
      </c>
      <c r="BM101" s="3" t="s">
        <v>193</v>
      </c>
      <c r="BN101" s="3" t="s">
        <v>193</v>
      </c>
      <c r="BO101" s="3" t="s">
        <v>193</v>
      </c>
      <c r="BP101" s="3" t="s">
        <v>193</v>
      </c>
      <c r="BQ101" s="3" t="s">
        <v>203</v>
      </c>
      <c r="BR101" s="3" t="s">
        <v>166</v>
      </c>
      <c r="BS101" s="3" t="s">
        <v>166</v>
      </c>
      <c r="BT101" s="3" t="s">
        <v>166</v>
      </c>
      <c r="BU101" s="3" t="s">
        <v>196</v>
      </c>
      <c r="BV101" s="3" t="s">
        <v>166</v>
      </c>
      <c r="BW101" s="3" t="s">
        <v>166</v>
      </c>
      <c r="BX101" s="3" t="s">
        <v>193</v>
      </c>
      <c r="BY101" s="3" t="s">
        <v>193</v>
      </c>
      <c r="BZ101" s="3" t="s">
        <v>193</v>
      </c>
      <c r="CA101" s="3" t="s">
        <v>192</v>
      </c>
      <c r="CB101" s="3" t="s">
        <v>153</v>
      </c>
      <c r="CC101" s="3" t="s">
        <v>167</v>
      </c>
      <c r="CD101" s="3" t="s">
        <v>168</v>
      </c>
      <c r="CE101" s="3" t="s">
        <v>155</v>
      </c>
      <c r="CF101" s="3" t="s">
        <v>155</v>
      </c>
      <c r="CG101" s="3" t="s">
        <v>155</v>
      </c>
      <c r="CH101" s="3">
        <v>0.0</v>
      </c>
      <c r="CI101" s="3" t="s">
        <v>172</v>
      </c>
      <c r="CS101" s="3" t="s">
        <v>155</v>
      </c>
      <c r="CY101" s="3" t="s">
        <v>221</v>
      </c>
      <c r="CZ101" s="3" t="s">
        <v>200</v>
      </c>
      <c r="DA101" s="3" t="s">
        <v>200</v>
      </c>
      <c r="DB101" s="3" t="s">
        <v>200</v>
      </c>
      <c r="DC101" s="3" t="s">
        <v>200</v>
      </c>
      <c r="DD101" s="3" t="s">
        <v>200</v>
      </c>
      <c r="DE101" s="3" t="s">
        <v>200</v>
      </c>
      <c r="DF101" s="3" t="s">
        <v>230</v>
      </c>
      <c r="DG101" s="3" t="s">
        <v>230</v>
      </c>
      <c r="DH101" s="3" t="s">
        <v>230</v>
      </c>
      <c r="DI101" s="3" t="s">
        <v>230</v>
      </c>
      <c r="DJ101" s="3" t="s">
        <v>230</v>
      </c>
      <c r="DK101" s="3" t="s">
        <v>203</v>
      </c>
      <c r="DL101" s="3" t="s">
        <v>196</v>
      </c>
      <c r="DM101" s="3" t="s">
        <v>202</v>
      </c>
      <c r="DN101" s="3" t="s">
        <v>202</v>
      </c>
      <c r="DO101" s="3" t="s">
        <v>202</v>
      </c>
      <c r="DP101" s="3" t="s">
        <v>202</v>
      </c>
      <c r="DQ101" s="3" t="s">
        <v>202</v>
      </c>
      <c r="DR101" s="3" t="s">
        <v>202</v>
      </c>
      <c r="DS101" s="3" t="s">
        <v>202</v>
      </c>
      <c r="DT101" s="3" t="s">
        <v>202</v>
      </c>
      <c r="DU101" s="3" t="s">
        <v>202</v>
      </c>
      <c r="DV101" s="3" t="s">
        <v>202</v>
      </c>
      <c r="DW101" s="3" t="s">
        <v>202</v>
      </c>
      <c r="DX101" s="3" t="s">
        <v>202</v>
      </c>
      <c r="DY101" s="3" t="s">
        <v>202</v>
      </c>
      <c r="DZ101" s="3" t="s">
        <v>202</v>
      </c>
      <c r="EA101" s="3" t="s">
        <v>155</v>
      </c>
      <c r="EB101" s="3" t="s">
        <v>155</v>
      </c>
      <c r="EC101" s="3" t="s">
        <v>155</v>
      </c>
      <c r="ED101" s="3" t="s">
        <v>155</v>
      </c>
      <c r="EE101" s="3" t="s">
        <v>155</v>
      </c>
      <c r="EF101" s="3" t="s">
        <v>155</v>
      </c>
      <c r="EG101" s="3" t="s">
        <v>155</v>
      </c>
      <c r="EH101" s="3" t="s">
        <v>204</v>
      </c>
      <c r="EI101" s="3" t="s">
        <v>204</v>
      </c>
      <c r="EJ101" s="3" t="s">
        <v>204</v>
      </c>
      <c r="EK101" s="3" t="s">
        <v>204</v>
      </c>
      <c r="EL101" s="3" t="s">
        <v>182</v>
      </c>
      <c r="EM101" s="3" t="s">
        <v>222</v>
      </c>
      <c r="EN101" s="3" t="s">
        <v>204</v>
      </c>
      <c r="EO101" s="3" t="s">
        <v>205</v>
      </c>
      <c r="EP101" s="3" t="s">
        <v>205</v>
      </c>
      <c r="EQ101" s="3" t="s">
        <v>205</v>
      </c>
      <c r="ER101" s="3" t="s">
        <v>205</v>
      </c>
      <c r="ES101" s="3" t="s">
        <v>205</v>
      </c>
      <c r="ET101" s="3" t="s">
        <v>205</v>
      </c>
      <c r="EU101" s="3" t="s">
        <v>205</v>
      </c>
      <c r="EV101" s="3" t="s">
        <v>392</v>
      </c>
      <c r="EW101" s="4" t="str">
        <f>TEXT("6278837651213167935","0")</f>
        <v>6278837651213167935</v>
      </c>
    </row>
    <row r="102">
      <c r="A102" s="2">
        <v>45847.475752314815</v>
      </c>
      <c r="B102" s="3" t="s">
        <v>153</v>
      </c>
      <c r="C102" s="3" t="s">
        <v>155</v>
      </c>
      <c r="E102" s="3" t="s">
        <v>155</v>
      </c>
      <c r="F102" s="3" t="s">
        <v>155</v>
      </c>
      <c r="G102" s="3" t="s">
        <v>155</v>
      </c>
      <c r="I102" s="3" t="s">
        <v>158</v>
      </c>
      <c r="N102" s="3" t="s">
        <v>158</v>
      </c>
      <c r="R102" s="3" t="s">
        <v>157</v>
      </c>
      <c r="W102" s="3" t="s">
        <v>157</v>
      </c>
      <c r="AB102" s="3" t="s">
        <v>157</v>
      </c>
      <c r="AG102" s="3" t="s">
        <v>217</v>
      </c>
      <c r="AH102" s="3">
        <v>2008.0</v>
      </c>
      <c r="AI102" s="3" t="s">
        <v>187</v>
      </c>
      <c r="AL102" s="3" t="s">
        <v>237</v>
      </c>
      <c r="AN102" s="3" t="s">
        <v>314</v>
      </c>
      <c r="AP102" s="3" t="s">
        <v>210</v>
      </c>
      <c r="AQ102" s="3" t="s">
        <v>243</v>
      </c>
      <c r="AR102" s="3" t="s">
        <v>243</v>
      </c>
      <c r="AS102" s="3" t="s">
        <v>243</v>
      </c>
      <c r="AT102" s="3" t="s">
        <v>218</v>
      </c>
      <c r="AU102" s="3" t="s">
        <v>153</v>
      </c>
      <c r="AV102" s="3" t="s">
        <v>153</v>
      </c>
      <c r="AW102" s="3" t="s">
        <v>355</v>
      </c>
      <c r="AX102" s="3" t="s">
        <v>153</v>
      </c>
      <c r="AY102" s="3" t="s">
        <v>212</v>
      </c>
      <c r="BD102" s="3" t="s">
        <v>153</v>
      </c>
      <c r="BE102" s="3" t="s">
        <v>164</v>
      </c>
      <c r="BF102" s="3" t="s">
        <v>164</v>
      </c>
      <c r="BG102" s="3" t="s">
        <v>213</v>
      </c>
      <c r="BH102" s="3" t="s">
        <v>213</v>
      </c>
      <c r="BI102" s="3" t="s">
        <v>192</v>
      </c>
      <c r="BJ102" s="3" t="s">
        <v>192</v>
      </c>
      <c r="BK102" s="3" t="s">
        <v>192</v>
      </c>
      <c r="BL102" s="3" t="s">
        <v>192</v>
      </c>
      <c r="BM102" s="3" t="s">
        <v>192</v>
      </c>
      <c r="BN102" s="3" t="s">
        <v>192</v>
      </c>
      <c r="BO102" s="3" t="s">
        <v>192</v>
      </c>
      <c r="BP102" s="3" t="s">
        <v>192</v>
      </c>
      <c r="BQ102" s="3" t="s">
        <v>197</v>
      </c>
      <c r="BR102" s="3" t="s">
        <v>196</v>
      </c>
      <c r="BS102" s="3" t="s">
        <v>197</v>
      </c>
      <c r="BT102" s="3" t="s">
        <v>197</v>
      </c>
      <c r="BU102" s="3" t="s">
        <v>197</v>
      </c>
      <c r="BV102" s="3" t="s">
        <v>197</v>
      </c>
      <c r="BW102" s="3" t="s">
        <v>166</v>
      </c>
      <c r="BX102" s="3" t="s">
        <v>194</v>
      </c>
      <c r="BY102" s="3" t="s">
        <v>194</v>
      </c>
      <c r="BZ102" s="3" t="s">
        <v>194</v>
      </c>
      <c r="CA102" s="3" t="s">
        <v>194</v>
      </c>
      <c r="CB102" s="3" t="s">
        <v>153</v>
      </c>
      <c r="CC102" s="3" t="s">
        <v>167</v>
      </c>
      <c r="CD102" s="3" t="s">
        <v>228</v>
      </c>
      <c r="CE102" s="3" t="s">
        <v>155</v>
      </c>
      <c r="CF102" s="3" t="s">
        <v>155</v>
      </c>
      <c r="CG102" s="3" t="s">
        <v>155</v>
      </c>
      <c r="CH102" s="3">
        <v>0.0</v>
      </c>
      <c r="CI102" s="3" t="s">
        <v>172</v>
      </c>
      <c r="CS102" s="3" t="s">
        <v>155</v>
      </c>
      <c r="CY102" s="3" t="s">
        <v>221</v>
      </c>
      <c r="CZ102" s="3" t="s">
        <v>200</v>
      </c>
      <c r="DA102" s="3" t="s">
        <v>200</v>
      </c>
      <c r="DB102" s="3" t="s">
        <v>200</v>
      </c>
      <c r="DC102" s="3" t="s">
        <v>200</v>
      </c>
      <c r="DD102" s="3" t="s">
        <v>200</v>
      </c>
      <c r="DE102" s="3" t="s">
        <v>200</v>
      </c>
      <c r="DF102" s="3" t="s">
        <v>180</v>
      </c>
      <c r="DG102" s="3" t="s">
        <v>180</v>
      </c>
      <c r="DH102" s="3" t="s">
        <v>180</v>
      </c>
      <c r="DI102" s="3" t="s">
        <v>180</v>
      </c>
      <c r="DJ102" s="3" t="s">
        <v>180</v>
      </c>
      <c r="DK102" s="3" t="s">
        <v>181</v>
      </c>
      <c r="DL102" s="3" t="s">
        <v>181</v>
      </c>
      <c r="DM102" s="3" t="s">
        <v>203</v>
      </c>
      <c r="DN102" s="3" t="s">
        <v>181</v>
      </c>
      <c r="DO102" s="3" t="s">
        <v>181</v>
      </c>
      <c r="DP102" s="3" t="s">
        <v>181</v>
      </c>
      <c r="DQ102" s="3" t="s">
        <v>181</v>
      </c>
      <c r="DR102" s="3" t="s">
        <v>181</v>
      </c>
      <c r="DS102" s="3" t="s">
        <v>181</v>
      </c>
      <c r="DT102" s="3" t="s">
        <v>203</v>
      </c>
      <c r="DU102" s="3" t="s">
        <v>203</v>
      </c>
      <c r="DV102" s="3" t="s">
        <v>181</v>
      </c>
      <c r="DW102" s="3" t="s">
        <v>181</v>
      </c>
      <c r="DX102" s="3" t="s">
        <v>181</v>
      </c>
      <c r="DY102" s="3" t="s">
        <v>181</v>
      </c>
      <c r="DZ102" s="3" t="s">
        <v>181</v>
      </c>
      <c r="EA102" s="3" t="s">
        <v>155</v>
      </c>
      <c r="EB102" s="3" t="s">
        <v>155</v>
      </c>
      <c r="EC102" s="3" t="s">
        <v>155</v>
      </c>
      <c r="ED102" s="3" t="s">
        <v>155</v>
      </c>
      <c r="EE102" s="3" t="s">
        <v>155</v>
      </c>
      <c r="EF102" s="3" t="s">
        <v>155</v>
      </c>
      <c r="EG102" s="3" t="s">
        <v>155</v>
      </c>
      <c r="EH102" s="3" t="s">
        <v>247</v>
      </c>
      <c r="EI102" s="3" t="s">
        <v>247</v>
      </c>
      <c r="EJ102" s="3" t="s">
        <v>182</v>
      </c>
      <c r="EK102" s="3" t="s">
        <v>247</v>
      </c>
      <c r="EL102" s="3" t="s">
        <v>247</v>
      </c>
      <c r="EM102" s="3" t="s">
        <v>247</v>
      </c>
      <c r="EN102" s="3" t="s">
        <v>247</v>
      </c>
      <c r="EO102" s="3" t="s">
        <v>206</v>
      </c>
      <c r="EP102" s="3" t="s">
        <v>206</v>
      </c>
      <c r="EQ102" s="3" t="s">
        <v>206</v>
      </c>
      <c r="ER102" s="3" t="s">
        <v>206</v>
      </c>
      <c r="ES102" s="3" t="s">
        <v>206</v>
      </c>
      <c r="ET102" s="3" t="s">
        <v>206</v>
      </c>
      <c r="EU102" s="3" t="s">
        <v>206</v>
      </c>
      <c r="EV102" s="3" t="s">
        <v>393</v>
      </c>
      <c r="EW102" s="4" t="str">
        <f>TEXT("6278839052422456204","0")</f>
        <v>6278839052422456204</v>
      </c>
    </row>
    <row r="103">
      <c r="A103" s="2">
        <v>45847.47734953704</v>
      </c>
      <c r="B103" s="3" t="s">
        <v>153</v>
      </c>
      <c r="C103" s="3" t="s">
        <v>153</v>
      </c>
      <c r="D103" s="3" t="s">
        <v>284</v>
      </c>
      <c r="E103" s="3" t="s">
        <v>155</v>
      </c>
      <c r="F103" s="3" t="s">
        <v>153</v>
      </c>
      <c r="G103" s="3" t="s">
        <v>155</v>
      </c>
      <c r="I103" s="3" t="s">
        <v>158</v>
      </c>
      <c r="N103" s="3" t="s">
        <v>158</v>
      </c>
      <c r="T103" s="3" t="s">
        <v>186</v>
      </c>
      <c r="W103" s="3" t="s">
        <v>157</v>
      </c>
      <c r="AD103" s="3" t="s">
        <v>186</v>
      </c>
      <c r="AG103" s="3" t="s">
        <v>224</v>
      </c>
      <c r="AH103" s="3">
        <v>2019.0</v>
      </c>
      <c r="AI103" s="3" t="s">
        <v>187</v>
      </c>
      <c r="AM103" s="3" t="s">
        <v>272</v>
      </c>
      <c r="AN103" s="3" t="s">
        <v>189</v>
      </c>
      <c r="AP103" s="3" t="s">
        <v>250</v>
      </c>
      <c r="AQ103" s="3" t="s">
        <v>250</v>
      </c>
      <c r="AR103" s="3" t="s">
        <v>250</v>
      </c>
      <c r="AS103" s="3" t="s">
        <v>250</v>
      </c>
      <c r="AT103" s="3" t="s">
        <v>162</v>
      </c>
      <c r="AU103" s="3" t="s">
        <v>155</v>
      </c>
      <c r="BD103" s="3" t="s">
        <v>153</v>
      </c>
      <c r="BE103" s="3" t="s">
        <v>227</v>
      </c>
      <c r="BF103" s="3" t="s">
        <v>191</v>
      </c>
      <c r="BG103" s="3" t="s">
        <v>227</v>
      </c>
      <c r="BH103" s="3" t="s">
        <v>164</v>
      </c>
      <c r="BI103" s="3" t="s">
        <v>193</v>
      </c>
      <c r="BJ103" s="3" t="s">
        <v>193</v>
      </c>
      <c r="BK103" s="3" t="s">
        <v>193</v>
      </c>
      <c r="BL103" s="3" t="s">
        <v>193</v>
      </c>
      <c r="BM103" s="3" t="s">
        <v>193</v>
      </c>
      <c r="BN103" s="3" t="s">
        <v>193</v>
      </c>
      <c r="BO103" s="3" t="s">
        <v>193</v>
      </c>
      <c r="BP103" s="3" t="s">
        <v>193</v>
      </c>
      <c r="BQ103" s="3" t="s">
        <v>197</v>
      </c>
      <c r="BR103" s="3" t="s">
        <v>197</v>
      </c>
      <c r="BS103" s="3" t="s">
        <v>197</v>
      </c>
      <c r="BT103" s="3" t="s">
        <v>197</v>
      </c>
      <c r="BU103" s="3" t="s">
        <v>197</v>
      </c>
      <c r="BV103" s="3" t="s">
        <v>197</v>
      </c>
      <c r="BW103" s="3" t="s">
        <v>197</v>
      </c>
      <c r="CB103" s="3" t="s">
        <v>155</v>
      </c>
      <c r="CF103" s="3" t="s">
        <v>394</v>
      </c>
      <c r="CG103" s="3" t="s">
        <v>267</v>
      </c>
      <c r="CH103" s="3">
        <v>5.0</v>
      </c>
      <c r="CI103" s="3" t="s">
        <v>172</v>
      </c>
      <c r="CS103" s="3" t="s">
        <v>155</v>
      </c>
      <c r="CY103" s="3" t="s">
        <v>178</v>
      </c>
      <c r="CZ103" s="3" t="s">
        <v>199</v>
      </c>
      <c r="DA103" s="3" t="s">
        <v>199</v>
      </c>
      <c r="DB103" s="3" t="s">
        <v>199</v>
      </c>
      <c r="DC103" s="3" t="s">
        <v>199</v>
      </c>
      <c r="DD103" s="3" t="s">
        <v>179</v>
      </c>
      <c r="DE103" s="3" t="s">
        <v>200</v>
      </c>
      <c r="DF103" s="3" t="s">
        <v>230</v>
      </c>
      <c r="DG103" s="3" t="s">
        <v>230</v>
      </c>
      <c r="DH103" s="3" t="s">
        <v>230</v>
      </c>
      <c r="DI103" s="3" t="s">
        <v>230</v>
      </c>
      <c r="DJ103" s="3" t="s">
        <v>230</v>
      </c>
      <c r="DK103" s="3" t="s">
        <v>197</v>
      </c>
      <c r="DL103" s="3" t="s">
        <v>197</v>
      </c>
      <c r="DM103" s="3" t="s">
        <v>197</v>
      </c>
      <c r="DN103" s="3" t="s">
        <v>197</v>
      </c>
      <c r="DO103" s="3" t="s">
        <v>196</v>
      </c>
      <c r="DP103" s="3" t="s">
        <v>197</v>
      </c>
      <c r="DQ103" s="3" t="s">
        <v>203</v>
      </c>
      <c r="DR103" s="3" t="s">
        <v>203</v>
      </c>
      <c r="DS103" s="3" t="s">
        <v>203</v>
      </c>
      <c r="DT103" s="3" t="s">
        <v>203</v>
      </c>
      <c r="DU103" s="3" t="s">
        <v>196</v>
      </c>
      <c r="DV103" s="3" t="s">
        <v>202</v>
      </c>
      <c r="DW103" s="3" t="s">
        <v>202</v>
      </c>
      <c r="DX103" s="3" t="s">
        <v>202</v>
      </c>
      <c r="DY103" s="3" t="s">
        <v>202</v>
      </c>
      <c r="DZ103" s="3" t="s">
        <v>202</v>
      </c>
      <c r="EA103" s="3" t="s">
        <v>155</v>
      </c>
      <c r="EB103" s="3" t="s">
        <v>155</v>
      </c>
      <c r="EC103" s="3" t="s">
        <v>155</v>
      </c>
      <c r="ED103" s="3" t="s">
        <v>155</v>
      </c>
      <c r="EE103" s="3" t="s">
        <v>155</v>
      </c>
      <c r="EF103" s="3" t="s">
        <v>155</v>
      </c>
      <c r="EG103" s="3" t="s">
        <v>155</v>
      </c>
      <c r="EH103" s="3" t="s">
        <v>204</v>
      </c>
      <c r="EI103" s="3" t="s">
        <v>204</v>
      </c>
      <c r="EJ103" s="3" t="s">
        <v>204</v>
      </c>
      <c r="EK103" s="3" t="s">
        <v>182</v>
      </c>
      <c r="EL103" s="3" t="s">
        <v>182</v>
      </c>
      <c r="EM103" s="3" t="s">
        <v>215</v>
      </c>
      <c r="EN103" s="3" t="s">
        <v>182</v>
      </c>
      <c r="EO103" s="3" t="s">
        <v>205</v>
      </c>
      <c r="EP103" s="3" t="s">
        <v>205</v>
      </c>
      <c r="EQ103" s="3" t="s">
        <v>205</v>
      </c>
      <c r="ER103" s="3" t="s">
        <v>205</v>
      </c>
      <c r="ES103" s="3" t="s">
        <v>205</v>
      </c>
      <c r="ET103" s="3" t="s">
        <v>205</v>
      </c>
      <c r="EU103" s="3" t="s">
        <v>205</v>
      </c>
      <c r="EV103" s="3" t="s">
        <v>395</v>
      </c>
      <c r="EW103" s="4" t="str">
        <f>TEXT("6278840433013031775","0")</f>
        <v>6278840433013031775</v>
      </c>
    </row>
    <row r="104">
      <c r="A104" s="2">
        <v>45847.4775</v>
      </c>
      <c r="B104" s="3" t="s">
        <v>153</v>
      </c>
      <c r="C104" s="3" t="s">
        <v>155</v>
      </c>
      <c r="E104" s="3" t="s">
        <v>155</v>
      </c>
      <c r="F104" s="3" t="s">
        <v>155</v>
      </c>
      <c r="G104" s="3" t="s">
        <v>155</v>
      </c>
      <c r="J104" s="3" t="s">
        <v>186</v>
      </c>
      <c r="O104" s="3" t="s">
        <v>186</v>
      </c>
      <c r="S104" s="3" t="s">
        <v>158</v>
      </c>
      <c r="Y104" s="3" t="s">
        <v>186</v>
      </c>
      <c r="AC104" s="3" t="s">
        <v>158</v>
      </c>
      <c r="AG104" s="3" t="s">
        <v>208</v>
      </c>
      <c r="AH104" s="3">
        <v>2021.0</v>
      </c>
      <c r="AI104" s="3" t="s">
        <v>187</v>
      </c>
      <c r="AJ104" s="3" t="s">
        <v>188</v>
      </c>
      <c r="AN104" s="3" t="s">
        <v>189</v>
      </c>
      <c r="AP104" s="3" t="s">
        <v>243</v>
      </c>
      <c r="AQ104" s="3" t="s">
        <v>210</v>
      </c>
      <c r="AR104" s="3" t="s">
        <v>210</v>
      </c>
      <c r="AS104" s="3" t="s">
        <v>210</v>
      </c>
      <c r="AT104" s="3" t="s">
        <v>234</v>
      </c>
      <c r="AU104" s="3" t="s">
        <v>153</v>
      </c>
      <c r="AV104" s="3" t="s">
        <v>153</v>
      </c>
      <c r="AW104" s="3" t="s">
        <v>163</v>
      </c>
      <c r="AX104" s="3" t="s">
        <v>153</v>
      </c>
      <c r="AY104" s="3" t="s">
        <v>212</v>
      </c>
      <c r="BD104" s="3" t="s">
        <v>153</v>
      </c>
      <c r="BE104" s="3" t="s">
        <v>191</v>
      </c>
      <c r="BF104" s="3" t="s">
        <v>191</v>
      </c>
      <c r="BG104" s="3" t="s">
        <v>191</v>
      </c>
      <c r="BH104" s="3" t="s">
        <v>191</v>
      </c>
      <c r="BI104" s="3" t="s">
        <v>193</v>
      </c>
      <c r="BJ104" s="3" t="s">
        <v>193</v>
      </c>
      <c r="BK104" s="3" t="s">
        <v>193</v>
      </c>
      <c r="BL104" s="3" t="s">
        <v>193</v>
      </c>
      <c r="BM104" s="3" t="s">
        <v>193</v>
      </c>
      <c r="BN104" s="3" t="s">
        <v>192</v>
      </c>
      <c r="BO104" s="3" t="s">
        <v>195</v>
      </c>
      <c r="BP104" s="3" t="s">
        <v>192</v>
      </c>
      <c r="BQ104" s="3" t="s">
        <v>203</v>
      </c>
      <c r="BR104" s="3" t="s">
        <v>196</v>
      </c>
      <c r="BS104" s="3" t="s">
        <v>196</v>
      </c>
      <c r="BT104" s="3" t="s">
        <v>196</v>
      </c>
      <c r="BU104" s="3" t="s">
        <v>196</v>
      </c>
      <c r="BV104" s="3" t="s">
        <v>196</v>
      </c>
      <c r="BW104" s="3" t="s">
        <v>181</v>
      </c>
      <c r="BX104" s="3" t="s">
        <v>195</v>
      </c>
      <c r="BY104" s="3" t="s">
        <v>195</v>
      </c>
      <c r="BZ104" s="3" t="s">
        <v>195</v>
      </c>
      <c r="CA104" s="3" t="s">
        <v>195</v>
      </c>
      <c r="CB104" s="3" t="s">
        <v>155</v>
      </c>
      <c r="CF104" s="3" t="s">
        <v>280</v>
      </c>
      <c r="CG104" s="3" t="s">
        <v>240</v>
      </c>
      <c r="CH104" s="3">
        <v>1.0</v>
      </c>
      <c r="CI104" s="3" t="s">
        <v>172</v>
      </c>
      <c r="CS104" s="3" t="s">
        <v>155</v>
      </c>
      <c r="CY104" s="3" t="s">
        <v>180</v>
      </c>
      <c r="CZ104" s="3" t="s">
        <v>199</v>
      </c>
      <c r="DA104" s="3" t="s">
        <v>199</v>
      </c>
      <c r="DB104" s="3" t="s">
        <v>200</v>
      </c>
      <c r="DC104" s="3" t="s">
        <v>200</v>
      </c>
      <c r="DD104" s="3" t="s">
        <v>200</v>
      </c>
      <c r="DE104" s="3" t="s">
        <v>200</v>
      </c>
      <c r="DF104" s="3" t="s">
        <v>180</v>
      </c>
      <c r="DG104" s="3" t="s">
        <v>180</v>
      </c>
      <c r="DH104" s="3" t="s">
        <v>180</v>
      </c>
      <c r="DI104" s="3" t="s">
        <v>180</v>
      </c>
      <c r="DJ104" s="3" t="s">
        <v>180</v>
      </c>
      <c r="DK104" s="3" t="s">
        <v>181</v>
      </c>
      <c r="DL104" s="3" t="s">
        <v>181</v>
      </c>
      <c r="DM104" s="3" t="s">
        <v>181</v>
      </c>
      <c r="DN104" s="3" t="s">
        <v>181</v>
      </c>
      <c r="DO104" s="3" t="s">
        <v>181</v>
      </c>
      <c r="DP104" s="3" t="s">
        <v>181</v>
      </c>
      <c r="DQ104" s="3" t="s">
        <v>181</v>
      </c>
      <c r="DR104" s="3" t="s">
        <v>181</v>
      </c>
      <c r="DS104" s="3" t="s">
        <v>196</v>
      </c>
      <c r="DT104" s="3" t="s">
        <v>196</v>
      </c>
      <c r="DU104" s="3" t="s">
        <v>196</v>
      </c>
      <c r="DV104" s="3" t="s">
        <v>196</v>
      </c>
      <c r="DW104" s="3" t="s">
        <v>196</v>
      </c>
      <c r="DX104" s="3" t="s">
        <v>196</v>
      </c>
      <c r="DY104" s="3" t="s">
        <v>196</v>
      </c>
      <c r="DZ104" s="3" t="s">
        <v>181</v>
      </c>
      <c r="EA104" s="3" t="s">
        <v>155</v>
      </c>
      <c r="EB104" s="3" t="s">
        <v>155</v>
      </c>
      <c r="EC104" s="3" t="s">
        <v>155</v>
      </c>
      <c r="ED104" s="3" t="s">
        <v>155</v>
      </c>
      <c r="EE104" s="3" t="s">
        <v>155</v>
      </c>
      <c r="EF104" s="3" t="s">
        <v>155</v>
      </c>
      <c r="EG104" s="3" t="s">
        <v>155</v>
      </c>
      <c r="EH104" s="3" t="s">
        <v>204</v>
      </c>
      <c r="EI104" s="3" t="s">
        <v>204</v>
      </c>
      <c r="EJ104" s="3" t="s">
        <v>204</v>
      </c>
      <c r="EK104" s="3" t="s">
        <v>182</v>
      </c>
      <c r="EL104" s="3" t="s">
        <v>182</v>
      </c>
      <c r="EM104" s="3" t="s">
        <v>182</v>
      </c>
      <c r="EN104" s="3" t="s">
        <v>204</v>
      </c>
      <c r="EO104" s="3" t="s">
        <v>205</v>
      </c>
      <c r="EP104" s="3" t="s">
        <v>205</v>
      </c>
      <c r="EQ104" s="3" t="s">
        <v>205</v>
      </c>
      <c r="ER104" s="3" t="s">
        <v>205</v>
      </c>
      <c r="ES104" s="3" t="s">
        <v>205</v>
      </c>
      <c r="ET104" s="3" t="s">
        <v>205</v>
      </c>
      <c r="EU104" s="3" t="s">
        <v>205</v>
      </c>
      <c r="EV104" s="3" t="s">
        <v>396</v>
      </c>
      <c r="EW104" s="4" t="str">
        <f>TEXT("6278840569196883282","0")</f>
        <v>6278840569196883282</v>
      </c>
    </row>
    <row r="105">
      <c r="A105" s="2">
        <v>45847.47751157408</v>
      </c>
      <c r="B105" s="3" t="s">
        <v>153</v>
      </c>
      <c r="C105" s="3" t="s">
        <v>155</v>
      </c>
      <c r="E105" s="3" t="s">
        <v>155</v>
      </c>
      <c r="F105" s="3" t="s">
        <v>155</v>
      </c>
      <c r="G105" s="3" t="s">
        <v>155</v>
      </c>
      <c r="J105" s="3" t="s">
        <v>186</v>
      </c>
      <c r="N105" s="3" t="s">
        <v>158</v>
      </c>
      <c r="R105" s="3" t="s">
        <v>157</v>
      </c>
      <c r="W105" s="3" t="s">
        <v>157</v>
      </c>
      <c r="AE105" s="3" t="s">
        <v>185</v>
      </c>
      <c r="AG105" s="3" t="s">
        <v>224</v>
      </c>
      <c r="AH105" s="3">
        <v>2016.0</v>
      </c>
      <c r="AI105" s="3" t="s">
        <v>279</v>
      </c>
      <c r="AO105" s="3" t="s">
        <v>153</v>
      </c>
      <c r="AP105" s="3" t="s">
        <v>225</v>
      </c>
      <c r="AQ105" s="3" t="s">
        <v>225</v>
      </c>
      <c r="AR105" s="3" t="s">
        <v>225</v>
      </c>
      <c r="AS105" s="3" t="s">
        <v>225</v>
      </c>
      <c r="AT105" s="3" t="s">
        <v>234</v>
      </c>
      <c r="AU105" s="3" t="s">
        <v>153</v>
      </c>
      <c r="AV105" s="3" t="s">
        <v>153</v>
      </c>
      <c r="AW105" s="3" t="s">
        <v>355</v>
      </c>
      <c r="AX105" s="3" t="s">
        <v>153</v>
      </c>
      <c r="AY105" s="3" t="s">
        <v>212</v>
      </c>
      <c r="BD105" s="3" t="s">
        <v>153</v>
      </c>
      <c r="BE105" s="3" t="s">
        <v>164</v>
      </c>
      <c r="BF105" s="3" t="s">
        <v>164</v>
      </c>
      <c r="BG105" s="3" t="s">
        <v>164</v>
      </c>
      <c r="BH105" s="3" t="s">
        <v>164</v>
      </c>
      <c r="BI105" s="3" t="s">
        <v>192</v>
      </c>
      <c r="BJ105" s="3" t="s">
        <v>192</v>
      </c>
      <c r="BK105" s="3" t="s">
        <v>192</v>
      </c>
      <c r="BL105" s="3" t="s">
        <v>195</v>
      </c>
      <c r="BM105" s="3" t="s">
        <v>195</v>
      </c>
      <c r="BN105" s="3" t="s">
        <v>192</v>
      </c>
      <c r="BO105" s="3" t="s">
        <v>195</v>
      </c>
      <c r="BP105" s="3" t="s">
        <v>192</v>
      </c>
      <c r="BQ105" s="3" t="s">
        <v>196</v>
      </c>
      <c r="BR105" s="3" t="s">
        <v>197</v>
      </c>
      <c r="BS105" s="3" t="s">
        <v>196</v>
      </c>
      <c r="BT105" s="3" t="s">
        <v>197</v>
      </c>
      <c r="BU105" s="3" t="s">
        <v>197</v>
      </c>
      <c r="BV105" s="3" t="s">
        <v>197</v>
      </c>
      <c r="BW105" s="3" t="s">
        <v>166</v>
      </c>
      <c r="BX105" s="3" t="s">
        <v>193</v>
      </c>
      <c r="BY105" s="3" t="s">
        <v>193</v>
      </c>
      <c r="BZ105" s="3" t="s">
        <v>165</v>
      </c>
      <c r="CA105" s="3" t="s">
        <v>193</v>
      </c>
      <c r="CB105" s="3" t="s">
        <v>155</v>
      </c>
      <c r="CF105" s="3" t="s">
        <v>155</v>
      </c>
      <c r="CG105" s="3" t="s">
        <v>240</v>
      </c>
      <c r="CH105" s="3">
        <v>2.0</v>
      </c>
      <c r="CI105" s="3" t="s">
        <v>172</v>
      </c>
      <c r="CS105" s="3" t="s">
        <v>155</v>
      </c>
      <c r="CY105" s="3" t="s">
        <v>221</v>
      </c>
      <c r="CZ105" s="3" t="s">
        <v>179</v>
      </c>
      <c r="DA105" s="3" t="s">
        <v>179</v>
      </c>
      <c r="DB105" s="3" t="s">
        <v>179</v>
      </c>
      <c r="DC105" s="3" t="s">
        <v>200</v>
      </c>
      <c r="DD105" s="3" t="s">
        <v>200</v>
      </c>
      <c r="DE105" s="3" t="s">
        <v>200</v>
      </c>
      <c r="DF105" s="3" t="s">
        <v>230</v>
      </c>
      <c r="DG105" s="3" t="s">
        <v>230</v>
      </c>
      <c r="DH105" s="3" t="s">
        <v>230</v>
      </c>
      <c r="DI105" s="3" t="s">
        <v>230</v>
      </c>
      <c r="DJ105" s="3" t="s">
        <v>230</v>
      </c>
      <c r="DK105" s="3" t="s">
        <v>181</v>
      </c>
      <c r="DL105" s="3" t="s">
        <v>196</v>
      </c>
      <c r="DM105" s="3" t="s">
        <v>197</v>
      </c>
      <c r="DN105" s="3" t="s">
        <v>196</v>
      </c>
      <c r="DO105" s="3" t="s">
        <v>196</v>
      </c>
      <c r="DP105" s="3" t="s">
        <v>196</v>
      </c>
      <c r="DQ105" s="3" t="s">
        <v>196</v>
      </c>
      <c r="DR105" s="3" t="s">
        <v>196</v>
      </c>
      <c r="DS105" s="3" t="s">
        <v>196</v>
      </c>
      <c r="DT105" s="3" t="s">
        <v>196</v>
      </c>
      <c r="DU105" s="3" t="s">
        <v>196</v>
      </c>
      <c r="DV105" s="3" t="s">
        <v>196</v>
      </c>
      <c r="DW105" s="3" t="s">
        <v>197</v>
      </c>
      <c r="DX105" s="3" t="s">
        <v>197</v>
      </c>
      <c r="DY105" s="3" t="s">
        <v>197</v>
      </c>
      <c r="DZ105" s="3" t="s">
        <v>197</v>
      </c>
      <c r="EA105" s="3" t="s">
        <v>214</v>
      </c>
      <c r="EB105" s="3" t="s">
        <v>155</v>
      </c>
      <c r="EC105" s="3" t="s">
        <v>155</v>
      </c>
      <c r="ED105" s="3" t="s">
        <v>155</v>
      </c>
      <c r="EE105" s="3" t="s">
        <v>155</v>
      </c>
      <c r="EF105" s="3" t="s">
        <v>155</v>
      </c>
      <c r="EG105" s="3" t="s">
        <v>155</v>
      </c>
      <c r="EH105" s="3" t="s">
        <v>204</v>
      </c>
      <c r="EI105" s="3" t="s">
        <v>204</v>
      </c>
      <c r="EJ105" s="3" t="s">
        <v>204</v>
      </c>
      <c r="EK105" s="3" t="s">
        <v>204</v>
      </c>
      <c r="EL105" s="3" t="s">
        <v>182</v>
      </c>
      <c r="EM105" s="3" t="s">
        <v>182</v>
      </c>
      <c r="EN105" s="3" t="s">
        <v>204</v>
      </c>
      <c r="EO105" s="3" t="s">
        <v>205</v>
      </c>
      <c r="EP105" s="3" t="s">
        <v>206</v>
      </c>
      <c r="EQ105" s="3" t="s">
        <v>192</v>
      </c>
      <c r="ER105" s="3" t="s">
        <v>206</v>
      </c>
      <c r="ES105" s="3" t="s">
        <v>206</v>
      </c>
      <c r="ET105" s="3" t="s">
        <v>206</v>
      </c>
      <c r="EU105" s="3" t="s">
        <v>206</v>
      </c>
      <c r="EV105" s="3" t="s">
        <v>397</v>
      </c>
      <c r="EW105" s="4" t="str">
        <f>TEXT("6278840572126176077","0")</f>
        <v>6278840572126176077</v>
      </c>
    </row>
    <row r="106">
      <c r="A106" s="2">
        <v>45847.481875</v>
      </c>
      <c r="B106" s="3" t="s">
        <v>153</v>
      </c>
      <c r="C106" s="3" t="s">
        <v>155</v>
      </c>
      <c r="E106" s="3" t="s">
        <v>155</v>
      </c>
      <c r="F106" s="3" t="s">
        <v>153</v>
      </c>
      <c r="G106" s="3" t="s">
        <v>155</v>
      </c>
      <c r="J106" s="3" t="s">
        <v>186</v>
      </c>
      <c r="O106" s="3" t="s">
        <v>186</v>
      </c>
      <c r="R106" s="3" t="s">
        <v>157</v>
      </c>
      <c r="W106" s="3" t="s">
        <v>157</v>
      </c>
      <c r="AC106" s="3" t="s">
        <v>158</v>
      </c>
      <c r="AG106" s="3" t="s">
        <v>224</v>
      </c>
      <c r="AH106" s="3">
        <v>2025.0</v>
      </c>
      <c r="AI106" s="3" t="s">
        <v>286</v>
      </c>
      <c r="AO106" s="3" t="s">
        <v>155</v>
      </c>
      <c r="AP106" s="3" t="s">
        <v>250</v>
      </c>
      <c r="AQ106" s="3" t="s">
        <v>190</v>
      </c>
      <c r="AR106" s="3" t="s">
        <v>210</v>
      </c>
      <c r="AS106" s="3" t="s">
        <v>210</v>
      </c>
      <c r="AT106" s="3" t="s">
        <v>162</v>
      </c>
      <c r="AU106" s="3" t="s">
        <v>155</v>
      </c>
      <c r="BD106" s="3" t="s">
        <v>153</v>
      </c>
      <c r="BE106" s="3" t="s">
        <v>227</v>
      </c>
      <c r="BF106" s="3" t="s">
        <v>164</v>
      </c>
      <c r="BG106" s="3" t="s">
        <v>227</v>
      </c>
      <c r="BH106" s="3" t="s">
        <v>164</v>
      </c>
      <c r="BI106" s="3" t="s">
        <v>165</v>
      </c>
      <c r="BJ106" s="3" t="s">
        <v>165</v>
      </c>
      <c r="BK106" s="3" t="s">
        <v>165</v>
      </c>
      <c r="BL106" s="3" t="s">
        <v>165</v>
      </c>
      <c r="BM106" s="3" t="s">
        <v>165</v>
      </c>
      <c r="BN106" s="3" t="s">
        <v>195</v>
      </c>
      <c r="BO106" s="3" t="s">
        <v>165</v>
      </c>
      <c r="BP106" s="3" t="s">
        <v>165</v>
      </c>
      <c r="BQ106" s="3" t="s">
        <v>196</v>
      </c>
      <c r="BR106" s="3" t="s">
        <v>197</v>
      </c>
      <c r="BS106" s="3" t="s">
        <v>197</v>
      </c>
      <c r="BT106" s="3" t="s">
        <v>166</v>
      </c>
      <c r="BU106" s="3" t="s">
        <v>166</v>
      </c>
      <c r="BV106" s="3" t="s">
        <v>166</v>
      </c>
      <c r="BW106" s="3" t="s">
        <v>166</v>
      </c>
      <c r="CB106" s="3" t="s">
        <v>155</v>
      </c>
      <c r="CF106" s="3" t="s">
        <v>155</v>
      </c>
      <c r="CG106" s="3" t="s">
        <v>240</v>
      </c>
      <c r="CH106" s="3">
        <v>9.0</v>
      </c>
      <c r="CI106" s="3" t="s">
        <v>172</v>
      </c>
      <c r="CS106" s="3" t="s">
        <v>155</v>
      </c>
      <c r="CY106" s="3" t="s">
        <v>180</v>
      </c>
      <c r="CZ106" s="3" t="s">
        <v>200</v>
      </c>
      <c r="DA106" s="3" t="s">
        <v>200</v>
      </c>
      <c r="DB106" s="3" t="s">
        <v>200</v>
      </c>
      <c r="DC106" s="3" t="s">
        <v>200</v>
      </c>
      <c r="DD106" s="3" t="s">
        <v>200</v>
      </c>
      <c r="DE106" s="3" t="s">
        <v>200</v>
      </c>
      <c r="DF106" s="3" t="s">
        <v>180</v>
      </c>
      <c r="DG106" s="3" t="s">
        <v>180</v>
      </c>
      <c r="DH106" s="3" t="s">
        <v>180</v>
      </c>
      <c r="DI106" s="3" t="s">
        <v>180</v>
      </c>
      <c r="DJ106" s="3" t="s">
        <v>180</v>
      </c>
      <c r="DK106" s="3" t="s">
        <v>202</v>
      </c>
      <c r="DL106" s="3" t="s">
        <v>202</v>
      </c>
      <c r="DM106" s="3" t="s">
        <v>202</v>
      </c>
      <c r="DN106" s="3" t="s">
        <v>202</v>
      </c>
      <c r="DO106" s="3" t="s">
        <v>197</v>
      </c>
      <c r="DP106" s="3" t="s">
        <v>202</v>
      </c>
      <c r="DQ106" s="3" t="s">
        <v>196</v>
      </c>
      <c r="DR106" s="3" t="s">
        <v>202</v>
      </c>
      <c r="DS106" s="3" t="s">
        <v>181</v>
      </c>
      <c r="DT106" s="3" t="s">
        <v>181</v>
      </c>
      <c r="DU106" s="3" t="s">
        <v>202</v>
      </c>
      <c r="DV106" s="3" t="s">
        <v>202</v>
      </c>
      <c r="DW106" s="3" t="s">
        <v>202</v>
      </c>
      <c r="DX106" s="3" t="s">
        <v>202</v>
      </c>
      <c r="DY106" s="3" t="s">
        <v>202</v>
      </c>
      <c r="DZ106" s="3" t="s">
        <v>202</v>
      </c>
      <c r="EA106" s="3" t="s">
        <v>155</v>
      </c>
      <c r="EB106" s="3" t="s">
        <v>155</v>
      </c>
      <c r="EC106" s="3" t="s">
        <v>155</v>
      </c>
      <c r="ED106" s="3" t="s">
        <v>155</v>
      </c>
      <c r="EE106" s="3" t="s">
        <v>155</v>
      </c>
      <c r="EF106" s="3" t="s">
        <v>155</v>
      </c>
      <c r="EG106" s="3" t="s">
        <v>155</v>
      </c>
      <c r="EH106" s="3" t="s">
        <v>204</v>
      </c>
      <c r="EI106" s="3" t="s">
        <v>215</v>
      </c>
      <c r="EJ106" s="3" t="s">
        <v>215</v>
      </c>
      <c r="EK106" s="3" t="s">
        <v>215</v>
      </c>
      <c r="EL106" s="3" t="s">
        <v>182</v>
      </c>
      <c r="EM106" s="3" t="s">
        <v>182</v>
      </c>
      <c r="EN106" s="3" t="s">
        <v>215</v>
      </c>
      <c r="EO106" s="3" t="s">
        <v>206</v>
      </c>
      <c r="EP106" s="3" t="s">
        <v>206</v>
      </c>
      <c r="EQ106" s="3" t="s">
        <v>206</v>
      </c>
      <c r="ER106" s="3" t="s">
        <v>206</v>
      </c>
      <c r="ES106" s="3" t="s">
        <v>206</v>
      </c>
      <c r="ET106" s="3" t="s">
        <v>206</v>
      </c>
      <c r="EU106" s="3" t="s">
        <v>206</v>
      </c>
      <c r="EV106" s="3" t="s">
        <v>252</v>
      </c>
      <c r="EW106" s="4" t="str">
        <f>TEXT("6278844342843929749","0")</f>
        <v>6278844342843929749</v>
      </c>
    </row>
    <row r="107">
      <c r="A107" s="2">
        <v>45847.481875</v>
      </c>
      <c r="B107" s="3" t="s">
        <v>153</v>
      </c>
      <c r="C107" s="3" t="s">
        <v>155</v>
      </c>
      <c r="E107" s="3" t="s">
        <v>155</v>
      </c>
      <c r="F107" s="3" t="s">
        <v>155</v>
      </c>
      <c r="G107" s="3" t="s">
        <v>153</v>
      </c>
      <c r="J107" s="3" t="s">
        <v>186</v>
      </c>
      <c r="O107" s="3" t="s">
        <v>186</v>
      </c>
      <c r="R107" s="3" t="s">
        <v>157</v>
      </c>
      <c r="W107" s="3" t="s">
        <v>157</v>
      </c>
      <c r="AF107" s="3" t="s">
        <v>156</v>
      </c>
      <c r="AG107" s="3" t="s">
        <v>217</v>
      </c>
      <c r="AH107" s="3">
        <v>2019.0</v>
      </c>
      <c r="AI107" s="3" t="s">
        <v>209</v>
      </c>
      <c r="AP107" s="3" t="s">
        <v>250</v>
      </c>
      <c r="AQ107" s="3" t="s">
        <v>250</v>
      </c>
      <c r="AR107" s="3" t="s">
        <v>190</v>
      </c>
      <c r="AS107" s="3" t="s">
        <v>210</v>
      </c>
      <c r="AT107" s="3" t="s">
        <v>218</v>
      </c>
      <c r="AU107" s="3" t="s">
        <v>153</v>
      </c>
      <c r="AV107" s="3" t="s">
        <v>153</v>
      </c>
      <c r="AW107" s="3" t="s">
        <v>219</v>
      </c>
      <c r="AX107" s="3" t="s">
        <v>153</v>
      </c>
      <c r="AY107" s="3" t="s">
        <v>212</v>
      </c>
      <c r="BD107" s="3" t="s">
        <v>153</v>
      </c>
      <c r="BE107" s="3" t="s">
        <v>156</v>
      </c>
      <c r="BF107" s="3" t="s">
        <v>191</v>
      </c>
      <c r="BG107" s="3" t="s">
        <v>156</v>
      </c>
      <c r="BH107" s="3" t="s">
        <v>191</v>
      </c>
      <c r="BI107" s="3" t="s">
        <v>193</v>
      </c>
      <c r="BJ107" s="3" t="s">
        <v>165</v>
      </c>
      <c r="BK107" s="3" t="s">
        <v>194</v>
      </c>
      <c r="BL107" s="3" t="s">
        <v>194</v>
      </c>
      <c r="BM107" s="3" t="s">
        <v>193</v>
      </c>
      <c r="BN107" s="3" t="s">
        <v>194</v>
      </c>
      <c r="BO107" s="3" t="s">
        <v>195</v>
      </c>
      <c r="BP107" s="3" t="s">
        <v>195</v>
      </c>
      <c r="BQ107" s="3" t="s">
        <v>196</v>
      </c>
      <c r="BR107" s="3" t="s">
        <v>196</v>
      </c>
      <c r="BS107" s="3" t="s">
        <v>196</v>
      </c>
      <c r="BT107" s="3" t="s">
        <v>166</v>
      </c>
      <c r="BU107" s="3" t="s">
        <v>196</v>
      </c>
      <c r="BV107" s="3" t="s">
        <v>166</v>
      </c>
      <c r="BW107" s="3" t="s">
        <v>166</v>
      </c>
      <c r="BX107" s="3" t="s">
        <v>165</v>
      </c>
      <c r="BY107" s="3" t="s">
        <v>193</v>
      </c>
      <c r="BZ107" s="3" t="s">
        <v>165</v>
      </c>
      <c r="CA107" s="3" t="s">
        <v>195</v>
      </c>
      <c r="CB107" s="3" t="s">
        <v>155</v>
      </c>
      <c r="CF107" s="3" t="s">
        <v>155</v>
      </c>
      <c r="CG107" s="3" t="s">
        <v>281</v>
      </c>
      <c r="CH107" s="3">
        <v>1.0</v>
      </c>
      <c r="CI107" s="3" t="s">
        <v>172</v>
      </c>
      <c r="CS107" s="3" t="s">
        <v>155</v>
      </c>
      <c r="CY107" s="3" t="s">
        <v>180</v>
      </c>
      <c r="CZ107" s="3" t="s">
        <v>200</v>
      </c>
      <c r="DA107" s="3" t="s">
        <v>179</v>
      </c>
      <c r="DB107" s="3" t="s">
        <v>200</v>
      </c>
      <c r="DC107" s="3" t="s">
        <v>179</v>
      </c>
      <c r="DD107" s="3" t="s">
        <v>200</v>
      </c>
      <c r="DE107" s="3" t="s">
        <v>200</v>
      </c>
      <c r="DF107" s="3" t="s">
        <v>180</v>
      </c>
      <c r="DG107" s="3" t="s">
        <v>230</v>
      </c>
      <c r="DH107" s="3" t="s">
        <v>180</v>
      </c>
      <c r="DI107" s="3" t="s">
        <v>230</v>
      </c>
      <c r="DJ107" s="3" t="s">
        <v>230</v>
      </c>
      <c r="DK107" s="3" t="s">
        <v>203</v>
      </c>
      <c r="DL107" s="3" t="s">
        <v>196</v>
      </c>
      <c r="DM107" s="3" t="s">
        <v>202</v>
      </c>
      <c r="DN107" s="3" t="s">
        <v>202</v>
      </c>
      <c r="DO107" s="3" t="s">
        <v>196</v>
      </c>
      <c r="DP107" s="3" t="s">
        <v>203</v>
      </c>
      <c r="DQ107" s="3" t="s">
        <v>181</v>
      </c>
      <c r="DR107" s="3" t="s">
        <v>181</v>
      </c>
      <c r="DS107" s="3" t="s">
        <v>203</v>
      </c>
      <c r="DT107" s="3" t="s">
        <v>203</v>
      </c>
      <c r="DU107" s="3" t="s">
        <v>197</v>
      </c>
      <c r="DV107" s="3" t="s">
        <v>197</v>
      </c>
      <c r="DW107" s="3" t="s">
        <v>197</v>
      </c>
      <c r="DX107" s="3" t="s">
        <v>196</v>
      </c>
      <c r="DY107" s="3" t="s">
        <v>196</v>
      </c>
      <c r="DZ107" s="3" t="s">
        <v>203</v>
      </c>
      <c r="EA107" s="3" t="s">
        <v>155</v>
      </c>
      <c r="EB107" s="3" t="s">
        <v>155</v>
      </c>
      <c r="EC107" s="3" t="s">
        <v>155</v>
      </c>
      <c r="ED107" s="3" t="s">
        <v>155</v>
      </c>
      <c r="EE107" s="3" t="s">
        <v>155</v>
      </c>
      <c r="EF107" s="3" t="s">
        <v>155</v>
      </c>
      <c r="EG107" s="3" t="s">
        <v>155</v>
      </c>
      <c r="EH107" s="3" t="s">
        <v>204</v>
      </c>
      <c r="EI107" s="3" t="s">
        <v>204</v>
      </c>
      <c r="EJ107" s="3" t="s">
        <v>204</v>
      </c>
      <c r="EK107" s="3" t="s">
        <v>215</v>
      </c>
      <c r="EL107" s="3" t="s">
        <v>182</v>
      </c>
      <c r="EM107" s="3" t="s">
        <v>222</v>
      </c>
      <c r="EN107" s="3" t="s">
        <v>247</v>
      </c>
      <c r="EO107" s="3" t="s">
        <v>205</v>
      </c>
      <c r="EP107" s="3" t="s">
        <v>205</v>
      </c>
      <c r="EQ107" s="3" t="s">
        <v>205</v>
      </c>
      <c r="ER107" s="3" t="s">
        <v>205</v>
      </c>
      <c r="ES107" s="3" t="s">
        <v>205</v>
      </c>
      <c r="ET107" s="3" t="s">
        <v>205</v>
      </c>
      <c r="EU107" s="3" t="s">
        <v>205</v>
      </c>
      <c r="EV107" s="3" t="s">
        <v>398</v>
      </c>
      <c r="EW107" s="4" t="str">
        <f>TEXT("6278844341192384835","0")</f>
        <v>6278844341192384835</v>
      </c>
    </row>
    <row r="108">
      <c r="A108" s="2">
        <v>45847.483310185184</v>
      </c>
      <c r="B108" s="3" t="s">
        <v>153</v>
      </c>
      <c r="C108" s="3" t="s">
        <v>155</v>
      </c>
      <c r="E108" s="3" t="s">
        <v>155</v>
      </c>
      <c r="F108" s="3" t="s">
        <v>155</v>
      </c>
      <c r="G108" s="3" t="s">
        <v>155</v>
      </c>
      <c r="I108" s="3" t="s">
        <v>158</v>
      </c>
      <c r="N108" s="3" t="s">
        <v>158</v>
      </c>
      <c r="S108" s="3" t="s">
        <v>158</v>
      </c>
      <c r="W108" s="3" t="s">
        <v>157</v>
      </c>
      <c r="AB108" s="3" t="s">
        <v>157</v>
      </c>
      <c r="AG108" s="3" t="s">
        <v>224</v>
      </c>
      <c r="AH108" s="3">
        <v>2015.0</v>
      </c>
      <c r="AI108" s="3" t="s">
        <v>187</v>
      </c>
      <c r="AL108" s="3" t="s">
        <v>237</v>
      </c>
      <c r="AN108" s="3" t="s">
        <v>314</v>
      </c>
      <c r="AP108" s="3" t="s">
        <v>190</v>
      </c>
      <c r="AQ108" s="3" t="s">
        <v>250</v>
      </c>
      <c r="AR108" s="3" t="s">
        <v>190</v>
      </c>
      <c r="AS108" s="3" t="s">
        <v>190</v>
      </c>
      <c r="AT108" s="3" t="s">
        <v>226</v>
      </c>
      <c r="AU108" s="3" t="s">
        <v>153</v>
      </c>
      <c r="AV108" s="3" t="s">
        <v>153</v>
      </c>
      <c r="AW108" s="3" t="s">
        <v>163</v>
      </c>
      <c r="AX108" s="3" t="s">
        <v>155</v>
      </c>
      <c r="AY108" s="3" t="s">
        <v>212</v>
      </c>
      <c r="BD108" s="3" t="s">
        <v>153</v>
      </c>
      <c r="BE108" s="3" t="s">
        <v>164</v>
      </c>
      <c r="BF108" s="3" t="s">
        <v>191</v>
      </c>
      <c r="BG108" s="3" t="s">
        <v>191</v>
      </c>
      <c r="BH108" s="3" t="s">
        <v>191</v>
      </c>
      <c r="BI108" s="3" t="s">
        <v>192</v>
      </c>
      <c r="BJ108" s="3" t="s">
        <v>192</v>
      </c>
      <c r="BK108" s="3" t="s">
        <v>192</v>
      </c>
      <c r="BL108" s="3" t="s">
        <v>192</v>
      </c>
      <c r="BM108" s="3" t="s">
        <v>192</v>
      </c>
      <c r="BN108" s="3" t="s">
        <v>192</v>
      </c>
      <c r="BO108" s="3" t="s">
        <v>192</v>
      </c>
      <c r="BP108" s="3" t="s">
        <v>192</v>
      </c>
      <c r="BQ108" s="3" t="s">
        <v>181</v>
      </c>
      <c r="BR108" s="3" t="s">
        <v>181</v>
      </c>
      <c r="BS108" s="3" t="s">
        <v>181</v>
      </c>
      <c r="BT108" s="3" t="s">
        <v>181</v>
      </c>
      <c r="BU108" s="3" t="s">
        <v>181</v>
      </c>
      <c r="BV108" s="3" t="s">
        <v>181</v>
      </c>
      <c r="BW108" s="3" t="s">
        <v>181</v>
      </c>
      <c r="BX108" s="3" t="s">
        <v>192</v>
      </c>
      <c r="BY108" s="3" t="s">
        <v>192</v>
      </c>
      <c r="BZ108" s="3" t="s">
        <v>192</v>
      </c>
      <c r="CA108" s="3" t="s">
        <v>192</v>
      </c>
      <c r="CB108" s="3" t="s">
        <v>155</v>
      </c>
      <c r="CF108" s="3" t="s">
        <v>155</v>
      </c>
      <c r="CG108" s="3" t="s">
        <v>155</v>
      </c>
      <c r="CH108" s="3">
        <v>0.0</v>
      </c>
      <c r="CI108" s="3" t="s">
        <v>172</v>
      </c>
      <c r="CS108" s="3" t="s">
        <v>155</v>
      </c>
      <c r="CY108" s="3" t="s">
        <v>180</v>
      </c>
      <c r="CZ108" s="3" t="s">
        <v>200</v>
      </c>
      <c r="DA108" s="3" t="s">
        <v>200</v>
      </c>
      <c r="DB108" s="3" t="s">
        <v>200</v>
      </c>
      <c r="DC108" s="3" t="s">
        <v>200</v>
      </c>
      <c r="DD108" s="3" t="s">
        <v>200</v>
      </c>
      <c r="DE108" s="3" t="s">
        <v>200</v>
      </c>
      <c r="DF108" s="3" t="s">
        <v>230</v>
      </c>
      <c r="DG108" s="3" t="s">
        <v>230</v>
      </c>
      <c r="DH108" s="3" t="s">
        <v>230</v>
      </c>
      <c r="DI108" s="3" t="s">
        <v>230</v>
      </c>
      <c r="DJ108" s="3" t="s">
        <v>230</v>
      </c>
      <c r="DK108" s="3" t="s">
        <v>196</v>
      </c>
      <c r="DL108" s="3" t="s">
        <v>196</v>
      </c>
      <c r="DM108" s="3" t="s">
        <v>196</v>
      </c>
      <c r="DN108" s="3" t="s">
        <v>196</v>
      </c>
      <c r="DO108" s="3" t="s">
        <v>196</v>
      </c>
      <c r="DP108" s="3" t="s">
        <v>196</v>
      </c>
      <c r="DQ108" s="3" t="s">
        <v>196</v>
      </c>
      <c r="DR108" s="3" t="s">
        <v>196</v>
      </c>
      <c r="DS108" s="3" t="s">
        <v>196</v>
      </c>
      <c r="DT108" s="3" t="s">
        <v>196</v>
      </c>
      <c r="DU108" s="3" t="s">
        <v>196</v>
      </c>
      <c r="DV108" s="3" t="s">
        <v>196</v>
      </c>
      <c r="DW108" s="3" t="s">
        <v>196</v>
      </c>
      <c r="DX108" s="3" t="s">
        <v>196</v>
      </c>
      <c r="DY108" s="3" t="s">
        <v>196</v>
      </c>
      <c r="DZ108" s="3" t="s">
        <v>196</v>
      </c>
      <c r="EA108" s="3" t="s">
        <v>155</v>
      </c>
      <c r="EB108" s="3" t="s">
        <v>155</v>
      </c>
      <c r="EC108" s="3" t="s">
        <v>155</v>
      </c>
      <c r="ED108" s="3" t="s">
        <v>155</v>
      </c>
      <c r="EE108" s="3" t="s">
        <v>155</v>
      </c>
      <c r="EF108" s="3" t="s">
        <v>155</v>
      </c>
      <c r="EG108" s="3" t="s">
        <v>155</v>
      </c>
      <c r="EH108" s="3" t="s">
        <v>204</v>
      </c>
      <c r="EI108" s="3" t="s">
        <v>204</v>
      </c>
      <c r="EJ108" s="3" t="s">
        <v>222</v>
      </c>
      <c r="EK108" s="3" t="s">
        <v>182</v>
      </c>
      <c r="EL108" s="3" t="s">
        <v>182</v>
      </c>
      <c r="EM108" s="3" t="s">
        <v>182</v>
      </c>
      <c r="EN108" s="3" t="s">
        <v>222</v>
      </c>
      <c r="EO108" s="3" t="s">
        <v>192</v>
      </c>
      <c r="EP108" s="3" t="s">
        <v>192</v>
      </c>
      <c r="EQ108" s="3" t="s">
        <v>192</v>
      </c>
      <c r="ER108" s="3" t="s">
        <v>192</v>
      </c>
      <c r="ES108" s="3" t="s">
        <v>192</v>
      </c>
      <c r="ET108" s="3" t="s">
        <v>192</v>
      </c>
      <c r="EU108" s="3" t="s">
        <v>192</v>
      </c>
      <c r="EV108" s="3" t="s">
        <v>399</v>
      </c>
      <c r="EW108" s="4" t="str">
        <f>TEXT("6278845588415358946","0")</f>
        <v>6278845588415358946</v>
      </c>
    </row>
    <row r="109">
      <c r="A109" s="2">
        <v>45847.48358796296</v>
      </c>
      <c r="B109" s="3" t="s">
        <v>153</v>
      </c>
      <c r="C109" s="3" t="s">
        <v>153</v>
      </c>
      <c r="D109" s="3" t="s">
        <v>284</v>
      </c>
      <c r="E109" s="3" t="s">
        <v>153</v>
      </c>
      <c r="F109" s="3" t="s">
        <v>153</v>
      </c>
      <c r="G109" s="3" t="s">
        <v>153</v>
      </c>
      <c r="K109" s="3" t="s">
        <v>185</v>
      </c>
      <c r="N109" s="3" t="s">
        <v>158</v>
      </c>
      <c r="S109" s="3" t="s">
        <v>158</v>
      </c>
      <c r="Z109" s="3" t="s">
        <v>185</v>
      </c>
      <c r="AC109" s="3" t="s">
        <v>158</v>
      </c>
      <c r="AG109" s="3" t="s">
        <v>400</v>
      </c>
      <c r="AH109" s="3">
        <v>2012.0</v>
      </c>
      <c r="AI109" s="3" t="s">
        <v>187</v>
      </c>
      <c r="AJ109" s="3" t="s">
        <v>188</v>
      </c>
      <c r="AN109" s="3" t="s">
        <v>189</v>
      </c>
      <c r="AP109" s="3" t="s">
        <v>210</v>
      </c>
      <c r="AQ109" s="3" t="s">
        <v>250</v>
      </c>
      <c r="AR109" s="3" t="s">
        <v>250</v>
      </c>
      <c r="AS109" s="3" t="s">
        <v>250</v>
      </c>
      <c r="AT109" s="3" t="s">
        <v>162</v>
      </c>
      <c r="AU109" s="3" t="s">
        <v>153</v>
      </c>
      <c r="AV109" s="3" t="s">
        <v>153</v>
      </c>
      <c r="AW109" s="3" t="s">
        <v>163</v>
      </c>
      <c r="AX109" s="3" t="s">
        <v>153</v>
      </c>
      <c r="AY109" s="3" t="s">
        <v>244</v>
      </c>
      <c r="AZ109" s="3" t="s">
        <v>155</v>
      </c>
      <c r="BA109" s="3" t="s">
        <v>155</v>
      </c>
      <c r="BB109" s="3" t="s">
        <v>255</v>
      </c>
      <c r="BC109" s="3" t="s">
        <v>155</v>
      </c>
      <c r="BD109" s="3" t="s">
        <v>153</v>
      </c>
      <c r="BE109" s="3" t="s">
        <v>191</v>
      </c>
      <c r="BF109" s="3" t="s">
        <v>227</v>
      </c>
      <c r="BG109" s="3" t="s">
        <v>227</v>
      </c>
      <c r="BH109" s="3" t="s">
        <v>227</v>
      </c>
      <c r="BI109" s="3" t="s">
        <v>195</v>
      </c>
      <c r="BJ109" s="3" t="s">
        <v>192</v>
      </c>
      <c r="BK109" s="3" t="s">
        <v>195</v>
      </c>
      <c r="BL109" s="3" t="s">
        <v>193</v>
      </c>
      <c r="BM109" s="3" t="s">
        <v>193</v>
      </c>
      <c r="BN109" s="3" t="s">
        <v>193</v>
      </c>
      <c r="BO109" s="3" t="s">
        <v>192</v>
      </c>
      <c r="BP109" s="3" t="s">
        <v>193</v>
      </c>
      <c r="BQ109" s="3" t="s">
        <v>196</v>
      </c>
      <c r="BR109" s="3" t="s">
        <v>181</v>
      </c>
      <c r="BS109" s="3" t="s">
        <v>197</v>
      </c>
      <c r="BT109" s="3" t="s">
        <v>197</v>
      </c>
      <c r="BU109" s="3" t="s">
        <v>197</v>
      </c>
      <c r="BV109" s="3" t="s">
        <v>197</v>
      </c>
      <c r="BW109" s="3" t="s">
        <v>166</v>
      </c>
      <c r="BX109" s="3" t="s">
        <v>193</v>
      </c>
      <c r="BY109" s="3" t="s">
        <v>192</v>
      </c>
      <c r="BZ109" s="3" t="s">
        <v>165</v>
      </c>
      <c r="CA109" s="3" t="s">
        <v>193</v>
      </c>
      <c r="CB109" s="3" t="s">
        <v>153</v>
      </c>
      <c r="CC109" s="3" t="s">
        <v>235</v>
      </c>
      <c r="CD109" s="3" t="s">
        <v>168</v>
      </c>
      <c r="CE109" s="3" t="s">
        <v>155</v>
      </c>
      <c r="CF109" s="3" t="s">
        <v>155</v>
      </c>
      <c r="CG109" s="3" t="s">
        <v>240</v>
      </c>
      <c r="CH109" s="3">
        <v>1.0</v>
      </c>
      <c r="CI109" s="3" t="s">
        <v>172</v>
      </c>
      <c r="CS109" s="3" t="s">
        <v>155</v>
      </c>
      <c r="CY109" s="3" t="s">
        <v>221</v>
      </c>
      <c r="CZ109" s="3" t="s">
        <v>179</v>
      </c>
      <c r="DA109" s="3" t="s">
        <v>179</v>
      </c>
      <c r="DB109" s="3" t="s">
        <v>200</v>
      </c>
      <c r="DC109" s="3" t="s">
        <v>200</v>
      </c>
      <c r="DD109" s="3" t="s">
        <v>200</v>
      </c>
      <c r="DE109" s="3" t="s">
        <v>200</v>
      </c>
      <c r="DF109" s="3" t="s">
        <v>230</v>
      </c>
      <c r="DG109" s="3" t="s">
        <v>230</v>
      </c>
      <c r="DH109" s="3" t="s">
        <v>180</v>
      </c>
      <c r="DI109" s="3" t="s">
        <v>230</v>
      </c>
      <c r="DJ109" s="3" t="s">
        <v>230</v>
      </c>
      <c r="DK109" s="3" t="s">
        <v>196</v>
      </c>
      <c r="DL109" s="3" t="s">
        <v>196</v>
      </c>
      <c r="DM109" s="3" t="s">
        <v>197</v>
      </c>
      <c r="DN109" s="3" t="s">
        <v>202</v>
      </c>
      <c r="DO109" s="3" t="s">
        <v>202</v>
      </c>
      <c r="DP109" s="3" t="s">
        <v>202</v>
      </c>
      <c r="DQ109" s="3" t="s">
        <v>197</v>
      </c>
      <c r="DR109" s="3" t="s">
        <v>202</v>
      </c>
      <c r="DS109" s="3" t="s">
        <v>202</v>
      </c>
      <c r="DT109" s="3" t="s">
        <v>202</v>
      </c>
      <c r="DU109" s="3" t="s">
        <v>202</v>
      </c>
      <c r="DV109" s="3" t="s">
        <v>202</v>
      </c>
      <c r="DW109" s="3" t="s">
        <v>202</v>
      </c>
      <c r="DX109" s="3" t="s">
        <v>202</v>
      </c>
      <c r="DY109" s="3" t="s">
        <v>202</v>
      </c>
      <c r="DZ109" s="3" t="s">
        <v>202</v>
      </c>
      <c r="EA109" s="3" t="s">
        <v>155</v>
      </c>
      <c r="EB109" s="3" t="s">
        <v>155</v>
      </c>
      <c r="EC109" s="3" t="s">
        <v>155</v>
      </c>
      <c r="ED109" s="3" t="s">
        <v>155</v>
      </c>
      <c r="EE109" s="3" t="s">
        <v>155</v>
      </c>
      <c r="EF109" s="3" t="s">
        <v>155</v>
      </c>
      <c r="EG109" s="3" t="s">
        <v>155</v>
      </c>
      <c r="EH109" s="3" t="s">
        <v>204</v>
      </c>
      <c r="EI109" s="3" t="s">
        <v>204</v>
      </c>
      <c r="EJ109" s="3" t="s">
        <v>204</v>
      </c>
      <c r="EK109" s="3" t="s">
        <v>204</v>
      </c>
      <c r="EL109" s="3" t="s">
        <v>182</v>
      </c>
      <c r="EM109" s="3" t="s">
        <v>204</v>
      </c>
      <c r="EN109" s="3" t="s">
        <v>204</v>
      </c>
      <c r="EO109" s="3" t="s">
        <v>205</v>
      </c>
      <c r="EP109" s="3" t="s">
        <v>193</v>
      </c>
      <c r="EQ109" s="3" t="s">
        <v>193</v>
      </c>
      <c r="ER109" s="3" t="s">
        <v>206</v>
      </c>
      <c r="ES109" s="3" t="s">
        <v>192</v>
      </c>
      <c r="ET109" s="3" t="s">
        <v>192</v>
      </c>
      <c r="EU109" s="3" t="s">
        <v>183</v>
      </c>
      <c r="EV109" s="3" t="s">
        <v>401</v>
      </c>
      <c r="EW109" s="4" t="str">
        <f>TEXT("6278845824318302080","0")</f>
        <v>6278845824318302080</v>
      </c>
    </row>
    <row r="110">
      <c r="A110" s="2">
        <v>45847.48386574074</v>
      </c>
      <c r="B110" s="3" t="s">
        <v>153</v>
      </c>
      <c r="C110" s="3" t="s">
        <v>155</v>
      </c>
      <c r="E110" s="3" t="s">
        <v>155</v>
      </c>
      <c r="F110" s="3" t="s">
        <v>155</v>
      </c>
      <c r="G110" s="3" t="s">
        <v>155</v>
      </c>
      <c r="J110" s="3" t="s">
        <v>186</v>
      </c>
      <c r="K110" s="3" t="s">
        <v>185</v>
      </c>
      <c r="N110" s="3" t="s">
        <v>158</v>
      </c>
      <c r="R110" s="3" t="s">
        <v>157</v>
      </c>
      <c r="X110" s="3" t="s">
        <v>158</v>
      </c>
      <c r="AE110" s="3" t="s">
        <v>185</v>
      </c>
      <c r="AG110" s="3" t="s">
        <v>217</v>
      </c>
      <c r="AH110" s="3">
        <v>1995.0</v>
      </c>
      <c r="AI110" s="3" t="s">
        <v>286</v>
      </c>
      <c r="AO110" s="3" t="s">
        <v>153</v>
      </c>
      <c r="AP110" s="3" t="s">
        <v>190</v>
      </c>
      <c r="AQ110" s="3" t="s">
        <v>190</v>
      </c>
      <c r="AR110" s="3" t="s">
        <v>243</v>
      </c>
      <c r="AS110" s="3" t="s">
        <v>210</v>
      </c>
      <c r="AT110" s="3" t="s">
        <v>234</v>
      </c>
      <c r="AU110" s="3" t="s">
        <v>153</v>
      </c>
      <c r="AV110" s="3" t="s">
        <v>155</v>
      </c>
      <c r="BD110" s="3" t="s">
        <v>155</v>
      </c>
      <c r="CI110" s="3" t="s">
        <v>172</v>
      </c>
      <c r="CS110" s="3" t="s">
        <v>155</v>
      </c>
      <c r="CY110" s="3" t="s">
        <v>180</v>
      </c>
      <c r="CZ110" s="3" t="s">
        <v>179</v>
      </c>
      <c r="DA110" s="3" t="s">
        <v>200</v>
      </c>
      <c r="DB110" s="3" t="s">
        <v>200</v>
      </c>
      <c r="DC110" s="3" t="s">
        <v>200</v>
      </c>
      <c r="DD110" s="3" t="s">
        <v>200</v>
      </c>
      <c r="DE110" s="3" t="s">
        <v>200</v>
      </c>
      <c r="DF110" s="3" t="s">
        <v>230</v>
      </c>
      <c r="DG110" s="3" t="s">
        <v>230</v>
      </c>
      <c r="DH110" s="3" t="s">
        <v>180</v>
      </c>
      <c r="DI110" s="3" t="s">
        <v>180</v>
      </c>
      <c r="DJ110" s="3" t="s">
        <v>230</v>
      </c>
      <c r="DK110" s="3" t="s">
        <v>197</v>
      </c>
      <c r="DL110" s="3" t="s">
        <v>202</v>
      </c>
      <c r="DM110" s="3" t="s">
        <v>202</v>
      </c>
      <c r="DN110" s="3" t="s">
        <v>202</v>
      </c>
      <c r="DO110" s="3" t="s">
        <v>203</v>
      </c>
      <c r="DP110" s="3" t="s">
        <v>203</v>
      </c>
      <c r="DQ110" s="3" t="s">
        <v>203</v>
      </c>
      <c r="DR110" s="3" t="s">
        <v>181</v>
      </c>
      <c r="DS110" s="3" t="s">
        <v>203</v>
      </c>
      <c r="DT110" s="3" t="s">
        <v>203</v>
      </c>
      <c r="DU110" s="3" t="s">
        <v>202</v>
      </c>
      <c r="DV110" s="3" t="s">
        <v>202</v>
      </c>
      <c r="DW110" s="3" t="s">
        <v>202</v>
      </c>
      <c r="DX110" s="3" t="s">
        <v>197</v>
      </c>
      <c r="DY110" s="3" t="s">
        <v>196</v>
      </c>
      <c r="DZ110" s="3" t="s">
        <v>196</v>
      </c>
      <c r="EA110" s="3" t="s">
        <v>155</v>
      </c>
      <c r="EB110" s="3" t="s">
        <v>155</v>
      </c>
      <c r="EC110" s="3" t="s">
        <v>155</v>
      </c>
      <c r="ED110" s="3" t="s">
        <v>155</v>
      </c>
      <c r="EE110" s="3" t="s">
        <v>155</v>
      </c>
      <c r="EF110" s="3" t="s">
        <v>155</v>
      </c>
      <c r="EG110" s="3" t="s">
        <v>155</v>
      </c>
      <c r="EH110" s="3" t="s">
        <v>204</v>
      </c>
      <c r="EI110" s="3" t="s">
        <v>204</v>
      </c>
      <c r="EJ110" s="3" t="s">
        <v>204</v>
      </c>
      <c r="EK110" s="3" t="s">
        <v>204</v>
      </c>
      <c r="EL110" s="3" t="s">
        <v>182</v>
      </c>
      <c r="EM110" s="3" t="s">
        <v>182</v>
      </c>
      <c r="EN110" s="3" t="s">
        <v>182</v>
      </c>
      <c r="EO110" s="3" t="s">
        <v>205</v>
      </c>
      <c r="EP110" s="3" t="s">
        <v>206</v>
      </c>
      <c r="EQ110" s="3" t="s">
        <v>206</v>
      </c>
      <c r="ER110" s="3" t="s">
        <v>206</v>
      </c>
      <c r="ES110" s="3" t="s">
        <v>206</v>
      </c>
      <c r="ET110" s="3" t="s">
        <v>206</v>
      </c>
      <c r="EU110" s="3" t="s">
        <v>205</v>
      </c>
      <c r="EV110" s="3" t="s">
        <v>402</v>
      </c>
      <c r="EW110" s="4" t="str">
        <f>TEXT("6278846067616020604","0")</f>
        <v>6278846067616020604</v>
      </c>
    </row>
    <row r="111">
      <c r="A111" s="2">
        <v>45847.48506944445</v>
      </c>
      <c r="B111" s="3" t="s">
        <v>153</v>
      </c>
      <c r="C111" s="3" t="s">
        <v>153</v>
      </c>
      <c r="D111" s="3" t="s">
        <v>284</v>
      </c>
      <c r="E111" s="3" t="s">
        <v>155</v>
      </c>
      <c r="F111" s="3" t="s">
        <v>155</v>
      </c>
      <c r="G111" s="3" t="s">
        <v>155</v>
      </c>
      <c r="I111" s="3" t="s">
        <v>158</v>
      </c>
      <c r="N111" s="3" t="s">
        <v>158</v>
      </c>
      <c r="S111" s="3" t="s">
        <v>158</v>
      </c>
      <c r="W111" s="3" t="s">
        <v>157</v>
      </c>
      <c r="AF111" s="3" t="s">
        <v>156</v>
      </c>
      <c r="AG111" s="3" t="s">
        <v>217</v>
      </c>
      <c r="AH111" s="3">
        <v>2023.0</v>
      </c>
      <c r="AI111" s="3" t="s">
        <v>209</v>
      </c>
      <c r="AP111" s="3" t="s">
        <v>190</v>
      </c>
      <c r="AQ111" s="3" t="s">
        <v>250</v>
      </c>
      <c r="AR111" s="3" t="s">
        <v>190</v>
      </c>
      <c r="AS111" s="3" t="s">
        <v>250</v>
      </c>
      <c r="AT111" s="3" t="s">
        <v>162</v>
      </c>
      <c r="AU111" s="3" t="s">
        <v>155</v>
      </c>
      <c r="BD111" s="3" t="s">
        <v>153</v>
      </c>
      <c r="BE111" s="3" t="s">
        <v>156</v>
      </c>
      <c r="BF111" s="3" t="s">
        <v>164</v>
      </c>
      <c r="BG111" s="3" t="s">
        <v>156</v>
      </c>
      <c r="BH111" s="3" t="s">
        <v>164</v>
      </c>
      <c r="BI111" s="3" t="s">
        <v>195</v>
      </c>
      <c r="BJ111" s="3" t="s">
        <v>195</v>
      </c>
      <c r="BK111" s="3" t="s">
        <v>193</v>
      </c>
      <c r="BL111" s="3" t="s">
        <v>195</v>
      </c>
      <c r="BM111" s="3" t="s">
        <v>193</v>
      </c>
      <c r="BN111" s="3" t="s">
        <v>195</v>
      </c>
      <c r="BO111" s="3" t="s">
        <v>195</v>
      </c>
      <c r="BP111" s="3" t="s">
        <v>193</v>
      </c>
      <c r="BQ111" s="3" t="s">
        <v>197</v>
      </c>
      <c r="BR111" s="3" t="s">
        <v>196</v>
      </c>
      <c r="BS111" s="3" t="s">
        <v>181</v>
      </c>
      <c r="BT111" s="3" t="s">
        <v>181</v>
      </c>
      <c r="BU111" s="3" t="s">
        <v>196</v>
      </c>
      <c r="BV111" s="3" t="s">
        <v>196</v>
      </c>
      <c r="BW111" s="3" t="s">
        <v>197</v>
      </c>
      <c r="CB111" s="3" t="s">
        <v>155</v>
      </c>
      <c r="CF111" s="3" t="s">
        <v>155</v>
      </c>
      <c r="CG111" s="3" t="s">
        <v>256</v>
      </c>
      <c r="CH111" s="3">
        <v>7.0</v>
      </c>
      <c r="CI111" s="3" t="s">
        <v>172</v>
      </c>
      <c r="CS111" s="3" t="s">
        <v>155</v>
      </c>
      <c r="CY111" s="3" t="s">
        <v>180</v>
      </c>
      <c r="CZ111" s="3" t="s">
        <v>179</v>
      </c>
      <c r="DA111" s="3" t="s">
        <v>179</v>
      </c>
      <c r="DB111" s="3" t="s">
        <v>199</v>
      </c>
      <c r="DC111" s="3" t="s">
        <v>179</v>
      </c>
      <c r="DD111" s="3" t="s">
        <v>199</v>
      </c>
      <c r="DE111" s="3" t="s">
        <v>199</v>
      </c>
      <c r="DF111" s="3" t="s">
        <v>201</v>
      </c>
      <c r="DG111" s="3" t="s">
        <v>180</v>
      </c>
      <c r="DH111" s="3" t="s">
        <v>230</v>
      </c>
      <c r="DI111" s="3" t="s">
        <v>230</v>
      </c>
      <c r="DJ111" s="3" t="s">
        <v>180</v>
      </c>
      <c r="DK111" s="3" t="s">
        <v>196</v>
      </c>
      <c r="DL111" s="3" t="s">
        <v>181</v>
      </c>
      <c r="DM111" s="3" t="s">
        <v>197</v>
      </c>
      <c r="DN111" s="3" t="s">
        <v>196</v>
      </c>
      <c r="DO111" s="3" t="s">
        <v>196</v>
      </c>
      <c r="DP111" s="3" t="s">
        <v>197</v>
      </c>
      <c r="DQ111" s="3" t="s">
        <v>203</v>
      </c>
      <c r="DR111" s="3" t="s">
        <v>203</v>
      </c>
      <c r="DS111" s="3" t="s">
        <v>203</v>
      </c>
      <c r="DT111" s="3" t="s">
        <v>203</v>
      </c>
      <c r="DU111" s="3" t="s">
        <v>196</v>
      </c>
      <c r="DV111" s="3" t="s">
        <v>197</v>
      </c>
      <c r="DW111" s="3" t="s">
        <v>196</v>
      </c>
      <c r="DX111" s="3" t="s">
        <v>197</v>
      </c>
      <c r="DY111" s="3" t="s">
        <v>197</v>
      </c>
      <c r="DZ111" s="3" t="s">
        <v>197</v>
      </c>
      <c r="EA111" s="3" t="s">
        <v>214</v>
      </c>
      <c r="EB111" s="3" t="s">
        <v>155</v>
      </c>
      <c r="EC111" s="3" t="s">
        <v>155</v>
      </c>
      <c r="ED111" s="3" t="s">
        <v>155</v>
      </c>
      <c r="EE111" s="3" t="s">
        <v>155</v>
      </c>
      <c r="EF111" s="3" t="s">
        <v>155</v>
      </c>
      <c r="EG111" s="3" t="s">
        <v>155</v>
      </c>
      <c r="EH111" s="3" t="s">
        <v>222</v>
      </c>
      <c r="EI111" s="3" t="s">
        <v>215</v>
      </c>
      <c r="EJ111" s="3" t="s">
        <v>222</v>
      </c>
      <c r="EK111" s="3" t="s">
        <v>222</v>
      </c>
      <c r="EL111" s="3" t="s">
        <v>247</v>
      </c>
      <c r="EM111" s="3" t="s">
        <v>222</v>
      </c>
      <c r="EN111" s="3" t="s">
        <v>215</v>
      </c>
      <c r="EO111" s="3" t="s">
        <v>192</v>
      </c>
      <c r="EP111" s="3" t="s">
        <v>205</v>
      </c>
      <c r="EQ111" s="3" t="s">
        <v>192</v>
      </c>
      <c r="ER111" s="3" t="s">
        <v>192</v>
      </c>
      <c r="ES111" s="3" t="s">
        <v>206</v>
      </c>
      <c r="ET111" s="3" t="s">
        <v>206</v>
      </c>
      <c r="EU111" s="3" t="s">
        <v>192</v>
      </c>
      <c r="EV111" s="3" t="s">
        <v>403</v>
      </c>
      <c r="EW111" s="4" t="str">
        <f>TEXT("6278847109575017153","0")</f>
        <v>6278847109575017153</v>
      </c>
    </row>
    <row r="112">
      <c r="A112" s="2">
        <v>45847.48527777778</v>
      </c>
      <c r="B112" s="3" t="s">
        <v>153</v>
      </c>
      <c r="C112" s="3" t="s">
        <v>155</v>
      </c>
      <c r="E112" s="3" t="s">
        <v>155</v>
      </c>
      <c r="F112" s="3" t="s">
        <v>155</v>
      </c>
      <c r="G112" s="3" t="s">
        <v>155</v>
      </c>
      <c r="I112" s="3" t="s">
        <v>158</v>
      </c>
      <c r="M112" s="3" t="s">
        <v>157</v>
      </c>
      <c r="R112" s="3" t="s">
        <v>157</v>
      </c>
      <c r="W112" s="3" t="s">
        <v>157</v>
      </c>
      <c r="AF112" s="3" t="s">
        <v>156</v>
      </c>
      <c r="AG112" s="3" t="s">
        <v>217</v>
      </c>
      <c r="AH112" s="3">
        <v>2023.0</v>
      </c>
      <c r="AI112" s="3" t="s">
        <v>279</v>
      </c>
      <c r="AO112" s="3" t="s">
        <v>153</v>
      </c>
      <c r="AP112" s="3" t="s">
        <v>190</v>
      </c>
      <c r="AQ112" s="3" t="s">
        <v>250</v>
      </c>
      <c r="AR112" s="3" t="s">
        <v>190</v>
      </c>
      <c r="AS112" s="3" t="s">
        <v>250</v>
      </c>
      <c r="AT112" s="3" t="s">
        <v>218</v>
      </c>
      <c r="AU112" s="3" t="s">
        <v>153</v>
      </c>
      <c r="AV112" s="3" t="s">
        <v>153</v>
      </c>
      <c r="AW112" s="3" t="s">
        <v>163</v>
      </c>
      <c r="AX112" s="3" t="s">
        <v>155</v>
      </c>
      <c r="AY112" s="3" t="s">
        <v>212</v>
      </c>
      <c r="BD112" s="3" t="s">
        <v>153</v>
      </c>
      <c r="BE112" s="3" t="s">
        <v>156</v>
      </c>
      <c r="BF112" s="3" t="s">
        <v>164</v>
      </c>
      <c r="BG112" s="3" t="s">
        <v>156</v>
      </c>
      <c r="BH112" s="3" t="s">
        <v>213</v>
      </c>
      <c r="BI112" s="3" t="s">
        <v>193</v>
      </c>
      <c r="BJ112" s="3" t="s">
        <v>193</v>
      </c>
      <c r="BK112" s="3" t="s">
        <v>193</v>
      </c>
      <c r="BL112" s="3" t="s">
        <v>193</v>
      </c>
      <c r="BM112" s="3" t="s">
        <v>193</v>
      </c>
      <c r="BN112" s="3" t="s">
        <v>192</v>
      </c>
      <c r="BO112" s="3" t="s">
        <v>193</v>
      </c>
      <c r="BP112" s="3" t="s">
        <v>193</v>
      </c>
      <c r="BQ112" s="3" t="s">
        <v>196</v>
      </c>
      <c r="BR112" s="3" t="s">
        <v>196</v>
      </c>
      <c r="BS112" s="3" t="s">
        <v>197</v>
      </c>
      <c r="BT112" s="3" t="s">
        <v>197</v>
      </c>
      <c r="BU112" s="3" t="s">
        <v>197</v>
      </c>
      <c r="BV112" s="3" t="s">
        <v>196</v>
      </c>
      <c r="BW112" s="3" t="s">
        <v>197</v>
      </c>
      <c r="BX112" s="3" t="s">
        <v>193</v>
      </c>
      <c r="BY112" s="3" t="s">
        <v>193</v>
      </c>
      <c r="BZ112" s="3" t="s">
        <v>193</v>
      </c>
      <c r="CA112" s="3" t="s">
        <v>195</v>
      </c>
      <c r="CB112" s="3" t="s">
        <v>153</v>
      </c>
      <c r="CC112" s="3" t="s">
        <v>167</v>
      </c>
      <c r="CD112" s="3" t="s">
        <v>228</v>
      </c>
      <c r="CE112" s="3" t="s">
        <v>155</v>
      </c>
      <c r="CF112" s="3" t="s">
        <v>155</v>
      </c>
      <c r="CG112" s="3" t="s">
        <v>198</v>
      </c>
      <c r="CH112" s="3">
        <v>1.0</v>
      </c>
      <c r="CI112" s="3" t="s">
        <v>172</v>
      </c>
      <c r="CS112" s="3" t="s">
        <v>155</v>
      </c>
      <c r="CY112" s="3" t="s">
        <v>180</v>
      </c>
      <c r="CZ112" s="3" t="s">
        <v>179</v>
      </c>
      <c r="DA112" s="3" t="s">
        <v>179</v>
      </c>
      <c r="DB112" s="3" t="s">
        <v>179</v>
      </c>
      <c r="DC112" s="3" t="s">
        <v>200</v>
      </c>
      <c r="DD112" s="3" t="s">
        <v>200</v>
      </c>
      <c r="DE112" s="3" t="s">
        <v>200</v>
      </c>
      <c r="DF112" s="3" t="s">
        <v>180</v>
      </c>
      <c r="DG112" s="3" t="s">
        <v>180</v>
      </c>
      <c r="DH112" s="3" t="s">
        <v>180</v>
      </c>
      <c r="DI112" s="3" t="s">
        <v>180</v>
      </c>
      <c r="DJ112" s="3" t="s">
        <v>180</v>
      </c>
      <c r="DK112" s="3" t="s">
        <v>197</v>
      </c>
      <c r="DL112" s="3" t="s">
        <v>196</v>
      </c>
      <c r="DM112" s="3" t="s">
        <v>196</v>
      </c>
      <c r="DN112" s="3" t="s">
        <v>197</v>
      </c>
      <c r="DO112" s="3" t="s">
        <v>197</v>
      </c>
      <c r="DP112" s="3" t="s">
        <v>197</v>
      </c>
      <c r="DQ112" s="3" t="s">
        <v>181</v>
      </c>
      <c r="DR112" s="3" t="s">
        <v>181</v>
      </c>
      <c r="DS112" s="3" t="s">
        <v>203</v>
      </c>
      <c r="DT112" s="3" t="s">
        <v>181</v>
      </c>
      <c r="DU112" s="3" t="s">
        <v>197</v>
      </c>
      <c r="DV112" s="3" t="s">
        <v>197</v>
      </c>
      <c r="DW112" s="3" t="s">
        <v>196</v>
      </c>
      <c r="DX112" s="3" t="s">
        <v>197</v>
      </c>
      <c r="DY112" s="3" t="s">
        <v>197</v>
      </c>
      <c r="DZ112" s="3" t="s">
        <v>197</v>
      </c>
      <c r="EA112" s="3" t="s">
        <v>155</v>
      </c>
      <c r="EB112" s="3" t="s">
        <v>155</v>
      </c>
      <c r="EC112" s="3" t="s">
        <v>155</v>
      </c>
      <c r="ED112" s="3" t="s">
        <v>155</v>
      </c>
      <c r="EE112" s="3" t="s">
        <v>155</v>
      </c>
      <c r="EF112" s="3" t="s">
        <v>155</v>
      </c>
      <c r="EG112" s="3" t="s">
        <v>155</v>
      </c>
      <c r="EH112" s="3" t="s">
        <v>204</v>
      </c>
      <c r="EI112" s="3" t="s">
        <v>204</v>
      </c>
      <c r="EJ112" s="3" t="s">
        <v>204</v>
      </c>
      <c r="EK112" s="3" t="s">
        <v>204</v>
      </c>
      <c r="EL112" s="3" t="s">
        <v>182</v>
      </c>
      <c r="EM112" s="3" t="s">
        <v>215</v>
      </c>
      <c r="EN112" s="3" t="s">
        <v>215</v>
      </c>
      <c r="EO112" s="3" t="s">
        <v>205</v>
      </c>
      <c r="EP112" s="3" t="s">
        <v>205</v>
      </c>
      <c r="EQ112" s="3" t="s">
        <v>205</v>
      </c>
      <c r="ER112" s="3" t="s">
        <v>192</v>
      </c>
      <c r="ES112" s="3" t="s">
        <v>192</v>
      </c>
      <c r="ET112" s="3" t="s">
        <v>192</v>
      </c>
      <c r="EU112" s="3" t="s">
        <v>192</v>
      </c>
      <c r="EV112" s="3" t="s">
        <v>404</v>
      </c>
      <c r="EW112" s="4" t="str">
        <f>TEXT("6278847287111742760","0")</f>
        <v>6278847287111742760</v>
      </c>
    </row>
    <row r="113">
      <c r="A113" s="2">
        <v>45847.48630787037</v>
      </c>
      <c r="B113" s="3" t="s">
        <v>153</v>
      </c>
      <c r="C113" s="3" t="s">
        <v>155</v>
      </c>
      <c r="E113" s="3" t="s">
        <v>155</v>
      </c>
      <c r="F113" s="3" t="s">
        <v>155</v>
      </c>
      <c r="G113" s="3" t="s">
        <v>155</v>
      </c>
      <c r="I113" s="3" t="s">
        <v>158</v>
      </c>
      <c r="N113" s="3" t="s">
        <v>158</v>
      </c>
      <c r="R113" s="3" t="s">
        <v>157</v>
      </c>
      <c r="W113" s="3" t="s">
        <v>157</v>
      </c>
      <c r="AB113" s="3" t="s">
        <v>157</v>
      </c>
      <c r="AG113" s="3" t="s">
        <v>159</v>
      </c>
      <c r="AH113" s="3">
        <v>2024.0</v>
      </c>
      <c r="AI113" s="3" t="s">
        <v>209</v>
      </c>
      <c r="AP113" s="3" t="s">
        <v>250</v>
      </c>
      <c r="AQ113" s="3" t="s">
        <v>250</v>
      </c>
      <c r="AR113" s="3" t="s">
        <v>250</v>
      </c>
      <c r="AS113" s="3" t="s">
        <v>250</v>
      </c>
      <c r="AT113" s="3" t="s">
        <v>162</v>
      </c>
      <c r="AU113" s="3" t="s">
        <v>155</v>
      </c>
      <c r="BD113" s="3" t="s">
        <v>153</v>
      </c>
      <c r="BE113" s="3" t="s">
        <v>191</v>
      </c>
      <c r="BF113" s="3" t="s">
        <v>164</v>
      </c>
      <c r="BG113" s="3" t="s">
        <v>227</v>
      </c>
      <c r="BH113" s="3" t="s">
        <v>191</v>
      </c>
      <c r="BI113" s="3" t="s">
        <v>165</v>
      </c>
      <c r="BJ113" s="3" t="s">
        <v>165</v>
      </c>
      <c r="BK113" s="3" t="s">
        <v>165</v>
      </c>
      <c r="BL113" s="3" t="s">
        <v>165</v>
      </c>
      <c r="BM113" s="3" t="s">
        <v>165</v>
      </c>
      <c r="BN113" s="3" t="s">
        <v>165</v>
      </c>
      <c r="BO113" s="3" t="s">
        <v>165</v>
      </c>
      <c r="BP113" s="3" t="s">
        <v>165</v>
      </c>
      <c r="BQ113" s="3" t="s">
        <v>197</v>
      </c>
      <c r="BR113" s="3" t="s">
        <v>166</v>
      </c>
      <c r="BS113" s="3" t="s">
        <v>166</v>
      </c>
      <c r="BT113" s="3" t="s">
        <v>166</v>
      </c>
      <c r="BU113" s="3" t="s">
        <v>166</v>
      </c>
      <c r="BV113" s="3" t="s">
        <v>166</v>
      </c>
      <c r="BW113" s="3" t="s">
        <v>166</v>
      </c>
      <c r="CB113" s="3" t="s">
        <v>153</v>
      </c>
      <c r="CC113" s="3" t="s">
        <v>235</v>
      </c>
      <c r="CD113" s="3" t="s">
        <v>168</v>
      </c>
      <c r="CE113" s="3" t="s">
        <v>155</v>
      </c>
      <c r="CF113" s="3" t="s">
        <v>155</v>
      </c>
      <c r="CG113" s="3" t="s">
        <v>155</v>
      </c>
      <c r="CH113" s="3">
        <v>1.0</v>
      </c>
      <c r="CI113" s="3" t="s">
        <v>172</v>
      </c>
      <c r="CS113" s="3" t="s">
        <v>155</v>
      </c>
      <c r="CY113" s="3" t="s">
        <v>180</v>
      </c>
      <c r="CZ113" s="3" t="s">
        <v>200</v>
      </c>
      <c r="DA113" s="3" t="s">
        <v>200</v>
      </c>
      <c r="DB113" s="3" t="s">
        <v>200</v>
      </c>
      <c r="DC113" s="3" t="s">
        <v>200</v>
      </c>
      <c r="DD113" s="3" t="s">
        <v>200</v>
      </c>
      <c r="DE113" s="3" t="s">
        <v>200</v>
      </c>
      <c r="DF113" s="3" t="s">
        <v>180</v>
      </c>
      <c r="DG113" s="3" t="s">
        <v>180</v>
      </c>
      <c r="DH113" s="3" t="s">
        <v>180</v>
      </c>
      <c r="DI113" s="3" t="s">
        <v>180</v>
      </c>
      <c r="DJ113" s="3" t="s">
        <v>180</v>
      </c>
      <c r="DK113" s="3" t="s">
        <v>202</v>
      </c>
      <c r="DL113" s="3" t="s">
        <v>202</v>
      </c>
      <c r="DM113" s="3" t="s">
        <v>202</v>
      </c>
      <c r="DN113" s="3" t="s">
        <v>202</v>
      </c>
      <c r="DO113" s="3" t="s">
        <v>202</v>
      </c>
      <c r="DP113" s="3" t="s">
        <v>202</v>
      </c>
      <c r="DQ113" s="3" t="s">
        <v>202</v>
      </c>
      <c r="DR113" s="3" t="s">
        <v>202</v>
      </c>
      <c r="DS113" s="3" t="s">
        <v>203</v>
      </c>
      <c r="DT113" s="3" t="s">
        <v>203</v>
      </c>
      <c r="DU113" s="3" t="s">
        <v>202</v>
      </c>
      <c r="DV113" s="3" t="s">
        <v>202</v>
      </c>
      <c r="DW113" s="3" t="s">
        <v>202</v>
      </c>
      <c r="DX113" s="3" t="s">
        <v>202</v>
      </c>
      <c r="DY113" s="3" t="s">
        <v>202</v>
      </c>
      <c r="DZ113" s="3" t="s">
        <v>197</v>
      </c>
      <c r="EA113" s="3" t="s">
        <v>155</v>
      </c>
      <c r="EB113" s="3" t="s">
        <v>155</v>
      </c>
      <c r="EC113" s="3" t="s">
        <v>155</v>
      </c>
      <c r="ED113" s="3" t="s">
        <v>155</v>
      </c>
      <c r="EE113" s="3" t="s">
        <v>155</v>
      </c>
      <c r="EF113" s="3" t="s">
        <v>155</v>
      </c>
      <c r="EG113" s="3" t="s">
        <v>155</v>
      </c>
      <c r="EH113" s="3" t="s">
        <v>222</v>
      </c>
      <c r="EI113" s="3" t="s">
        <v>222</v>
      </c>
      <c r="EJ113" s="3" t="s">
        <v>222</v>
      </c>
      <c r="EK113" s="3" t="s">
        <v>222</v>
      </c>
      <c r="EL113" s="3" t="s">
        <v>222</v>
      </c>
      <c r="EM113" s="3" t="s">
        <v>222</v>
      </c>
      <c r="EN113" s="3" t="s">
        <v>222</v>
      </c>
      <c r="EO113" s="3" t="s">
        <v>183</v>
      </c>
      <c r="EP113" s="3" t="s">
        <v>193</v>
      </c>
      <c r="EQ113" s="3" t="s">
        <v>206</v>
      </c>
      <c r="ER113" s="3" t="s">
        <v>206</v>
      </c>
      <c r="ES113" s="3" t="s">
        <v>183</v>
      </c>
      <c r="ET113" s="3" t="s">
        <v>183</v>
      </c>
      <c r="EU113" s="3" t="s">
        <v>183</v>
      </c>
      <c r="EV113" s="3" t="s">
        <v>405</v>
      </c>
      <c r="EW113" s="4" t="str">
        <f>TEXT("6278848179014523896","0")</f>
        <v>6278848179014523896</v>
      </c>
    </row>
    <row r="114">
      <c r="A114" s="2">
        <v>45847.48633101852</v>
      </c>
      <c r="B114" s="3" t="s">
        <v>153</v>
      </c>
      <c r="C114" s="3" t="s">
        <v>155</v>
      </c>
      <c r="E114" s="3" t="s">
        <v>155</v>
      </c>
      <c r="F114" s="3" t="s">
        <v>153</v>
      </c>
      <c r="G114" s="3" t="s">
        <v>155</v>
      </c>
      <c r="J114" s="3" t="s">
        <v>186</v>
      </c>
      <c r="M114" s="3" t="s">
        <v>157</v>
      </c>
      <c r="R114" s="3" t="s">
        <v>157</v>
      </c>
      <c r="W114" s="3" t="s">
        <v>157</v>
      </c>
      <c r="AB114" s="3" t="s">
        <v>157</v>
      </c>
      <c r="AG114" s="3" t="s">
        <v>224</v>
      </c>
      <c r="AH114" s="3">
        <v>2015.0</v>
      </c>
      <c r="AI114" s="3" t="s">
        <v>187</v>
      </c>
      <c r="AJ114" s="3" t="s">
        <v>188</v>
      </c>
      <c r="AN114" s="3" t="s">
        <v>233</v>
      </c>
      <c r="AP114" s="3" t="s">
        <v>250</v>
      </c>
      <c r="AQ114" s="3" t="s">
        <v>250</v>
      </c>
      <c r="AR114" s="3" t="s">
        <v>250</v>
      </c>
      <c r="AS114" s="3" t="s">
        <v>250</v>
      </c>
      <c r="AT114" s="3" t="s">
        <v>406</v>
      </c>
      <c r="AU114" s="3" t="s">
        <v>155</v>
      </c>
      <c r="BD114" s="3" t="s">
        <v>153</v>
      </c>
      <c r="BE114" s="3" t="s">
        <v>213</v>
      </c>
      <c r="BF114" s="3" t="s">
        <v>156</v>
      </c>
      <c r="BG114" s="3" t="s">
        <v>156</v>
      </c>
      <c r="BH114" s="3" t="s">
        <v>156</v>
      </c>
      <c r="BI114" s="3" t="s">
        <v>195</v>
      </c>
      <c r="BJ114" s="3" t="s">
        <v>193</v>
      </c>
      <c r="BK114" s="3" t="s">
        <v>195</v>
      </c>
      <c r="BL114" s="3" t="s">
        <v>195</v>
      </c>
      <c r="BM114" s="3" t="s">
        <v>193</v>
      </c>
      <c r="BN114" s="3" t="s">
        <v>195</v>
      </c>
      <c r="BO114" s="3" t="s">
        <v>195</v>
      </c>
      <c r="BP114" s="3" t="s">
        <v>192</v>
      </c>
      <c r="BQ114" s="3" t="s">
        <v>181</v>
      </c>
      <c r="BR114" s="3" t="s">
        <v>196</v>
      </c>
      <c r="BS114" s="3" t="s">
        <v>196</v>
      </c>
      <c r="BT114" s="3" t="s">
        <v>181</v>
      </c>
      <c r="BU114" s="3" t="s">
        <v>181</v>
      </c>
      <c r="BV114" s="3" t="s">
        <v>203</v>
      </c>
      <c r="BW114" s="3" t="s">
        <v>197</v>
      </c>
      <c r="CB114" s="3" t="s">
        <v>155</v>
      </c>
      <c r="CF114" s="3" t="s">
        <v>155</v>
      </c>
      <c r="CG114" s="3" t="s">
        <v>198</v>
      </c>
      <c r="CH114" s="3">
        <v>3.0</v>
      </c>
      <c r="CI114" s="3" t="s">
        <v>172</v>
      </c>
      <c r="CS114" s="3" t="s">
        <v>155</v>
      </c>
      <c r="CY114" s="3" t="s">
        <v>180</v>
      </c>
      <c r="CZ114" s="3" t="s">
        <v>199</v>
      </c>
      <c r="DA114" s="3" t="s">
        <v>199</v>
      </c>
      <c r="DB114" s="3" t="s">
        <v>179</v>
      </c>
      <c r="DC114" s="3" t="s">
        <v>179</v>
      </c>
      <c r="DD114" s="3" t="s">
        <v>200</v>
      </c>
      <c r="DE114" s="3" t="s">
        <v>179</v>
      </c>
      <c r="DF114" s="3" t="s">
        <v>180</v>
      </c>
      <c r="DG114" s="3" t="s">
        <v>230</v>
      </c>
      <c r="DH114" s="3" t="s">
        <v>180</v>
      </c>
      <c r="DI114" s="3" t="s">
        <v>230</v>
      </c>
      <c r="DJ114" s="3" t="s">
        <v>180</v>
      </c>
      <c r="DK114" s="3" t="s">
        <v>196</v>
      </c>
      <c r="DL114" s="3" t="s">
        <v>197</v>
      </c>
      <c r="DM114" s="3" t="s">
        <v>202</v>
      </c>
      <c r="DN114" s="3" t="s">
        <v>197</v>
      </c>
      <c r="DO114" s="3" t="s">
        <v>196</v>
      </c>
      <c r="DP114" s="3" t="s">
        <v>196</v>
      </c>
      <c r="DQ114" s="3" t="s">
        <v>197</v>
      </c>
      <c r="DR114" s="3" t="s">
        <v>196</v>
      </c>
      <c r="DS114" s="3" t="s">
        <v>197</v>
      </c>
      <c r="DT114" s="3" t="s">
        <v>202</v>
      </c>
      <c r="DU114" s="3" t="s">
        <v>197</v>
      </c>
      <c r="DV114" s="3" t="s">
        <v>197</v>
      </c>
      <c r="DW114" s="3" t="s">
        <v>197</v>
      </c>
      <c r="DX114" s="3" t="s">
        <v>197</v>
      </c>
      <c r="DY114" s="3" t="s">
        <v>202</v>
      </c>
      <c r="DZ114" s="3" t="s">
        <v>197</v>
      </c>
      <c r="EA114" s="3" t="s">
        <v>214</v>
      </c>
      <c r="EB114" s="3" t="s">
        <v>214</v>
      </c>
      <c r="EC114" s="3" t="s">
        <v>340</v>
      </c>
      <c r="ED114" s="3" t="s">
        <v>155</v>
      </c>
      <c r="EE114" s="3" t="s">
        <v>155</v>
      </c>
      <c r="EF114" s="3" t="s">
        <v>310</v>
      </c>
      <c r="EG114" s="3" t="s">
        <v>310</v>
      </c>
      <c r="EH114" s="3" t="s">
        <v>204</v>
      </c>
      <c r="EI114" s="3" t="s">
        <v>204</v>
      </c>
      <c r="EJ114" s="3" t="s">
        <v>204</v>
      </c>
      <c r="EK114" s="3" t="s">
        <v>215</v>
      </c>
      <c r="EL114" s="3" t="s">
        <v>182</v>
      </c>
      <c r="EM114" s="3" t="s">
        <v>222</v>
      </c>
      <c r="EN114" s="3" t="s">
        <v>182</v>
      </c>
      <c r="EO114" s="3" t="s">
        <v>205</v>
      </c>
      <c r="EP114" s="3" t="s">
        <v>206</v>
      </c>
      <c r="EQ114" s="3" t="s">
        <v>206</v>
      </c>
      <c r="ER114" s="3" t="s">
        <v>192</v>
      </c>
      <c r="ES114" s="3" t="s">
        <v>206</v>
      </c>
      <c r="ET114" s="3" t="s">
        <v>193</v>
      </c>
      <c r="EU114" s="3" t="s">
        <v>205</v>
      </c>
      <c r="EV114" s="3" t="s">
        <v>407</v>
      </c>
      <c r="EW114" s="4" t="str">
        <f>TEXT("6278848197874923114","0")</f>
        <v>6278848197874923114</v>
      </c>
    </row>
    <row r="115">
      <c r="A115" s="2">
        <v>45847.4865162037</v>
      </c>
      <c r="B115" s="3" t="s">
        <v>153</v>
      </c>
      <c r="C115" s="3" t="s">
        <v>155</v>
      </c>
      <c r="E115" s="3" t="s">
        <v>155</v>
      </c>
      <c r="F115" s="3" t="s">
        <v>155</v>
      </c>
      <c r="G115" s="3" t="s">
        <v>155</v>
      </c>
      <c r="I115" s="3" t="s">
        <v>158</v>
      </c>
      <c r="N115" s="3" t="s">
        <v>158</v>
      </c>
      <c r="R115" s="3" t="s">
        <v>157</v>
      </c>
      <c r="W115" s="3" t="s">
        <v>157</v>
      </c>
      <c r="AB115" s="3" t="s">
        <v>157</v>
      </c>
      <c r="AG115" s="3" t="s">
        <v>217</v>
      </c>
      <c r="AH115" s="3">
        <v>2021.0</v>
      </c>
      <c r="AI115" s="3" t="s">
        <v>279</v>
      </c>
      <c r="AO115" s="3" t="s">
        <v>153</v>
      </c>
      <c r="AP115" s="3" t="s">
        <v>210</v>
      </c>
      <c r="AQ115" s="3" t="s">
        <v>243</v>
      </c>
      <c r="AR115" s="3" t="s">
        <v>243</v>
      </c>
      <c r="AS115" s="3" t="s">
        <v>210</v>
      </c>
      <c r="AT115" s="3" t="s">
        <v>234</v>
      </c>
      <c r="AU115" s="3" t="s">
        <v>153</v>
      </c>
      <c r="AV115" s="3" t="s">
        <v>153</v>
      </c>
      <c r="AW115" s="3" t="s">
        <v>219</v>
      </c>
      <c r="AX115" s="3" t="s">
        <v>153</v>
      </c>
      <c r="AY115" s="3" t="s">
        <v>212</v>
      </c>
      <c r="BD115" s="3" t="s">
        <v>153</v>
      </c>
      <c r="BE115" s="3" t="s">
        <v>220</v>
      </c>
      <c r="BF115" s="3" t="s">
        <v>191</v>
      </c>
      <c r="BG115" s="3" t="s">
        <v>227</v>
      </c>
      <c r="BH115" s="3" t="s">
        <v>191</v>
      </c>
      <c r="BI115" s="3" t="s">
        <v>192</v>
      </c>
      <c r="BJ115" s="3" t="s">
        <v>195</v>
      </c>
      <c r="BK115" s="3" t="s">
        <v>192</v>
      </c>
      <c r="BL115" s="3" t="s">
        <v>192</v>
      </c>
      <c r="BM115" s="3" t="s">
        <v>195</v>
      </c>
      <c r="BN115" s="3" t="s">
        <v>195</v>
      </c>
      <c r="BO115" s="3" t="s">
        <v>165</v>
      </c>
      <c r="BP115" s="3" t="s">
        <v>165</v>
      </c>
      <c r="BQ115" s="3" t="s">
        <v>203</v>
      </c>
      <c r="BR115" s="3" t="s">
        <v>197</v>
      </c>
      <c r="BS115" s="3" t="s">
        <v>196</v>
      </c>
      <c r="BT115" s="3" t="s">
        <v>197</v>
      </c>
      <c r="BU115" s="3" t="s">
        <v>197</v>
      </c>
      <c r="BV115" s="3" t="s">
        <v>166</v>
      </c>
      <c r="BW115" s="3" t="s">
        <v>196</v>
      </c>
      <c r="BX115" s="3" t="s">
        <v>195</v>
      </c>
      <c r="BY115" s="3" t="s">
        <v>195</v>
      </c>
      <c r="BZ115" s="3" t="s">
        <v>195</v>
      </c>
      <c r="CA115" s="3" t="s">
        <v>192</v>
      </c>
      <c r="CB115" s="3" t="s">
        <v>155</v>
      </c>
      <c r="CF115" s="3" t="s">
        <v>155</v>
      </c>
      <c r="CG115" s="3" t="s">
        <v>240</v>
      </c>
      <c r="CH115" s="3">
        <v>2.0</v>
      </c>
      <c r="CI115" s="3" t="s">
        <v>172</v>
      </c>
      <c r="CS115" s="3" t="s">
        <v>155</v>
      </c>
      <c r="CY115" s="3" t="s">
        <v>221</v>
      </c>
      <c r="CZ115" s="3" t="s">
        <v>200</v>
      </c>
      <c r="DA115" s="3" t="s">
        <v>199</v>
      </c>
      <c r="DB115" s="3" t="s">
        <v>200</v>
      </c>
      <c r="DC115" s="3" t="s">
        <v>200</v>
      </c>
      <c r="DD115" s="3" t="s">
        <v>179</v>
      </c>
      <c r="DE115" s="3" t="s">
        <v>200</v>
      </c>
      <c r="DF115" s="3" t="s">
        <v>230</v>
      </c>
      <c r="DG115" s="3" t="s">
        <v>230</v>
      </c>
      <c r="DH115" s="3" t="s">
        <v>230</v>
      </c>
      <c r="DI115" s="3" t="s">
        <v>230</v>
      </c>
      <c r="DJ115" s="3" t="s">
        <v>230</v>
      </c>
      <c r="DK115" s="3" t="s">
        <v>196</v>
      </c>
      <c r="DL115" s="3" t="s">
        <v>197</v>
      </c>
      <c r="DM115" s="3" t="s">
        <v>202</v>
      </c>
      <c r="DN115" s="3" t="s">
        <v>197</v>
      </c>
      <c r="DO115" s="3" t="s">
        <v>181</v>
      </c>
      <c r="DP115" s="3" t="s">
        <v>203</v>
      </c>
      <c r="DQ115" s="3" t="s">
        <v>202</v>
      </c>
      <c r="DR115" s="3" t="s">
        <v>203</v>
      </c>
      <c r="DS115" s="3" t="s">
        <v>203</v>
      </c>
      <c r="DT115" s="3" t="s">
        <v>196</v>
      </c>
      <c r="DU115" s="3" t="s">
        <v>196</v>
      </c>
      <c r="DV115" s="3" t="s">
        <v>196</v>
      </c>
      <c r="DW115" s="3" t="s">
        <v>196</v>
      </c>
      <c r="DX115" s="3" t="s">
        <v>196</v>
      </c>
      <c r="DY115" s="3" t="s">
        <v>196</v>
      </c>
      <c r="DZ115" s="3" t="s">
        <v>196</v>
      </c>
      <c r="EA115" s="3" t="s">
        <v>214</v>
      </c>
      <c r="EB115" s="3" t="s">
        <v>214</v>
      </c>
      <c r="EC115" s="3" t="s">
        <v>214</v>
      </c>
      <c r="ED115" s="3" t="s">
        <v>155</v>
      </c>
      <c r="EE115" s="3" t="s">
        <v>155</v>
      </c>
      <c r="EF115" s="3" t="s">
        <v>214</v>
      </c>
      <c r="EG115" s="3" t="s">
        <v>214</v>
      </c>
      <c r="EH115" s="3" t="s">
        <v>204</v>
      </c>
      <c r="EI115" s="3" t="s">
        <v>204</v>
      </c>
      <c r="EJ115" s="3" t="s">
        <v>204</v>
      </c>
      <c r="EK115" s="3" t="s">
        <v>215</v>
      </c>
      <c r="EL115" s="3" t="s">
        <v>182</v>
      </c>
      <c r="EM115" s="3" t="s">
        <v>215</v>
      </c>
      <c r="EN115" s="3" t="s">
        <v>215</v>
      </c>
      <c r="EO115" s="3" t="s">
        <v>205</v>
      </c>
      <c r="EP115" s="3" t="s">
        <v>205</v>
      </c>
      <c r="EQ115" s="3" t="s">
        <v>192</v>
      </c>
      <c r="ER115" s="3" t="s">
        <v>192</v>
      </c>
      <c r="ES115" s="3" t="s">
        <v>192</v>
      </c>
      <c r="ET115" s="3" t="s">
        <v>192</v>
      </c>
      <c r="EU115" s="3" t="s">
        <v>192</v>
      </c>
      <c r="EV115" s="3" t="s">
        <v>408</v>
      </c>
      <c r="EW115" s="4" t="str">
        <f>TEXT("6278848352617489121","0")</f>
        <v>6278848352617489121</v>
      </c>
    </row>
    <row r="116">
      <c r="A116" s="2">
        <v>45847.48662037037</v>
      </c>
      <c r="B116" s="3" t="s">
        <v>153</v>
      </c>
      <c r="C116" s="3" t="s">
        <v>155</v>
      </c>
      <c r="E116" s="3" t="s">
        <v>155</v>
      </c>
      <c r="F116" s="3" t="s">
        <v>155</v>
      </c>
      <c r="G116" s="3" t="s">
        <v>155</v>
      </c>
      <c r="J116" s="3" t="s">
        <v>186</v>
      </c>
      <c r="N116" s="3" t="s">
        <v>158</v>
      </c>
      <c r="S116" s="3" t="s">
        <v>158</v>
      </c>
      <c r="X116" s="3" t="s">
        <v>158</v>
      </c>
      <c r="AB116" s="3" t="s">
        <v>157</v>
      </c>
      <c r="AG116" s="3" t="s">
        <v>217</v>
      </c>
      <c r="AH116" s="3">
        <v>2017.0</v>
      </c>
      <c r="AI116" s="3" t="s">
        <v>209</v>
      </c>
      <c r="AP116" s="3" t="s">
        <v>250</v>
      </c>
      <c r="AQ116" s="3" t="s">
        <v>250</v>
      </c>
      <c r="AR116" s="3" t="s">
        <v>250</v>
      </c>
      <c r="AS116" s="3" t="s">
        <v>250</v>
      </c>
      <c r="AT116" s="3" t="s">
        <v>251</v>
      </c>
      <c r="AU116" s="3" t="s">
        <v>155</v>
      </c>
      <c r="BD116" s="3" t="s">
        <v>153</v>
      </c>
      <c r="BE116" s="3" t="s">
        <v>220</v>
      </c>
      <c r="BF116" s="3" t="s">
        <v>220</v>
      </c>
      <c r="BG116" s="3" t="s">
        <v>227</v>
      </c>
      <c r="BH116" s="3" t="s">
        <v>227</v>
      </c>
      <c r="BI116" s="3" t="s">
        <v>192</v>
      </c>
      <c r="BJ116" s="3" t="s">
        <v>192</v>
      </c>
      <c r="BK116" s="3" t="s">
        <v>192</v>
      </c>
      <c r="BL116" s="3" t="s">
        <v>192</v>
      </c>
      <c r="BM116" s="3" t="s">
        <v>193</v>
      </c>
      <c r="BN116" s="3" t="s">
        <v>192</v>
      </c>
      <c r="BO116" s="3" t="s">
        <v>193</v>
      </c>
      <c r="BP116" s="3" t="s">
        <v>193</v>
      </c>
      <c r="BQ116" s="3" t="s">
        <v>196</v>
      </c>
      <c r="BR116" s="3" t="s">
        <v>197</v>
      </c>
      <c r="BS116" s="3" t="s">
        <v>197</v>
      </c>
      <c r="BT116" s="3" t="s">
        <v>197</v>
      </c>
      <c r="BU116" s="3" t="s">
        <v>196</v>
      </c>
      <c r="BV116" s="3" t="s">
        <v>196</v>
      </c>
      <c r="BW116" s="3" t="s">
        <v>196</v>
      </c>
      <c r="CB116" s="3" t="s">
        <v>153</v>
      </c>
      <c r="CC116" s="3" t="s">
        <v>167</v>
      </c>
      <c r="CD116" s="3" t="s">
        <v>168</v>
      </c>
      <c r="CE116" s="3" t="s">
        <v>169</v>
      </c>
      <c r="CF116" s="3" t="s">
        <v>259</v>
      </c>
      <c r="CG116" s="3" t="s">
        <v>155</v>
      </c>
      <c r="CH116" s="3">
        <v>2.0</v>
      </c>
      <c r="CI116" s="3" t="s">
        <v>172</v>
      </c>
      <c r="CS116" s="3" t="s">
        <v>155</v>
      </c>
      <c r="CY116" s="3" t="s">
        <v>201</v>
      </c>
      <c r="CZ116" s="3" t="s">
        <v>179</v>
      </c>
      <c r="DA116" s="3" t="s">
        <v>179</v>
      </c>
      <c r="DB116" s="3" t="s">
        <v>179</v>
      </c>
      <c r="DC116" s="3" t="s">
        <v>179</v>
      </c>
      <c r="DD116" s="3" t="s">
        <v>179</v>
      </c>
      <c r="DE116" s="3" t="s">
        <v>200</v>
      </c>
      <c r="DF116" s="3" t="s">
        <v>180</v>
      </c>
      <c r="DG116" s="3" t="s">
        <v>230</v>
      </c>
      <c r="DH116" s="3" t="s">
        <v>201</v>
      </c>
      <c r="DI116" s="3" t="s">
        <v>180</v>
      </c>
      <c r="DJ116" s="3" t="s">
        <v>201</v>
      </c>
      <c r="DK116" s="3" t="s">
        <v>196</v>
      </c>
      <c r="DL116" s="3" t="s">
        <v>197</v>
      </c>
      <c r="DM116" s="3" t="s">
        <v>202</v>
      </c>
      <c r="DN116" s="3" t="s">
        <v>202</v>
      </c>
      <c r="DO116" s="3" t="s">
        <v>202</v>
      </c>
      <c r="DP116" s="3" t="s">
        <v>202</v>
      </c>
      <c r="DQ116" s="3" t="s">
        <v>203</v>
      </c>
      <c r="DR116" s="3" t="s">
        <v>203</v>
      </c>
      <c r="DS116" s="3" t="s">
        <v>203</v>
      </c>
      <c r="DT116" s="3" t="s">
        <v>181</v>
      </c>
      <c r="DU116" s="3" t="s">
        <v>202</v>
      </c>
      <c r="DV116" s="3" t="s">
        <v>181</v>
      </c>
      <c r="DW116" s="3" t="s">
        <v>181</v>
      </c>
      <c r="DX116" s="3" t="s">
        <v>202</v>
      </c>
      <c r="DY116" s="3" t="s">
        <v>202</v>
      </c>
      <c r="DZ116" s="3" t="s">
        <v>202</v>
      </c>
      <c r="EA116" s="3" t="s">
        <v>155</v>
      </c>
      <c r="EB116" s="3" t="s">
        <v>155</v>
      </c>
      <c r="EC116" s="3" t="s">
        <v>155</v>
      </c>
      <c r="ED116" s="3" t="s">
        <v>155</v>
      </c>
      <c r="EE116" s="3" t="s">
        <v>155</v>
      </c>
      <c r="EF116" s="3" t="s">
        <v>155</v>
      </c>
      <c r="EG116" s="3" t="s">
        <v>155</v>
      </c>
      <c r="EH116" s="3" t="s">
        <v>222</v>
      </c>
      <c r="EI116" s="3" t="s">
        <v>222</v>
      </c>
      <c r="EJ116" s="3" t="s">
        <v>222</v>
      </c>
      <c r="EK116" s="3" t="s">
        <v>222</v>
      </c>
      <c r="EL116" s="3" t="s">
        <v>182</v>
      </c>
      <c r="EM116" s="3" t="s">
        <v>215</v>
      </c>
      <c r="EN116" s="3" t="s">
        <v>215</v>
      </c>
      <c r="EO116" s="3" t="s">
        <v>192</v>
      </c>
      <c r="EP116" s="3" t="s">
        <v>192</v>
      </c>
      <c r="EQ116" s="3" t="s">
        <v>192</v>
      </c>
      <c r="ER116" s="3" t="s">
        <v>192</v>
      </c>
      <c r="ES116" s="3" t="s">
        <v>192</v>
      </c>
      <c r="ET116" s="3" t="s">
        <v>192</v>
      </c>
      <c r="EU116" s="3" t="s">
        <v>192</v>
      </c>
      <c r="EV116" s="3" t="s">
        <v>409</v>
      </c>
      <c r="EW116" s="4" t="str">
        <f>TEXT("6278848447319027488","0")</f>
        <v>6278848447319027488</v>
      </c>
    </row>
    <row r="117">
      <c r="A117" s="2">
        <v>45847.487349537034</v>
      </c>
      <c r="B117" s="3" t="s">
        <v>153</v>
      </c>
      <c r="C117" s="3" t="s">
        <v>153</v>
      </c>
      <c r="D117" s="3" t="s">
        <v>232</v>
      </c>
      <c r="E117" s="3" t="s">
        <v>153</v>
      </c>
      <c r="F117" s="3" t="s">
        <v>155</v>
      </c>
      <c r="G117" s="3" t="s">
        <v>155</v>
      </c>
      <c r="L117" s="3" t="s">
        <v>156</v>
      </c>
      <c r="N117" s="3" t="s">
        <v>158</v>
      </c>
      <c r="R117" s="3" t="s">
        <v>157</v>
      </c>
      <c r="AA117" s="3" t="s">
        <v>156</v>
      </c>
      <c r="AC117" s="3" t="s">
        <v>158</v>
      </c>
      <c r="AG117" s="3" t="s">
        <v>217</v>
      </c>
      <c r="AH117" s="3">
        <v>2024.0</v>
      </c>
      <c r="AI117" s="3" t="s">
        <v>242</v>
      </c>
      <c r="AP117" s="3" t="s">
        <v>190</v>
      </c>
      <c r="AQ117" s="3" t="s">
        <v>210</v>
      </c>
      <c r="AR117" s="3" t="s">
        <v>210</v>
      </c>
      <c r="AS117" s="3" t="s">
        <v>210</v>
      </c>
      <c r="AT117" s="3" t="s">
        <v>162</v>
      </c>
      <c r="AU117" s="3" t="s">
        <v>155</v>
      </c>
      <c r="BD117" s="3" t="s">
        <v>153</v>
      </c>
      <c r="BE117" s="3" t="s">
        <v>227</v>
      </c>
      <c r="BF117" s="3" t="s">
        <v>227</v>
      </c>
      <c r="BG117" s="3" t="s">
        <v>227</v>
      </c>
      <c r="BH117" s="3" t="s">
        <v>227</v>
      </c>
      <c r="BI117" s="3" t="s">
        <v>195</v>
      </c>
      <c r="BJ117" s="3" t="s">
        <v>195</v>
      </c>
      <c r="BK117" s="3" t="s">
        <v>195</v>
      </c>
      <c r="BL117" s="3" t="s">
        <v>195</v>
      </c>
      <c r="BM117" s="3" t="s">
        <v>195</v>
      </c>
      <c r="BN117" s="3" t="s">
        <v>195</v>
      </c>
      <c r="BO117" s="3" t="s">
        <v>195</v>
      </c>
      <c r="BP117" s="3" t="s">
        <v>195</v>
      </c>
      <c r="BQ117" s="3" t="s">
        <v>181</v>
      </c>
      <c r="BR117" s="3" t="s">
        <v>196</v>
      </c>
      <c r="BS117" s="3" t="s">
        <v>181</v>
      </c>
      <c r="BT117" s="3" t="s">
        <v>197</v>
      </c>
      <c r="BU117" s="3" t="s">
        <v>181</v>
      </c>
      <c r="BV117" s="3" t="s">
        <v>181</v>
      </c>
      <c r="BW117" s="3" t="s">
        <v>203</v>
      </c>
      <c r="CB117" s="3" t="s">
        <v>155</v>
      </c>
      <c r="CF117" s="3" t="s">
        <v>155</v>
      </c>
      <c r="CG117" s="3" t="s">
        <v>155</v>
      </c>
      <c r="CH117" s="3">
        <v>0.0</v>
      </c>
      <c r="CI117" s="3" t="s">
        <v>172</v>
      </c>
      <c r="CS117" s="3" t="s">
        <v>155</v>
      </c>
      <c r="CY117" s="3" t="s">
        <v>201</v>
      </c>
      <c r="CZ117" s="3" t="s">
        <v>199</v>
      </c>
      <c r="DA117" s="3" t="s">
        <v>179</v>
      </c>
      <c r="DB117" s="3" t="s">
        <v>199</v>
      </c>
      <c r="DC117" s="3" t="s">
        <v>179</v>
      </c>
      <c r="DD117" s="3" t="s">
        <v>199</v>
      </c>
      <c r="DE117" s="3" t="s">
        <v>199</v>
      </c>
      <c r="DF117" s="3" t="s">
        <v>180</v>
      </c>
      <c r="DG117" s="3" t="s">
        <v>201</v>
      </c>
      <c r="DH117" s="3" t="s">
        <v>180</v>
      </c>
      <c r="DI117" s="3" t="s">
        <v>201</v>
      </c>
      <c r="DJ117" s="3" t="s">
        <v>201</v>
      </c>
      <c r="DK117" s="3" t="s">
        <v>196</v>
      </c>
      <c r="DL117" s="3" t="s">
        <v>196</v>
      </c>
      <c r="DM117" s="3" t="s">
        <v>196</v>
      </c>
      <c r="DN117" s="3" t="s">
        <v>196</v>
      </c>
      <c r="DO117" s="3" t="s">
        <v>196</v>
      </c>
      <c r="DP117" s="3" t="s">
        <v>196</v>
      </c>
      <c r="DQ117" s="3" t="s">
        <v>196</v>
      </c>
      <c r="DR117" s="3" t="s">
        <v>196</v>
      </c>
      <c r="DS117" s="3" t="s">
        <v>197</v>
      </c>
      <c r="DT117" s="3" t="s">
        <v>196</v>
      </c>
      <c r="DU117" s="3" t="s">
        <v>197</v>
      </c>
      <c r="DV117" s="3" t="s">
        <v>196</v>
      </c>
      <c r="DW117" s="3" t="s">
        <v>197</v>
      </c>
      <c r="DX117" s="3" t="s">
        <v>196</v>
      </c>
      <c r="DY117" s="3" t="s">
        <v>196</v>
      </c>
      <c r="DZ117" s="3" t="s">
        <v>196</v>
      </c>
      <c r="EA117" s="3" t="s">
        <v>155</v>
      </c>
      <c r="EB117" s="3" t="s">
        <v>155</v>
      </c>
      <c r="EC117" s="3" t="s">
        <v>155</v>
      </c>
      <c r="ED117" s="3" t="s">
        <v>155</v>
      </c>
      <c r="EE117" s="3" t="s">
        <v>155</v>
      </c>
      <c r="EF117" s="3" t="s">
        <v>155</v>
      </c>
      <c r="EG117" s="3" t="s">
        <v>155</v>
      </c>
      <c r="EH117" s="3" t="s">
        <v>204</v>
      </c>
      <c r="EI117" s="3" t="s">
        <v>204</v>
      </c>
      <c r="EJ117" s="3" t="s">
        <v>204</v>
      </c>
      <c r="EK117" s="3" t="s">
        <v>204</v>
      </c>
      <c r="EL117" s="3" t="s">
        <v>204</v>
      </c>
      <c r="EM117" s="3" t="s">
        <v>204</v>
      </c>
      <c r="EN117" s="3" t="s">
        <v>204</v>
      </c>
      <c r="EO117" s="3" t="s">
        <v>206</v>
      </c>
      <c r="EP117" s="3" t="s">
        <v>206</v>
      </c>
      <c r="EQ117" s="3" t="s">
        <v>206</v>
      </c>
      <c r="ER117" s="3" t="s">
        <v>206</v>
      </c>
      <c r="ES117" s="3" t="s">
        <v>206</v>
      </c>
      <c r="ET117" s="3" t="s">
        <v>206</v>
      </c>
      <c r="EU117" s="3" t="s">
        <v>206</v>
      </c>
      <c r="EV117" s="3" t="s">
        <v>410</v>
      </c>
      <c r="EW117" s="4" t="str">
        <f>TEXT("6278849074933508115","0")</f>
        <v>6278849074933508115</v>
      </c>
    </row>
    <row r="118">
      <c r="A118" s="2">
        <v>45847.48877314815</v>
      </c>
      <c r="B118" s="3" t="s">
        <v>153</v>
      </c>
      <c r="C118" s="3" t="s">
        <v>155</v>
      </c>
      <c r="E118" s="3" t="s">
        <v>155</v>
      </c>
      <c r="F118" s="3" t="s">
        <v>155</v>
      </c>
      <c r="G118" s="3" t="s">
        <v>155</v>
      </c>
      <c r="J118" s="3" t="s">
        <v>186</v>
      </c>
      <c r="N118" s="3" t="s">
        <v>158</v>
      </c>
      <c r="T118" s="3" t="s">
        <v>186</v>
      </c>
      <c r="X118" s="3" t="s">
        <v>158</v>
      </c>
      <c r="AB118" s="3" t="s">
        <v>157</v>
      </c>
      <c r="AG118" s="3" t="s">
        <v>217</v>
      </c>
      <c r="AH118" s="3">
        <v>2025.0</v>
      </c>
      <c r="AI118" s="3" t="s">
        <v>279</v>
      </c>
      <c r="AO118" s="3" t="s">
        <v>153</v>
      </c>
      <c r="AP118" s="3" t="s">
        <v>250</v>
      </c>
      <c r="AQ118" s="3" t="s">
        <v>250</v>
      </c>
      <c r="AR118" s="3" t="s">
        <v>250</v>
      </c>
      <c r="AS118" s="3" t="s">
        <v>250</v>
      </c>
      <c r="AT118" s="3" t="s">
        <v>218</v>
      </c>
      <c r="AU118" s="3" t="s">
        <v>153</v>
      </c>
      <c r="AV118" s="3" t="s">
        <v>153</v>
      </c>
      <c r="AW118" s="3" t="s">
        <v>219</v>
      </c>
      <c r="AX118" s="3" t="s">
        <v>153</v>
      </c>
      <c r="AY118" s="3" t="s">
        <v>212</v>
      </c>
      <c r="BD118" s="3" t="s">
        <v>153</v>
      </c>
      <c r="BE118" s="3" t="s">
        <v>227</v>
      </c>
      <c r="BF118" s="3" t="s">
        <v>164</v>
      </c>
      <c r="BG118" s="3" t="s">
        <v>227</v>
      </c>
      <c r="BH118" s="3" t="s">
        <v>227</v>
      </c>
      <c r="BI118" s="3" t="s">
        <v>194</v>
      </c>
      <c r="BJ118" s="3" t="s">
        <v>194</v>
      </c>
      <c r="BK118" s="3" t="s">
        <v>194</v>
      </c>
      <c r="BL118" s="3" t="s">
        <v>194</v>
      </c>
      <c r="BM118" s="3" t="s">
        <v>194</v>
      </c>
      <c r="BN118" s="3" t="s">
        <v>194</v>
      </c>
      <c r="BO118" s="3" t="s">
        <v>194</v>
      </c>
      <c r="BP118" s="3" t="s">
        <v>192</v>
      </c>
      <c r="BQ118" s="3" t="s">
        <v>203</v>
      </c>
      <c r="BR118" s="3" t="s">
        <v>181</v>
      </c>
      <c r="BS118" s="3" t="s">
        <v>197</v>
      </c>
      <c r="BT118" s="3" t="s">
        <v>166</v>
      </c>
      <c r="BU118" s="3" t="s">
        <v>166</v>
      </c>
      <c r="BV118" s="3" t="s">
        <v>166</v>
      </c>
      <c r="BW118" s="3" t="s">
        <v>166</v>
      </c>
      <c r="BX118" s="3" t="s">
        <v>194</v>
      </c>
      <c r="BY118" s="3" t="s">
        <v>194</v>
      </c>
      <c r="BZ118" s="3" t="s">
        <v>194</v>
      </c>
      <c r="CA118" s="3" t="s">
        <v>194</v>
      </c>
      <c r="CB118" s="3" t="s">
        <v>155</v>
      </c>
      <c r="CF118" s="3" t="s">
        <v>155</v>
      </c>
      <c r="CG118" s="3" t="s">
        <v>332</v>
      </c>
      <c r="CH118" s="3">
        <v>3.0</v>
      </c>
      <c r="CI118" s="3" t="s">
        <v>172</v>
      </c>
      <c r="CS118" s="3" t="s">
        <v>155</v>
      </c>
      <c r="CY118" s="3" t="s">
        <v>178</v>
      </c>
      <c r="CZ118" s="3" t="s">
        <v>199</v>
      </c>
      <c r="DA118" s="3" t="s">
        <v>229</v>
      </c>
      <c r="DB118" s="3" t="s">
        <v>229</v>
      </c>
      <c r="DC118" s="3" t="s">
        <v>229</v>
      </c>
      <c r="DD118" s="3" t="s">
        <v>229</v>
      </c>
      <c r="DE118" s="3" t="s">
        <v>229</v>
      </c>
      <c r="DF118" s="3" t="s">
        <v>178</v>
      </c>
      <c r="DG118" s="3" t="s">
        <v>178</v>
      </c>
      <c r="DH118" s="3" t="s">
        <v>178</v>
      </c>
      <c r="DI118" s="3" t="s">
        <v>178</v>
      </c>
      <c r="DJ118" s="3" t="s">
        <v>178</v>
      </c>
      <c r="DK118" s="3" t="s">
        <v>202</v>
      </c>
      <c r="DL118" s="3" t="s">
        <v>202</v>
      </c>
      <c r="DM118" s="3" t="s">
        <v>202</v>
      </c>
      <c r="DN118" s="3" t="s">
        <v>202</v>
      </c>
      <c r="DO118" s="3" t="s">
        <v>202</v>
      </c>
      <c r="DP118" s="3" t="s">
        <v>197</v>
      </c>
      <c r="DQ118" s="3" t="s">
        <v>197</v>
      </c>
      <c r="DR118" s="3" t="s">
        <v>196</v>
      </c>
      <c r="DS118" s="3" t="s">
        <v>203</v>
      </c>
      <c r="DT118" s="3" t="s">
        <v>203</v>
      </c>
      <c r="DU118" s="3" t="s">
        <v>196</v>
      </c>
      <c r="DV118" s="3" t="s">
        <v>197</v>
      </c>
      <c r="DW118" s="3" t="s">
        <v>202</v>
      </c>
      <c r="DX118" s="3" t="s">
        <v>202</v>
      </c>
      <c r="DY118" s="3" t="s">
        <v>202</v>
      </c>
      <c r="DZ118" s="3" t="s">
        <v>202</v>
      </c>
      <c r="EA118" s="3" t="s">
        <v>155</v>
      </c>
      <c r="EB118" s="3" t="s">
        <v>155</v>
      </c>
      <c r="EC118" s="3" t="s">
        <v>155</v>
      </c>
      <c r="ED118" s="3" t="s">
        <v>155</v>
      </c>
      <c r="EE118" s="3" t="s">
        <v>155</v>
      </c>
      <c r="EF118" s="3" t="s">
        <v>155</v>
      </c>
      <c r="EG118" s="3" t="s">
        <v>155</v>
      </c>
      <c r="EH118" s="3" t="s">
        <v>204</v>
      </c>
      <c r="EI118" s="3" t="s">
        <v>204</v>
      </c>
      <c r="EJ118" s="3" t="s">
        <v>204</v>
      </c>
      <c r="EK118" s="3" t="s">
        <v>204</v>
      </c>
      <c r="EL118" s="3" t="s">
        <v>182</v>
      </c>
      <c r="EM118" s="3" t="s">
        <v>222</v>
      </c>
      <c r="EN118" s="3" t="s">
        <v>215</v>
      </c>
      <c r="EO118" s="3" t="s">
        <v>205</v>
      </c>
      <c r="EP118" s="3" t="s">
        <v>205</v>
      </c>
      <c r="EQ118" s="3" t="s">
        <v>205</v>
      </c>
      <c r="ER118" s="3" t="s">
        <v>205</v>
      </c>
      <c r="ES118" s="3" t="s">
        <v>205</v>
      </c>
      <c r="ET118" s="3" t="s">
        <v>192</v>
      </c>
      <c r="EU118" s="3" t="s">
        <v>205</v>
      </c>
      <c r="EV118" s="3" t="s">
        <v>411</v>
      </c>
      <c r="EW118" s="4" t="str">
        <f>TEXT("6278850308995445266","0")</f>
        <v>6278850308995445266</v>
      </c>
    </row>
    <row r="119">
      <c r="A119" s="2">
        <v>45847.4887962963</v>
      </c>
      <c r="B119" s="3" t="s">
        <v>153</v>
      </c>
      <c r="C119" s="3" t="s">
        <v>155</v>
      </c>
      <c r="E119" s="3" t="s">
        <v>155</v>
      </c>
      <c r="F119" s="3" t="s">
        <v>153</v>
      </c>
      <c r="G119" s="3" t="s">
        <v>155</v>
      </c>
      <c r="J119" s="3" t="s">
        <v>186</v>
      </c>
      <c r="N119" s="3" t="s">
        <v>158</v>
      </c>
      <c r="S119" s="3" t="s">
        <v>158</v>
      </c>
      <c r="AA119" s="3" t="s">
        <v>156</v>
      </c>
      <c r="AB119" s="3" t="s">
        <v>157</v>
      </c>
      <c r="AG119" s="3" t="s">
        <v>412</v>
      </c>
      <c r="AH119" s="3">
        <v>2018.0</v>
      </c>
      <c r="AI119" s="3" t="s">
        <v>187</v>
      </c>
      <c r="AL119" s="3" t="s">
        <v>237</v>
      </c>
      <c r="AN119" s="3" t="s">
        <v>189</v>
      </c>
      <c r="AP119" s="3" t="s">
        <v>210</v>
      </c>
      <c r="AQ119" s="3" t="s">
        <v>250</v>
      </c>
      <c r="AR119" s="3" t="s">
        <v>190</v>
      </c>
      <c r="AS119" s="3" t="s">
        <v>250</v>
      </c>
      <c r="AT119" s="3" t="s">
        <v>218</v>
      </c>
      <c r="AU119" s="3" t="s">
        <v>153</v>
      </c>
      <c r="AV119" s="3" t="s">
        <v>153</v>
      </c>
      <c r="AW119" s="3" t="s">
        <v>163</v>
      </c>
      <c r="AX119" s="3" t="s">
        <v>153</v>
      </c>
      <c r="AY119" s="3" t="s">
        <v>212</v>
      </c>
      <c r="BD119" s="3" t="s">
        <v>153</v>
      </c>
      <c r="BE119" s="3" t="s">
        <v>191</v>
      </c>
      <c r="BF119" s="3" t="s">
        <v>220</v>
      </c>
      <c r="BG119" s="3" t="s">
        <v>227</v>
      </c>
      <c r="BH119" s="3" t="s">
        <v>191</v>
      </c>
      <c r="BI119" s="3" t="s">
        <v>192</v>
      </c>
      <c r="BJ119" s="3" t="s">
        <v>195</v>
      </c>
      <c r="BK119" s="3" t="s">
        <v>192</v>
      </c>
      <c r="BL119" s="3" t="s">
        <v>192</v>
      </c>
      <c r="BM119" s="3" t="s">
        <v>195</v>
      </c>
      <c r="BN119" s="3" t="s">
        <v>192</v>
      </c>
      <c r="BO119" s="3" t="s">
        <v>195</v>
      </c>
      <c r="BP119" s="3" t="s">
        <v>195</v>
      </c>
      <c r="BQ119" s="3" t="s">
        <v>181</v>
      </c>
      <c r="BR119" s="3" t="s">
        <v>181</v>
      </c>
      <c r="BS119" s="3" t="s">
        <v>196</v>
      </c>
      <c r="BT119" s="3" t="s">
        <v>197</v>
      </c>
      <c r="BU119" s="3" t="s">
        <v>196</v>
      </c>
      <c r="BV119" s="3" t="s">
        <v>197</v>
      </c>
      <c r="BW119" s="3" t="s">
        <v>197</v>
      </c>
      <c r="BX119" s="3" t="s">
        <v>195</v>
      </c>
      <c r="BY119" s="3" t="s">
        <v>192</v>
      </c>
      <c r="BZ119" s="3" t="s">
        <v>195</v>
      </c>
      <c r="CA119" s="3" t="s">
        <v>192</v>
      </c>
      <c r="CB119" s="3" t="s">
        <v>155</v>
      </c>
      <c r="CF119" s="3" t="s">
        <v>318</v>
      </c>
      <c r="CG119" s="3" t="s">
        <v>281</v>
      </c>
      <c r="CH119" s="3">
        <v>4.0</v>
      </c>
      <c r="CI119" s="3" t="s">
        <v>172</v>
      </c>
      <c r="CS119" s="3" t="s">
        <v>155</v>
      </c>
      <c r="CY119" s="3" t="s">
        <v>180</v>
      </c>
      <c r="CZ119" s="3" t="s">
        <v>179</v>
      </c>
      <c r="DA119" s="3" t="s">
        <v>179</v>
      </c>
      <c r="DB119" s="3" t="s">
        <v>199</v>
      </c>
      <c r="DC119" s="3" t="s">
        <v>199</v>
      </c>
      <c r="DD119" s="3" t="s">
        <v>199</v>
      </c>
      <c r="DE119" s="3" t="s">
        <v>179</v>
      </c>
      <c r="DF119" s="3" t="s">
        <v>180</v>
      </c>
      <c r="DG119" s="3" t="s">
        <v>180</v>
      </c>
      <c r="DH119" s="3" t="s">
        <v>180</v>
      </c>
      <c r="DI119" s="3" t="s">
        <v>180</v>
      </c>
      <c r="DJ119" s="3" t="s">
        <v>180</v>
      </c>
      <c r="DK119" s="3" t="s">
        <v>197</v>
      </c>
      <c r="DL119" s="3" t="s">
        <v>202</v>
      </c>
      <c r="DM119" s="3" t="s">
        <v>202</v>
      </c>
      <c r="DN119" s="3" t="s">
        <v>196</v>
      </c>
      <c r="DO119" s="3" t="s">
        <v>196</v>
      </c>
      <c r="DP119" s="3" t="s">
        <v>197</v>
      </c>
      <c r="DQ119" s="3" t="s">
        <v>202</v>
      </c>
      <c r="DR119" s="3" t="s">
        <v>202</v>
      </c>
      <c r="DS119" s="3" t="s">
        <v>202</v>
      </c>
      <c r="DT119" s="3" t="s">
        <v>203</v>
      </c>
      <c r="DU119" s="3" t="s">
        <v>202</v>
      </c>
      <c r="DV119" s="3" t="s">
        <v>202</v>
      </c>
      <c r="DW119" s="3" t="s">
        <v>196</v>
      </c>
      <c r="DX119" s="3" t="s">
        <v>197</v>
      </c>
      <c r="DY119" s="3" t="s">
        <v>197</v>
      </c>
      <c r="DZ119" s="3" t="s">
        <v>202</v>
      </c>
      <c r="EA119" s="3" t="s">
        <v>155</v>
      </c>
      <c r="EB119" s="3" t="s">
        <v>155</v>
      </c>
      <c r="EC119" s="3" t="s">
        <v>155</v>
      </c>
      <c r="ED119" s="3" t="s">
        <v>155</v>
      </c>
      <c r="EE119" s="3" t="s">
        <v>155</v>
      </c>
      <c r="EF119" s="3" t="s">
        <v>155</v>
      </c>
      <c r="EG119" s="3" t="s">
        <v>155</v>
      </c>
      <c r="EH119" s="3" t="s">
        <v>204</v>
      </c>
      <c r="EI119" s="3" t="s">
        <v>247</v>
      </c>
      <c r="EJ119" s="3" t="s">
        <v>215</v>
      </c>
      <c r="EK119" s="3" t="s">
        <v>182</v>
      </c>
      <c r="EL119" s="3" t="s">
        <v>182</v>
      </c>
      <c r="EM119" s="3" t="s">
        <v>182</v>
      </c>
      <c r="EN119" s="3" t="s">
        <v>222</v>
      </c>
      <c r="EO119" s="3" t="s">
        <v>206</v>
      </c>
      <c r="EP119" s="3" t="s">
        <v>206</v>
      </c>
      <c r="EQ119" s="3" t="s">
        <v>192</v>
      </c>
      <c r="ER119" s="3" t="s">
        <v>206</v>
      </c>
      <c r="ES119" s="3" t="s">
        <v>206</v>
      </c>
      <c r="ET119" s="3" t="s">
        <v>206</v>
      </c>
      <c r="EU119" s="3" t="s">
        <v>206</v>
      </c>
      <c r="EV119" s="3" t="s">
        <v>413</v>
      </c>
      <c r="EW119" s="4" t="str">
        <f>TEXT("6278850327198255590","0")</f>
        <v>6278850327198255590</v>
      </c>
    </row>
    <row r="120">
      <c r="A120" s="2">
        <v>45847.48886574074</v>
      </c>
      <c r="B120" s="3" t="s">
        <v>153</v>
      </c>
      <c r="C120" s="3" t="s">
        <v>155</v>
      </c>
      <c r="E120" s="3" t="s">
        <v>153</v>
      </c>
      <c r="F120" s="3" t="s">
        <v>155</v>
      </c>
      <c r="G120" s="3" t="s">
        <v>155</v>
      </c>
      <c r="K120" s="3" t="s">
        <v>185</v>
      </c>
      <c r="O120" s="3" t="s">
        <v>186</v>
      </c>
      <c r="T120" s="3" t="s">
        <v>186</v>
      </c>
      <c r="X120" s="3" t="s">
        <v>158</v>
      </c>
      <c r="AE120" s="3" t="s">
        <v>185</v>
      </c>
      <c r="AG120" s="3" t="s">
        <v>159</v>
      </c>
      <c r="AH120" s="3">
        <v>2022.0</v>
      </c>
      <c r="AI120" s="3" t="s">
        <v>187</v>
      </c>
      <c r="AJ120" s="3" t="s">
        <v>188</v>
      </c>
      <c r="AN120" s="3" t="s">
        <v>314</v>
      </c>
      <c r="AP120" s="3" t="s">
        <v>225</v>
      </c>
      <c r="AQ120" s="3" t="s">
        <v>243</v>
      </c>
      <c r="AR120" s="3" t="s">
        <v>243</v>
      </c>
      <c r="AS120" s="3" t="s">
        <v>225</v>
      </c>
      <c r="AT120" s="3" t="s">
        <v>218</v>
      </c>
      <c r="AU120" s="3" t="s">
        <v>153</v>
      </c>
      <c r="AV120" s="3" t="s">
        <v>155</v>
      </c>
      <c r="BD120" s="3" t="s">
        <v>153</v>
      </c>
      <c r="BE120" s="3" t="s">
        <v>220</v>
      </c>
      <c r="BF120" s="3" t="s">
        <v>191</v>
      </c>
      <c r="BG120" s="3" t="s">
        <v>227</v>
      </c>
      <c r="BH120" s="3" t="s">
        <v>191</v>
      </c>
      <c r="BI120" s="3" t="s">
        <v>193</v>
      </c>
      <c r="BJ120" s="3" t="s">
        <v>193</v>
      </c>
      <c r="BK120" s="3" t="s">
        <v>195</v>
      </c>
      <c r="BL120" s="3" t="s">
        <v>193</v>
      </c>
      <c r="BM120" s="3" t="s">
        <v>165</v>
      </c>
      <c r="BN120" s="3" t="s">
        <v>193</v>
      </c>
      <c r="BO120" s="3" t="s">
        <v>165</v>
      </c>
      <c r="BP120" s="3" t="s">
        <v>193</v>
      </c>
      <c r="BQ120" s="3" t="s">
        <v>196</v>
      </c>
      <c r="BR120" s="3" t="s">
        <v>196</v>
      </c>
      <c r="BS120" s="3" t="s">
        <v>181</v>
      </c>
      <c r="BT120" s="3" t="s">
        <v>196</v>
      </c>
      <c r="BU120" s="3" t="s">
        <v>197</v>
      </c>
      <c r="BV120" s="3" t="s">
        <v>197</v>
      </c>
      <c r="BW120" s="3" t="s">
        <v>197</v>
      </c>
      <c r="BX120" s="3" t="s">
        <v>193</v>
      </c>
      <c r="BY120" s="3" t="s">
        <v>193</v>
      </c>
      <c r="BZ120" s="3" t="s">
        <v>193</v>
      </c>
      <c r="CA120" s="3" t="s">
        <v>193</v>
      </c>
      <c r="CB120" s="3" t="s">
        <v>155</v>
      </c>
      <c r="CF120" s="3" t="s">
        <v>414</v>
      </c>
      <c r="CG120" s="3" t="s">
        <v>296</v>
      </c>
      <c r="CH120" s="3">
        <v>3.0</v>
      </c>
      <c r="CI120" s="3" t="s">
        <v>172</v>
      </c>
      <c r="CS120" s="3" t="s">
        <v>155</v>
      </c>
      <c r="CY120" s="3" t="s">
        <v>180</v>
      </c>
      <c r="CZ120" s="3" t="s">
        <v>200</v>
      </c>
      <c r="DA120" s="3" t="s">
        <v>179</v>
      </c>
      <c r="DB120" s="3" t="s">
        <v>229</v>
      </c>
      <c r="DC120" s="3" t="s">
        <v>179</v>
      </c>
      <c r="DD120" s="3" t="s">
        <v>199</v>
      </c>
      <c r="DE120" s="3" t="s">
        <v>200</v>
      </c>
      <c r="DF120" s="3" t="s">
        <v>180</v>
      </c>
      <c r="DG120" s="3" t="s">
        <v>230</v>
      </c>
      <c r="DH120" s="3" t="s">
        <v>230</v>
      </c>
      <c r="DI120" s="3" t="s">
        <v>230</v>
      </c>
      <c r="DJ120" s="3" t="s">
        <v>230</v>
      </c>
      <c r="DK120" s="3" t="s">
        <v>203</v>
      </c>
      <c r="DL120" s="3" t="s">
        <v>181</v>
      </c>
      <c r="DM120" s="3" t="s">
        <v>181</v>
      </c>
      <c r="DN120" s="3" t="s">
        <v>181</v>
      </c>
      <c r="DO120" s="3" t="s">
        <v>203</v>
      </c>
      <c r="DP120" s="3" t="s">
        <v>181</v>
      </c>
      <c r="DQ120" s="3" t="s">
        <v>181</v>
      </c>
      <c r="DR120" s="3" t="s">
        <v>196</v>
      </c>
      <c r="DS120" s="3" t="s">
        <v>181</v>
      </c>
      <c r="DT120" s="3" t="s">
        <v>181</v>
      </c>
      <c r="DU120" s="3" t="s">
        <v>181</v>
      </c>
      <c r="DV120" s="3" t="s">
        <v>181</v>
      </c>
      <c r="DW120" s="3" t="s">
        <v>181</v>
      </c>
      <c r="DX120" s="3" t="s">
        <v>181</v>
      </c>
      <c r="DY120" s="3" t="s">
        <v>181</v>
      </c>
      <c r="DZ120" s="3" t="s">
        <v>181</v>
      </c>
      <c r="EA120" s="3" t="s">
        <v>155</v>
      </c>
      <c r="EB120" s="3" t="s">
        <v>214</v>
      </c>
      <c r="EC120" s="3" t="s">
        <v>155</v>
      </c>
      <c r="ED120" s="3" t="s">
        <v>155</v>
      </c>
      <c r="EE120" s="3" t="s">
        <v>155</v>
      </c>
      <c r="EF120" s="3" t="s">
        <v>155</v>
      </c>
      <c r="EG120" s="3" t="s">
        <v>155</v>
      </c>
      <c r="EH120" s="3" t="s">
        <v>215</v>
      </c>
      <c r="EI120" s="3" t="s">
        <v>215</v>
      </c>
      <c r="EJ120" s="3" t="s">
        <v>215</v>
      </c>
      <c r="EK120" s="3" t="s">
        <v>215</v>
      </c>
      <c r="EL120" s="3" t="s">
        <v>215</v>
      </c>
      <c r="EM120" s="3" t="s">
        <v>215</v>
      </c>
      <c r="EN120" s="3" t="s">
        <v>215</v>
      </c>
      <c r="EO120" s="3" t="s">
        <v>183</v>
      </c>
      <c r="EP120" s="3" t="s">
        <v>183</v>
      </c>
      <c r="EQ120" s="3" t="s">
        <v>193</v>
      </c>
      <c r="ER120" s="3" t="s">
        <v>193</v>
      </c>
      <c r="ES120" s="3" t="s">
        <v>183</v>
      </c>
      <c r="ET120" s="3" t="s">
        <v>193</v>
      </c>
      <c r="EU120" s="3" t="s">
        <v>183</v>
      </c>
      <c r="EV120" s="3" t="s">
        <v>415</v>
      </c>
      <c r="EW120" s="4" t="str">
        <f>TEXT("6278850381523212835","0")</f>
        <v>6278850381523212835</v>
      </c>
    </row>
    <row r="121">
      <c r="A121" s="2">
        <v>45847.48930555556</v>
      </c>
      <c r="B121" s="3" t="s">
        <v>153</v>
      </c>
      <c r="C121" s="3" t="s">
        <v>153</v>
      </c>
      <c r="D121" s="3" t="s">
        <v>284</v>
      </c>
      <c r="E121" s="3" t="s">
        <v>153</v>
      </c>
      <c r="F121" s="3" t="s">
        <v>155</v>
      </c>
      <c r="G121" s="3" t="s">
        <v>155</v>
      </c>
      <c r="J121" s="3" t="s">
        <v>186</v>
      </c>
      <c r="N121" s="3" t="s">
        <v>158</v>
      </c>
      <c r="R121" s="3" t="s">
        <v>157</v>
      </c>
      <c r="W121" s="3" t="s">
        <v>157</v>
      </c>
      <c r="AB121" s="3" t="s">
        <v>157</v>
      </c>
      <c r="AG121" s="3" t="s">
        <v>159</v>
      </c>
      <c r="AH121" s="3">
        <v>2022.0</v>
      </c>
      <c r="AI121" s="3" t="s">
        <v>187</v>
      </c>
      <c r="AL121" s="3" t="s">
        <v>237</v>
      </c>
      <c r="AN121" s="3" t="s">
        <v>189</v>
      </c>
      <c r="AP121" s="3" t="s">
        <v>225</v>
      </c>
      <c r="AQ121" s="3" t="s">
        <v>225</v>
      </c>
      <c r="AR121" s="3" t="s">
        <v>225</v>
      </c>
      <c r="AS121" s="3" t="s">
        <v>225</v>
      </c>
      <c r="AT121" s="3" t="s">
        <v>234</v>
      </c>
      <c r="AU121" s="3" t="s">
        <v>153</v>
      </c>
      <c r="AV121" s="3" t="s">
        <v>153</v>
      </c>
      <c r="AW121" s="3" t="s">
        <v>163</v>
      </c>
      <c r="AX121" s="3" t="s">
        <v>153</v>
      </c>
      <c r="AY121" s="3" t="s">
        <v>238</v>
      </c>
      <c r="AZ121" s="3" t="s">
        <v>153</v>
      </c>
      <c r="BA121" s="3" t="s">
        <v>153</v>
      </c>
      <c r="BB121" s="3" t="s">
        <v>239</v>
      </c>
      <c r="BC121" s="3" t="s">
        <v>153</v>
      </c>
      <c r="BD121" s="3" t="s">
        <v>153</v>
      </c>
      <c r="BE121" s="3" t="s">
        <v>227</v>
      </c>
      <c r="BF121" s="3" t="s">
        <v>227</v>
      </c>
      <c r="BG121" s="3" t="s">
        <v>227</v>
      </c>
      <c r="BH121" s="3" t="s">
        <v>227</v>
      </c>
      <c r="BI121" s="3" t="s">
        <v>192</v>
      </c>
      <c r="BJ121" s="3" t="s">
        <v>193</v>
      </c>
      <c r="BK121" s="3" t="s">
        <v>193</v>
      </c>
      <c r="BL121" s="3" t="s">
        <v>193</v>
      </c>
      <c r="BM121" s="3" t="s">
        <v>165</v>
      </c>
      <c r="BN121" s="3" t="s">
        <v>165</v>
      </c>
      <c r="BO121" s="3" t="s">
        <v>165</v>
      </c>
      <c r="BP121" s="3" t="s">
        <v>165</v>
      </c>
      <c r="BQ121" s="3" t="s">
        <v>197</v>
      </c>
      <c r="BR121" s="3" t="s">
        <v>197</v>
      </c>
      <c r="BS121" s="3" t="s">
        <v>196</v>
      </c>
      <c r="BT121" s="3" t="s">
        <v>197</v>
      </c>
      <c r="BU121" s="3" t="s">
        <v>166</v>
      </c>
      <c r="BV121" s="3" t="s">
        <v>166</v>
      </c>
      <c r="BW121" s="3" t="s">
        <v>166</v>
      </c>
      <c r="BX121" s="3" t="s">
        <v>165</v>
      </c>
      <c r="BY121" s="3" t="s">
        <v>165</v>
      </c>
      <c r="BZ121" s="3" t="s">
        <v>165</v>
      </c>
      <c r="CA121" s="3" t="s">
        <v>193</v>
      </c>
      <c r="CB121" s="3" t="s">
        <v>153</v>
      </c>
      <c r="CC121" s="3" t="s">
        <v>235</v>
      </c>
      <c r="CD121" s="3" t="s">
        <v>168</v>
      </c>
      <c r="CE121" s="3" t="s">
        <v>169</v>
      </c>
      <c r="CF121" s="3" t="s">
        <v>155</v>
      </c>
      <c r="CG121" s="3" t="s">
        <v>155</v>
      </c>
      <c r="CH121" s="3">
        <v>0.0</v>
      </c>
      <c r="CI121" s="3" t="s">
        <v>172</v>
      </c>
      <c r="CS121" s="3" t="s">
        <v>155</v>
      </c>
      <c r="CY121" s="3" t="s">
        <v>221</v>
      </c>
      <c r="CZ121" s="3" t="s">
        <v>200</v>
      </c>
      <c r="DA121" s="3" t="s">
        <v>200</v>
      </c>
      <c r="DB121" s="3" t="s">
        <v>200</v>
      </c>
      <c r="DC121" s="3" t="s">
        <v>200</v>
      </c>
      <c r="DD121" s="3" t="s">
        <v>200</v>
      </c>
      <c r="DE121" s="3" t="s">
        <v>200</v>
      </c>
      <c r="DF121" s="3" t="s">
        <v>230</v>
      </c>
      <c r="DG121" s="3" t="s">
        <v>230</v>
      </c>
      <c r="DH121" s="3" t="s">
        <v>230</v>
      </c>
      <c r="DI121" s="3" t="s">
        <v>230</v>
      </c>
      <c r="DJ121" s="3" t="s">
        <v>230</v>
      </c>
      <c r="DK121" s="3" t="s">
        <v>202</v>
      </c>
      <c r="DL121" s="3" t="s">
        <v>197</v>
      </c>
      <c r="DM121" s="3" t="s">
        <v>202</v>
      </c>
      <c r="DN121" s="3" t="s">
        <v>202</v>
      </c>
      <c r="DO121" s="3" t="s">
        <v>196</v>
      </c>
      <c r="DP121" s="3" t="s">
        <v>202</v>
      </c>
      <c r="DQ121" s="3" t="s">
        <v>197</v>
      </c>
      <c r="DR121" s="3" t="s">
        <v>203</v>
      </c>
      <c r="DS121" s="3" t="s">
        <v>203</v>
      </c>
      <c r="DT121" s="3" t="s">
        <v>203</v>
      </c>
      <c r="DU121" s="3" t="s">
        <v>202</v>
      </c>
      <c r="DV121" s="3" t="s">
        <v>202</v>
      </c>
      <c r="DW121" s="3" t="s">
        <v>197</v>
      </c>
      <c r="DX121" s="3" t="s">
        <v>202</v>
      </c>
      <c r="DY121" s="3" t="s">
        <v>202</v>
      </c>
      <c r="DZ121" s="3" t="s">
        <v>202</v>
      </c>
      <c r="EA121" s="3" t="s">
        <v>155</v>
      </c>
      <c r="EB121" s="3" t="s">
        <v>155</v>
      </c>
      <c r="EC121" s="3" t="s">
        <v>155</v>
      </c>
      <c r="ED121" s="3" t="s">
        <v>155</v>
      </c>
      <c r="EE121" s="3" t="s">
        <v>155</v>
      </c>
      <c r="EF121" s="3" t="s">
        <v>155</v>
      </c>
      <c r="EG121" s="3" t="s">
        <v>155</v>
      </c>
      <c r="EH121" s="3" t="s">
        <v>222</v>
      </c>
      <c r="EI121" s="3" t="s">
        <v>222</v>
      </c>
      <c r="EJ121" s="3" t="s">
        <v>222</v>
      </c>
      <c r="EK121" s="3" t="s">
        <v>222</v>
      </c>
      <c r="EL121" s="3" t="s">
        <v>182</v>
      </c>
      <c r="EM121" s="3" t="s">
        <v>182</v>
      </c>
      <c r="EN121" s="3" t="s">
        <v>215</v>
      </c>
      <c r="EO121" s="3" t="s">
        <v>183</v>
      </c>
      <c r="EP121" s="3" t="s">
        <v>183</v>
      </c>
      <c r="EQ121" s="3" t="s">
        <v>183</v>
      </c>
      <c r="ER121" s="3" t="s">
        <v>183</v>
      </c>
      <c r="ES121" s="3" t="s">
        <v>183</v>
      </c>
      <c r="ET121" s="3" t="s">
        <v>183</v>
      </c>
      <c r="EU121" s="3" t="s">
        <v>183</v>
      </c>
      <c r="EV121" s="3" t="s">
        <v>416</v>
      </c>
      <c r="EW121" s="4" t="str">
        <f>TEXT("6278850765312871259","0")</f>
        <v>6278850765312871259</v>
      </c>
    </row>
    <row r="122">
      <c r="A122" s="2">
        <v>45847.48991898148</v>
      </c>
      <c r="B122" s="3" t="s">
        <v>153</v>
      </c>
      <c r="C122" s="3" t="s">
        <v>153</v>
      </c>
      <c r="D122" s="3" t="s">
        <v>284</v>
      </c>
      <c r="E122" s="3" t="s">
        <v>155</v>
      </c>
      <c r="F122" s="3" t="s">
        <v>155</v>
      </c>
      <c r="G122" s="3" t="s">
        <v>155</v>
      </c>
      <c r="I122" s="3" t="s">
        <v>158</v>
      </c>
      <c r="M122" s="3" t="s">
        <v>157</v>
      </c>
      <c r="R122" s="3" t="s">
        <v>157</v>
      </c>
      <c r="W122" s="3" t="s">
        <v>157</v>
      </c>
      <c r="AD122" s="3" t="s">
        <v>186</v>
      </c>
      <c r="AG122" s="3" t="s">
        <v>224</v>
      </c>
      <c r="AH122" s="3">
        <v>2017.0</v>
      </c>
      <c r="AI122" s="3" t="s">
        <v>187</v>
      </c>
      <c r="AJ122" s="3" t="s">
        <v>188</v>
      </c>
      <c r="AN122" s="3" t="s">
        <v>233</v>
      </c>
      <c r="AP122" s="3" t="s">
        <v>190</v>
      </c>
      <c r="AQ122" s="3" t="s">
        <v>190</v>
      </c>
      <c r="AR122" s="3" t="s">
        <v>210</v>
      </c>
      <c r="AS122" s="3" t="s">
        <v>210</v>
      </c>
      <c r="AT122" s="3" t="s">
        <v>162</v>
      </c>
      <c r="AU122" s="3" t="s">
        <v>155</v>
      </c>
      <c r="BD122" s="3" t="s">
        <v>153</v>
      </c>
      <c r="BE122" s="3" t="s">
        <v>227</v>
      </c>
      <c r="BF122" s="3" t="s">
        <v>213</v>
      </c>
      <c r="BG122" s="3" t="s">
        <v>156</v>
      </c>
      <c r="BH122" s="3" t="s">
        <v>213</v>
      </c>
      <c r="BI122" s="3" t="s">
        <v>192</v>
      </c>
      <c r="BJ122" s="3" t="s">
        <v>192</v>
      </c>
      <c r="BK122" s="3" t="s">
        <v>192</v>
      </c>
      <c r="BL122" s="3" t="s">
        <v>192</v>
      </c>
      <c r="BM122" s="3" t="s">
        <v>192</v>
      </c>
      <c r="BN122" s="3" t="s">
        <v>192</v>
      </c>
      <c r="BO122" s="3" t="s">
        <v>192</v>
      </c>
      <c r="BP122" s="3" t="s">
        <v>192</v>
      </c>
      <c r="BQ122" s="3" t="s">
        <v>196</v>
      </c>
      <c r="BR122" s="3" t="s">
        <v>166</v>
      </c>
      <c r="BS122" s="3" t="s">
        <v>196</v>
      </c>
      <c r="BT122" s="3" t="s">
        <v>196</v>
      </c>
      <c r="BU122" s="3" t="s">
        <v>196</v>
      </c>
      <c r="BV122" s="3" t="s">
        <v>196</v>
      </c>
      <c r="BW122" s="3" t="s">
        <v>196</v>
      </c>
      <c r="CB122" s="3" t="s">
        <v>155</v>
      </c>
      <c r="CF122" s="3" t="s">
        <v>259</v>
      </c>
      <c r="CG122" s="3" t="s">
        <v>256</v>
      </c>
      <c r="CH122" s="3">
        <v>2.0</v>
      </c>
      <c r="CI122" s="3" t="s">
        <v>172</v>
      </c>
      <c r="CS122" s="3" t="s">
        <v>155</v>
      </c>
      <c r="CY122" s="3" t="s">
        <v>180</v>
      </c>
      <c r="CZ122" s="3" t="s">
        <v>200</v>
      </c>
      <c r="DA122" s="3" t="s">
        <v>200</v>
      </c>
      <c r="DB122" s="3" t="s">
        <v>200</v>
      </c>
      <c r="DC122" s="3" t="s">
        <v>200</v>
      </c>
      <c r="DD122" s="3" t="s">
        <v>200</v>
      </c>
      <c r="DE122" s="3" t="s">
        <v>200</v>
      </c>
      <c r="DF122" s="3" t="s">
        <v>178</v>
      </c>
      <c r="DG122" s="3" t="s">
        <v>230</v>
      </c>
      <c r="DH122" s="3" t="s">
        <v>230</v>
      </c>
      <c r="DI122" s="3" t="s">
        <v>230</v>
      </c>
      <c r="DJ122" s="3" t="s">
        <v>230</v>
      </c>
      <c r="DK122" s="3" t="s">
        <v>197</v>
      </c>
      <c r="DL122" s="3" t="s">
        <v>197</v>
      </c>
      <c r="DM122" s="3" t="s">
        <v>197</v>
      </c>
      <c r="DN122" s="3" t="s">
        <v>197</v>
      </c>
      <c r="DO122" s="3" t="s">
        <v>197</v>
      </c>
      <c r="DP122" s="3" t="s">
        <v>197</v>
      </c>
      <c r="DQ122" s="3" t="s">
        <v>197</v>
      </c>
      <c r="DR122" s="3" t="s">
        <v>197</v>
      </c>
      <c r="DS122" s="3" t="s">
        <v>197</v>
      </c>
      <c r="DT122" s="3" t="s">
        <v>197</v>
      </c>
      <c r="DU122" s="3" t="s">
        <v>197</v>
      </c>
      <c r="DV122" s="3" t="s">
        <v>197</v>
      </c>
      <c r="DW122" s="3" t="s">
        <v>197</v>
      </c>
      <c r="DX122" s="3" t="s">
        <v>197</v>
      </c>
      <c r="DY122" s="3" t="s">
        <v>197</v>
      </c>
      <c r="DZ122" s="3" t="s">
        <v>197</v>
      </c>
      <c r="EA122" s="3" t="s">
        <v>155</v>
      </c>
      <c r="EB122" s="3" t="s">
        <v>155</v>
      </c>
      <c r="EC122" s="3" t="s">
        <v>155</v>
      </c>
      <c r="ED122" s="3" t="s">
        <v>155</v>
      </c>
      <c r="EE122" s="3" t="s">
        <v>155</v>
      </c>
      <c r="EF122" s="3" t="s">
        <v>155</v>
      </c>
      <c r="EG122" s="3" t="s">
        <v>155</v>
      </c>
      <c r="EH122" s="3" t="s">
        <v>204</v>
      </c>
      <c r="EI122" s="3" t="s">
        <v>204</v>
      </c>
      <c r="EJ122" s="3" t="s">
        <v>204</v>
      </c>
      <c r="EK122" s="3" t="s">
        <v>204</v>
      </c>
      <c r="EL122" s="3" t="s">
        <v>204</v>
      </c>
      <c r="EM122" s="3" t="s">
        <v>204</v>
      </c>
      <c r="EN122" s="3" t="s">
        <v>204</v>
      </c>
      <c r="EO122" s="3" t="s">
        <v>205</v>
      </c>
      <c r="EP122" s="3" t="s">
        <v>206</v>
      </c>
      <c r="EQ122" s="3" t="s">
        <v>206</v>
      </c>
      <c r="ER122" s="3" t="s">
        <v>206</v>
      </c>
      <c r="ES122" s="3" t="s">
        <v>206</v>
      </c>
      <c r="ET122" s="3" t="s">
        <v>206</v>
      </c>
      <c r="EU122" s="3" t="s">
        <v>206</v>
      </c>
      <c r="EV122" s="3" t="s">
        <v>417</v>
      </c>
      <c r="EW122" s="4" t="str">
        <f>TEXT("6278851297777362478","0")</f>
        <v>6278851297777362478</v>
      </c>
    </row>
    <row r="123">
      <c r="A123" s="2">
        <v>45847.49133101852</v>
      </c>
      <c r="B123" s="3" t="s">
        <v>153</v>
      </c>
      <c r="C123" s="3" t="s">
        <v>153</v>
      </c>
      <c r="D123" s="3" t="s">
        <v>284</v>
      </c>
      <c r="E123" s="3" t="s">
        <v>153</v>
      </c>
      <c r="F123" s="3" t="s">
        <v>153</v>
      </c>
      <c r="G123" s="3" t="s">
        <v>155</v>
      </c>
      <c r="I123" s="3" t="s">
        <v>158</v>
      </c>
      <c r="N123" s="3" t="s">
        <v>158</v>
      </c>
      <c r="R123" s="3" t="s">
        <v>157</v>
      </c>
      <c r="W123" s="3" t="s">
        <v>157</v>
      </c>
      <c r="AB123" s="3" t="s">
        <v>157</v>
      </c>
      <c r="AG123" s="3" t="s">
        <v>208</v>
      </c>
      <c r="AH123" s="3">
        <v>1998.0</v>
      </c>
      <c r="AI123" s="3" t="s">
        <v>187</v>
      </c>
      <c r="AJ123" s="3" t="s">
        <v>188</v>
      </c>
      <c r="AN123" s="3" t="s">
        <v>418</v>
      </c>
      <c r="AP123" s="3" t="s">
        <v>190</v>
      </c>
      <c r="AQ123" s="3" t="s">
        <v>190</v>
      </c>
      <c r="AR123" s="3" t="s">
        <v>190</v>
      </c>
      <c r="AS123" s="3" t="s">
        <v>190</v>
      </c>
      <c r="AT123" s="3" t="s">
        <v>162</v>
      </c>
      <c r="AU123" s="3" t="s">
        <v>155</v>
      </c>
      <c r="BD123" s="3" t="s">
        <v>153</v>
      </c>
      <c r="BE123" s="3" t="s">
        <v>227</v>
      </c>
      <c r="BF123" s="3" t="s">
        <v>227</v>
      </c>
      <c r="BG123" s="3" t="s">
        <v>220</v>
      </c>
      <c r="BH123" s="3" t="s">
        <v>220</v>
      </c>
      <c r="BI123" s="3" t="s">
        <v>192</v>
      </c>
      <c r="BJ123" s="3" t="s">
        <v>192</v>
      </c>
      <c r="BK123" s="3" t="s">
        <v>192</v>
      </c>
      <c r="BL123" s="3" t="s">
        <v>194</v>
      </c>
      <c r="BM123" s="3" t="s">
        <v>192</v>
      </c>
      <c r="BN123" s="3" t="s">
        <v>192</v>
      </c>
      <c r="BO123" s="3" t="s">
        <v>194</v>
      </c>
      <c r="BP123" s="3" t="s">
        <v>194</v>
      </c>
      <c r="BQ123" s="3" t="s">
        <v>181</v>
      </c>
      <c r="BR123" s="3" t="s">
        <v>181</v>
      </c>
      <c r="BS123" s="3" t="s">
        <v>203</v>
      </c>
      <c r="BT123" s="3" t="s">
        <v>181</v>
      </c>
      <c r="BU123" s="3" t="s">
        <v>203</v>
      </c>
      <c r="BV123" s="3" t="s">
        <v>203</v>
      </c>
      <c r="BW123" s="3" t="s">
        <v>203</v>
      </c>
      <c r="CB123" s="3" t="s">
        <v>155</v>
      </c>
      <c r="CF123" s="3" t="s">
        <v>419</v>
      </c>
      <c r="CG123" s="3" t="s">
        <v>281</v>
      </c>
      <c r="CH123" s="3">
        <v>2.0</v>
      </c>
      <c r="CI123" s="3" t="s">
        <v>172</v>
      </c>
      <c r="CS123" s="3" t="s">
        <v>155</v>
      </c>
      <c r="CY123" s="3" t="s">
        <v>201</v>
      </c>
      <c r="CZ123" s="3" t="s">
        <v>199</v>
      </c>
      <c r="DA123" s="3" t="s">
        <v>199</v>
      </c>
      <c r="DB123" s="3" t="s">
        <v>199</v>
      </c>
      <c r="DC123" s="3" t="s">
        <v>199</v>
      </c>
      <c r="DD123" s="3" t="s">
        <v>199</v>
      </c>
      <c r="DE123" s="3" t="s">
        <v>200</v>
      </c>
      <c r="DF123" s="3" t="s">
        <v>230</v>
      </c>
      <c r="DG123" s="3" t="s">
        <v>230</v>
      </c>
      <c r="DH123" s="3" t="s">
        <v>178</v>
      </c>
      <c r="DI123" s="3" t="s">
        <v>230</v>
      </c>
      <c r="DJ123" s="3" t="s">
        <v>178</v>
      </c>
      <c r="DK123" s="3" t="s">
        <v>181</v>
      </c>
      <c r="DL123" s="3" t="s">
        <v>181</v>
      </c>
      <c r="DM123" s="3" t="s">
        <v>197</v>
      </c>
      <c r="DN123" s="3" t="s">
        <v>197</v>
      </c>
      <c r="DO123" s="3" t="s">
        <v>197</v>
      </c>
      <c r="DP123" s="3" t="s">
        <v>203</v>
      </c>
      <c r="DQ123" s="3" t="s">
        <v>196</v>
      </c>
      <c r="DR123" s="3" t="s">
        <v>197</v>
      </c>
      <c r="DS123" s="3" t="s">
        <v>202</v>
      </c>
      <c r="DT123" s="3" t="s">
        <v>203</v>
      </c>
      <c r="DU123" s="3" t="s">
        <v>197</v>
      </c>
      <c r="DV123" s="3" t="s">
        <v>197</v>
      </c>
      <c r="DW123" s="3" t="s">
        <v>202</v>
      </c>
      <c r="DX123" s="3" t="s">
        <v>202</v>
      </c>
      <c r="DY123" s="3" t="s">
        <v>203</v>
      </c>
      <c r="DZ123" s="3" t="s">
        <v>203</v>
      </c>
      <c r="EA123" s="3" t="s">
        <v>155</v>
      </c>
      <c r="EB123" s="3" t="s">
        <v>155</v>
      </c>
      <c r="EC123" s="3" t="s">
        <v>155</v>
      </c>
      <c r="ED123" s="3" t="s">
        <v>155</v>
      </c>
      <c r="EE123" s="3" t="s">
        <v>155</v>
      </c>
      <c r="EF123" s="3" t="s">
        <v>155</v>
      </c>
      <c r="EG123" s="3" t="s">
        <v>155</v>
      </c>
      <c r="EH123" s="3" t="s">
        <v>204</v>
      </c>
      <c r="EI123" s="3" t="s">
        <v>204</v>
      </c>
      <c r="EJ123" s="3" t="s">
        <v>204</v>
      </c>
      <c r="EK123" s="3" t="s">
        <v>247</v>
      </c>
      <c r="EL123" s="3" t="s">
        <v>182</v>
      </c>
      <c r="EM123" s="3" t="s">
        <v>247</v>
      </c>
      <c r="EN123" s="3" t="s">
        <v>247</v>
      </c>
      <c r="EO123" s="3" t="s">
        <v>205</v>
      </c>
      <c r="EP123" s="3" t="s">
        <v>206</v>
      </c>
      <c r="EQ123" s="3" t="s">
        <v>183</v>
      </c>
      <c r="ER123" s="3" t="s">
        <v>183</v>
      </c>
      <c r="ES123" s="3" t="s">
        <v>183</v>
      </c>
      <c r="ET123" s="3" t="s">
        <v>183</v>
      </c>
      <c r="EU123" s="3" t="s">
        <v>206</v>
      </c>
      <c r="EV123" s="3" t="s">
        <v>420</v>
      </c>
      <c r="EW123" s="4" t="str">
        <f>TEXT("6278852519321138653","0")</f>
        <v>6278852519321138653</v>
      </c>
    </row>
    <row r="124">
      <c r="A124" s="2">
        <v>45847.49543981482</v>
      </c>
      <c r="B124" s="3" t="s">
        <v>153</v>
      </c>
      <c r="C124" s="3" t="s">
        <v>155</v>
      </c>
      <c r="E124" s="3" t="s">
        <v>153</v>
      </c>
      <c r="F124" s="3" t="s">
        <v>155</v>
      </c>
      <c r="G124" s="3" t="s">
        <v>155</v>
      </c>
      <c r="J124" s="3" t="s">
        <v>186</v>
      </c>
      <c r="O124" s="3" t="s">
        <v>186</v>
      </c>
      <c r="T124" s="3" t="s">
        <v>186</v>
      </c>
      <c r="X124" s="3" t="s">
        <v>158</v>
      </c>
      <c r="AD124" s="3" t="s">
        <v>186</v>
      </c>
      <c r="AG124" s="3" t="s">
        <v>217</v>
      </c>
      <c r="AH124" s="3">
        <v>2002.0</v>
      </c>
      <c r="AI124" s="3" t="s">
        <v>286</v>
      </c>
      <c r="AO124" s="3" t="s">
        <v>153</v>
      </c>
      <c r="AP124" s="3" t="s">
        <v>190</v>
      </c>
      <c r="AQ124" s="3" t="s">
        <v>190</v>
      </c>
      <c r="AR124" s="3" t="s">
        <v>210</v>
      </c>
      <c r="AS124" s="3" t="s">
        <v>210</v>
      </c>
      <c r="AT124" s="3" t="s">
        <v>218</v>
      </c>
      <c r="AU124" s="3" t="s">
        <v>153</v>
      </c>
      <c r="AV124" s="3" t="s">
        <v>153</v>
      </c>
      <c r="AW124" s="3" t="s">
        <v>163</v>
      </c>
      <c r="AX124" s="3" t="s">
        <v>153</v>
      </c>
      <c r="AY124" s="3" t="s">
        <v>244</v>
      </c>
      <c r="AZ124" s="3" t="s">
        <v>153</v>
      </c>
      <c r="BA124" s="3" t="s">
        <v>153</v>
      </c>
      <c r="BB124" s="3" t="s">
        <v>239</v>
      </c>
      <c r="BC124" s="3" t="s">
        <v>153</v>
      </c>
      <c r="BD124" s="3" t="s">
        <v>153</v>
      </c>
      <c r="BE124" s="3" t="s">
        <v>227</v>
      </c>
      <c r="BF124" s="3" t="s">
        <v>227</v>
      </c>
      <c r="BG124" s="3" t="s">
        <v>227</v>
      </c>
      <c r="BH124" s="3" t="s">
        <v>227</v>
      </c>
      <c r="BI124" s="3" t="s">
        <v>192</v>
      </c>
      <c r="BJ124" s="3" t="s">
        <v>192</v>
      </c>
      <c r="BK124" s="3" t="s">
        <v>192</v>
      </c>
      <c r="BL124" s="3" t="s">
        <v>193</v>
      </c>
      <c r="BM124" s="3" t="s">
        <v>193</v>
      </c>
      <c r="BN124" s="3" t="s">
        <v>193</v>
      </c>
      <c r="BO124" s="3" t="s">
        <v>165</v>
      </c>
      <c r="BP124" s="3" t="s">
        <v>165</v>
      </c>
      <c r="BQ124" s="3" t="s">
        <v>181</v>
      </c>
      <c r="BR124" s="3" t="s">
        <v>181</v>
      </c>
      <c r="BS124" s="3" t="s">
        <v>196</v>
      </c>
      <c r="BT124" s="3" t="s">
        <v>196</v>
      </c>
      <c r="BU124" s="3" t="s">
        <v>181</v>
      </c>
      <c r="BV124" s="3" t="s">
        <v>181</v>
      </c>
      <c r="BW124" s="3" t="s">
        <v>197</v>
      </c>
      <c r="BX124" s="3" t="s">
        <v>193</v>
      </c>
      <c r="BY124" s="3" t="s">
        <v>193</v>
      </c>
      <c r="BZ124" s="3" t="s">
        <v>193</v>
      </c>
      <c r="CA124" s="3" t="s">
        <v>193</v>
      </c>
      <c r="CB124" s="3" t="s">
        <v>153</v>
      </c>
      <c r="CC124" s="3" t="s">
        <v>167</v>
      </c>
      <c r="CD124" s="3" t="s">
        <v>228</v>
      </c>
      <c r="CE124" s="3" t="s">
        <v>155</v>
      </c>
      <c r="CF124" s="3" t="s">
        <v>155</v>
      </c>
      <c r="CG124" s="3" t="s">
        <v>281</v>
      </c>
      <c r="CH124" s="3">
        <v>4.0</v>
      </c>
      <c r="CI124" s="3" t="s">
        <v>172</v>
      </c>
      <c r="CS124" s="3" t="s">
        <v>155</v>
      </c>
      <c r="CY124" s="3" t="s">
        <v>180</v>
      </c>
      <c r="CZ124" s="3" t="s">
        <v>200</v>
      </c>
      <c r="DA124" s="3" t="s">
        <v>200</v>
      </c>
      <c r="DB124" s="3" t="s">
        <v>200</v>
      </c>
      <c r="DC124" s="3" t="s">
        <v>200</v>
      </c>
      <c r="DD124" s="3" t="s">
        <v>200</v>
      </c>
      <c r="DE124" s="3" t="s">
        <v>200</v>
      </c>
      <c r="DF124" s="3" t="s">
        <v>230</v>
      </c>
      <c r="DG124" s="3" t="s">
        <v>230</v>
      </c>
      <c r="DH124" s="3" t="s">
        <v>230</v>
      </c>
      <c r="DI124" s="3" t="s">
        <v>230</v>
      </c>
      <c r="DJ124" s="3" t="s">
        <v>230</v>
      </c>
      <c r="DK124" s="3" t="s">
        <v>181</v>
      </c>
      <c r="DL124" s="3" t="s">
        <v>196</v>
      </c>
      <c r="DM124" s="3" t="s">
        <v>197</v>
      </c>
      <c r="DN124" s="3" t="s">
        <v>181</v>
      </c>
      <c r="DO124" s="3" t="s">
        <v>181</v>
      </c>
      <c r="DP124" s="3" t="s">
        <v>181</v>
      </c>
      <c r="DQ124" s="3" t="s">
        <v>197</v>
      </c>
      <c r="DR124" s="3" t="s">
        <v>197</v>
      </c>
      <c r="DS124" s="3" t="s">
        <v>196</v>
      </c>
      <c r="DT124" s="3" t="s">
        <v>181</v>
      </c>
      <c r="DU124" s="3" t="s">
        <v>196</v>
      </c>
      <c r="DV124" s="3" t="s">
        <v>196</v>
      </c>
      <c r="DW124" s="3" t="s">
        <v>196</v>
      </c>
      <c r="DX124" s="3" t="s">
        <v>196</v>
      </c>
      <c r="DY124" s="3" t="s">
        <v>196</v>
      </c>
      <c r="DZ124" s="3" t="s">
        <v>196</v>
      </c>
      <c r="EA124" s="3" t="s">
        <v>155</v>
      </c>
      <c r="EB124" s="3" t="s">
        <v>155</v>
      </c>
      <c r="EC124" s="3" t="s">
        <v>155</v>
      </c>
      <c r="ED124" s="3" t="s">
        <v>155</v>
      </c>
      <c r="EE124" s="3" t="s">
        <v>155</v>
      </c>
      <c r="EF124" s="3" t="s">
        <v>155</v>
      </c>
      <c r="EG124" s="3" t="s">
        <v>155</v>
      </c>
      <c r="EH124" s="3" t="s">
        <v>204</v>
      </c>
      <c r="EI124" s="3" t="s">
        <v>204</v>
      </c>
      <c r="EJ124" s="3" t="s">
        <v>204</v>
      </c>
      <c r="EK124" s="3" t="s">
        <v>204</v>
      </c>
      <c r="EL124" s="3" t="s">
        <v>182</v>
      </c>
      <c r="EM124" s="3" t="s">
        <v>222</v>
      </c>
      <c r="EN124" s="3" t="s">
        <v>182</v>
      </c>
      <c r="EO124" s="3" t="s">
        <v>205</v>
      </c>
      <c r="EP124" s="3" t="s">
        <v>205</v>
      </c>
      <c r="EQ124" s="3" t="s">
        <v>205</v>
      </c>
      <c r="ER124" s="3" t="s">
        <v>205</v>
      </c>
      <c r="ES124" s="3" t="s">
        <v>205</v>
      </c>
      <c r="ET124" s="3" t="s">
        <v>205</v>
      </c>
      <c r="EU124" s="3" t="s">
        <v>205</v>
      </c>
      <c r="EV124" s="3" t="s">
        <v>421</v>
      </c>
      <c r="EW124" s="4" t="str">
        <f>TEXT("6278856066919758574","0")</f>
        <v>6278856066919758574</v>
      </c>
    </row>
    <row r="125">
      <c r="A125" s="2">
        <v>45847.496770833335</v>
      </c>
      <c r="B125" s="3" t="s">
        <v>153</v>
      </c>
      <c r="C125" s="3" t="s">
        <v>155</v>
      </c>
      <c r="E125" s="3" t="s">
        <v>153</v>
      </c>
      <c r="F125" s="3" t="s">
        <v>153</v>
      </c>
      <c r="G125" s="3" t="s">
        <v>155</v>
      </c>
      <c r="K125" s="3" t="s">
        <v>185</v>
      </c>
      <c r="N125" s="3" t="s">
        <v>158</v>
      </c>
      <c r="S125" s="3" t="s">
        <v>158</v>
      </c>
      <c r="X125" s="3" t="s">
        <v>158</v>
      </c>
      <c r="AF125" s="3" t="s">
        <v>156</v>
      </c>
      <c r="AG125" s="3" t="s">
        <v>224</v>
      </c>
      <c r="AH125" s="3">
        <v>2022.0</v>
      </c>
      <c r="AI125" s="3" t="s">
        <v>187</v>
      </c>
      <c r="AJ125" s="3" t="s">
        <v>188</v>
      </c>
      <c r="AN125" s="3" t="s">
        <v>189</v>
      </c>
      <c r="AP125" s="3" t="s">
        <v>190</v>
      </c>
      <c r="AQ125" s="3" t="s">
        <v>250</v>
      </c>
      <c r="AR125" s="3" t="s">
        <v>250</v>
      </c>
      <c r="AS125" s="3" t="s">
        <v>210</v>
      </c>
      <c r="AT125" s="3" t="s">
        <v>218</v>
      </c>
      <c r="AU125" s="3" t="s">
        <v>153</v>
      </c>
      <c r="AV125" s="3" t="s">
        <v>153</v>
      </c>
      <c r="AW125" s="3" t="s">
        <v>355</v>
      </c>
      <c r="AX125" s="3" t="s">
        <v>153</v>
      </c>
      <c r="AY125" s="3" t="s">
        <v>212</v>
      </c>
      <c r="BD125" s="3" t="s">
        <v>153</v>
      </c>
      <c r="BE125" s="3" t="s">
        <v>227</v>
      </c>
      <c r="BF125" s="3" t="s">
        <v>227</v>
      </c>
      <c r="BG125" s="3" t="s">
        <v>227</v>
      </c>
      <c r="BH125" s="3" t="s">
        <v>227</v>
      </c>
      <c r="BI125" s="3" t="s">
        <v>192</v>
      </c>
      <c r="BJ125" s="3" t="s">
        <v>195</v>
      </c>
      <c r="BK125" s="3" t="s">
        <v>194</v>
      </c>
      <c r="BL125" s="3" t="s">
        <v>194</v>
      </c>
      <c r="BM125" s="3" t="s">
        <v>192</v>
      </c>
      <c r="BN125" s="3" t="s">
        <v>193</v>
      </c>
      <c r="BO125" s="3" t="s">
        <v>192</v>
      </c>
      <c r="BP125" s="3" t="s">
        <v>192</v>
      </c>
      <c r="BQ125" s="3" t="s">
        <v>196</v>
      </c>
      <c r="BR125" s="3" t="s">
        <v>197</v>
      </c>
      <c r="BS125" s="3" t="s">
        <v>166</v>
      </c>
      <c r="BT125" s="3" t="s">
        <v>166</v>
      </c>
      <c r="BU125" s="3" t="s">
        <v>197</v>
      </c>
      <c r="BV125" s="3" t="s">
        <v>197</v>
      </c>
      <c r="BW125" s="3" t="s">
        <v>197</v>
      </c>
      <c r="BX125" s="3" t="s">
        <v>193</v>
      </c>
      <c r="BY125" s="3" t="s">
        <v>192</v>
      </c>
      <c r="BZ125" s="3" t="s">
        <v>165</v>
      </c>
      <c r="CA125" s="3" t="s">
        <v>165</v>
      </c>
      <c r="CB125" s="3" t="s">
        <v>153</v>
      </c>
      <c r="CC125" s="3" t="s">
        <v>167</v>
      </c>
      <c r="CD125" s="3" t="s">
        <v>168</v>
      </c>
      <c r="CE125" s="3" t="s">
        <v>155</v>
      </c>
      <c r="CF125" s="3" t="s">
        <v>155</v>
      </c>
      <c r="CG125" s="3" t="s">
        <v>256</v>
      </c>
      <c r="CH125" s="3">
        <v>2.0</v>
      </c>
      <c r="CI125" s="3" t="s">
        <v>172</v>
      </c>
      <c r="CS125" s="3" t="s">
        <v>155</v>
      </c>
      <c r="CY125" s="3" t="s">
        <v>221</v>
      </c>
      <c r="CZ125" s="3" t="s">
        <v>200</v>
      </c>
      <c r="DA125" s="3" t="s">
        <v>179</v>
      </c>
      <c r="DB125" s="3" t="s">
        <v>200</v>
      </c>
      <c r="DC125" s="3" t="s">
        <v>200</v>
      </c>
      <c r="DD125" s="3" t="s">
        <v>200</v>
      </c>
      <c r="DE125" s="3" t="s">
        <v>200</v>
      </c>
      <c r="DF125" s="3" t="s">
        <v>180</v>
      </c>
      <c r="DG125" s="3" t="s">
        <v>180</v>
      </c>
      <c r="DH125" s="3" t="s">
        <v>180</v>
      </c>
      <c r="DI125" s="3" t="s">
        <v>180</v>
      </c>
      <c r="DJ125" s="3" t="s">
        <v>180</v>
      </c>
      <c r="DK125" s="3" t="s">
        <v>202</v>
      </c>
      <c r="DL125" s="3" t="s">
        <v>202</v>
      </c>
      <c r="DM125" s="3" t="s">
        <v>202</v>
      </c>
      <c r="DN125" s="3" t="s">
        <v>202</v>
      </c>
      <c r="DO125" s="3" t="s">
        <v>202</v>
      </c>
      <c r="DP125" s="3" t="s">
        <v>202</v>
      </c>
      <c r="DQ125" s="3" t="s">
        <v>202</v>
      </c>
      <c r="DR125" s="3" t="s">
        <v>202</v>
      </c>
      <c r="DS125" s="3" t="s">
        <v>202</v>
      </c>
      <c r="DT125" s="3" t="s">
        <v>202</v>
      </c>
      <c r="DU125" s="3" t="s">
        <v>202</v>
      </c>
      <c r="DV125" s="3" t="s">
        <v>202</v>
      </c>
      <c r="DW125" s="3" t="s">
        <v>202</v>
      </c>
      <c r="DX125" s="3" t="s">
        <v>202</v>
      </c>
      <c r="DY125" s="3" t="s">
        <v>202</v>
      </c>
      <c r="DZ125" s="3" t="s">
        <v>202</v>
      </c>
      <c r="EA125" s="3" t="s">
        <v>155</v>
      </c>
      <c r="EB125" s="3" t="s">
        <v>155</v>
      </c>
      <c r="EC125" s="3" t="s">
        <v>155</v>
      </c>
      <c r="ED125" s="3" t="s">
        <v>155</v>
      </c>
      <c r="EE125" s="3" t="s">
        <v>155</v>
      </c>
      <c r="EF125" s="3" t="s">
        <v>155</v>
      </c>
      <c r="EG125" s="3" t="s">
        <v>155</v>
      </c>
      <c r="EH125" s="3" t="s">
        <v>204</v>
      </c>
      <c r="EI125" s="3" t="s">
        <v>204</v>
      </c>
      <c r="EJ125" s="3" t="s">
        <v>222</v>
      </c>
      <c r="EK125" s="3" t="s">
        <v>215</v>
      </c>
      <c r="EL125" s="3" t="s">
        <v>182</v>
      </c>
      <c r="EM125" s="3" t="s">
        <v>182</v>
      </c>
      <c r="EN125" s="3" t="s">
        <v>182</v>
      </c>
      <c r="EO125" s="3" t="s">
        <v>205</v>
      </c>
      <c r="EP125" s="3" t="s">
        <v>192</v>
      </c>
      <c r="EQ125" s="3" t="s">
        <v>192</v>
      </c>
      <c r="ER125" s="3" t="s">
        <v>192</v>
      </c>
      <c r="ES125" s="3" t="s">
        <v>206</v>
      </c>
      <c r="ET125" s="3" t="s">
        <v>206</v>
      </c>
      <c r="EU125" s="3" t="s">
        <v>205</v>
      </c>
      <c r="EV125" s="3" t="s">
        <v>422</v>
      </c>
      <c r="EW125" s="4" t="str">
        <f>TEXT("6278857216122830557","0")</f>
        <v>6278857216122830557</v>
      </c>
    </row>
    <row r="126">
      <c r="A126" s="2">
        <v>45847.497245370374</v>
      </c>
      <c r="B126" s="3" t="s">
        <v>153</v>
      </c>
      <c r="C126" s="3" t="s">
        <v>155</v>
      </c>
      <c r="E126" s="3" t="s">
        <v>155</v>
      </c>
      <c r="F126" s="3" t="s">
        <v>155</v>
      </c>
      <c r="G126" s="3" t="s">
        <v>155</v>
      </c>
      <c r="K126" s="3" t="s">
        <v>185</v>
      </c>
      <c r="N126" s="3" t="s">
        <v>158</v>
      </c>
      <c r="U126" s="3" t="s">
        <v>185</v>
      </c>
      <c r="X126" s="3" t="s">
        <v>158</v>
      </c>
      <c r="AF126" s="3" t="s">
        <v>156</v>
      </c>
      <c r="AG126" s="3" t="s">
        <v>217</v>
      </c>
      <c r="AH126" s="3">
        <v>2011.0</v>
      </c>
      <c r="AI126" s="3" t="s">
        <v>279</v>
      </c>
      <c r="AO126" s="3" t="s">
        <v>153</v>
      </c>
      <c r="AP126" s="3" t="s">
        <v>190</v>
      </c>
      <c r="AQ126" s="3" t="s">
        <v>250</v>
      </c>
      <c r="AR126" s="3" t="s">
        <v>210</v>
      </c>
      <c r="AS126" s="3" t="s">
        <v>210</v>
      </c>
      <c r="AT126" s="3" t="s">
        <v>234</v>
      </c>
      <c r="AU126" s="3" t="s">
        <v>153</v>
      </c>
      <c r="AV126" s="3" t="s">
        <v>153</v>
      </c>
      <c r="AW126" s="3" t="s">
        <v>163</v>
      </c>
      <c r="AX126" s="3" t="s">
        <v>153</v>
      </c>
      <c r="AY126" s="3" t="s">
        <v>423</v>
      </c>
      <c r="BD126" s="3" t="s">
        <v>153</v>
      </c>
      <c r="BE126" s="3" t="s">
        <v>156</v>
      </c>
      <c r="BF126" s="3" t="s">
        <v>164</v>
      </c>
      <c r="BG126" s="3" t="s">
        <v>156</v>
      </c>
      <c r="BH126" s="3" t="s">
        <v>191</v>
      </c>
      <c r="BI126" s="3" t="s">
        <v>194</v>
      </c>
      <c r="BJ126" s="3" t="s">
        <v>193</v>
      </c>
      <c r="BK126" s="3" t="s">
        <v>192</v>
      </c>
      <c r="BL126" s="3" t="s">
        <v>193</v>
      </c>
      <c r="BM126" s="3" t="s">
        <v>195</v>
      </c>
      <c r="BN126" s="3" t="s">
        <v>195</v>
      </c>
      <c r="BO126" s="3" t="s">
        <v>193</v>
      </c>
      <c r="BP126" s="3" t="s">
        <v>195</v>
      </c>
      <c r="BQ126" s="3" t="s">
        <v>181</v>
      </c>
      <c r="BR126" s="3" t="s">
        <v>196</v>
      </c>
      <c r="BS126" s="3" t="s">
        <v>196</v>
      </c>
      <c r="BT126" s="3" t="s">
        <v>197</v>
      </c>
      <c r="BU126" s="3" t="s">
        <v>196</v>
      </c>
      <c r="BV126" s="3" t="s">
        <v>197</v>
      </c>
      <c r="BW126" s="3" t="s">
        <v>166</v>
      </c>
      <c r="BX126" s="3" t="s">
        <v>193</v>
      </c>
      <c r="BY126" s="3" t="s">
        <v>195</v>
      </c>
      <c r="BZ126" s="3" t="s">
        <v>193</v>
      </c>
      <c r="CA126" s="3" t="s">
        <v>192</v>
      </c>
      <c r="CB126" s="3" t="s">
        <v>155</v>
      </c>
      <c r="CF126" s="3" t="s">
        <v>155</v>
      </c>
      <c r="CG126" s="3" t="s">
        <v>256</v>
      </c>
      <c r="CH126" s="3">
        <v>3.0</v>
      </c>
      <c r="CI126" s="3" t="s">
        <v>172</v>
      </c>
      <c r="CS126" s="3" t="s">
        <v>155</v>
      </c>
      <c r="CY126" s="3" t="s">
        <v>180</v>
      </c>
      <c r="CZ126" s="3" t="s">
        <v>179</v>
      </c>
      <c r="DA126" s="3" t="s">
        <v>179</v>
      </c>
      <c r="DB126" s="3" t="s">
        <v>199</v>
      </c>
      <c r="DC126" s="3" t="s">
        <v>200</v>
      </c>
      <c r="DD126" s="3" t="s">
        <v>179</v>
      </c>
      <c r="DE126" s="3" t="s">
        <v>200</v>
      </c>
      <c r="DF126" s="3" t="s">
        <v>180</v>
      </c>
      <c r="DG126" s="3" t="s">
        <v>180</v>
      </c>
      <c r="DH126" s="3" t="s">
        <v>178</v>
      </c>
      <c r="DI126" s="3" t="s">
        <v>180</v>
      </c>
      <c r="DJ126" s="3" t="s">
        <v>178</v>
      </c>
      <c r="DK126" s="3" t="s">
        <v>196</v>
      </c>
      <c r="DL126" s="3" t="s">
        <v>197</v>
      </c>
      <c r="DM126" s="3" t="s">
        <v>197</v>
      </c>
      <c r="DN126" s="3" t="s">
        <v>196</v>
      </c>
      <c r="DO126" s="3" t="s">
        <v>197</v>
      </c>
      <c r="DP126" s="3" t="s">
        <v>196</v>
      </c>
      <c r="DQ126" s="3" t="s">
        <v>203</v>
      </c>
      <c r="DR126" s="3" t="s">
        <v>203</v>
      </c>
      <c r="DS126" s="3" t="s">
        <v>196</v>
      </c>
      <c r="DT126" s="3" t="s">
        <v>196</v>
      </c>
      <c r="DU126" s="3" t="s">
        <v>197</v>
      </c>
      <c r="DV126" s="3" t="s">
        <v>202</v>
      </c>
      <c r="DW126" s="3" t="s">
        <v>202</v>
      </c>
      <c r="DX126" s="3" t="s">
        <v>197</v>
      </c>
      <c r="DY126" s="3" t="s">
        <v>197</v>
      </c>
      <c r="DZ126" s="3" t="s">
        <v>202</v>
      </c>
      <c r="EA126" s="3" t="s">
        <v>155</v>
      </c>
      <c r="EB126" s="3" t="s">
        <v>155</v>
      </c>
      <c r="EC126" s="3" t="s">
        <v>155</v>
      </c>
      <c r="ED126" s="3" t="s">
        <v>155</v>
      </c>
      <c r="EE126" s="3" t="s">
        <v>155</v>
      </c>
      <c r="EF126" s="3" t="s">
        <v>155</v>
      </c>
      <c r="EG126" s="3" t="s">
        <v>155</v>
      </c>
      <c r="EH126" s="3" t="s">
        <v>204</v>
      </c>
      <c r="EI126" s="3" t="s">
        <v>247</v>
      </c>
      <c r="EJ126" s="3" t="s">
        <v>204</v>
      </c>
      <c r="EK126" s="3" t="s">
        <v>215</v>
      </c>
      <c r="EL126" s="3" t="s">
        <v>182</v>
      </c>
      <c r="EM126" s="3" t="s">
        <v>222</v>
      </c>
      <c r="EN126" s="3" t="s">
        <v>215</v>
      </c>
      <c r="EO126" s="3" t="s">
        <v>192</v>
      </c>
      <c r="EP126" s="3" t="s">
        <v>206</v>
      </c>
      <c r="EQ126" s="3" t="s">
        <v>206</v>
      </c>
      <c r="ER126" s="3" t="s">
        <v>193</v>
      </c>
      <c r="ES126" s="3" t="s">
        <v>193</v>
      </c>
      <c r="ET126" s="3" t="s">
        <v>193</v>
      </c>
      <c r="EU126" s="3" t="s">
        <v>192</v>
      </c>
      <c r="EV126" s="3" t="s">
        <v>424</v>
      </c>
      <c r="EW126" s="4" t="str">
        <f>TEXT("6278857627953292989","0")</f>
        <v>6278857627953292989</v>
      </c>
    </row>
    <row r="127">
      <c r="A127" s="2">
        <v>45847.49796296296</v>
      </c>
      <c r="B127" s="3" t="s">
        <v>155</v>
      </c>
      <c r="EW127" s="4" t="str">
        <f>TEXT("6278858244027390224","0")</f>
        <v>6278858244027390224</v>
      </c>
    </row>
    <row r="128">
      <c r="A128" s="2">
        <v>45847.49946759259</v>
      </c>
      <c r="B128" s="3" t="s">
        <v>153</v>
      </c>
      <c r="C128" s="3" t="s">
        <v>155</v>
      </c>
      <c r="E128" s="3" t="s">
        <v>155</v>
      </c>
      <c r="F128" s="3" t="s">
        <v>155</v>
      </c>
      <c r="G128" s="3" t="s">
        <v>155</v>
      </c>
      <c r="J128" s="3" t="s">
        <v>186</v>
      </c>
      <c r="N128" s="3" t="s">
        <v>158</v>
      </c>
      <c r="T128" s="3" t="s">
        <v>186</v>
      </c>
      <c r="W128" s="3" t="s">
        <v>157</v>
      </c>
      <c r="AF128" s="3" t="s">
        <v>156</v>
      </c>
      <c r="AG128" s="3" t="s">
        <v>224</v>
      </c>
      <c r="AH128" s="3">
        <v>2005.0</v>
      </c>
      <c r="AI128" s="3" t="s">
        <v>187</v>
      </c>
      <c r="AM128" s="3" t="s">
        <v>272</v>
      </c>
      <c r="AN128" s="3" t="s">
        <v>246</v>
      </c>
      <c r="AP128" s="3" t="s">
        <v>250</v>
      </c>
      <c r="AQ128" s="3" t="s">
        <v>250</v>
      </c>
      <c r="AR128" s="3" t="s">
        <v>250</v>
      </c>
      <c r="AS128" s="3" t="s">
        <v>250</v>
      </c>
      <c r="AT128" s="3" t="s">
        <v>162</v>
      </c>
      <c r="AU128" s="3" t="s">
        <v>153</v>
      </c>
      <c r="AV128" s="3" t="s">
        <v>155</v>
      </c>
      <c r="BD128" s="3" t="s">
        <v>153</v>
      </c>
      <c r="BE128" s="3" t="s">
        <v>156</v>
      </c>
      <c r="BF128" s="3" t="s">
        <v>156</v>
      </c>
      <c r="BG128" s="3" t="s">
        <v>156</v>
      </c>
      <c r="BH128" s="3" t="s">
        <v>213</v>
      </c>
      <c r="BI128" s="3" t="s">
        <v>195</v>
      </c>
      <c r="BJ128" s="3" t="s">
        <v>195</v>
      </c>
      <c r="BK128" s="3" t="s">
        <v>195</v>
      </c>
      <c r="BL128" s="3" t="s">
        <v>195</v>
      </c>
      <c r="BM128" s="3" t="s">
        <v>195</v>
      </c>
      <c r="BN128" s="3" t="s">
        <v>195</v>
      </c>
      <c r="BO128" s="3" t="s">
        <v>195</v>
      </c>
      <c r="BP128" s="3" t="s">
        <v>195</v>
      </c>
      <c r="BQ128" s="3" t="s">
        <v>166</v>
      </c>
      <c r="BR128" s="3" t="s">
        <v>166</v>
      </c>
      <c r="BS128" s="3" t="s">
        <v>166</v>
      </c>
      <c r="BT128" s="3" t="s">
        <v>166</v>
      </c>
      <c r="BU128" s="3" t="s">
        <v>166</v>
      </c>
      <c r="BV128" s="3" t="s">
        <v>166</v>
      </c>
      <c r="BW128" s="3" t="s">
        <v>166</v>
      </c>
      <c r="BX128" s="3" t="s">
        <v>195</v>
      </c>
      <c r="BY128" s="3" t="s">
        <v>195</v>
      </c>
      <c r="BZ128" s="3" t="s">
        <v>195</v>
      </c>
      <c r="CA128" s="3" t="s">
        <v>195</v>
      </c>
      <c r="CB128" s="3" t="s">
        <v>155</v>
      </c>
      <c r="CF128" s="3" t="s">
        <v>155</v>
      </c>
      <c r="CG128" s="3" t="s">
        <v>155</v>
      </c>
      <c r="CH128" s="3">
        <v>0.0</v>
      </c>
      <c r="CI128" s="3" t="s">
        <v>172</v>
      </c>
      <c r="CS128" s="3" t="s">
        <v>155</v>
      </c>
      <c r="CY128" s="3" t="s">
        <v>221</v>
      </c>
      <c r="CZ128" s="3" t="s">
        <v>200</v>
      </c>
      <c r="DA128" s="3" t="s">
        <v>200</v>
      </c>
      <c r="DB128" s="3" t="s">
        <v>200</v>
      </c>
      <c r="DC128" s="3" t="s">
        <v>200</v>
      </c>
      <c r="DD128" s="3" t="s">
        <v>200</v>
      </c>
      <c r="DE128" s="3" t="s">
        <v>200</v>
      </c>
      <c r="DF128" s="3" t="s">
        <v>230</v>
      </c>
      <c r="DG128" s="3" t="s">
        <v>230</v>
      </c>
      <c r="DH128" s="3" t="s">
        <v>230</v>
      </c>
      <c r="DI128" s="3" t="s">
        <v>230</v>
      </c>
      <c r="DJ128" s="3" t="s">
        <v>230</v>
      </c>
      <c r="DK128" s="3" t="s">
        <v>197</v>
      </c>
      <c r="DL128" s="3" t="s">
        <v>197</v>
      </c>
      <c r="DM128" s="3" t="s">
        <v>197</v>
      </c>
      <c r="DN128" s="3" t="s">
        <v>197</v>
      </c>
      <c r="DO128" s="3" t="s">
        <v>197</v>
      </c>
      <c r="DP128" s="3" t="s">
        <v>197</v>
      </c>
      <c r="DQ128" s="3" t="s">
        <v>197</v>
      </c>
      <c r="DR128" s="3" t="s">
        <v>197</v>
      </c>
      <c r="DS128" s="3" t="s">
        <v>197</v>
      </c>
      <c r="DT128" s="3" t="s">
        <v>197</v>
      </c>
      <c r="DU128" s="3" t="s">
        <v>197</v>
      </c>
      <c r="DV128" s="3" t="s">
        <v>197</v>
      </c>
      <c r="DW128" s="3" t="s">
        <v>197</v>
      </c>
      <c r="DX128" s="3" t="s">
        <v>197</v>
      </c>
      <c r="DY128" s="3" t="s">
        <v>197</v>
      </c>
      <c r="DZ128" s="3" t="s">
        <v>197</v>
      </c>
      <c r="EA128" s="3" t="s">
        <v>155</v>
      </c>
      <c r="EB128" s="3" t="s">
        <v>155</v>
      </c>
      <c r="EC128" s="3" t="s">
        <v>155</v>
      </c>
      <c r="ED128" s="3" t="s">
        <v>155</v>
      </c>
      <c r="EE128" s="3" t="s">
        <v>155</v>
      </c>
      <c r="EF128" s="3" t="s">
        <v>155</v>
      </c>
      <c r="EG128" s="3" t="s">
        <v>155</v>
      </c>
      <c r="EH128" s="3" t="s">
        <v>222</v>
      </c>
      <c r="EI128" s="3" t="s">
        <v>222</v>
      </c>
      <c r="EJ128" s="3" t="s">
        <v>222</v>
      </c>
      <c r="EK128" s="3" t="s">
        <v>222</v>
      </c>
      <c r="EL128" s="3" t="s">
        <v>215</v>
      </c>
      <c r="EM128" s="3" t="s">
        <v>215</v>
      </c>
      <c r="EN128" s="3" t="s">
        <v>222</v>
      </c>
      <c r="EO128" s="3" t="s">
        <v>206</v>
      </c>
      <c r="EP128" s="3" t="s">
        <v>206</v>
      </c>
      <c r="EQ128" s="3" t="s">
        <v>206</v>
      </c>
      <c r="ER128" s="3" t="s">
        <v>206</v>
      </c>
      <c r="ES128" s="3" t="s">
        <v>206</v>
      </c>
      <c r="ET128" s="3" t="s">
        <v>206</v>
      </c>
      <c r="EU128" s="3" t="s">
        <v>206</v>
      </c>
      <c r="EV128" s="3" t="s">
        <v>425</v>
      </c>
      <c r="EW128" s="4" t="str">
        <f>TEXT("6278859545124244606","0")</f>
        <v>6278859545124244606</v>
      </c>
    </row>
    <row r="129">
      <c r="A129" s="2">
        <v>45847.50017361111</v>
      </c>
      <c r="B129" s="3" t="s">
        <v>153</v>
      </c>
      <c r="C129" s="3" t="s">
        <v>155</v>
      </c>
      <c r="E129" s="3" t="s">
        <v>155</v>
      </c>
      <c r="F129" s="3" t="s">
        <v>155</v>
      </c>
      <c r="G129" s="3" t="s">
        <v>155</v>
      </c>
      <c r="I129" s="3" t="s">
        <v>158</v>
      </c>
      <c r="O129" s="3" t="s">
        <v>186</v>
      </c>
      <c r="T129" s="3" t="s">
        <v>186</v>
      </c>
      <c r="Y129" s="3" t="s">
        <v>186</v>
      </c>
      <c r="AB129" s="3" t="s">
        <v>157</v>
      </c>
      <c r="AG129" s="3" t="s">
        <v>159</v>
      </c>
      <c r="AH129" s="3">
        <v>2019.0</v>
      </c>
      <c r="AI129" s="3" t="s">
        <v>279</v>
      </c>
      <c r="AO129" s="3" t="s">
        <v>153</v>
      </c>
      <c r="AP129" s="3" t="s">
        <v>190</v>
      </c>
      <c r="AQ129" s="3" t="s">
        <v>190</v>
      </c>
      <c r="AR129" s="3" t="s">
        <v>190</v>
      </c>
      <c r="AS129" s="3" t="s">
        <v>210</v>
      </c>
      <c r="AT129" s="3" t="s">
        <v>218</v>
      </c>
      <c r="AU129" s="3" t="s">
        <v>153</v>
      </c>
      <c r="AV129" s="3" t="s">
        <v>155</v>
      </c>
      <c r="BD129" s="3" t="s">
        <v>153</v>
      </c>
      <c r="BE129" s="3" t="s">
        <v>156</v>
      </c>
      <c r="BF129" s="3" t="s">
        <v>191</v>
      </c>
      <c r="BG129" s="3" t="s">
        <v>156</v>
      </c>
      <c r="BH129" s="3" t="s">
        <v>191</v>
      </c>
      <c r="BI129" s="3" t="s">
        <v>192</v>
      </c>
      <c r="BJ129" s="3" t="s">
        <v>195</v>
      </c>
      <c r="BK129" s="3" t="s">
        <v>195</v>
      </c>
      <c r="BL129" s="3" t="s">
        <v>192</v>
      </c>
      <c r="BM129" s="3" t="s">
        <v>193</v>
      </c>
      <c r="BN129" s="3" t="s">
        <v>193</v>
      </c>
      <c r="BO129" s="3" t="s">
        <v>193</v>
      </c>
      <c r="BP129" s="3" t="s">
        <v>193</v>
      </c>
      <c r="BQ129" s="3" t="s">
        <v>181</v>
      </c>
      <c r="BR129" s="3" t="s">
        <v>196</v>
      </c>
      <c r="BS129" s="3" t="s">
        <v>196</v>
      </c>
      <c r="BT129" s="3" t="s">
        <v>196</v>
      </c>
      <c r="BU129" s="3" t="s">
        <v>203</v>
      </c>
      <c r="BV129" s="3" t="s">
        <v>196</v>
      </c>
      <c r="BW129" s="3" t="s">
        <v>196</v>
      </c>
      <c r="BX129" s="3" t="s">
        <v>195</v>
      </c>
      <c r="BY129" s="3" t="s">
        <v>192</v>
      </c>
      <c r="BZ129" s="3" t="s">
        <v>195</v>
      </c>
      <c r="CA129" s="3" t="s">
        <v>192</v>
      </c>
      <c r="CB129" s="3" t="s">
        <v>155</v>
      </c>
      <c r="CF129" s="3" t="s">
        <v>280</v>
      </c>
      <c r="CG129" s="3" t="s">
        <v>267</v>
      </c>
      <c r="CH129" s="3">
        <v>3.0</v>
      </c>
      <c r="CI129" s="3" t="s">
        <v>172</v>
      </c>
      <c r="CS129" s="3" t="s">
        <v>155</v>
      </c>
      <c r="CY129" s="3" t="s">
        <v>178</v>
      </c>
      <c r="CZ129" s="3" t="s">
        <v>229</v>
      </c>
      <c r="DA129" s="3" t="s">
        <v>229</v>
      </c>
      <c r="DB129" s="3" t="s">
        <v>229</v>
      </c>
      <c r="DC129" s="3" t="s">
        <v>229</v>
      </c>
      <c r="DD129" s="3" t="s">
        <v>199</v>
      </c>
      <c r="DE129" s="3" t="s">
        <v>199</v>
      </c>
      <c r="DF129" s="3" t="s">
        <v>201</v>
      </c>
      <c r="DG129" s="3" t="s">
        <v>201</v>
      </c>
      <c r="DH129" s="3" t="s">
        <v>178</v>
      </c>
      <c r="DI129" s="3" t="s">
        <v>201</v>
      </c>
      <c r="DJ129" s="3" t="s">
        <v>201</v>
      </c>
      <c r="DK129" s="3" t="s">
        <v>197</v>
      </c>
      <c r="DL129" s="3" t="s">
        <v>197</v>
      </c>
      <c r="DM129" s="3" t="s">
        <v>196</v>
      </c>
      <c r="DN129" s="3" t="s">
        <v>181</v>
      </c>
      <c r="DO129" s="3" t="s">
        <v>203</v>
      </c>
      <c r="DP129" s="3" t="s">
        <v>196</v>
      </c>
      <c r="DQ129" s="3" t="s">
        <v>196</v>
      </c>
      <c r="DR129" s="3" t="s">
        <v>196</v>
      </c>
      <c r="DS129" s="3" t="s">
        <v>197</v>
      </c>
      <c r="DT129" s="3" t="s">
        <v>203</v>
      </c>
      <c r="DU129" s="3" t="s">
        <v>181</v>
      </c>
      <c r="DV129" s="3" t="s">
        <v>203</v>
      </c>
      <c r="DW129" s="3" t="s">
        <v>203</v>
      </c>
      <c r="DX129" s="3" t="s">
        <v>181</v>
      </c>
      <c r="DY129" s="3" t="s">
        <v>181</v>
      </c>
      <c r="DZ129" s="3" t="s">
        <v>197</v>
      </c>
      <c r="EA129" s="3" t="s">
        <v>214</v>
      </c>
      <c r="EB129" s="3" t="s">
        <v>155</v>
      </c>
      <c r="EC129" s="3" t="s">
        <v>155</v>
      </c>
      <c r="ED129" s="3" t="s">
        <v>155</v>
      </c>
      <c r="EE129" s="3" t="s">
        <v>155</v>
      </c>
      <c r="EF129" s="3" t="s">
        <v>155</v>
      </c>
      <c r="EG129" s="3" t="s">
        <v>155</v>
      </c>
      <c r="EH129" s="3" t="s">
        <v>204</v>
      </c>
      <c r="EI129" s="3" t="s">
        <v>215</v>
      </c>
      <c r="EJ129" s="3" t="s">
        <v>204</v>
      </c>
      <c r="EK129" s="3" t="s">
        <v>204</v>
      </c>
      <c r="EL129" s="3" t="s">
        <v>247</v>
      </c>
      <c r="EM129" s="3" t="s">
        <v>204</v>
      </c>
      <c r="EN129" s="3" t="s">
        <v>247</v>
      </c>
      <c r="EO129" s="3" t="s">
        <v>205</v>
      </c>
      <c r="EP129" s="3" t="s">
        <v>192</v>
      </c>
      <c r="EQ129" s="3" t="s">
        <v>192</v>
      </c>
      <c r="ER129" s="3" t="s">
        <v>206</v>
      </c>
      <c r="ES129" s="3" t="s">
        <v>206</v>
      </c>
      <c r="ET129" s="3" t="s">
        <v>206</v>
      </c>
      <c r="EU129" s="3" t="s">
        <v>205</v>
      </c>
      <c r="EV129" s="3" t="s">
        <v>426</v>
      </c>
      <c r="EW129" s="4" t="str">
        <f>TEXT("6278860159117821786","0")</f>
        <v>6278860159117821786</v>
      </c>
    </row>
    <row r="130">
      <c r="A130" s="2">
        <v>45847.5021875</v>
      </c>
      <c r="B130" s="3" t="s">
        <v>153</v>
      </c>
      <c r="C130" s="3" t="s">
        <v>155</v>
      </c>
      <c r="E130" s="3" t="s">
        <v>155</v>
      </c>
      <c r="F130" s="3" t="s">
        <v>155</v>
      </c>
      <c r="G130" s="3" t="s">
        <v>155</v>
      </c>
      <c r="K130" s="3" t="s">
        <v>185</v>
      </c>
      <c r="O130" s="3" t="s">
        <v>186</v>
      </c>
      <c r="U130" s="3" t="s">
        <v>185</v>
      </c>
      <c r="Z130" s="3" t="s">
        <v>185</v>
      </c>
      <c r="AD130" s="3" t="s">
        <v>186</v>
      </c>
      <c r="AG130" s="3" t="s">
        <v>224</v>
      </c>
      <c r="AH130" s="3">
        <v>2021.0</v>
      </c>
      <c r="AI130" s="3" t="s">
        <v>187</v>
      </c>
      <c r="AJ130" s="3" t="s">
        <v>188</v>
      </c>
      <c r="AN130" s="3" t="s">
        <v>233</v>
      </c>
      <c r="AP130" s="3" t="s">
        <v>250</v>
      </c>
      <c r="AQ130" s="3" t="s">
        <v>250</v>
      </c>
      <c r="AR130" s="3" t="s">
        <v>250</v>
      </c>
      <c r="AS130" s="3" t="s">
        <v>250</v>
      </c>
      <c r="AT130" s="3" t="s">
        <v>234</v>
      </c>
      <c r="AU130" s="3" t="s">
        <v>153</v>
      </c>
      <c r="AV130" s="3" t="s">
        <v>153</v>
      </c>
      <c r="AW130" s="3" t="s">
        <v>219</v>
      </c>
      <c r="AX130" s="3" t="s">
        <v>153</v>
      </c>
      <c r="AY130" s="3" t="s">
        <v>212</v>
      </c>
      <c r="BD130" s="3" t="s">
        <v>153</v>
      </c>
      <c r="BE130" s="3" t="s">
        <v>227</v>
      </c>
      <c r="BF130" s="3" t="s">
        <v>220</v>
      </c>
      <c r="BG130" s="3" t="s">
        <v>227</v>
      </c>
      <c r="BH130" s="3" t="s">
        <v>220</v>
      </c>
      <c r="BI130" s="3" t="s">
        <v>194</v>
      </c>
      <c r="BJ130" s="3" t="s">
        <v>194</v>
      </c>
      <c r="BK130" s="3" t="s">
        <v>194</v>
      </c>
      <c r="BL130" s="3" t="s">
        <v>194</v>
      </c>
      <c r="BM130" s="3" t="s">
        <v>192</v>
      </c>
      <c r="BN130" s="3" t="s">
        <v>194</v>
      </c>
      <c r="BO130" s="3" t="s">
        <v>194</v>
      </c>
      <c r="BP130" s="3" t="s">
        <v>195</v>
      </c>
      <c r="BQ130" s="3" t="s">
        <v>166</v>
      </c>
      <c r="BR130" s="3" t="s">
        <v>181</v>
      </c>
      <c r="BS130" s="3" t="s">
        <v>197</v>
      </c>
      <c r="BT130" s="3" t="s">
        <v>197</v>
      </c>
      <c r="BU130" s="3" t="s">
        <v>197</v>
      </c>
      <c r="BV130" s="3" t="s">
        <v>197</v>
      </c>
      <c r="BW130" s="3" t="s">
        <v>166</v>
      </c>
      <c r="BX130" s="3" t="s">
        <v>194</v>
      </c>
      <c r="BY130" s="3" t="s">
        <v>194</v>
      </c>
      <c r="BZ130" s="3" t="s">
        <v>192</v>
      </c>
      <c r="CA130" s="3" t="s">
        <v>192</v>
      </c>
      <c r="CB130" s="3" t="s">
        <v>153</v>
      </c>
      <c r="CC130" s="3" t="s">
        <v>167</v>
      </c>
      <c r="CD130" s="3" t="s">
        <v>228</v>
      </c>
      <c r="CE130" s="3" t="s">
        <v>155</v>
      </c>
      <c r="CF130" s="3" t="s">
        <v>155</v>
      </c>
      <c r="CG130" s="3" t="s">
        <v>155</v>
      </c>
      <c r="CH130" s="3">
        <v>2.0</v>
      </c>
      <c r="CI130" s="3" t="s">
        <v>172</v>
      </c>
      <c r="CJ130" s="3" t="s">
        <v>363</v>
      </c>
      <c r="CS130" s="3" t="s">
        <v>155</v>
      </c>
      <c r="CY130" s="3" t="s">
        <v>201</v>
      </c>
      <c r="CZ130" s="3" t="s">
        <v>229</v>
      </c>
      <c r="DA130" s="3" t="s">
        <v>199</v>
      </c>
      <c r="DB130" s="3" t="s">
        <v>179</v>
      </c>
      <c r="DC130" s="3" t="s">
        <v>200</v>
      </c>
      <c r="DD130" s="3" t="s">
        <v>179</v>
      </c>
      <c r="DE130" s="3" t="s">
        <v>179</v>
      </c>
      <c r="DF130" s="3" t="s">
        <v>180</v>
      </c>
      <c r="DG130" s="3" t="s">
        <v>201</v>
      </c>
      <c r="DH130" s="3" t="s">
        <v>201</v>
      </c>
      <c r="DI130" s="3" t="s">
        <v>201</v>
      </c>
      <c r="DJ130" s="3" t="s">
        <v>180</v>
      </c>
      <c r="DK130" s="3" t="s">
        <v>197</v>
      </c>
      <c r="DL130" s="3" t="s">
        <v>181</v>
      </c>
      <c r="DM130" s="3" t="s">
        <v>196</v>
      </c>
      <c r="DN130" s="3" t="s">
        <v>197</v>
      </c>
      <c r="DO130" s="3" t="s">
        <v>202</v>
      </c>
      <c r="DP130" s="3" t="s">
        <v>197</v>
      </c>
      <c r="DQ130" s="3" t="s">
        <v>202</v>
      </c>
      <c r="DR130" s="3" t="s">
        <v>202</v>
      </c>
      <c r="DS130" s="3" t="s">
        <v>203</v>
      </c>
      <c r="DT130" s="3" t="s">
        <v>203</v>
      </c>
      <c r="DU130" s="3" t="s">
        <v>181</v>
      </c>
      <c r="DV130" s="3" t="s">
        <v>202</v>
      </c>
      <c r="DW130" s="3" t="s">
        <v>202</v>
      </c>
      <c r="DX130" s="3" t="s">
        <v>202</v>
      </c>
      <c r="DY130" s="3" t="s">
        <v>202</v>
      </c>
      <c r="DZ130" s="3" t="s">
        <v>202</v>
      </c>
      <c r="EA130" s="3" t="s">
        <v>155</v>
      </c>
      <c r="EB130" s="3" t="s">
        <v>155</v>
      </c>
      <c r="EC130" s="3" t="s">
        <v>155</v>
      </c>
      <c r="ED130" s="3" t="s">
        <v>155</v>
      </c>
      <c r="EE130" s="3" t="s">
        <v>155</v>
      </c>
      <c r="EF130" s="3" t="s">
        <v>155</v>
      </c>
      <c r="EG130" s="3" t="s">
        <v>155</v>
      </c>
      <c r="EH130" s="3" t="s">
        <v>204</v>
      </c>
      <c r="EI130" s="3" t="s">
        <v>204</v>
      </c>
      <c r="EJ130" s="3" t="s">
        <v>204</v>
      </c>
      <c r="EK130" s="3" t="s">
        <v>222</v>
      </c>
      <c r="EL130" s="3" t="s">
        <v>182</v>
      </c>
      <c r="EM130" s="3" t="s">
        <v>215</v>
      </c>
      <c r="EN130" s="3" t="s">
        <v>204</v>
      </c>
      <c r="EO130" s="3" t="s">
        <v>205</v>
      </c>
      <c r="EP130" s="3" t="s">
        <v>205</v>
      </c>
      <c r="EQ130" s="3" t="s">
        <v>192</v>
      </c>
      <c r="ER130" s="3" t="s">
        <v>192</v>
      </c>
      <c r="ES130" s="3" t="s">
        <v>192</v>
      </c>
      <c r="ET130" s="3" t="s">
        <v>192</v>
      </c>
      <c r="EU130" s="3" t="s">
        <v>205</v>
      </c>
      <c r="EV130" s="3" t="s">
        <v>427</v>
      </c>
      <c r="EW130" s="4" t="str">
        <f>TEXT("6278861894325791479","0")</f>
        <v>6278861894325791479</v>
      </c>
    </row>
    <row r="131">
      <c r="A131" s="2">
        <v>45847.502291666664</v>
      </c>
      <c r="B131" s="3" t="s">
        <v>153</v>
      </c>
      <c r="C131" s="3" t="s">
        <v>155</v>
      </c>
      <c r="E131" s="3" t="s">
        <v>153</v>
      </c>
      <c r="F131" s="3" t="s">
        <v>155</v>
      </c>
      <c r="G131" s="3" t="s">
        <v>155</v>
      </c>
      <c r="K131" s="3" t="s">
        <v>185</v>
      </c>
      <c r="O131" s="3" t="s">
        <v>186</v>
      </c>
      <c r="S131" s="3" t="s">
        <v>158</v>
      </c>
      <c r="Y131" s="3" t="s">
        <v>186</v>
      </c>
      <c r="AF131" s="3" t="s">
        <v>156</v>
      </c>
      <c r="AG131" s="3" t="s">
        <v>159</v>
      </c>
      <c r="AH131" s="3">
        <v>2021.0</v>
      </c>
      <c r="AI131" s="3" t="s">
        <v>187</v>
      </c>
      <c r="AK131" s="3" t="s">
        <v>258</v>
      </c>
      <c r="AM131" s="3" t="s">
        <v>339</v>
      </c>
      <c r="AN131" s="3" t="s">
        <v>189</v>
      </c>
      <c r="AP131" s="3" t="s">
        <v>190</v>
      </c>
      <c r="AQ131" s="3" t="s">
        <v>190</v>
      </c>
      <c r="AR131" s="3" t="s">
        <v>190</v>
      </c>
      <c r="AS131" s="3" t="s">
        <v>190</v>
      </c>
      <c r="AT131" s="3" t="s">
        <v>234</v>
      </c>
      <c r="AU131" s="3" t="s">
        <v>153</v>
      </c>
      <c r="AV131" s="3" t="s">
        <v>155</v>
      </c>
      <c r="BD131" s="3" t="s">
        <v>153</v>
      </c>
      <c r="BE131" s="3" t="s">
        <v>191</v>
      </c>
      <c r="BF131" s="3" t="s">
        <v>164</v>
      </c>
      <c r="BG131" s="3" t="s">
        <v>156</v>
      </c>
      <c r="BH131" s="3" t="s">
        <v>220</v>
      </c>
      <c r="BI131" s="3" t="s">
        <v>194</v>
      </c>
      <c r="BJ131" s="3" t="s">
        <v>194</v>
      </c>
      <c r="BK131" s="3" t="s">
        <v>194</v>
      </c>
      <c r="BL131" s="3" t="s">
        <v>194</v>
      </c>
      <c r="BM131" s="3" t="s">
        <v>194</v>
      </c>
      <c r="BN131" s="3" t="s">
        <v>194</v>
      </c>
      <c r="BO131" s="3" t="s">
        <v>194</v>
      </c>
      <c r="BP131" s="3" t="s">
        <v>194</v>
      </c>
      <c r="BQ131" s="3" t="s">
        <v>203</v>
      </c>
      <c r="BR131" s="3" t="s">
        <v>181</v>
      </c>
      <c r="BS131" s="3" t="s">
        <v>203</v>
      </c>
      <c r="BT131" s="3" t="s">
        <v>203</v>
      </c>
      <c r="BU131" s="3" t="s">
        <v>181</v>
      </c>
      <c r="BV131" s="3" t="s">
        <v>203</v>
      </c>
      <c r="BW131" s="3" t="s">
        <v>181</v>
      </c>
      <c r="BX131" s="3" t="s">
        <v>194</v>
      </c>
      <c r="BY131" s="3" t="s">
        <v>194</v>
      </c>
      <c r="BZ131" s="3" t="s">
        <v>194</v>
      </c>
      <c r="CA131" s="3" t="s">
        <v>194</v>
      </c>
      <c r="CB131" s="3" t="s">
        <v>155</v>
      </c>
      <c r="CF131" s="3" t="s">
        <v>155</v>
      </c>
      <c r="CG131" s="3" t="s">
        <v>155</v>
      </c>
      <c r="CH131" s="3">
        <v>0.0</v>
      </c>
      <c r="CI131" s="3" t="s">
        <v>172</v>
      </c>
      <c r="CS131" s="3" t="s">
        <v>155</v>
      </c>
      <c r="CY131" s="3" t="s">
        <v>180</v>
      </c>
      <c r="CZ131" s="3" t="s">
        <v>199</v>
      </c>
      <c r="DA131" s="3" t="s">
        <v>199</v>
      </c>
      <c r="DB131" s="3" t="s">
        <v>199</v>
      </c>
      <c r="DC131" s="3" t="s">
        <v>199</v>
      </c>
      <c r="DD131" s="3" t="s">
        <v>199</v>
      </c>
      <c r="DE131" s="3" t="s">
        <v>200</v>
      </c>
      <c r="DF131" s="3" t="s">
        <v>230</v>
      </c>
      <c r="DG131" s="3" t="s">
        <v>230</v>
      </c>
      <c r="DH131" s="3" t="s">
        <v>201</v>
      </c>
      <c r="DI131" s="3" t="s">
        <v>201</v>
      </c>
      <c r="DJ131" s="3" t="s">
        <v>230</v>
      </c>
      <c r="DK131" s="3" t="s">
        <v>203</v>
      </c>
      <c r="DL131" s="3" t="s">
        <v>202</v>
      </c>
      <c r="DM131" s="3" t="s">
        <v>202</v>
      </c>
      <c r="DN131" s="3" t="s">
        <v>196</v>
      </c>
      <c r="DO131" s="3" t="s">
        <v>196</v>
      </c>
      <c r="DP131" s="3" t="s">
        <v>196</v>
      </c>
      <c r="DQ131" s="3" t="s">
        <v>196</v>
      </c>
      <c r="DR131" s="3" t="s">
        <v>196</v>
      </c>
      <c r="DS131" s="3" t="s">
        <v>181</v>
      </c>
      <c r="DT131" s="3" t="s">
        <v>181</v>
      </c>
      <c r="DU131" s="3" t="s">
        <v>196</v>
      </c>
      <c r="DV131" s="3" t="s">
        <v>196</v>
      </c>
      <c r="DW131" s="3" t="s">
        <v>196</v>
      </c>
      <c r="DX131" s="3" t="s">
        <v>203</v>
      </c>
      <c r="DY131" s="3" t="s">
        <v>203</v>
      </c>
      <c r="DZ131" s="3" t="s">
        <v>203</v>
      </c>
      <c r="EA131" s="3" t="s">
        <v>155</v>
      </c>
      <c r="EB131" s="3" t="s">
        <v>214</v>
      </c>
      <c r="EC131" s="3" t="s">
        <v>155</v>
      </c>
      <c r="ED131" s="3" t="s">
        <v>155</v>
      </c>
      <c r="EE131" s="3" t="s">
        <v>155</v>
      </c>
      <c r="EF131" s="3" t="s">
        <v>155</v>
      </c>
      <c r="EG131" s="3" t="s">
        <v>155</v>
      </c>
      <c r="EH131" s="3" t="s">
        <v>204</v>
      </c>
      <c r="EI131" s="3" t="s">
        <v>204</v>
      </c>
      <c r="EJ131" s="3" t="s">
        <v>204</v>
      </c>
      <c r="EK131" s="3" t="s">
        <v>204</v>
      </c>
      <c r="EL131" s="3" t="s">
        <v>204</v>
      </c>
      <c r="EM131" s="3" t="s">
        <v>204</v>
      </c>
      <c r="EN131" s="3" t="s">
        <v>204</v>
      </c>
      <c r="EO131" s="3" t="s">
        <v>205</v>
      </c>
      <c r="EP131" s="3" t="s">
        <v>192</v>
      </c>
      <c r="EQ131" s="3" t="s">
        <v>192</v>
      </c>
      <c r="ER131" s="3" t="s">
        <v>192</v>
      </c>
      <c r="ES131" s="3" t="s">
        <v>192</v>
      </c>
      <c r="ET131" s="3" t="s">
        <v>192</v>
      </c>
      <c r="EU131" s="3" t="s">
        <v>205</v>
      </c>
      <c r="EV131" s="3" t="s">
        <v>428</v>
      </c>
      <c r="EW131" s="4" t="str">
        <f>TEXT("6278861989301890060","0")</f>
        <v>6278861989301890060</v>
      </c>
    </row>
    <row r="132">
      <c r="A132" s="2">
        <v>45847.50270833333</v>
      </c>
      <c r="B132" s="3" t="s">
        <v>153</v>
      </c>
      <c r="C132" s="3" t="s">
        <v>155</v>
      </c>
      <c r="E132" s="3" t="s">
        <v>155</v>
      </c>
      <c r="F132" s="3" t="s">
        <v>153</v>
      </c>
      <c r="G132" s="3" t="s">
        <v>153</v>
      </c>
      <c r="J132" s="3" t="s">
        <v>186</v>
      </c>
      <c r="N132" s="3" t="s">
        <v>158</v>
      </c>
      <c r="R132" s="3" t="s">
        <v>157</v>
      </c>
      <c r="X132" s="3" t="s">
        <v>158</v>
      </c>
      <c r="AC132" s="3" t="s">
        <v>158</v>
      </c>
      <c r="AG132" s="3" t="s">
        <v>159</v>
      </c>
      <c r="AH132" s="3">
        <v>2025.0</v>
      </c>
      <c r="AI132" s="3" t="s">
        <v>187</v>
      </c>
      <c r="AK132" s="3" t="s">
        <v>258</v>
      </c>
      <c r="AM132" s="3" t="s">
        <v>339</v>
      </c>
      <c r="AN132" s="3" t="s">
        <v>246</v>
      </c>
      <c r="AP132" s="3" t="s">
        <v>190</v>
      </c>
      <c r="AQ132" s="3" t="s">
        <v>210</v>
      </c>
      <c r="AR132" s="3" t="s">
        <v>250</v>
      </c>
      <c r="AS132" s="3" t="s">
        <v>190</v>
      </c>
      <c r="AT132" s="3" t="s">
        <v>162</v>
      </c>
      <c r="AU132" s="3" t="s">
        <v>155</v>
      </c>
      <c r="BD132" s="3" t="s">
        <v>153</v>
      </c>
      <c r="BE132" s="3" t="s">
        <v>213</v>
      </c>
      <c r="BF132" s="3" t="s">
        <v>191</v>
      </c>
      <c r="BG132" s="3" t="s">
        <v>156</v>
      </c>
      <c r="BH132" s="3" t="s">
        <v>213</v>
      </c>
      <c r="BI132" s="3" t="s">
        <v>194</v>
      </c>
      <c r="BJ132" s="3" t="s">
        <v>192</v>
      </c>
      <c r="BK132" s="3" t="s">
        <v>192</v>
      </c>
      <c r="BL132" s="3" t="s">
        <v>193</v>
      </c>
      <c r="BM132" s="3" t="s">
        <v>195</v>
      </c>
      <c r="BN132" s="3" t="s">
        <v>165</v>
      </c>
      <c r="BO132" s="3" t="s">
        <v>195</v>
      </c>
      <c r="BP132" s="3" t="s">
        <v>193</v>
      </c>
      <c r="BQ132" s="3" t="s">
        <v>203</v>
      </c>
      <c r="BR132" s="3" t="s">
        <v>203</v>
      </c>
      <c r="BS132" s="3" t="s">
        <v>196</v>
      </c>
      <c r="BT132" s="3" t="s">
        <v>181</v>
      </c>
      <c r="BU132" s="3" t="s">
        <v>197</v>
      </c>
      <c r="BV132" s="3" t="s">
        <v>196</v>
      </c>
      <c r="BW132" s="3" t="s">
        <v>196</v>
      </c>
      <c r="CB132" s="3" t="s">
        <v>153</v>
      </c>
      <c r="CC132" s="3" t="s">
        <v>167</v>
      </c>
      <c r="CD132" s="3" t="s">
        <v>168</v>
      </c>
      <c r="CE132" s="3" t="s">
        <v>155</v>
      </c>
      <c r="CF132" s="3" t="s">
        <v>155</v>
      </c>
      <c r="CG132" s="3" t="s">
        <v>155</v>
      </c>
      <c r="CH132" s="3">
        <v>0.0</v>
      </c>
      <c r="CI132" s="3" t="s">
        <v>172</v>
      </c>
      <c r="CS132" s="3" t="s">
        <v>155</v>
      </c>
      <c r="CY132" s="3" t="s">
        <v>180</v>
      </c>
      <c r="CZ132" s="3" t="s">
        <v>199</v>
      </c>
      <c r="DA132" s="3" t="s">
        <v>199</v>
      </c>
      <c r="DB132" s="3" t="s">
        <v>199</v>
      </c>
      <c r="DC132" s="3" t="s">
        <v>199</v>
      </c>
      <c r="DD132" s="3" t="s">
        <v>199</v>
      </c>
      <c r="DE132" s="3" t="s">
        <v>199</v>
      </c>
      <c r="DF132" s="3" t="s">
        <v>201</v>
      </c>
      <c r="DG132" s="3" t="s">
        <v>201</v>
      </c>
      <c r="DH132" s="3" t="s">
        <v>180</v>
      </c>
      <c r="DI132" s="3" t="s">
        <v>180</v>
      </c>
      <c r="DJ132" s="3" t="s">
        <v>180</v>
      </c>
      <c r="DK132" s="3" t="s">
        <v>181</v>
      </c>
      <c r="DL132" s="3" t="s">
        <v>196</v>
      </c>
      <c r="DM132" s="3" t="s">
        <v>196</v>
      </c>
      <c r="DN132" s="3" t="s">
        <v>202</v>
      </c>
      <c r="DO132" s="3" t="s">
        <v>202</v>
      </c>
      <c r="DP132" s="3" t="s">
        <v>196</v>
      </c>
      <c r="DQ132" s="3" t="s">
        <v>197</v>
      </c>
      <c r="DR132" s="3" t="s">
        <v>196</v>
      </c>
      <c r="DS132" s="3" t="s">
        <v>196</v>
      </c>
      <c r="DT132" s="3" t="s">
        <v>181</v>
      </c>
      <c r="DU132" s="3" t="s">
        <v>203</v>
      </c>
      <c r="DV132" s="3" t="s">
        <v>202</v>
      </c>
      <c r="DW132" s="3" t="s">
        <v>203</v>
      </c>
      <c r="DX132" s="3" t="s">
        <v>196</v>
      </c>
      <c r="DY132" s="3" t="s">
        <v>181</v>
      </c>
      <c r="DZ132" s="3" t="s">
        <v>196</v>
      </c>
      <c r="EA132" s="3" t="s">
        <v>214</v>
      </c>
      <c r="EB132" s="3" t="s">
        <v>155</v>
      </c>
      <c r="EC132" s="3" t="s">
        <v>155</v>
      </c>
      <c r="ED132" s="3" t="s">
        <v>155</v>
      </c>
      <c r="EE132" s="3" t="s">
        <v>155</v>
      </c>
      <c r="EF132" s="3" t="s">
        <v>155</v>
      </c>
      <c r="EG132" s="3" t="s">
        <v>214</v>
      </c>
      <c r="EH132" s="3" t="s">
        <v>204</v>
      </c>
      <c r="EI132" s="3" t="s">
        <v>204</v>
      </c>
      <c r="EJ132" s="3" t="s">
        <v>204</v>
      </c>
      <c r="EK132" s="3" t="s">
        <v>204</v>
      </c>
      <c r="EL132" s="3" t="s">
        <v>182</v>
      </c>
      <c r="EM132" s="3" t="s">
        <v>182</v>
      </c>
      <c r="EN132" s="3" t="s">
        <v>182</v>
      </c>
      <c r="EO132" s="3" t="s">
        <v>205</v>
      </c>
      <c r="EP132" s="3" t="s">
        <v>205</v>
      </c>
      <c r="EQ132" s="3" t="s">
        <v>205</v>
      </c>
      <c r="ER132" s="3" t="s">
        <v>205</v>
      </c>
      <c r="ES132" s="3" t="s">
        <v>205</v>
      </c>
      <c r="ET132" s="3" t="s">
        <v>205</v>
      </c>
      <c r="EU132" s="3" t="s">
        <v>205</v>
      </c>
      <c r="EV132" s="3" t="s">
        <v>429</v>
      </c>
      <c r="EW132" s="4" t="str">
        <f>TEXT("6278862349331791765","0")</f>
        <v>6278862349331791765</v>
      </c>
    </row>
    <row r="133">
      <c r="A133" s="2">
        <v>45847.50305555556</v>
      </c>
      <c r="B133" s="3" t="s">
        <v>153</v>
      </c>
      <c r="C133" s="3" t="s">
        <v>155</v>
      </c>
      <c r="E133" s="3" t="s">
        <v>155</v>
      </c>
      <c r="F133" s="3" t="s">
        <v>153</v>
      </c>
      <c r="G133" s="3" t="s">
        <v>155</v>
      </c>
      <c r="K133" s="3" t="s">
        <v>185</v>
      </c>
      <c r="O133" s="3" t="s">
        <v>186</v>
      </c>
      <c r="S133" s="3" t="s">
        <v>158</v>
      </c>
      <c r="W133" s="3" t="s">
        <v>157</v>
      </c>
      <c r="AC133" s="3" t="s">
        <v>158</v>
      </c>
      <c r="AG133" s="3" t="s">
        <v>217</v>
      </c>
      <c r="AH133" s="3">
        <v>2020.0</v>
      </c>
      <c r="AI133" s="3" t="s">
        <v>187</v>
      </c>
      <c r="AL133" s="3" t="s">
        <v>237</v>
      </c>
      <c r="AN133" s="3" t="s">
        <v>189</v>
      </c>
      <c r="AP133" s="3" t="s">
        <v>243</v>
      </c>
      <c r="AQ133" s="3" t="s">
        <v>190</v>
      </c>
      <c r="AR133" s="3" t="s">
        <v>190</v>
      </c>
      <c r="AS133" s="3" t="s">
        <v>250</v>
      </c>
      <c r="AT133" s="3" t="s">
        <v>162</v>
      </c>
      <c r="AU133" s="3" t="s">
        <v>155</v>
      </c>
      <c r="BD133" s="3" t="s">
        <v>153</v>
      </c>
      <c r="BE133" s="3" t="s">
        <v>227</v>
      </c>
      <c r="BF133" s="3" t="s">
        <v>227</v>
      </c>
      <c r="BG133" s="3" t="s">
        <v>227</v>
      </c>
      <c r="BH133" s="3" t="s">
        <v>227</v>
      </c>
      <c r="BI133" s="3" t="s">
        <v>194</v>
      </c>
      <c r="BJ133" s="3" t="s">
        <v>192</v>
      </c>
      <c r="BK133" s="3" t="s">
        <v>194</v>
      </c>
      <c r="BL133" s="3" t="s">
        <v>192</v>
      </c>
      <c r="BM133" s="3" t="s">
        <v>192</v>
      </c>
      <c r="BN133" s="3" t="s">
        <v>192</v>
      </c>
      <c r="BO133" s="3" t="s">
        <v>194</v>
      </c>
      <c r="BP133" s="3" t="s">
        <v>195</v>
      </c>
      <c r="BQ133" s="3" t="s">
        <v>181</v>
      </c>
      <c r="BR133" s="3" t="s">
        <v>203</v>
      </c>
      <c r="BS133" s="3" t="s">
        <v>196</v>
      </c>
      <c r="BT133" s="3" t="s">
        <v>196</v>
      </c>
      <c r="BU133" s="3" t="s">
        <v>196</v>
      </c>
      <c r="BV133" s="3" t="s">
        <v>196</v>
      </c>
      <c r="BW133" s="3" t="s">
        <v>181</v>
      </c>
      <c r="CB133" s="3" t="s">
        <v>155</v>
      </c>
      <c r="CF133" s="3" t="s">
        <v>155</v>
      </c>
      <c r="CG133" s="3" t="s">
        <v>155</v>
      </c>
      <c r="CH133" s="3">
        <v>3.0</v>
      </c>
      <c r="CI133" s="3" t="s">
        <v>172</v>
      </c>
      <c r="CS133" s="3" t="s">
        <v>155</v>
      </c>
      <c r="CY133" s="3" t="s">
        <v>180</v>
      </c>
      <c r="CZ133" s="3" t="s">
        <v>199</v>
      </c>
      <c r="DA133" s="3" t="s">
        <v>179</v>
      </c>
      <c r="DB133" s="3" t="s">
        <v>179</v>
      </c>
      <c r="DC133" s="3" t="s">
        <v>179</v>
      </c>
      <c r="DD133" s="3" t="s">
        <v>179</v>
      </c>
      <c r="DE133" s="3" t="s">
        <v>200</v>
      </c>
      <c r="DF133" s="3" t="s">
        <v>178</v>
      </c>
      <c r="DG133" s="3" t="s">
        <v>178</v>
      </c>
      <c r="DH133" s="3" t="s">
        <v>180</v>
      </c>
      <c r="DI133" s="3" t="s">
        <v>180</v>
      </c>
      <c r="DJ133" s="3" t="s">
        <v>180</v>
      </c>
      <c r="DK133" s="3" t="s">
        <v>196</v>
      </c>
      <c r="DL133" s="3" t="s">
        <v>196</v>
      </c>
      <c r="DM133" s="3" t="s">
        <v>197</v>
      </c>
      <c r="DN133" s="3" t="s">
        <v>197</v>
      </c>
      <c r="DO133" s="3" t="s">
        <v>197</v>
      </c>
      <c r="DP133" s="3" t="s">
        <v>197</v>
      </c>
      <c r="DQ133" s="3" t="s">
        <v>202</v>
      </c>
      <c r="DR133" s="3" t="s">
        <v>202</v>
      </c>
      <c r="DS133" s="3" t="s">
        <v>203</v>
      </c>
      <c r="DT133" s="3" t="s">
        <v>202</v>
      </c>
      <c r="DU133" s="3" t="s">
        <v>197</v>
      </c>
      <c r="DV133" s="3" t="s">
        <v>197</v>
      </c>
      <c r="DW133" s="3" t="s">
        <v>197</v>
      </c>
      <c r="DX133" s="3" t="s">
        <v>202</v>
      </c>
      <c r="DY133" s="3" t="s">
        <v>202</v>
      </c>
      <c r="DZ133" s="3" t="s">
        <v>196</v>
      </c>
      <c r="EA133" s="3" t="s">
        <v>155</v>
      </c>
      <c r="EB133" s="3" t="s">
        <v>155</v>
      </c>
      <c r="EC133" s="3" t="s">
        <v>155</v>
      </c>
      <c r="ED133" s="3" t="s">
        <v>155</v>
      </c>
      <c r="EE133" s="3" t="s">
        <v>155</v>
      </c>
      <c r="EF133" s="3" t="s">
        <v>155</v>
      </c>
      <c r="EG133" s="3" t="s">
        <v>155</v>
      </c>
      <c r="EH133" s="3" t="s">
        <v>222</v>
      </c>
      <c r="EI133" s="3" t="s">
        <v>222</v>
      </c>
      <c r="EJ133" s="3" t="s">
        <v>222</v>
      </c>
      <c r="EK133" s="3" t="s">
        <v>215</v>
      </c>
      <c r="EL133" s="3" t="s">
        <v>182</v>
      </c>
      <c r="EM133" s="3" t="s">
        <v>182</v>
      </c>
      <c r="EN133" s="3" t="s">
        <v>247</v>
      </c>
      <c r="EO133" s="3" t="s">
        <v>192</v>
      </c>
      <c r="EP133" s="3" t="s">
        <v>192</v>
      </c>
      <c r="EQ133" s="3" t="s">
        <v>206</v>
      </c>
      <c r="ER133" s="3" t="s">
        <v>206</v>
      </c>
      <c r="ES133" s="3" t="s">
        <v>206</v>
      </c>
      <c r="ET133" s="3" t="s">
        <v>206</v>
      </c>
      <c r="EU133" s="3" t="s">
        <v>206</v>
      </c>
      <c r="EV133" s="3" t="s">
        <v>430</v>
      </c>
      <c r="EW133" s="4" t="str">
        <f>TEXT("6278862643524753232","0")</f>
        <v>6278862643524753232</v>
      </c>
    </row>
    <row r="134">
      <c r="A134" s="2">
        <v>45847.50925925926</v>
      </c>
      <c r="B134" s="3" t="s">
        <v>153</v>
      </c>
      <c r="C134" s="3" t="s">
        <v>155</v>
      </c>
      <c r="E134" s="3" t="s">
        <v>155</v>
      </c>
      <c r="F134" s="3" t="s">
        <v>155</v>
      </c>
      <c r="G134" s="3" t="s">
        <v>155</v>
      </c>
      <c r="J134" s="3" t="s">
        <v>186</v>
      </c>
      <c r="O134" s="3" t="s">
        <v>186</v>
      </c>
      <c r="T134" s="3" t="s">
        <v>186</v>
      </c>
      <c r="Y134" s="3" t="s">
        <v>186</v>
      </c>
      <c r="AD134" s="3" t="s">
        <v>186</v>
      </c>
      <c r="AG134" s="3" t="s">
        <v>224</v>
      </c>
      <c r="AH134" s="3">
        <v>2009.0</v>
      </c>
      <c r="AI134" s="3" t="s">
        <v>286</v>
      </c>
      <c r="AO134" s="3" t="s">
        <v>153</v>
      </c>
      <c r="AP134" s="3" t="s">
        <v>190</v>
      </c>
      <c r="AQ134" s="3" t="s">
        <v>190</v>
      </c>
      <c r="AR134" s="3" t="s">
        <v>190</v>
      </c>
      <c r="AS134" s="3" t="s">
        <v>190</v>
      </c>
      <c r="AT134" s="3" t="s">
        <v>162</v>
      </c>
      <c r="AU134" s="3" t="s">
        <v>153</v>
      </c>
      <c r="AV134" s="3" t="s">
        <v>153</v>
      </c>
      <c r="AW134" s="3" t="s">
        <v>355</v>
      </c>
      <c r="AX134" s="3" t="s">
        <v>153</v>
      </c>
      <c r="AY134" s="3" t="s">
        <v>293</v>
      </c>
      <c r="BD134" s="3" t="s">
        <v>153</v>
      </c>
      <c r="BE134" s="3" t="s">
        <v>227</v>
      </c>
      <c r="BF134" s="3" t="s">
        <v>191</v>
      </c>
      <c r="BG134" s="3" t="s">
        <v>227</v>
      </c>
      <c r="BH134" s="3" t="s">
        <v>227</v>
      </c>
      <c r="BI134" s="3" t="s">
        <v>165</v>
      </c>
      <c r="BJ134" s="3" t="s">
        <v>165</v>
      </c>
      <c r="BK134" s="3" t="s">
        <v>165</v>
      </c>
      <c r="BL134" s="3" t="s">
        <v>165</v>
      </c>
      <c r="BM134" s="3" t="s">
        <v>165</v>
      </c>
      <c r="BN134" s="3" t="s">
        <v>165</v>
      </c>
      <c r="BO134" s="3" t="s">
        <v>165</v>
      </c>
      <c r="BP134" s="3" t="s">
        <v>193</v>
      </c>
      <c r="BQ134" s="3" t="s">
        <v>196</v>
      </c>
      <c r="BR134" s="3" t="s">
        <v>196</v>
      </c>
      <c r="BS134" s="3" t="s">
        <v>196</v>
      </c>
      <c r="BT134" s="3" t="s">
        <v>197</v>
      </c>
      <c r="BU134" s="3" t="s">
        <v>196</v>
      </c>
      <c r="BV134" s="3" t="s">
        <v>197</v>
      </c>
      <c r="BW134" s="3" t="s">
        <v>197</v>
      </c>
      <c r="BX134" s="3" t="s">
        <v>193</v>
      </c>
      <c r="BY134" s="3" t="s">
        <v>193</v>
      </c>
      <c r="BZ134" s="3" t="s">
        <v>193</v>
      </c>
      <c r="CA134" s="3" t="s">
        <v>193</v>
      </c>
      <c r="CB134" s="3" t="s">
        <v>155</v>
      </c>
      <c r="CF134" s="3" t="s">
        <v>155</v>
      </c>
      <c r="CG134" s="3" t="s">
        <v>155</v>
      </c>
      <c r="CH134" s="3">
        <v>0.0</v>
      </c>
      <c r="CI134" s="3" t="s">
        <v>172</v>
      </c>
      <c r="CS134" s="3" t="s">
        <v>155</v>
      </c>
      <c r="CY134" s="3" t="s">
        <v>180</v>
      </c>
      <c r="CZ134" s="3" t="s">
        <v>199</v>
      </c>
      <c r="DA134" s="3" t="s">
        <v>199</v>
      </c>
      <c r="DB134" s="3" t="s">
        <v>179</v>
      </c>
      <c r="DC134" s="3" t="s">
        <v>199</v>
      </c>
      <c r="DD134" s="3" t="s">
        <v>199</v>
      </c>
      <c r="DE134" s="3" t="s">
        <v>199</v>
      </c>
      <c r="DF134" s="3" t="s">
        <v>180</v>
      </c>
      <c r="DG134" s="3" t="s">
        <v>180</v>
      </c>
      <c r="DH134" s="3" t="s">
        <v>180</v>
      </c>
      <c r="DI134" s="3" t="s">
        <v>180</v>
      </c>
      <c r="DJ134" s="3" t="s">
        <v>180</v>
      </c>
      <c r="DK134" s="3" t="s">
        <v>196</v>
      </c>
      <c r="DL134" s="3" t="s">
        <v>196</v>
      </c>
      <c r="DM134" s="3" t="s">
        <v>197</v>
      </c>
      <c r="DN134" s="3" t="s">
        <v>202</v>
      </c>
      <c r="DO134" s="3" t="s">
        <v>196</v>
      </c>
      <c r="DP134" s="3" t="s">
        <v>202</v>
      </c>
      <c r="DQ134" s="3" t="s">
        <v>196</v>
      </c>
      <c r="DR134" s="3" t="s">
        <v>196</v>
      </c>
      <c r="DS134" s="3" t="s">
        <v>202</v>
      </c>
      <c r="DT134" s="3" t="s">
        <v>196</v>
      </c>
      <c r="DU134" s="3" t="s">
        <v>196</v>
      </c>
      <c r="DV134" s="3" t="s">
        <v>196</v>
      </c>
      <c r="DW134" s="3" t="s">
        <v>196</v>
      </c>
      <c r="DX134" s="3" t="s">
        <v>196</v>
      </c>
      <c r="DY134" s="3" t="s">
        <v>196</v>
      </c>
      <c r="DZ134" s="3" t="s">
        <v>196</v>
      </c>
      <c r="EA134" s="3" t="s">
        <v>155</v>
      </c>
      <c r="EB134" s="3" t="s">
        <v>155</v>
      </c>
      <c r="EC134" s="3" t="s">
        <v>155</v>
      </c>
      <c r="ED134" s="3" t="s">
        <v>155</v>
      </c>
      <c r="EE134" s="3" t="s">
        <v>155</v>
      </c>
      <c r="EF134" s="3" t="s">
        <v>155</v>
      </c>
      <c r="EG134" s="3" t="s">
        <v>155</v>
      </c>
      <c r="EH134" s="3" t="s">
        <v>204</v>
      </c>
      <c r="EI134" s="3" t="s">
        <v>204</v>
      </c>
      <c r="EJ134" s="3" t="s">
        <v>204</v>
      </c>
      <c r="EK134" s="3" t="s">
        <v>204</v>
      </c>
      <c r="EL134" s="3" t="s">
        <v>182</v>
      </c>
      <c r="EM134" s="3" t="s">
        <v>215</v>
      </c>
      <c r="EN134" s="3" t="s">
        <v>215</v>
      </c>
      <c r="EO134" s="3" t="s">
        <v>192</v>
      </c>
      <c r="EP134" s="3" t="s">
        <v>192</v>
      </c>
      <c r="EQ134" s="3" t="s">
        <v>192</v>
      </c>
      <c r="ER134" s="3" t="s">
        <v>192</v>
      </c>
      <c r="ES134" s="3" t="s">
        <v>192</v>
      </c>
      <c r="ET134" s="3" t="s">
        <v>192</v>
      </c>
      <c r="EU134" s="3" t="s">
        <v>192</v>
      </c>
      <c r="EV134" s="3" t="s">
        <v>257</v>
      </c>
      <c r="EW134" s="4" t="str">
        <f>TEXT("6278868005705706983","0")</f>
        <v>6278868005705706983</v>
      </c>
    </row>
    <row r="135">
      <c r="A135" s="2">
        <v>45847.50960648148</v>
      </c>
      <c r="B135" s="3" t="s">
        <v>153</v>
      </c>
      <c r="C135" s="3" t="s">
        <v>155</v>
      </c>
      <c r="E135" s="3" t="s">
        <v>153</v>
      </c>
      <c r="F135" s="3" t="s">
        <v>155</v>
      </c>
      <c r="G135" s="3" t="s">
        <v>155</v>
      </c>
      <c r="I135" s="3" t="s">
        <v>158</v>
      </c>
      <c r="N135" s="3" t="s">
        <v>158</v>
      </c>
      <c r="V135" s="3" t="s">
        <v>156</v>
      </c>
      <c r="W135" s="3" t="s">
        <v>157</v>
      </c>
      <c r="AF135" s="3" t="s">
        <v>156</v>
      </c>
      <c r="AG135" s="3" t="s">
        <v>224</v>
      </c>
      <c r="AH135" s="3">
        <v>2023.0</v>
      </c>
      <c r="AI135" s="3" t="s">
        <v>187</v>
      </c>
      <c r="AJ135" s="3" t="s">
        <v>188</v>
      </c>
      <c r="AN135" s="3" t="s">
        <v>189</v>
      </c>
      <c r="AP135" s="3" t="s">
        <v>250</v>
      </c>
      <c r="AQ135" s="3" t="s">
        <v>250</v>
      </c>
      <c r="AR135" s="3" t="s">
        <v>250</v>
      </c>
      <c r="AS135" s="3" t="s">
        <v>250</v>
      </c>
      <c r="AT135" s="3" t="s">
        <v>234</v>
      </c>
      <c r="AU135" s="3" t="s">
        <v>153</v>
      </c>
      <c r="AV135" s="3" t="s">
        <v>153</v>
      </c>
      <c r="AW135" s="3" t="s">
        <v>163</v>
      </c>
      <c r="AX135" s="3" t="s">
        <v>153</v>
      </c>
      <c r="AY135" s="3" t="s">
        <v>212</v>
      </c>
      <c r="BD135" s="3" t="s">
        <v>153</v>
      </c>
      <c r="BE135" s="3" t="s">
        <v>227</v>
      </c>
      <c r="BF135" s="3" t="s">
        <v>220</v>
      </c>
      <c r="BG135" s="3" t="s">
        <v>227</v>
      </c>
      <c r="BH135" s="3" t="s">
        <v>220</v>
      </c>
      <c r="BI135" s="3" t="s">
        <v>194</v>
      </c>
      <c r="BJ135" s="3" t="s">
        <v>195</v>
      </c>
      <c r="BK135" s="3" t="s">
        <v>194</v>
      </c>
      <c r="BL135" s="3" t="s">
        <v>194</v>
      </c>
      <c r="BM135" s="3" t="s">
        <v>194</v>
      </c>
      <c r="BN135" s="3" t="s">
        <v>194</v>
      </c>
      <c r="BO135" s="3" t="s">
        <v>194</v>
      </c>
      <c r="BP135" s="3" t="s">
        <v>165</v>
      </c>
      <c r="BQ135" s="3" t="s">
        <v>203</v>
      </c>
      <c r="BR135" s="3" t="s">
        <v>203</v>
      </c>
      <c r="BS135" s="3" t="s">
        <v>166</v>
      </c>
      <c r="BT135" s="3" t="s">
        <v>166</v>
      </c>
      <c r="BU135" s="3" t="s">
        <v>166</v>
      </c>
      <c r="BV135" s="3" t="s">
        <v>166</v>
      </c>
      <c r="BW135" s="3" t="s">
        <v>166</v>
      </c>
      <c r="BX135" s="3" t="s">
        <v>194</v>
      </c>
      <c r="BY135" s="3" t="s">
        <v>194</v>
      </c>
      <c r="BZ135" s="3" t="s">
        <v>194</v>
      </c>
      <c r="CA135" s="3" t="s">
        <v>194</v>
      </c>
      <c r="CB135" s="3" t="s">
        <v>155</v>
      </c>
      <c r="CF135" s="3" t="s">
        <v>155</v>
      </c>
      <c r="CG135" s="3" t="s">
        <v>256</v>
      </c>
      <c r="CH135" s="3">
        <v>6.0</v>
      </c>
      <c r="CI135" s="3" t="s">
        <v>172</v>
      </c>
      <c r="CS135" s="3" t="s">
        <v>155</v>
      </c>
      <c r="CY135" s="3" t="s">
        <v>221</v>
      </c>
      <c r="CZ135" s="3" t="s">
        <v>229</v>
      </c>
      <c r="DA135" s="3" t="s">
        <v>229</v>
      </c>
      <c r="DB135" s="3" t="s">
        <v>229</v>
      </c>
      <c r="DC135" s="3" t="s">
        <v>229</v>
      </c>
      <c r="DD135" s="3" t="s">
        <v>229</v>
      </c>
      <c r="DE135" s="3" t="s">
        <v>229</v>
      </c>
      <c r="DF135" s="3" t="s">
        <v>230</v>
      </c>
      <c r="DG135" s="3" t="s">
        <v>178</v>
      </c>
      <c r="DH135" s="3" t="s">
        <v>230</v>
      </c>
      <c r="DI135" s="3" t="s">
        <v>178</v>
      </c>
      <c r="DJ135" s="3" t="s">
        <v>230</v>
      </c>
      <c r="DK135" s="3" t="s">
        <v>202</v>
      </c>
      <c r="DL135" s="3" t="s">
        <v>202</v>
      </c>
      <c r="DM135" s="3" t="s">
        <v>202</v>
      </c>
      <c r="DN135" s="3" t="s">
        <v>202</v>
      </c>
      <c r="DO135" s="3" t="s">
        <v>202</v>
      </c>
      <c r="DP135" s="3" t="s">
        <v>203</v>
      </c>
      <c r="DQ135" s="3" t="s">
        <v>202</v>
      </c>
      <c r="DR135" s="3" t="s">
        <v>202</v>
      </c>
      <c r="DS135" s="3" t="s">
        <v>203</v>
      </c>
      <c r="DT135" s="3" t="s">
        <v>203</v>
      </c>
      <c r="DU135" s="3" t="s">
        <v>202</v>
      </c>
      <c r="DV135" s="3" t="s">
        <v>202</v>
      </c>
      <c r="DW135" s="3" t="s">
        <v>202</v>
      </c>
      <c r="DX135" s="3" t="s">
        <v>203</v>
      </c>
      <c r="DY135" s="3" t="s">
        <v>203</v>
      </c>
      <c r="DZ135" s="3" t="s">
        <v>202</v>
      </c>
      <c r="EA135" s="3" t="s">
        <v>155</v>
      </c>
      <c r="EB135" s="3" t="s">
        <v>155</v>
      </c>
      <c r="EC135" s="3" t="s">
        <v>155</v>
      </c>
      <c r="ED135" s="3" t="s">
        <v>155</v>
      </c>
      <c r="EE135" s="3" t="s">
        <v>155</v>
      </c>
      <c r="EF135" s="3" t="s">
        <v>155</v>
      </c>
      <c r="EG135" s="3" t="s">
        <v>155</v>
      </c>
      <c r="EH135" s="3" t="s">
        <v>204</v>
      </c>
      <c r="EI135" s="3" t="s">
        <v>204</v>
      </c>
      <c r="EJ135" s="3" t="s">
        <v>222</v>
      </c>
      <c r="EK135" s="3" t="s">
        <v>182</v>
      </c>
      <c r="EL135" s="3" t="s">
        <v>182</v>
      </c>
      <c r="EM135" s="3" t="s">
        <v>182</v>
      </c>
      <c r="EN135" s="3" t="s">
        <v>204</v>
      </c>
      <c r="EO135" s="3" t="s">
        <v>205</v>
      </c>
      <c r="EP135" s="3" t="s">
        <v>206</v>
      </c>
      <c r="EQ135" s="3" t="s">
        <v>183</v>
      </c>
      <c r="ER135" s="3" t="s">
        <v>205</v>
      </c>
      <c r="ES135" s="3" t="s">
        <v>205</v>
      </c>
      <c r="ET135" s="3" t="s">
        <v>183</v>
      </c>
      <c r="EU135" s="3" t="s">
        <v>205</v>
      </c>
      <c r="EV135" s="3" t="s">
        <v>431</v>
      </c>
      <c r="EW135" s="4" t="str">
        <f>TEXT("6278868308515773609","0")</f>
        <v>6278868308515773609</v>
      </c>
    </row>
    <row r="136">
      <c r="A136" s="2">
        <v>45847.5099537037</v>
      </c>
      <c r="B136" s="3" t="s">
        <v>155</v>
      </c>
      <c r="EW136" s="4" t="str">
        <f>TEXT("6278868606263825055","0")</f>
        <v>6278868606263825055</v>
      </c>
    </row>
    <row r="137">
      <c r="A137" s="2">
        <v>45847.51054398148</v>
      </c>
      <c r="B137" s="3" t="s">
        <v>153</v>
      </c>
      <c r="C137" s="3" t="s">
        <v>155</v>
      </c>
      <c r="E137" s="3" t="s">
        <v>155</v>
      </c>
      <c r="F137" s="3" t="s">
        <v>155</v>
      </c>
      <c r="G137" s="3" t="s">
        <v>155</v>
      </c>
      <c r="I137" s="3" t="s">
        <v>158</v>
      </c>
      <c r="M137" s="3" t="s">
        <v>157</v>
      </c>
      <c r="R137" s="3" t="s">
        <v>157</v>
      </c>
      <c r="AA137" s="3" t="s">
        <v>156</v>
      </c>
      <c r="AB137" s="3" t="s">
        <v>157</v>
      </c>
      <c r="AG137" s="3" t="s">
        <v>432</v>
      </c>
      <c r="AH137" s="3">
        <v>2024.0</v>
      </c>
      <c r="AI137" s="3" t="s">
        <v>279</v>
      </c>
      <c r="AO137" s="3" t="s">
        <v>153</v>
      </c>
      <c r="AP137" s="3" t="s">
        <v>190</v>
      </c>
      <c r="AQ137" s="3" t="s">
        <v>243</v>
      </c>
      <c r="AR137" s="3" t="s">
        <v>243</v>
      </c>
      <c r="AS137" s="3" t="s">
        <v>210</v>
      </c>
      <c r="AT137" s="3" t="s">
        <v>162</v>
      </c>
      <c r="AU137" s="3" t="s">
        <v>155</v>
      </c>
      <c r="BD137" s="3" t="s">
        <v>153</v>
      </c>
      <c r="BE137" s="3" t="s">
        <v>191</v>
      </c>
      <c r="BF137" s="3" t="s">
        <v>191</v>
      </c>
      <c r="BG137" s="3" t="s">
        <v>191</v>
      </c>
      <c r="BH137" s="3" t="s">
        <v>220</v>
      </c>
      <c r="BI137" s="3" t="s">
        <v>194</v>
      </c>
      <c r="BJ137" s="3" t="s">
        <v>192</v>
      </c>
      <c r="BK137" s="3" t="s">
        <v>194</v>
      </c>
      <c r="BL137" s="3" t="s">
        <v>194</v>
      </c>
      <c r="BM137" s="3" t="s">
        <v>192</v>
      </c>
      <c r="BN137" s="3" t="s">
        <v>194</v>
      </c>
      <c r="BO137" s="3" t="s">
        <v>192</v>
      </c>
      <c r="BP137" s="3" t="s">
        <v>194</v>
      </c>
      <c r="BQ137" s="3" t="s">
        <v>203</v>
      </c>
      <c r="BR137" s="3" t="s">
        <v>181</v>
      </c>
      <c r="BS137" s="3" t="s">
        <v>203</v>
      </c>
      <c r="BT137" s="3" t="s">
        <v>196</v>
      </c>
      <c r="BU137" s="3" t="s">
        <v>203</v>
      </c>
      <c r="BV137" s="3" t="s">
        <v>203</v>
      </c>
      <c r="BW137" s="3" t="s">
        <v>181</v>
      </c>
      <c r="CB137" s="3" t="s">
        <v>155</v>
      </c>
      <c r="CF137" s="3" t="s">
        <v>259</v>
      </c>
      <c r="CG137" s="3" t="s">
        <v>240</v>
      </c>
      <c r="CH137" s="3">
        <v>1.0</v>
      </c>
      <c r="CI137" s="3" t="s">
        <v>172</v>
      </c>
      <c r="CS137" s="3" t="s">
        <v>155</v>
      </c>
      <c r="CY137" s="3" t="s">
        <v>178</v>
      </c>
      <c r="CZ137" s="3" t="s">
        <v>229</v>
      </c>
      <c r="DA137" s="3" t="s">
        <v>229</v>
      </c>
      <c r="DB137" s="3" t="s">
        <v>199</v>
      </c>
      <c r="DC137" s="3" t="s">
        <v>199</v>
      </c>
      <c r="DD137" s="3" t="s">
        <v>229</v>
      </c>
      <c r="DE137" s="3" t="s">
        <v>199</v>
      </c>
      <c r="DF137" s="3" t="s">
        <v>230</v>
      </c>
      <c r="DG137" s="3" t="s">
        <v>180</v>
      </c>
      <c r="DH137" s="3" t="s">
        <v>178</v>
      </c>
      <c r="DI137" s="3" t="s">
        <v>201</v>
      </c>
      <c r="DJ137" s="3" t="s">
        <v>230</v>
      </c>
      <c r="DK137" s="3" t="s">
        <v>197</v>
      </c>
      <c r="DL137" s="3" t="s">
        <v>202</v>
      </c>
      <c r="DM137" s="3" t="s">
        <v>202</v>
      </c>
      <c r="DN137" s="3" t="s">
        <v>202</v>
      </c>
      <c r="DO137" s="3" t="s">
        <v>203</v>
      </c>
      <c r="DP137" s="3" t="s">
        <v>203</v>
      </c>
      <c r="DQ137" s="3" t="s">
        <v>181</v>
      </c>
      <c r="DR137" s="3" t="s">
        <v>203</v>
      </c>
      <c r="DS137" s="3" t="s">
        <v>203</v>
      </c>
      <c r="DT137" s="3" t="s">
        <v>203</v>
      </c>
      <c r="DU137" s="3" t="s">
        <v>181</v>
      </c>
      <c r="DV137" s="3" t="s">
        <v>202</v>
      </c>
      <c r="DW137" s="3" t="s">
        <v>203</v>
      </c>
      <c r="DX137" s="3" t="s">
        <v>181</v>
      </c>
      <c r="DY137" s="3" t="s">
        <v>196</v>
      </c>
      <c r="DZ137" s="3" t="s">
        <v>196</v>
      </c>
      <c r="EA137" s="3" t="s">
        <v>155</v>
      </c>
      <c r="EB137" s="3" t="s">
        <v>214</v>
      </c>
      <c r="EC137" s="3" t="s">
        <v>155</v>
      </c>
      <c r="ED137" s="3" t="s">
        <v>155</v>
      </c>
      <c r="EE137" s="3" t="s">
        <v>155</v>
      </c>
      <c r="EF137" s="3" t="s">
        <v>155</v>
      </c>
      <c r="EG137" s="3" t="s">
        <v>155</v>
      </c>
      <c r="EH137" s="3" t="s">
        <v>204</v>
      </c>
      <c r="EI137" s="3" t="s">
        <v>204</v>
      </c>
      <c r="EJ137" s="3" t="s">
        <v>215</v>
      </c>
      <c r="EK137" s="3" t="s">
        <v>182</v>
      </c>
      <c r="EL137" s="3" t="s">
        <v>182</v>
      </c>
      <c r="EM137" s="3" t="s">
        <v>182</v>
      </c>
      <c r="EN137" s="3" t="s">
        <v>204</v>
      </c>
      <c r="EO137" s="3" t="s">
        <v>206</v>
      </c>
      <c r="EP137" s="3" t="s">
        <v>183</v>
      </c>
      <c r="EQ137" s="3" t="s">
        <v>183</v>
      </c>
      <c r="ER137" s="3" t="s">
        <v>183</v>
      </c>
      <c r="ES137" s="3" t="s">
        <v>183</v>
      </c>
      <c r="ET137" s="3" t="s">
        <v>183</v>
      </c>
      <c r="EU137" s="3" t="s">
        <v>206</v>
      </c>
      <c r="EV137" s="3" t="s">
        <v>433</v>
      </c>
      <c r="EW137" s="4" t="str">
        <f>TEXT("6278869114562401745","0")</f>
        <v>6278869114562401745</v>
      </c>
    </row>
    <row r="138">
      <c r="A138" s="2">
        <v>45847.51063657407</v>
      </c>
      <c r="B138" s="3" t="s">
        <v>153</v>
      </c>
      <c r="C138" s="3" t="s">
        <v>155</v>
      </c>
      <c r="E138" s="3" t="s">
        <v>153</v>
      </c>
      <c r="F138" s="3" t="s">
        <v>155</v>
      </c>
      <c r="G138" s="3" t="s">
        <v>155</v>
      </c>
      <c r="J138" s="3" t="s">
        <v>186</v>
      </c>
      <c r="N138" s="3" t="s">
        <v>158</v>
      </c>
      <c r="S138" s="3" t="s">
        <v>158</v>
      </c>
      <c r="X138" s="3" t="s">
        <v>158</v>
      </c>
      <c r="AB138" s="3" t="s">
        <v>157</v>
      </c>
      <c r="AG138" s="3" t="s">
        <v>217</v>
      </c>
      <c r="AH138" s="3">
        <v>2018.0</v>
      </c>
      <c r="AI138" s="3" t="s">
        <v>286</v>
      </c>
      <c r="AO138" s="3" t="s">
        <v>153</v>
      </c>
      <c r="AP138" s="3" t="s">
        <v>190</v>
      </c>
      <c r="AQ138" s="3" t="s">
        <v>190</v>
      </c>
      <c r="AR138" s="3" t="s">
        <v>190</v>
      </c>
      <c r="AS138" s="3" t="s">
        <v>190</v>
      </c>
      <c r="AT138" s="3" t="s">
        <v>218</v>
      </c>
      <c r="AU138" s="3" t="s">
        <v>153</v>
      </c>
      <c r="AV138" s="3" t="s">
        <v>155</v>
      </c>
      <c r="BD138" s="3" t="s">
        <v>153</v>
      </c>
      <c r="BE138" s="3" t="s">
        <v>164</v>
      </c>
      <c r="BF138" s="3" t="s">
        <v>164</v>
      </c>
      <c r="BG138" s="3" t="s">
        <v>227</v>
      </c>
      <c r="BH138" s="3" t="s">
        <v>191</v>
      </c>
      <c r="BI138" s="3" t="s">
        <v>195</v>
      </c>
      <c r="BJ138" s="3" t="s">
        <v>195</v>
      </c>
      <c r="BK138" s="3" t="s">
        <v>195</v>
      </c>
      <c r="BL138" s="3" t="s">
        <v>195</v>
      </c>
      <c r="BM138" s="3" t="s">
        <v>195</v>
      </c>
      <c r="BN138" s="3" t="s">
        <v>195</v>
      </c>
      <c r="BO138" s="3" t="s">
        <v>195</v>
      </c>
      <c r="BP138" s="3" t="s">
        <v>195</v>
      </c>
      <c r="BQ138" s="3" t="s">
        <v>196</v>
      </c>
      <c r="BR138" s="3" t="s">
        <v>196</v>
      </c>
      <c r="BS138" s="3" t="s">
        <v>197</v>
      </c>
      <c r="BT138" s="3" t="s">
        <v>197</v>
      </c>
      <c r="BU138" s="3" t="s">
        <v>197</v>
      </c>
      <c r="BV138" s="3" t="s">
        <v>197</v>
      </c>
      <c r="BW138" s="3" t="s">
        <v>197</v>
      </c>
      <c r="BX138" s="3" t="s">
        <v>195</v>
      </c>
      <c r="BY138" s="3" t="s">
        <v>195</v>
      </c>
      <c r="BZ138" s="3" t="s">
        <v>195</v>
      </c>
      <c r="CA138" s="3" t="s">
        <v>195</v>
      </c>
      <c r="CB138" s="3" t="s">
        <v>155</v>
      </c>
      <c r="CF138" s="3" t="s">
        <v>155</v>
      </c>
      <c r="CG138" s="3" t="s">
        <v>155</v>
      </c>
      <c r="CH138" s="3">
        <v>0.0</v>
      </c>
      <c r="CI138" s="3" t="s">
        <v>172</v>
      </c>
      <c r="CS138" s="3" t="s">
        <v>155</v>
      </c>
      <c r="CY138" s="3" t="s">
        <v>180</v>
      </c>
      <c r="CZ138" s="3" t="s">
        <v>179</v>
      </c>
      <c r="DA138" s="3" t="s">
        <v>179</v>
      </c>
      <c r="DB138" s="3" t="s">
        <v>179</v>
      </c>
      <c r="DC138" s="3" t="s">
        <v>200</v>
      </c>
      <c r="DD138" s="3" t="s">
        <v>200</v>
      </c>
      <c r="DE138" s="3" t="s">
        <v>200</v>
      </c>
      <c r="DF138" s="3" t="s">
        <v>180</v>
      </c>
      <c r="DG138" s="3" t="s">
        <v>180</v>
      </c>
      <c r="DH138" s="3" t="s">
        <v>180</v>
      </c>
      <c r="DI138" s="3" t="s">
        <v>180</v>
      </c>
      <c r="DJ138" s="3" t="s">
        <v>180</v>
      </c>
      <c r="DK138" s="3" t="s">
        <v>181</v>
      </c>
      <c r="DL138" s="3" t="s">
        <v>196</v>
      </c>
      <c r="DM138" s="3" t="s">
        <v>196</v>
      </c>
      <c r="DN138" s="3" t="s">
        <v>197</v>
      </c>
      <c r="DO138" s="3" t="s">
        <v>197</v>
      </c>
      <c r="DP138" s="3" t="s">
        <v>202</v>
      </c>
      <c r="DQ138" s="3" t="s">
        <v>181</v>
      </c>
      <c r="DR138" s="3" t="s">
        <v>181</v>
      </c>
      <c r="DS138" s="3" t="s">
        <v>181</v>
      </c>
      <c r="DT138" s="3" t="s">
        <v>203</v>
      </c>
      <c r="DU138" s="3" t="s">
        <v>197</v>
      </c>
      <c r="DV138" s="3" t="s">
        <v>197</v>
      </c>
      <c r="DW138" s="3" t="s">
        <v>202</v>
      </c>
      <c r="DX138" s="3" t="s">
        <v>197</v>
      </c>
      <c r="DY138" s="3" t="s">
        <v>197</v>
      </c>
      <c r="DZ138" s="3" t="s">
        <v>197</v>
      </c>
      <c r="EA138" s="3" t="s">
        <v>155</v>
      </c>
      <c r="EB138" s="3" t="s">
        <v>155</v>
      </c>
      <c r="EC138" s="3" t="s">
        <v>155</v>
      </c>
      <c r="ED138" s="3" t="s">
        <v>155</v>
      </c>
      <c r="EE138" s="3" t="s">
        <v>155</v>
      </c>
      <c r="EF138" s="3" t="s">
        <v>155</v>
      </c>
      <c r="EG138" s="3" t="s">
        <v>155</v>
      </c>
      <c r="EH138" s="3" t="s">
        <v>204</v>
      </c>
      <c r="EI138" s="3" t="s">
        <v>222</v>
      </c>
      <c r="EJ138" s="3" t="s">
        <v>222</v>
      </c>
      <c r="EK138" s="3" t="s">
        <v>204</v>
      </c>
      <c r="EL138" s="3" t="s">
        <v>182</v>
      </c>
      <c r="EM138" s="3" t="s">
        <v>204</v>
      </c>
      <c r="EN138" s="3" t="s">
        <v>215</v>
      </c>
      <c r="EO138" s="3" t="s">
        <v>205</v>
      </c>
      <c r="EP138" s="3" t="s">
        <v>192</v>
      </c>
      <c r="EQ138" s="3" t="s">
        <v>192</v>
      </c>
      <c r="ER138" s="3" t="s">
        <v>206</v>
      </c>
      <c r="ES138" s="3" t="s">
        <v>206</v>
      </c>
      <c r="ET138" s="3" t="s">
        <v>206</v>
      </c>
      <c r="EU138" s="3" t="s">
        <v>192</v>
      </c>
      <c r="EV138" s="3" t="s">
        <v>434</v>
      </c>
      <c r="EW138" s="4" t="str">
        <f>TEXT("6278869198127783409","0")</f>
        <v>6278869198127783409</v>
      </c>
    </row>
    <row r="139">
      <c r="A139" s="2">
        <v>45847.514398148145</v>
      </c>
      <c r="B139" s="3" t="s">
        <v>153</v>
      </c>
      <c r="C139" s="3" t="s">
        <v>155</v>
      </c>
      <c r="E139" s="3" t="s">
        <v>155</v>
      </c>
      <c r="F139" s="3" t="s">
        <v>153</v>
      </c>
      <c r="G139" s="3" t="s">
        <v>155</v>
      </c>
      <c r="I139" s="3" t="s">
        <v>158</v>
      </c>
      <c r="N139" s="3" t="s">
        <v>158</v>
      </c>
      <c r="S139" s="3" t="s">
        <v>158</v>
      </c>
      <c r="X139" s="3" t="s">
        <v>158</v>
      </c>
      <c r="AC139" s="3" t="s">
        <v>158</v>
      </c>
      <c r="AG139" s="3" t="s">
        <v>159</v>
      </c>
      <c r="AH139" s="3">
        <v>2022.0</v>
      </c>
      <c r="AI139" s="3" t="s">
        <v>187</v>
      </c>
      <c r="AJ139" s="3" t="s">
        <v>188</v>
      </c>
      <c r="AN139" s="3" t="s">
        <v>435</v>
      </c>
      <c r="AP139" s="3" t="s">
        <v>250</v>
      </c>
      <c r="AQ139" s="3" t="s">
        <v>250</v>
      </c>
      <c r="AR139" s="3" t="s">
        <v>190</v>
      </c>
      <c r="AS139" s="3" t="s">
        <v>190</v>
      </c>
      <c r="AT139" s="3" t="s">
        <v>218</v>
      </c>
      <c r="AU139" s="3" t="s">
        <v>153</v>
      </c>
      <c r="AV139" s="3" t="s">
        <v>155</v>
      </c>
      <c r="BD139" s="3" t="s">
        <v>153</v>
      </c>
      <c r="BE139" s="3" t="s">
        <v>220</v>
      </c>
      <c r="BF139" s="3" t="s">
        <v>191</v>
      </c>
      <c r="BG139" s="3" t="s">
        <v>220</v>
      </c>
      <c r="BH139" s="3" t="s">
        <v>191</v>
      </c>
      <c r="BI139" s="3" t="s">
        <v>192</v>
      </c>
      <c r="BJ139" s="3" t="s">
        <v>195</v>
      </c>
      <c r="BK139" s="3" t="s">
        <v>192</v>
      </c>
      <c r="BL139" s="3" t="s">
        <v>192</v>
      </c>
      <c r="BM139" s="3" t="s">
        <v>195</v>
      </c>
      <c r="BN139" s="3" t="s">
        <v>195</v>
      </c>
      <c r="BO139" s="3" t="s">
        <v>195</v>
      </c>
      <c r="BP139" s="3" t="s">
        <v>193</v>
      </c>
      <c r="BQ139" s="3" t="s">
        <v>181</v>
      </c>
      <c r="BR139" s="3" t="s">
        <v>196</v>
      </c>
      <c r="BS139" s="3" t="s">
        <v>197</v>
      </c>
      <c r="BT139" s="3" t="s">
        <v>196</v>
      </c>
      <c r="BU139" s="3" t="s">
        <v>197</v>
      </c>
      <c r="BV139" s="3" t="s">
        <v>197</v>
      </c>
      <c r="BW139" s="3" t="s">
        <v>166</v>
      </c>
      <c r="BX139" s="3" t="s">
        <v>193</v>
      </c>
      <c r="BY139" s="3" t="s">
        <v>195</v>
      </c>
      <c r="BZ139" s="3" t="s">
        <v>192</v>
      </c>
      <c r="CA139" s="3" t="s">
        <v>195</v>
      </c>
      <c r="CB139" s="3" t="s">
        <v>155</v>
      </c>
      <c r="CF139" s="3" t="s">
        <v>155</v>
      </c>
      <c r="CG139" s="3" t="s">
        <v>155</v>
      </c>
      <c r="CH139" s="3">
        <v>0.0</v>
      </c>
      <c r="CI139" s="3" t="s">
        <v>172</v>
      </c>
      <c r="CS139" s="3" t="s">
        <v>155</v>
      </c>
      <c r="CY139" s="3" t="s">
        <v>180</v>
      </c>
      <c r="CZ139" s="3" t="s">
        <v>179</v>
      </c>
      <c r="DA139" s="3" t="s">
        <v>179</v>
      </c>
      <c r="DB139" s="3" t="s">
        <v>200</v>
      </c>
      <c r="DC139" s="3" t="s">
        <v>200</v>
      </c>
      <c r="DD139" s="3" t="s">
        <v>200</v>
      </c>
      <c r="DE139" s="3" t="s">
        <v>200</v>
      </c>
      <c r="DF139" s="3" t="s">
        <v>180</v>
      </c>
      <c r="DG139" s="3" t="s">
        <v>180</v>
      </c>
      <c r="DH139" s="3" t="s">
        <v>180</v>
      </c>
      <c r="DI139" s="3" t="s">
        <v>180</v>
      </c>
      <c r="DJ139" s="3" t="s">
        <v>230</v>
      </c>
      <c r="DK139" s="3" t="s">
        <v>202</v>
      </c>
      <c r="DL139" s="3" t="s">
        <v>197</v>
      </c>
      <c r="DM139" s="3" t="s">
        <v>202</v>
      </c>
      <c r="DN139" s="3" t="s">
        <v>202</v>
      </c>
      <c r="DO139" s="3" t="s">
        <v>202</v>
      </c>
      <c r="DP139" s="3" t="s">
        <v>202</v>
      </c>
      <c r="DQ139" s="3" t="s">
        <v>202</v>
      </c>
      <c r="DR139" s="3" t="s">
        <v>202</v>
      </c>
      <c r="DS139" s="3" t="s">
        <v>202</v>
      </c>
      <c r="DT139" s="3" t="s">
        <v>202</v>
      </c>
      <c r="DU139" s="3" t="s">
        <v>202</v>
      </c>
      <c r="DV139" s="3" t="s">
        <v>202</v>
      </c>
      <c r="DW139" s="3" t="s">
        <v>202</v>
      </c>
      <c r="DX139" s="3" t="s">
        <v>202</v>
      </c>
      <c r="DY139" s="3" t="s">
        <v>202</v>
      </c>
      <c r="DZ139" s="3" t="s">
        <v>202</v>
      </c>
      <c r="EA139" s="3" t="s">
        <v>155</v>
      </c>
      <c r="EB139" s="3" t="s">
        <v>155</v>
      </c>
      <c r="EC139" s="3" t="s">
        <v>155</v>
      </c>
      <c r="ED139" s="3" t="s">
        <v>155</v>
      </c>
      <c r="EE139" s="3" t="s">
        <v>155</v>
      </c>
      <c r="EF139" s="3" t="s">
        <v>155</v>
      </c>
      <c r="EG139" s="3" t="s">
        <v>155</v>
      </c>
      <c r="EH139" s="3" t="s">
        <v>204</v>
      </c>
      <c r="EI139" s="3" t="s">
        <v>215</v>
      </c>
      <c r="EJ139" s="3" t="s">
        <v>204</v>
      </c>
      <c r="EK139" s="3" t="s">
        <v>215</v>
      </c>
      <c r="EL139" s="3" t="s">
        <v>182</v>
      </c>
      <c r="EM139" s="3" t="s">
        <v>204</v>
      </c>
      <c r="EN139" s="3" t="s">
        <v>204</v>
      </c>
      <c r="EO139" s="3" t="s">
        <v>205</v>
      </c>
      <c r="EP139" s="3" t="s">
        <v>192</v>
      </c>
      <c r="EQ139" s="3" t="s">
        <v>192</v>
      </c>
      <c r="ER139" s="3" t="s">
        <v>206</v>
      </c>
      <c r="ES139" s="3" t="s">
        <v>206</v>
      </c>
      <c r="ET139" s="3" t="s">
        <v>206</v>
      </c>
      <c r="EU139" s="3" t="s">
        <v>205</v>
      </c>
      <c r="EV139" s="3" t="s">
        <v>436</v>
      </c>
      <c r="EW139" s="4" t="str">
        <f>TEXT("6278872448214063089","0")</f>
        <v>6278872448214063089</v>
      </c>
    </row>
    <row r="140">
      <c r="A140" s="2">
        <v>45847.51515046296</v>
      </c>
      <c r="B140" s="3" t="s">
        <v>153</v>
      </c>
      <c r="C140" s="3" t="s">
        <v>155</v>
      </c>
      <c r="E140" s="3" t="s">
        <v>155</v>
      </c>
      <c r="F140" s="3" t="s">
        <v>153</v>
      </c>
      <c r="G140" s="3" t="s">
        <v>153</v>
      </c>
      <c r="J140" s="3" t="s">
        <v>186</v>
      </c>
      <c r="N140" s="3" t="s">
        <v>158</v>
      </c>
      <c r="R140" s="3" t="s">
        <v>157</v>
      </c>
      <c r="W140" s="3" t="s">
        <v>157</v>
      </c>
      <c r="AB140" s="3" t="s">
        <v>157</v>
      </c>
      <c r="AG140" s="3" t="s">
        <v>159</v>
      </c>
      <c r="AH140" s="3">
        <v>2022.0</v>
      </c>
      <c r="AI140" s="3" t="s">
        <v>253</v>
      </c>
      <c r="AP140" s="3" t="s">
        <v>190</v>
      </c>
      <c r="AQ140" s="3" t="s">
        <v>190</v>
      </c>
      <c r="AR140" s="3" t="s">
        <v>190</v>
      </c>
      <c r="AS140" s="3" t="s">
        <v>190</v>
      </c>
      <c r="AT140" s="3" t="s">
        <v>162</v>
      </c>
      <c r="AU140" s="3" t="s">
        <v>155</v>
      </c>
      <c r="BD140" s="3" t="s">
        <v>153</v>
      </c>
      <c r="BE140" s="3" t="s">
        <v>227</v>
      </c>
      <c r="BF140" s="3" t="s">
        <v>220</v>
      </c>
      <c r="BG140" s="3" t="s">
        <v>227</v>
      </c>
      <c r="BH140" s="3" t="s">
        <v>227</v>
      </c>
      <c r="BI140" s="3" t="s">
        <v>192</v>
      </c>
      <c r="BJ140" s="3" t="s">
        <v>192</v>
      </c>
      <c r="BK140" s="3" t="s">
        <v>192</v>
      </c>
      <c r="BL140" s="3" t="s">
        <v>192</v>
      </c>
      <c r="BM140" s="3" t="s">
        <v>192</v>
      </c>
      <c r="BN140" s="3" t="s">
        <v>192</v>
      </c>
      <c r="BO140" s="3" t="s">
        <v>195</v>
      </c>
      <c r="BP140" s="3" t="s">
        <v>192</v>
      </c>
      <c r="BQ140" s="3" t="s">
        <v>181</v>
      </c>
      <c r="BR140" s="3" t="s">
        <v>181</v>
      </c>
      <c r="BS140" s="3" t="s">
        <v>196</v>
      </c>
      <c r="BT140" s="3" t="s">
        <v>181</v>
      </c>
      <c r="BU140" s="3" t="s">
        <v>181</v>
      </c>
      <c r="BV140" s="3" t="s">
        <v>181</v>
      </c>
      <c r="BW140" s="3" t="s">
        <v>181</v>
      </c>
      <c r="CB140" s="3" t="s">
        <v>155</v>
      </c>
      <c r="CF140" s="3" t="s">
        <v>155</v>
      </c>
      <c r="CG140" s="3" t="s">
        <v>155</v>
      </c>
      <c r="CH140" s="3">
        <v>0.0</v>
      </c>
      <c r="CI140" s="3" t="s">
        <v>172</v>
      </c>
      <c r="CS140" s="3" t="s">
        <v>155</v>
      </c>
      <c r="CY140" s="3" t="s">
        <v>201</v>
      </c>
      <c r="CZ140" s="3" t="s">
        <v>199</v>
      </c>
      <c r="DA140" s="3" t="s">
        <v>199</v>
      </c>
      <c r="DB140" s="3" t="s">
        <v>200</v>
      </c>
      <c r="DC140" s="3" t="s">
        <v>200</v>
      </c>
      <c r="DD140" s="3" t="s">
        <v>200</v>
      </c>
      <c r="DE140" s="3" t="s">
        <v>200</v>
      </c>
      <c r="DF140" s="3" t="s">
        <v>230</v>
      </c>
      <c r="DG140" s="3" t="s">
        <v>230</v>
      </c>
      <c r="DH140" s="3" t="s">
        <v>180</v>
      </c>
      <c r="DI140" s="3" t="s">
        <v>230</v>
      </c>
      <c r="DJ140" s="3" t="s">
        <v>230</v>
      </c>
      <c r="DK140" s="3" t="s">
        <v>196</v>
      </c>
      <c r="DL140" s="3" t="s">
        <v>197</v>
      </c>
      <c r="DM140" s="3" t="s">
        <v>202</v>
      </c>
      <c r="DN140" s="3" t="s">
        <v>196</v>
      </c>
      <c r="DO140" s="3" t="s">
        <v>203</v>
      </c>
      <c r="DP140" s="3" t="s">
        <v>203</v>
      </c>
      <c r="DQ140" s="3" t="s">
        <v>197</v>
      </c>
      <c r="DR140" s="3" t="s">
        <v>202</v>
      </c>
      <c r="DS140" s="3" t="s">
        <v>196</v>
      </c>
      <c r="DT140" s="3" t="s">
        <v>197</v>
      </c>
      <c r="DU140" s="3" t="s">
        <v>196</v>
      </c>
      <c r="DV140" s="3" t="s">
        <v>196</v>
      </c>
      <c r="DW140" s="3" t="s">
        <v>196</v>
      </c>
      <c r="DX140" s="3" t="s">
        <v>196</v>
      </c>
      <c r="DY140" s="3" t="s">
        <v>196</v>
      </c>
      <c r="DZ140" s="3" t="s">
        <v>196</v>
      </c>
      <c r="EA140" s="3" t="s">
        <v>155</v>
      </c>
      <c r="EB140" s="3" t="s">
        <v>155</v>
      </c>
      <c r="EC140" s="3" t="s">
        <v>155</v>
      </c>
      <c r="ED140" s="3" t="s">
        <v>155</v>
      </c>
      <c r="EE140" s="3" t="s">
        <v>155</v>
      </c>
      <c r="EF140" s="3" t="s">
        <v>155</v>
      </c>
      <c r="EG140" s="3" t="s">
        <v>214</v>
      </c>
      <c r="EH140" s="3" t="s">
        <v>215</v>
      </c>
      <c r="EI140" s="3" t="s">
        <v>215</v>
      </c>
      <c r="EJ140" s="3" t="s">
        <v>222</v>
      </c>
      <c r="EK140" s="3" t="s">
        <v>222</v>
      </c>
      <c r="EL140" s="3" t="s">
        <v>182</v>
      </c>
      <c r="EM140" s="3" t="s">
        <v>222</v>
      </c>
      <c r="EN140" s="3" t="s">
        <v>222</v>
      </c>
      <c r="EO140" s="3" t="s">
        <v>192</v>
      </c>
      <c r="EP140" s="3" t="s">
        <v>206</v>
      </c>
      <c r="EQ140" s="3" t="s">
        <v>206</v>
      </c>
      <c r="ER140" s="3" t="s">
        <v>193</v>
      </c>
      <c r="ES140" s="3" t="s">
        <v>193</v>
      </c>
      <c r="ET140" s="3" t="s">
        <v>206</v>
      </c>
      <c r="EU140" s="3" t="s">
        <v>206</v>
      </c>
      <c r="EV140" s="3" t="s">
        <v>437</v>
      </c>
      <c r="EW140" s="4" t="str">
        <f>TEXT("6278873092226350093","0")</f>
        <v>6278873092226350093</v>
      </c>
    </row>
    <row r="141">
      <c r="A141" s="2">
        <v>45847.51592592592</v>
      </c>
      <c r="B141" s="3" t="s">
        <v>153</v>
      </c>
      <c r="C141" s="3" t="s">
        <v>153</v>
      </c>
      <c r="D141" s="3" t="s">
        <v>284</v>
      </c>
      <c r="E141" s="3" t="s">
        <v>155</v>
      </c>
      <c r="F141" s="3" t="s">
        <v>155</v>
      </c>
      <c r="G141" s="3" t="s">
        <v>153</v>
      </c>
      <c r="J141" s="3" t="s">
        <v>186</v>
      </c>
      <c r="N141" s="3" t="s">
        <v>158</v>
      </c>
      <c r="S141" s="3" t="s">
        <v>158</v>
      </c>
      <c r="X141" s="3" t="s">
        <v>158</v>
      </c>
      <c r="AC141" s="3" t="s">
        <v>158</v>
      </c>
      <c r="AG141" s="3" t="s">
        <v>159</v>
      </c>
      <c r="AH141" s="3">
        <v>2019.0</v>
      </c>
      <c r="AI141" s="3" t="s">
        <v>253</v>
      </c>
      <c r="AP141" s="3" t="s">
        <v>243</v>
      </c>
      <c r="AQ141" s="3" t="s">
        <v>243</v>
      </c>
      <c r="AR141" s="3" t="s">
        <v>243</v>
      </c>
      <c r="AS141" s="3" t="s">
        <v>243</v>
      </c>
      <c r="AT141" s="3" t="s">
        <v>234</v>
      </c>
      <c r="AU141" s="3" t="s">
        <v>153</v>
      </c>
      <c r="AV141" s="3" t="s">
        <v>155</v>
      </c>
      <c r="BD141" s="3" t="s">
        <v>153</v>
      </c>
      <c r="BE141" s="3" t="s">
        <v>227</v>
      </c>
      <c r="BF141" s="3" t="s">
        <v>220</v>
      </c>
      <c r="BG141" s="3" t="s">
        <v>227</v>
      </c>
      <c r="BH141" s="3" t="s">
        <v>227</v>
      </c>
      <c r="BI141" s="3" t="s">
        <v>192</v>
      </c>
      <c r="BJ141" s="3" t="s">
        <v>192</v>
      </c>
      <c r="BK141" s="3" t="s">
        <v>192</v>
      </c>
      <c r="BL141" s="3" t="s">
        <v>194</v>
      </c>
      <c r="BM141" s="3" t="s">
        <v>194</v>
      </c>
      <c r="BN141" s="3" t="s">
        <v>194</v>
      </c>
      <c r="BO141" s="3" t="s">
        <v>192</v>
      </c>
      <c r="BP141" s="3" t="s">
        <v>192</v>
      </c>
      <c r="BQ141" s="3" t="s">
        <v>203</v>
      </c>
      <c r="BR141" s="3" t="s">
        <v>196</v>
      </c>
      <c r="BS141" s="3" t="s">
        <v>196</v>
      </c>
      <c r="BT141" s="3" t="s">
        <v>197</v>
      </c>
      <c r="BU141" s="3" t="s">
        <v>196</v>
      </c>
      <c r="BV141" s="3" t="s">
        <v>197</v>
      </c>
      <c r="BW141" s="3" t="s">
        <v>196</v>
      </c>
      <c r="BX141" s="3" t="s">
        <v>195</v>
      </c>
      <c r="BY141" s="3" t="s">
        <v>195</v>
      </c>
      <c r="BZ141" s="3" t="s">
        <v>192</v>
      </c>
      <c r="CA141" s="3" t="s">
        <v>192</v>
      </c>
      <c r="CB141" s="3" t="s">
        <v>155</v>
      </c>
      <c r="CF141" s="3" t="s">
        <v>170</v>
      </c>
      <c r="CG141" s="3" t="s">
        <v>198</v>
      </c>
      <c r="CH141" s="3">
        <v>3.0</v>
      </c>
      <c r="CI141" s="3" t="s">
        <v>172</v>
      </c>
      <c r="CS141" s="3" t="s">
        <v>155</v>
      </c>
      <c r="CY141" s="3" t="s">
        <v>180</v>
      </c>
      <c r="CZ141" s="3" t="s">
        <v>199</v>
      </c>
      <c r="DA141" s="3" t="s">
        <v>179</v>
      </c>
      <c r="DB141" s="3" t="s">
        <v>229</v>
      </c>
      <c r="DC141" s="3" t="s">
        <v>200</v>
      </c>
      <c r="DD141" s="3" t="s">
        <v>200</v>
      </c>
      <c r="DE141" s="3" t="s">
        <v>200</v>
      </c>
      <c r="DF141" s="3" t="s">
        <v>230</v>
      </c>
      <c r="DG141" s="3" t="s">
        <v>230</v>
      </c>
      <c r="DH141" s="3" t="s">
        <v>230</v>
      </c>
      <c r="DI141" s="3" t="s">
        <v>230</v>
      </c>
      <c r="DJ141" s="3" t="s">
        <v>230</v>
      </c>
      <c r="DK141" s="3" t="s">
        <v>196</v>
      </c>
      <c r="DL141" s="3" t="s">
        <v>196</v>
      </c>
      <c r="DM141" s="3" t="s">
        <v>196</v>
      </c>
      <c r="DN141" s="3" t="s">
        <v>196</v>
      </c>
      <c r="DO141" s="3" t="s">
        <v>196</v>
      </c>
      <c r="DP141" s="3" t="s">
        <v>196</v>
      </c>
      <c r="DQ141" s="3" t="s">
        <v>196</v>
      </c>
      <c r="DR141" s="3" t="s">
        <v>196</v>
      </c>
      <c r="DS141" s="3" t="s">
        <v>203</v>
      </c>
      <c r="DT141" s="3" t="s">
        <v>203</v>
      </c>
      <c r="DU141" s="3" t="s">
        <v>196</v>
      </c>
      <c r="DV141" s="3" t="s">
        <v>196</v>
      </c>
      <c r="DW141" s="3" t="s">
        <v>196</v>
      </c>
      <c r="DX141" s="3" t="s">
        <v>196</v>
      </c>
      <c r="DY141" s="3" t="s">
        <v>196</v>
      </c>
      <c r="DZ141" s="3" t="s">
        <v>196</v>
      </c>
      <c r="EA141" s="3" t="s">
        <v>155</v>
      </c>
      <c r="EB141" s="3" t="s">
        <v>155</v>
      </c>
      <c r="EC141" s="3" t="s">
        <v>155</v>
      </c>
      <c r="ED141" s="3" t="s">
        <v>155</v>
      </c>
      <c r="EE141" s="3" t="s">
        <v>155</v>
      </c>
      <c r="EF141" s="3" t="s">
        <v>155</v>
      </c>
      <c r="EG141" s="3" t="s">
        <v>155</v>
      </c>
      <c r="EH141" s="3" t="s">
        <v>204</v>
      </c>
      <c r="EI141" s="3" t="s">
        <v>204</v>
      </c>
      <c r="EJ141" s="3" t="s">
        <v>204</v>
      </c>
      <c r="EK141" s="3" t="s">
        <v>204</v>
      </c>
      <c r="EL141" s="3" t="s">
        <v>182</v>
      </c>
      <c r="EM141" s="3" t="s">
        <v>204</v>
      </c>
      <c r="EN141" s="3" t="s">
        <v>182</v>
      </c>
      <c r="EO141" s="3" t="s">
        <v>192</v>
      </c>
      <c r="EP141" s="3" t="s">
        <v>192</v>
      </c>
      <c r="EQ141" s="3" t="s">
        <v>192</v>
      </c>
      <c r="ER141" s="3" t="s">
        <v>192</v>
      </c>
      <c r="ES141" s="3" t="s">
        <v>192</v>
      </c>
      <c r="ET141" s="3" t="s">
        <v>192</v>
      </c>
      <c r="EU141" s="3" t="s">
        <v>192</v>
      </c>
      <c r="EV141" s="3" t="s">
        <v>438</v>
      </c>
      <c r="EW141" s="4" t="str">
        <f>TEXT("6278873764797528894","0")</f>
        <v>6278873764797528894</v>
      </c>
    </row>
    <row r="142">
      <c r="A142" s="2">
        <v>45847.516331018516</v>
      </c>
      <c r="B142" s="3" t="s">
        <v>153</v>
      </c>
      <c r="C142" s="3" t="s">
        <v>155</v>
      </c>
      <c r="E142" s="3" t="s">
        <v>155</v>
      </c>
      <c r="F142" s="3" t="s">
        <v>155</v>
      </c>
      <c r="G142" s="3" t="s">
        <v>153</v>
      </c>
      <c r="I142" s="3" t="s">
        <v>158</v>
      </c>
      <c r="N142" s="3" t="s">
        <v>158</v>
      </c>
      <c r="R142" s="3" t="s">
        <v>157</v>
      </c>
      <c r="AA142" s="3" t="s">
        <v>156</v>
      </c>
      <c r="AF142" s="3" t="s">
        <v>156</v>
      </c>
      <c r="AG142" s="3" t="s">
        <v>159</v>
      </c>
      <c r="AH142" s="3">
        <v>2002.0</v>
      </c>
      <c r="AI142" s="3" t="s">
        <v>187</v>
      </c>
      <c r="AM142" s="3" t="s">
        <v>272</v>
      </c>
      <c r="AN142" s="3" t="s">
        <v>314</v>
      </c>
      <c r="AP142" s="3" t="s">
        <v>190</v>
      </c>
      <c r="AQ142" s="3" t="s">
        <v>190</v>
      </c>
      <c r="AR142" s="3" t="s">
        <v>243</v>
      </c>
      <c r="AS142" s="3" t="s">
        <v>210</v>
      </c>
      <c r="AT142" s="3" t="s">
        <v>251</v>
      </c>
      <c r="AU142" s="3" t="s">
        <v>155</v>
      </c>
      <c r="BD142" s="3" t="s">
        <v>153</v>
      </c>
      <c r="BE142" s="3" t="s">
        <v>164</v>
      </c>
      <c r="BF142" s="3" t="s">
        <v>191</v>
      </c>
      <c r="BG142" s="3" t="s">
        <v>191</v>
      </c>
      <c r="BH142" s="3" t="s">
        <v>191</v>
      </c>
      <c r="BI142" s="3" t="s">
        <v>192</v>
      </c>
      <c r="BJ142" s="3" t="s">
        <v>194</v>
      </c>
      <c r="BK142" s="3" t="s">
        <v>192</v>
      </c>
      <c r="BL142" s="3" t="s">
        <v>192</v>
      </c>
      <c r="BM142" s="3" t="s">
        <v>192</v>
      </c>
      <c r="BN142" s="3" t="s">
        <v>192</v>
      </c>
      <c r="BO142" s="3" t="s">
        <v>192</v>
      </c>
      <c r="BP142" s="3" t="s">
        <v>194</v>
      </c>
      <c r="BQ142" s="3" t="s">
        <v>203</v>
      </c>
      <c r="BR142" s="3" t="s">
        <v>181</v>
      </c>
      <c r="BS142" s="3" t="s">
        <v>196</v>
      </c>
      <c r="BT142" s="3" t="s">
        <v>181</v>
      </c>
      <c r="BU142" s="3" t="s">
        <v>203</v>
      </c>
      <c r="BV142" s="3" t="s">
        <v>203</v>
      </c>
      <c r="BW142" s="3" t="s">
        <v>181</v>
      </c>
      <c r="CB142" s="3" t="s">
        <v>155</v>
      </c>
      <c r="CF142" s="3" t="s">
        <v>259</v>
      </c>
      <c r="CG142" s="3" t="s">
        <v>267</v>
      </c>
      <c r="CH142" s="3">
        <v>2.0</v>
      </c>
      <c r="CI142" s="3" t="s">
        <v>172</v>
      </c>
      <c r="CS142" s="3" t="s">
        <v>155</v>
      </c>
      <c r="CY142" s="3" t="s">
        <v>180</v>
      </c>
      <c r="CZ142" s="3" t="s">
        <v>199</v>
      </c>
      <c r="DA142" s="3" t="s">
        <v>179</v>
      </c>
      <c r="DB142" s="3" t="s">
        <v>179</v>
      </c>
      <c r="DC142" s="3" t="s">
        <v>229</v>
      </c>
      <c r="DD142" s="3" t="s">
        <v>199</v>
      </c>
      <c r="DE142" s="3" t="s">
        <v>179</v>
      </c>
      <c r="DF142" s="3" t="s">
        <v>201</v>
      </c>
      <c r="DG142" s="3" t="s">
        <v>180</v>
      </c>
      <c r="DH142" s="3" t="s">
        <v>201</v>
      </c>
      <c r="DI142" s="3" t="s">
        <v>201</v>
      </c>
      <c r="DJ142" s="3" t="s">
        <v>201</v>
      </c>
      <c r="DK142" s="3" t="s">
        <v>196</v>
      </c>
      <c r="DL142" s="3" t="s">
        <v>181</v>
      </c>
      <c r="DM142" s="3" t="s">
        <v>197</v>
      </c>
      <c r="DN142" s="3" t="s">
        <v>197</v>
      </c>
      <c r="DO142" s="3" t="s">
        <v>197</v>
      </c>
      <c r="DP142" s="3" t="s">
        <v>203</v>
      </c>
      <c r="DQ142" s="3" t="s">
        <v>202</v>
      </c>
      <c r="DR142" s="3" t="s">
        <v>202</v>
      </c>
      <c r="DS142" s="3" t="s">
        <v>202</v>
      </c>
      <c r="DT142" s="3" t="s">
        <v>202</v>
      </c>
      <c r="DU142" s="3" t="s">
        <v>197</v>
      </c>
      <c r="DV142" s="3" t="s">
        <v>197</v>
      </c>
      <c r="DW142" s="3" t="s">
        <v>197</v>
      </c>
      <c r="DX142" s="3" t="s">
        <v>197</v>
      </c>
      <c r="DY142" s="3" t="s">
        <v>197</v>
      </c>
      <c r="DZ142" s="3" t="s">
        <v>197</v>
      </c>
      <c r="EA142" s="3" t="s">
        <v>155</v>
      </c>
      <c r="EB142" s="3" t="s">
        <v>155</v>
      </c>
      <c r="EC142" s="3" t="s">
        <v>155</v>
      </c>
      <c r="ED142" s="3" t="s">
        <v>155</v>
      </c>
      <c r="EE142" s="3" t="s">
        <v>155</v>
      </c>
      <c r="EF142" s="3" t="s">
        <v>155</v>
      </c>
      <c r="EG142" s="3" t="s">
        <v>155</v>
      </c>
      <c r="EH142" s="3" t="s">
        <v>204</v>
      </c>
      <c r="EI142" s="3" t="s">
        <v>215</v>
      </c>
      <c r="EJ142" s="3" t="s">
        <v>204</v>
      </c>
      <c r="EK142" s="3" t="s">
        <v>215</v>
      </c>
      <c r="EL142" s="3" t="s">
        <v>182</v>
      </c>
      <c r="EM142" s="3" t="s">
        <v>182</v>
      </c>
      <c r="EN142" s="3" t="s">
        <v>182</v>
      </c>
      <c r="EO142" s="3" t="s">
        <v>205</v>
      </c>
      <c r="EP142" s="3" t="s">
        <v>193</v>
      </c>
      <c r="EQ142" s="3" t="s">
        <v>193</v>
      </c>
      <c r="ER142" s="3" t="s">
        <v>183</v>
      </c>
      <c r="ES142" s="3" t="s">
        <v>183</v>
      </c>
      <c r="ET142" s="3" t="s">
        <v>183</v>
      </c>
      <c r="EU142" s="3" t="s">
        <v>183</v>
      </c>
      <c r="EV142" s="3" t="s">
        <v>439</v>
      </c>
      <c r="EW142" s="4" t="str">
        <f>TEXT("6278874112934248386","0")</f>
        <v>6278874112934248386</v>
      </c>
    </row>
    <row r="143">
      <c r="A143" s="2">
        <v>45847.51642361111</v>
      </c>
      <c r="B143" s="3" t="s">
        <v>153</v>
      </c>
      <c r="C143" s="3" t="s">
        <v>155</v>
      </c>
      <c r="E143" s="3" t="s">
        <v>155</v>
      </c>
      <c r="F143" s="3" t="s">
        <v>155</v>
      </c>
      <c r="G143" s="3" t="s">
        <v>155</v>
      </c>
      <c r="J143" s="3" t="s">
        <v>186</v>
      </c>
      <c r="O143" s="3" t="s">
        <v>186</v>
      </c>
      <c r="T143" s="3" t="s">
        <v>186</v>
      </c>
      <c r="Y143" s="3" t="s">
        <v>186</v>
      </c>
      <c r="AD143" s="3" t="s">
        <v>186</v>
      </c>
      <c r="AG143" s="3" t="s">
        <v>224</v>
      </c>
      <c r="AH143" s="3">
        <v>2022.0</v>
      </c>
      <c r="AI143" s="3" t="s">
        <v>187</v>
      </c>
      <c r="AJ143" s="3" t="s">
        <v>188</v>
      </c>
      <c r="AN143" s="3" t="s">
        <v>233</v>
      </c>
      <c r="AP143" s="3" t="s">
        <v>250</v>
      </c>
      <c r="AQ143" s="3" t="s">
        <v>250</v>
      </c>
      <c r="AR143" s="3" t="s">
        <v>250</v>
      </c>
      <c r="AS143" s="3" t="s">
        <v>250</v>
      </c>
      <c r="AT143" s="3" t="s">
        <v>162</v>
      </c>
      <c r="AU143" s="3" t="s">
        <v>153</v>
      </c>
      <c r="AV143" s="3" t="s">
        <v>153</v>
      </c>
      <c r="AW143" s="3" t="s">
        <v>163</v>
      </c>
      <c r="AX143" s="3" t="s">
        <v>153</v>
      </c>
      <c r="AY143" s="3" t="s">
        <v>238</v>
      </c>
      <c r="AZ143" s="3" t="s">
        <v>153</v>
      </c>
      <c r="BA143" s="3" t="s">
        <v>153</v>
      </c>
      <c r="BB143" s="3" t="s">
        <v>440</v>
      </c>
      <c r="BC143" s="3" t="s">
        <v>153</v>
      </c>
      <c r="BD143" s="3" t="s">
        <v>153</v>
      </c>
      <c r="BE143" s="3" t="s">
        <v>191</v>
      </c>
      <c r="BF143" s="3" t="s">
        <v>191</v>
      </c>
      <c r="BG143" s="3" t="s">
        <v>191</v>
      </c>
      <c r="BH143" s="3" t="s">
        <v>191</v>
      </c>
      <c r="BI143" s="3" t="s">
        <v>192</v>
      </c>
      <c r="BJ143" s="3" t="s">
        <v>193</v>
      </c>
      <c r="BK143" s="3" t="s">
        <v>193</v>
      </c>
      <c r="BL143" s="3" t="s">
        <v>195</v>
      </c>
      <c r="BM143" s="3" t="s">
        <v>195</v>
      </c>
      <c r="BN143" s="3" t="s">
        <v>192</v>
      </c>
      <c r="BO143" s="3" t="s">
        <v>193</v>
      </c>
      <c r="BP143" s="3" t="s">
        <v>193</v>
      </c>
      <c r="BQ143" s="3" t="s">
        <v>203</v>
      </c>
      <c r="BR143" s="3" t="s">
        <v>203</v>
      </c>
      <c r="BS143" s="3" t="s">
        <v>196</v>
      </c>
      <c r="BT143" s="3" t="s">
        <v>196</v>
      </c>
      <c r="BU143" s="3" t="s">
        <v>181</v>
      </c>
      <c r="BV143" s="3" t="s">
        <v>196</v>
      </c>
      <c r="BW143" s="3" t="s">
        <v>197</v>
      </c>
      <c r="BX143" s="3" t="s">
        <v>193</v>
      </c>
      <c r="BY143" s="3" t="s">
        <v>193</v>
      </c>
      <c r="BZ143" s="3" t="s">
        <v>193</v>
      </c>
      <c r="CA143" s="3" t="s">
        <v>195</v>
      </c>
      <c r="CB143" s="3" t="s">
        <v>155</v>
      </c>
      <c r="CF143" s="3" t="s">
        <v>155</v>
      </c>
      <c r="CG143" s="3" t="s">
        <v>240</v>
      </c>
      <c r="CH143" s="3">
        <v>1.0</v>
      </c>
      <c r="CI143" s="3" t="s">
        <v>172</v>
      </c>
      <c r="CS143" s="3" t="s">
        <v>155</v>
      </c>
      <c r="CY143" s="3" t="s">
        <v>201</v>
      </c>
      <c r="CZ143" s="3" t="s">
        <v>199</v>
      </c>
      <c r="DA143" s="3" t="s">
        <v>199</v>
      </c>
      <c r="DB143" s="3" t="s">
        <v>200</v>
      </c>
      <c r="DC143" s="3" t="s">
        <v>200</v>
      </c>
      <c r="DD143" s="3" t="s">
        <v>200</v>
      </c>
      <c r="DE143" s="3" t="s">
        <v>200</v>
      </c>
      <c r="DF143" s="3" t="s">
        <v>178</v>
      </c>
      <c r="DG143" s="3" t="s">
        <v>230</v>
      </c>
      <c r="DH143" s="3" t="s">
        <v>180</v>
      </c>
      <c r="DI143" s="3" t="s">
        <v>180</v>
      </c>
      <c r="DJ143" s="3" t="s">
        <v>230</v>
      </c>
      <c r="DK143" s="3" t="s">
        <v>181</v>
      </c>
      <c r="DL143" s="3" t="s">
        <v>196</v>
      </c>
      <c r="DM143" s="3" t="s">
        <v>202</v>
      </c>
      <c r="DN143" s="3" t="s">
        <v>202</v>
      </c>
      <c r="DO143" s="3" t="s">
        <v>202</v>
      </c>
      <c r="DP143" s="3" t="s">
        <v>197</v>
      </c>
      <c r="DQ143" s="3" t="s">
        <v>203</v>
      </c>
      <c r="DR143" s="3" t="s">
        <v>203</v>
      </c>
      <c r="DS143" s="3" t="s">
        <v>203</v>
      </c>
      <c r="DT143" s="3" t="s">
        <v>203</v>
      </c>
      <c r="DU143" s="3" t="s">
        <v>197</v>
      </c>
      <c r="DV143" s="3" t="s">
        <v>197</v>
      </c>
      <c r="DW143" s="3" t="s">
        <v>197</v>
      </c>
      <c r="DX143" s="3" t="s">
        <v>197</v>
      </c>
      <c r="DY143" s="3" t="s">
        <v>197</v>
      </c>
      <c r="DZ143" s="3" t="s">
        <v>197</v>
      </c>
      <c r="EA143" s="3" t="s">
        <v>155</v>
      </c>
      <c r="EB143" s="3" t="s">
        <v>155</v>
      </c>
      <c r="EC143" s="3" t="s">
        <v>155</v>
      </c>
      <c r="ED143" s="3" t="s">
        <v>155</v>
      </c>
      <c r="EE143" s="3" t="s">
        <v>155</v>
      </c>
      <c r="EF143" s="3" t="s">
        <v>155</v>
      </c>
      <c r="EG143" s="3" t="s">
        <v>155</v>
      </c>
      <c r="EH143" s="3" t="s">
        <v>204</v>
      </c>
      <c r="EI143" s="3" t="s">
        <v>204</v>
      </c>
      <c r="EJ143" s="3" t="s">
        <v>204</v>
      </c>
      <c r="EK143" s="3" t="s">
        <v>204</v>
      </c>
      <c r="EL143" s="3" t="s">
        <v>182</v>
      </c>
      <c r="EM143" s="3" t="s">
        <v>247</v>
      </c>
      <c r="EN143" s="3" t="s">
        <v>204</v>
      </c>
      <c r="EO143" s="3" t="s">
        <v>205</v>
      </c>
      <c r="EP143" s="3" t="s">
        <v>205</v>
      </c>
      <c r="EQ143" s="3" t="s">
        <v>192</v>
      </c>
      <c r="ER143" s="3" t="s">
        <v>192</v>
      </c>
      <c r="ES143" s="3" t="s">
        <v>205</v>
      </c>
      <c r="ET143" s="3" t="s">
        <v>192</v>
      </c>
      <c r="EU143" s="3" t="s">
        <v>205</v>
      </c>
      <c r="EV143" s="3" t="s">
        <v>441</v>
      </c>
      <c r="EW143" s="4" t="str">
        <f>TEXT("6278874191253857465","0")</f>
        <v>6278874191253857465</v>
      </c>
    </row>
    <row r="144">
      <c r="A144" s="2">
        <v>45847.51650462963</v>
      </c>
      <c r="B144" s="3" t="s">
        <v>153</v>
      </c>
      <c r="C144" s="3" t="s">
        <v>155</v>
      </c>
      <c r="E144" s="3" t="s">
        <v>153</v>
      </c>
      <c r="F144" s="3" t="s">
        <v>155</v>
      </c>
      <c r="G144" s="3" t="s">
        <v>155</v>
      </c>
      <c r="K144" s="3" t="s">
        <v>185</v>
      </c>
      <c r="N144" s="3" t="s">
        <v>158</v>
      </c>
      <c r="S144" s="3" t="s">
        <v>158</v>
      </c>
      <c r="X144" s="3" t="s">
        <v>158</v>
      </c>
      <c r="AC144" s="3" t="s">
        <v>158</v>
      </c>
      <c r="AG144" s="3" t="s">
        <v>217</v>
      </c>
      <c r="AH144" s="3">
        <v>1987.0</v>
      </c>
      <c r="AI144" s="3" t="s">
        <v>279</v>
      </c>
      <c r="AO144" s="3" t="s">
        <v>153</v>
      </c>
      <c r="AP144" s="3" t="s">
        <v>250</v>
      </c>
      <c r="AQ144" s="3" t="s">
        <v>250</v>
      </c>
      <c r="AR144" s="3" t="s">
        <v>250</v>
      </c>
      <c r="AS144" s="3" t="s">
        <v>250</v>
      </c>
      <c r="AT144" s="3" t="s">
        <v>234</v>
      </c>
      <c r="AU144" s="3" t="s">
        <v>153</v>
      </c>
      <c r="AV144" s="3" t="s">
        <v>155</v>
      </c>
      <c r="BD144" s="3" t="s">
        <v>155</v>
      </c>
      <c r="CI144" s="3" t="s">
        <v>172</v>
      </c>
      <c r="CS144" s="3" t="s">
        <v>155</v>
      </c>
      <c r="CY144" s="3" t="s">
        <v>180</v>
      </c>
      <c r="CZ144" s="3" t="s">
        <v>179</v>
      </c>
      <c r="DA144" s="3" t="s">
        <v>179</v>
      </c>
      <c r="DB144" s="3" t="s">
        <v>200</v>
      </c>
      <c r="DC144" s="3" t="s">
        <v>179</v>
      </c>
      <c r="DD144" s="3" t="s">
        <v>200</v>
      </c>
      <c r="DE144" s="3" t="s">
        <v>200</v>
      </c>
      <c r="DF144" s="3" t="s">
        <v>180</v>
      </c>
      <c r="DG144" s="3" t="s">
        <v>180</v>
      </c>
      <c r="DH144" s="3" t="s">
        <v>180</v>
      </c>
      <c r="DI144" s="3" t="s">
        <v>180</v>
      </c>
      <c r="DJ144" s="3" t="s">
        <v>180</v>
      </c>
      <c r="DK144" s="3" t="s">
        <v>202</v>
      </c>
      <c r="DL144" s="3" t="s">
        <v>197</v>
      </c>
      <c r="DM144" s="3" t="s">
        <v>197</v>
      </c>
      <c r="DN144" s="3" t="s">
        <v>202</v>
      </c>
      <c r="DO144" s="3" t="s">
        <v>196</v>
      </c>
      <c r="DP144" s="3" t="s">
        <v>196</v>
      </c>
      <c r="DQ144" s="3" t="s">
        <v>197</v>
      </c>
      <c r="DR144" s="3" t="s">
        <v>202</v>
      </c>
      <c r="DS144" s="3" t="s">
        <v>181</v>
      </c>
      <c r="DT144" s="3" t="s">
        <v>181</v>
      </c>
      <c r="DU144" s="3" t="s">
        <v>202</v>
      </c>
      <c r="DV144" s="3" t="s">
        <v>202</v>
      </c>
      <c r="DW144" s="3" t="s">
        <v>202</v>
      </c>
      <c r="DX144" s="3" t="s">
        <v>197</v>
      </c>
      <c r="DY144" s="3" t="s">
        <v>197</v>
      </c>
      <c r="DZ144" s="3" t="s">
        <v>202</v>
      </c>
      <c r="EA144" s="3" t="s">
        <v>214</v>
      </c>
      <c r="EB144" s="3" t="s">
        <v>155</v>
      </c>
      <c r="EC144" s="3" t="s">
        <v>155</v>
      </c>
      <c r="ED144" s="3" t="s">
        <v>155</v>
      </c>
      <c r="EE144" s="3" t="s">
        <v>155</v>
      </c>
      <c r="EF144" s="3" t="s">
        <v>155</v>
      </c>
      <c r="EG144" s="3" t="s">
        <v>155</v>
      </c>
      <c r="EH144" s="3" t="s">
        <v>222</v>
      </c>
      <c r="EI144" s="3" t="s">
        <v>215</v>
      </c>
      <c r="EJ144" s="3" t="s">
        <v>204</v>
      </c>
      <c r="EK144" s="3" t="s">
        <v>204</v>
      </c>
      <c r="EL144" s="3" t="s">
        <v>204</v>
      </c>
      <c r="EM144" s="3" t="s">
        <v>204</v>
      </c>
      <c r="EN144" s="3" t="s">
        <v>215</v>
      </c>
      <c r="EO144" s="3" t="s">
        <v>205</v>
      </c>
      <c r="EP144" s="3" t="s">
        <v>205</v>
      </c>
      <c r="EQ144" s="3" t="s">
        <v>205</v>
      </c>
      <c r="ER144" s="3" t="s">
        <v>192</v>
      </c>
      <c r="ES144" s="3" t="s">
        <v>192</v>
      </c>
      <c r="ET144" s="3" t="s">
        <v>192</v>
      </c>
      <c r="EU144" s="3" t="s">
        <v>192</v>
      </c>
      <c r="EV144" s="3" t="s">
        <v>442</v>
      </c>
      <c r="EW144" s="4" t="str">
        <f>TEXT("6278874266027739155","0")</f>
        <v>6278874266027739155</v>
      </c>
    </row>
    <row r="145">
      <c r="A145" s="2">
        <v>45847.51861111111</v>
      </c>
      <c r="B145" s="3" t="s">
        <v>153</v>
      </c>
      <c r="C145" s="3" t="s">
        <v>155</v>
      </c>
      <c r="E145" s="3" t="s">
        <v>155</v>
      </c>
      <c r="F145" s="3" t="s">
        <v>153</v>
      </c>
      <c r="G145" s="3" t="s">
        <v>155</v>
      </c>
      <c r="K145" s="3" t="s">
        <v>185</v>
      </c>
      <c r="N145" s="3" t="s">
        <v>158</v>
      </c>
      <c r="S145" s="3" t="s">
        <v>158</v>
      </c>
      <c r="X145" s="3" t="s">
        <v>158</v>
      </c>
      <c r="AC145" s="3" t="s">
        <v>158</v>
      </c>
      <c r="AG145" s="3" t="s">
        <v>159</v>
      </c>
      <c r="AH145" s="3">
        <v>2020.0</v>
      </c>
      <c r="AI145" s="3" t="s">
        <v>187</v>
      </c>
      <c r="AK145" s="3" t="s">
        <v>258</v>
      </c>
      <c r="AN145" s="3" t="s">
        <v>189</v>
      </c>
      <c r="AP145" s="3" t="s">
        <v>225</v>
      </c>
      <c r="AQ145" s="3" t="s">
        <v>225</v>
      </c>
      <c r="AR145" s="3" t="s">
        <v>225</v>
      </c>
      <c r="AS145" s="3" t="s">
        <v>225</v>
      </c>
      <c r="AT145" s="3" t="s">
        <v>234</v>
      </c>
      <c r="AU145" s="3" t="s">
        <v>153</v>
      </c>
      <c r="AV145" s="3" t="s">
        <v>153</v>
      </c>
      <c r="AW145" s="3" t="s">
        <v>163</v>
      </c>
      <c r="AX145" s="3" t="s">
        <v>153</v>
      </c>
      <c r="AY145" s="3" t="s">
        <v>238</v>
      </c>
      <c r="AZ145" s="3" t="s">
        <v>155</v>
      </c>
      <c r="BA145" s="3" t="s">
        <v>155</v>
      </c>
      <c r="BB145" s="3" t="s">
        <v>239</v>
      </c>
      <c r="BC145" s="3" t="s">
        <v>153</v>
      </c>
      <c r="BD145" s="3" t="s">
        <v>153</v>
      </c>
      <c r="BE145" s="3" t="s">
        <v>213</v>
      </c>
      <c r="BF145" s="3" t="s">
        <v>164</v>
      </c>
      <c r="BG145" s="3" t="s">
        <v>213</v>
      </c>
      <c r="BH145" s="3" t="s">
        <v>213</v>
      </c>
      <c r="BI145" s="3" t="s">
        <v>192</v>
      </c>
      <c r="BJ145" s="3" t="s">
        <v>192</v>
      </c>
      <c r="BK145" s="3" t="s">
        <v>192</v>
      </c>
      <c r="BL145" s="3" t="s">
        <v>195</v>
      </c>
      <c r="BM145" s="3" t="s">
        <v>195</v>
      </c>
      <c r="BN145" s="3" t="s">
        <v>192</v>
      </c>
      <c r="BO145" s="3" t="s">
        <v>195</v>
      </c>
      <c r="BP145" s="3" t="s">
        <v>192</v>
      </c>
      <c r="BQ145" s="3" t="s">
        <v>181</v>
      </c>
      <c r="BR145" s="3" t="s">
        <v>197</v>
      </c>
      <c r="BS145" s="3" t="s">
        <v>166</v>
      </c>
      <c r="BT145" s="3" t="s">
        <v>166</v>
      </c>
      <c r="BU145" s="3" t="s">
        <v>203</v>
      </c>
      <c r="BV145" s="3" t="s">
        <v>166</v>
      </c>
      <c r="BW145" s="3" t="s">
        <v>196</v>
      </c>
      <c r="BX145" s="3" t="s">
        <v>193</v>
      </c>
      <c r="BY145" s="3" t="s">
        <v>193</v>
      </c>
      <c r="BZ145" s="3" t="s">
        <v>193</v>
      </c>
      <c r="CA145" s="3" t="s">
        <v>194</v>
      </c>
      <c r="CB145" s="3" t="s">
        <v>153</v>
      </c>
      <c r="CC145" s="3" t="s">
        <v>167</v>
      </c>
      <c r="CD145" s="3" t="s">
        <v>168</v>
      </c>
      <c r="CE145" s="3" t="s">
        <v>169</v>
      </c>
      <c r="CF145" s="3" t="s">
        <v>318</v>
      </c>
      <c r="CG145" s="3" t="s">
        <v>332</v>
      </c>
      <c r="CH145" s="3">
        <v>3.0</v>
      </c>
      <c r="CI145" s="3" t="s">
        <v>172</v>
      </c>
      <c r="CS145" s="3" t="s">
        <v>155</v>
      </c>
      <c r="CY145" s="3" t="s">
        <v>221</v>
      </c>
      <c r="CZ145" s="3" t="s">
        <v>179</v>
      </c>
      <c r="DA145" s="3" t="s">
        <v>199</v>
      </c>
      <c r="DB145" s="3" t="s">
        <v>229</v>
      </c>
      <c r="DC145" s="3" t="s">
        <v>179</v>
      </c>
      <c r="DD145" s="3" t="s">
        <v>179</v>
      </c>
      <c r="DE145" s="3" t="s">
        <v>200</v>
      </c>
      <c r="DF145" s="3" t="s">
        <v>180</v>
      </c>
      <c r="DG145" s="3" t="s">
        <v>230</v>
      </c>
      <c r="DH145" s="3" t="s">
        <v>180</v>
      </c>
      <c r="DI145" s="3" t="s">
        <v>180</v>
      </c>
      <c r="DJ145" s="3" t="s">
        <v>230</v>
      </c>
      <c r="DK145" s="3" t="s">
        <v>196</v>
      </c>
      <c r="DL145" s="3" t="s">
        <v>181</v>
      </c>
      <c r="DM145" s="3" t="s">
        <v>197</v>
      </c>
      <c r="DN145" s="3" t="s">
        <v>197</v>
      </c>
      <c r="DO145" s="3" t="s">
        <v>196</v>
      </c>
      <c r="DP145" s="3" t="s">
        <v>197</v>
      </c>
      <c r="DQ145" s="3" t="s">
        <v>196</v>
      </c>
      <c r="DR145" s="3" t="s">
        <v>197</v>
      </c>
      <c r="DS145" s="3" t="s">
        <v>197</v>
      </c>
      <c r="DT145" s="3" t="s">
        <v>197</v>
      </c>
      <c r="DU145" s="3" t="s">
        <v>196</v>
      </c>
      <c r="DV145" s="3" t="s">
        <v>197</v>
      </c>
      <c r="DW145" s="3" t="s">
        <v>196</v>
      </c>
      <c r="DX145" s="3" t="s">
        <v>197</v>
      </c>
      <c r="DY145" s="3" t="s">
        <v>197</v>
      </c>
      <c r="DZ145" s="3" t="s">
        <v>196</v>
      </c>
      <c r="EA145" s="3" t="s">
        <v>155</v>
      </c>
      <c r="EB145" s="3" t="s">
        <v>155</v>
      </c>
      <c r="EC145" s="3" t="s">
        <v>155</v>
      </c>
      <c r="ED145" s="3" t="s">
        <v>155</v>
      </c>
      <c r="EE145" s="3" t="s">
        <v>155</v>
      </c>
      <c r="EF145" s="3" t="s">
        <v>155</v>
      </c>
      <c r="EG145" s="3" t="s">
        <v>155</v>
      </c>
      <c r="EH145" s="3" t="s">
        <v>222</v>
      </c>
      <c r="EI145" s="3" t="s">
        <v>222</v>
      </c>
      <c r="EJ145" s="3" t="s">
        <v>247</v>
      </c>
      <c r="EK145" s="3" t="s">
        <v>247</v>
      </c>
      <c r="EL145" s="3" t="s">
        <v>182</v>
      </c>
      <c r="EM145" s="3" t="s">
        <v>182</v>
      </c>
      <c r="EN145" s="3" t="s">
        <v>182</v>
      </c>
      <c r="EO145" s="3" t="s">
        <v>192</v>
      </c>
      <c r="EP145" s="3" t="s">
        <v>206</v>
      </c>
      <c r="EQ145" s="3" t="s">
        <v>192</v>
      </c>
      <c r="ER145" s="3" t="s">
        <v>193</v>
      </c>
      <c r="ES145" s="3" t="s">
        <v>206</v>
      </c>
      <c r="ET145" s="3" t="s">
        <v>192</v>
      </c>
      <c r="EU145" s="3" t="s">
        <v>206</v>
      </c>
      <c r="EV145" s="3" t="s">
        <v>443</v>
      </c>
      <c r="EW145" s="4" t="str">
        <f>TEXT("6278876081752232564","0")</f>
        <v>6278876081752232564</v>
      </c>
    </row>
    <row r="146">
      <c r="A146" s="2">
        <v>45847.51868055556</v>
      </c>
      <c r="B146" s="3" t="s">
        <v>153</v>
      </c>
      <c r="C146" s="3" t="s">
        <v>153</v>
      </c>
      <c r="D146" s="3" t="s">
        <v>444</v>
      </c>
      <c r="E146" s="3" t="s">
        <v>153</v>
      </c>
      <c r="F146" s="3" t="s">
        <v>153</v>
      </c>
      <c r="G146" s="3" t="s">
        <v>155</v>
      </c>
      <c r="J146" s="3" t="s">
        <v>186</v>
      </c>
      <c r="M146" s="3" t="s">
        <v>157</v>
      </c>
      <c r="T146" s="3" t="s">
        <v>186</v>
      </c>
      <c r="Y146" s="3" t="s">
        <v>186</v>
      </c>
      <c r="AF146" s="3" t="s">
        <v>156</v>
      </c>
      <c r="AG146" s="3" t="s">
        <v>159</v>
      </c>
      <c r="AH146" s="3">
        <v>2013.0</v>
      </c>
      <c r="AI146" s="3" t="s">
        <v>187</v>
      </c>
      <c r="AJ146" s="3" t="s">
        <v>188</v>
      </c>
      <c r="AN146" s="3" t="s">
        <v>270</v>
      </c>
      <c r="AP146" s="3" t="s">
        <v>190</v>
      </c>
      <c r="AQ146" s="3" t="s">
        <v>250</v>
      </c>
      <c r="AR146" s="3" t="s">
        <v>250</v>
      </c>
      <c r="AS146" s="3" t="s">
        <v>190</v>
      </c>
      <c r="AT146" s="3" t="s">
        <v>162</v>
      </c>
      <c r="AU146" s="3" t="s">
        <v>155</v>
      </c>
      <c r="BD146" s="3" t="s">
        <v>153</v>
      </c>
      <c r="BE146" s="3" t="s">
        <v>227</v>
      </c>
      <c r="BF146" s="3" t="s">
        <v>220</v>
      </c>
      <c r="BG146" s="3" t="s">
        <v>227</v>
      </c>
      <c r="BH146" s="3" t="s">
        <v>191</v>
      </c>
      <c r="BI146" s="3" t="s">
        <v>192</v>
      </c>
      <c r="BJ146" s="3" t="s">
        <v>192</v>
      </c>
      <c r="BK146" s="3" t="s">
        <v>193</v>
      </c>
      <c r="BL146" s="3" t="s">
        <v>193</v>
      </c>
      <c r="BM146" s="3" t="s">
        <v>195</v>
      </c>
      <c r="BN146" s="3" t="s">
        <v>192</v>
      </c>
      <c r="BO146" s="3" t="s">
        <v>193</v>
      </c>
      <c r="BP146" s="3" t="s">
        <v>195</v>
      </c>
      <c r="BQ146" s="3" t="s">
        <v>196</v>
      </c>
      <c r="BR146" s="3" t="s">
        <v>197</v>
      </c>
      <c r="BS146" s="3" t="s">
        <v>181</v>
      </c>
      <c r="BT146" s="3" t="s">
        <v>197</v>
      </c>
      <c r="BU146" s="3" t="s">
        <v>197</v>
      </c>
      <c r="BV146" s="3" t="s">
        <v>197</v>
      </c>
      <c r="BW146" s="3" t="s">
        <v>197</v>
      </c>
      <c r="CB146" s="3" t="s">
        <v>155</v>
      </c>
      <c r="CF146" s="3" t="s">
        <v>155</v>
      </c>
      <c r="CG146" s="3" t="s">
        <v>267</v>
      </c>
      <c r="CH146" s="3">
        <v>3.0</v>
      </c>
      <c r="CI146" s="3" t="s">
        <v>172</v>
      </c>
      <c r="CS146" s="3" t="s">
        <v>155</v>
      </c>
      <c r="CY146" s="3" t="s">
        <v>180</v>
      </c>
      <c r="CZ146" s="3" t="s">
        <v>179</v>
      </c>
      <c r="DA146" s="3" t="s">
        <v>179</v>
      </c>
      <c r="DB146" s="3" t="s">
        <v>200</v>
      </c>
      <c r="DC146" s="3" t="s">
        <v>179</v>
      </c>
      <c r="DD146" s="3" t="s">
        <v>200</v>
      </c>
      <c r="DE146" s="3" t="s">
        <v>200</v>
      </c>
      <c r="DF146" s="3" t="s">
        <v>230</v>
      </c>
      <c r="DG146" s="3" t="s">
        <v>230</v>
      </c>
      <c r="DH146" s="3" t="s">
        <v>180</v>
      </c>
      <c r="DI146" s="3" t="s">
        <v>230</v>
      </c>
      <c r="DJ146" s="3" t="s">
        <v>230</v>
      </c>
      <c r="DK146" s="3" t="s">
        <v>197</v>
      </c>
      <c r="DL146" s="3" t="s">
        <v>197</v>
      </c>
      <c r="DM146" s="3" t="s">
        <v>197</v>
      </c>
      <c r="DN146" s="3" t="s">
        <v>202</v>
      </c>
      <c r="DO146" s="3" t="s">
        <v>197</v>
      </c>
      <c r="DP146" s="3" t="s">
        <v>197</v>
      </c>
      <c r="DQ146" s="3" t="s">
        <v>196</v>
      </c>
      <c r="DR146" s="3" t="s">
        <v>196</v>
      </c>
      <c r="DS146" s="3" t="s">
        <v>196</v>
      </c>
      <c r="DT146" s="3" t="s">
        <v>196</v>
      </c>
      <c r="DU146" s="3" t="s">
        <v>197</v>
      </c>
      <c r="DV146" s="3" t="s">
        <v>197</v>
      </c>
      <c r="DW146" s="3" t="s">
        <v>197</v>
      </c>
      <c r="DX146" s="3" t="s">
        <v>197</v>
      </c>
      <c r="DY146" s="3" t="s">
        <v>197</v>
      </c>
      <c r="DZ146" s="3" t="s">
        <v>197</v>
      </c>
      <c r="EA146" s="3" t="s">
        <v>155</v>
      </c>
      <c r="EB146" s="3" t="s">
        <v>155</v>
      </c>
      <c r="EC146" s="3" t="s">
        <v>155</v>
      </c>
      <c r="ED146" s="3" t="s">
        <v>155</v>
      </c>
      <c r="EE146" s="3" t="s">
        <v>155</v>
      </c>
      <c r="EF146" s="3" t="s">
        <v>155</v>
      </c>
      <c r="EG146" s="3" t="s">
        <v>155</v>
      </c>
      <c r="EH146" s="3" t="s">
        <v>222</v>
      </c>
      <c r="EI146" s="3" t="s">
        <v>222</v>
      </c>
      <c r="EJ146" s="3" t="s">
        <v>222</v>
      </c>
      <c r="EK146" s="3" t="s">
        <v>215</v>
      </c>
      <c r="EL146" s="3" t="s">
        <v>182</v>
      </c>
      <c r="EM146" s="3" t="s">
        <v>247</v>
      </c>
      <c r="EN146" s="3" t="s">
        <v>247</v>
      </c>
      <c r="EO146" s="3" t="s">
        <v>192</v>
      </c>
      <c r="EP146" s="3" t="s">
        <v>192</v>
      </c>
      <c r="EQ146" s="3" t="s">
        <v>206</v>
      </c>
      <c r="ER146" s="3" t="s">
        <v>192</v>
      </c>
      <c r="ES146" s="3" t="s">
        <v>192</v>
      </c>
      <c r="ET146" s="3" t="s">
        <v>192</v>
      </c>
      <c r="EU146" s="3" t="s">
        <v>192</v>
      </c>
      <c r="EV146" s="3" t="s">
        <v>257</v>
      </c>
      <c r="EW146" s="4" t="str">
        <f>TEXT("6278876146119936949","0")</f>
        <v>6278876146119936949</v>
      </c>
    </row>
    <row r="147">
      <c r="A147" s="2">
        <v>45847.518738425926</v>
      </c>
      <c r="B147" s="3" t="s">
        <v>153</v>
      </c>
      <c r="C147" s="3" t="s">
        <v>153</v>
      </c>
      <c r="D147" s="3" t="s">
        <v>444</v>
      </c>
      <c r="E147" s="3" t="s">
        <v>155</v>
      </c>
      <c r="F147" s="3" t="s">
        <v>153</v>
      </c>
      <c r="G147" s="3" t="s">
        <v>153</v>
      </c>
      <c r="J147" s="3" t="s">
        <v>186</v>
      </c>
      <c r="O147" s="3" t="s">
        <v>186</v>
      </c>
      <c r="S147" s="3" t="s">
        <v>158</v>
      </c>
      <c r="W147" s="3" t="s">
        <v>157</v>
      </c>
      <c r="AC147" s="3" t="s">
        <v>158</v>
      </c>
      <c r="AG147" s="3" t="s">
        <v>445</v>
      </c>
      <c r="AH147" s="3">
        <v>2000.0</v>
      </c>
      <c r="AI147" s="3" t="s">
        <v>187</v>
      </c>
      <c r="AJ147" s="3" t="s">
        <v>188</v>
      </c>
      <c r="AN147" s="3" t="s">
        <v>233</v>
      </c>
      <c r="AP147" s="3" t="s">
        <v>190</v>
      </c>
      <c r="AQ147" s="3" t="s">
        <v>190</v>
      </c>
      <c r="AR147" s="3" t="s">
        <v>190</v>
      </c>
      <c r="AS147" s="3" t="s">
        <v>190</v>
      </c>
      <c r="AT147" s="3" t="s">
        <v>162</v>
      </c>
      <c r="AU147" s="3" t="s">
        <v>153</v>
      </c>
      <c r="AV147" s="3" t="s">
        <v>153</v>
      </c>
      <c r="AW147" s="3" t="s">
        <v>219</v>
      </c>
      <c r="AX147" s="3" t="s">
        <v>153</v>
      </c>
      <c r="AY147" s="3" t="s">
        <v>212</v>
      </c>
      <c r="BD147" s="3" t="s">
        <v>153</v>
      </c>
      <c r="BE147" s="3" t="s">
        <v>191</v>
      </c>
      <c r="BF147" s="3" t="s">
        <v>191</v>
      </c>
      <c r="BG147" s="3" t="s">
        <v>227</v>
      </c>
      <c r="BH147" s="3" t="s">
        <v>227</v>
      </c>
      <c r="BI147" s="3" t="s">
        <v>195</v>
      </c>
      <c r="BJ147" s="3" t="s">
        <v>192</v>
      </c>
      <c r="BK147" s="3" t="s">
        <v>193</v>
      </c>
      <c r="BL147" s="3" t="s">
        <v>192</v>
      </c>
      <c r="BM147" s="3" t="s">
        <v>193</v>
      </c>
      <c r="BN147" s="3" t="s">
        <v>195</v>
      </c>
      <c r="BO147" s="3" t="s">
        <v>193</v>
      </c>
      <c r="BP147" s="3" t="s">
        <v>193</v>
      </c>
      <c r="BQ147" s="3" t="s">
        <v>196</v>
      </c>
      <c r="BR147" s="3" t="s">
        <v>166</v>
      </c>
      <c r="BS147" s="3" t="s">
        <v>197</v>
      </c>
      <c r="BT147" s="3" t="s">
        <v>197</v>
      </c>
      <c r="BU147" s="3" t="s">
        <v>197</v>
      </c>
      <c r="BV147" s="3" t="s">
        <v>197</v>
      </c>
      <c r="BW147" s="3" t="s">
        <v>197</v>
      </c>
      <c r="BX147" s="3" t="s">
        <v>165</v>
      </c>
      <c r="BY147" s="3" t="s">
        <v>165</v>
      </c>
      <c r="BZ147" s="3" t="s">
        <v>165</v>
      </c>
      <c r="CA147" s="3" t="s">
        <v>165</v>
      </c>
      <c r="CB147" s="3" t="s">
        <v>153</v>
      </c>
      <c r="CC147" s="3" t="s">
        <v>235</v>
      </c>
      <c r="CD147" s="3" t="s">
        <v>228</v>
      </c>
      <c r="CE147" s="3" t="s">
        <v>155</v>
      </c>
      <c r="CF147" s="3" t="s">
        <v>155</v>
      </c>
      <c r="CG147" s="3" t="s">
        <v>155</v>
      </c>
      <c r="CH147" s="3">
        <v>3.0</v>
      </c>
      <c r="CI147" s="3" t="s">
        <v>172</v>
      </c>
      <c r="CS147" s="3" t="s">
        <v>155</v>
      </c>
      <c r="CY147" s="3" t="s">
        <v>180</v>
      </c>
      <c r="CZ147" s="3" t="s">
        <v>200</v>
      </c>
      <c r="DA147" s="3" t="s">
        <v>200</v>
      </c>
      <c r="DB147" s="3" t="s">
        <v>200</v>
      </c>
      <c r="DC147" s="3" t="s">
        <v>200</v>
      </c>
      <c r="DD147" s="3" t="s">
        <v>200</v>
      </c>
      <c r="DE147" s="3" t="s">
        <v>200</v>
      </c>
      <c r="DF147" s="3" t="s">
        <v>180</v>
      </c>
      <c r="DG147" s="3" t="s">
        <v>230</v>
      </c>
      <c r="DH147" s="3" t="s">
        <v>230</v>
      </c>
      <c r="DI147" s="3" t="s">
        <v>230</v>
      </c>
      <c r="DJ147" s="3" t="s">
        <v>230</v>
      </c>
      <c r="DK147" s="3" t="s">
        <v>197</v>
      </c>
      <c r="DL147" s="3" t="s">
        <v>197</v>
      </c>
      <c r="DM147" s="3" t="s">
        <v>197</v>
      </c>
      <c r="DN147" s="3" t="s">
        <v>197</v>
      </c>
      <c r="DO147" s="3" t="s">
        <v>197</v>
      </c>
      <c r="DP147" s="3" t="s">
        <v>197</v>
      </c>
      <c r="DQ147" s="3" t="s">
        <v>202</v>
      </c>
      <c r="DR147" s="3" t="s">
        <v>202</v>
      </c>
      <c r="DS147" s="3" t="s">
        <v>202</v>
      </c>
      <c r="DT147" s="3" t="s">
        <v>202</v>
      </c>
      <c r="DU147" s="3" t="s">
        <v>202</v>
      </c>
      <c r="DV147" s="3" t="s">
        <v>202</v>
      </c>
      <c r="DW147" s="3" t="s">
        <v>202</v>
      </c>
      <c r="DX147" s="3" t="s">
        <v>197</v>
      </c>
      <c r="DY147" s="3" t="s">
        <v>197</v>
      </c>
      <c r="DZ147" s="3" t="s">
        <v>202</v>
      </c>
      <c r="EA147" s="3" t="s">
        <v>155</v>
      </c>
      <c r="EB147" s="3" t="s">
        <v>155</v>
      </c>
      <c r="EC147" s="3" t="s">
        <v>155</v>
      </c>
      <c r="ED147" s="3" t="s">
        <v>155</v>
      </c>
      <c r="EE147" s="3" t="s">
        <v>155</v>
      </c>
      <c r="EF147" s="3" t="s">
        <v>155</v>
      </c>
      <c r="EG147" s="3" t="s">
        <v>155</v>
      </c>
      <c r="EH147" s="3" t="s">
        <v>204</v>
      </c>
      <c r="EI147" s="3" t="s">
        <v>222</v>
      </c>
      <c r="EJ147" s="3" t="s">
        <v>204</v>
      </c>
      <c r="EK147" s="3" t="s">
        <v>204</v>
      </c>
      <c r="EL147" s="3" t="s">
        <v>182</v>
      </c>
      <c r="EM147" s="3" t="s">
        <v>222</v>
      </c>
      <c r="EN147" s="3" t="s">
        <v>247</v>
      </c>
      <c r="EO147" s="3" t="s">
        <v>205</v>
      </c>
      <c r="EP147" s="3" t="s">
        <v>192</v>
      </c>
      <c r="EQ147" s="3" t="s">
        <v>205</v>
      </c>
      <c r="ER147" s="3" t="s">
        <v>192</v>
      </c>
      <c r="ES147" s="3" t="s">
        <v>192</v>
      </c>
      <c r="ET147" s="3" t="s">
        <v>205</v>
      </c>
      <c r="EU147" s="3" t="s">
        <v>205</v>
      </c>
      <c r="EV147" s="3" t="s">
        <v>446</v>
      </c>
      <c r="EW147" s="4" t="str">
        <f>TEXT("6278876192021525496","0")</f>
        <v>6278876192021525496</v>
      </c>
    </row>
    <row r="148">
      <c r="A148" s="2">
        <v>45847.5203587963</v>
      </c>
      <c r="B148" s="3" t="s">
        <v>155</v>
      </c>
      <c r="EW148" s="4" t="str">
        <f>TEXT("6278877592935228235","0")</f>
        <v>6278877592935228235</v>
      </c>
    </row>
    <row r="149">
      <c r="A149" s="2">
        <v>45847.52133101852</v>
      </c>
      <c r="B149" s="3" t="s">
        <v>153</v>
      </c>
      <c r="C149" s="3" t="s">
        <v>155</v>
      </c>
      <c r="E149" s="3" t="s">
        <v>155</v>
      </c>
      <c r="F149" s="3" t="s">
        <v>153</v>
      </c>
      <c r="G149" s="3" t="s">
        <v>153</v>
      </c>
      <c r="K149" s="3" t="s">
        <v>185</v>
      </c>
      <c r="N149" s="3" t="s">
        <v>158</v>
      </c>
      <c r="R149" s="3" t="s">
        <v>157</v>
      </c>
      <c r="Y149" s="3" t="s">
        <v>186</v>
      </c>
      <c r="AD149" s="3" t="s">
        <v>186</v>
      </c>
      <c r="AG149" s="3" t="s">
        <v>217</v>
      </c>
      <c r="AH149" s="3">
        <v>2015.0</v>
      </c>
      <c r="AI149" s="3" t="s">
        <v>286</v>
      </c>
      <c r="AO149" s="3" t="s">
        <v>153</v>
      </c>
      <c r="AP149" s="3" t="s">
        <v>243</v>
      </c>
      <c r="AQ149" s="3" t="s">
        <v>243</v>
      </c>
      <c r="AR149" s="3" t="s">
        <v>225</v>
      </c>
      <c r="AS149" s="3" t="s">
        <v>210</v>
      </c>
      <c r="AT149" s="3" t="s">
        <v>251</v>
      </c>
      <c r="AU149" s="3" t="s">
        <v>155</v>
      </c>
      <c r="BD149" s="3" t="s">
        <v>153</v>
      </c>
      <c r="BE149" s="3" t="s">
        <v>227</v>
      </c>
      <c r="BF149" s="3" t="s">
        <v>220</v>
      </c>
      <c r="BG149" s="3" t="s">
        <v>227</v>
      </c>
      <c r="BH149" s="3" t="s">
        <v>227</v>
      </c>
      <c r="BI149" s="3" t="s">
        <v>195</v>
      </c>
      <c r="BJ149" s="3" t="s">
        <v>192</v>
      </c>
      <c r="BK149" s="3" t="s">
        <v>194</v>
      </c>
      <c r="BL149" s="3" t="s">
        <v>194</v>
      </c>
      <c r="BM149" s="3" t="s">
        <v>195</v>
      </c>
      <c r="BN149" s="3" t="s">
        <v>192</v>
      </c>
      <c r="BO149" s="3" t="s">
        <v>195</v>
      </c>
      <c r="BP149" s="3" t="s">
        <v>192</v>
      </c>
      <c r="BQ149" s="3" t="s">
        <v>196</v>
      </c>
      <c r="BR149" s="3" t="s">
        <v>196</v>
      </c>
      <c r="BS149" s="3" t="s">
        <v>181</v>
      </c>
      <c r="BT149" s="3" t="s">
        <v>181</v>
      </c>
      <c r="BU149" s="3" t="s">
        <v>181</v>
      </c>
      <c r="BV149" s="3" t="s">
        <v>203</v>
      </c>
      <c r="BW149" s="3" t="s">
        <v>181</v>
      </c>
      <c r="CB149" s="3" t="s">
        <v>153</v>
      </c>
      <c r="CC149" s="3" t="s">
        <v>167</v>
      </c>
      <c r="CD149" s="3" t="s">
        <v>168</v>
      </c>
      <c r="CE149" s="3" t="s">
        <v>155</v>
      </c>
      <c r="CF149" s="3" t="s">
        <v>280</v>
      </c>
      <c r="CG149" s="3" t="s">
        <v>281</v>
      </c>
      <c r="CH149" s="3">
        <v>5.0</v>
      </c>
      <c r="CI149" s="3" t="s">
        <v>172</v>
      </c>
      <c r="CS149" s="3" t="s">
        <v>155</v>
      </c>
      <c r="CY149" s="3" t="s">
        <v>178</v>
      </c>
      <c r="CZ149" s="3" t="s">
        <v>229</v>
      </c>
      <c r="DA149" s="3" t="s">
        <v>229</v>
      </c>
      <c r="DB149" s="3" t="s">
        <v>229</v>
      </c>
      <c r="DC149" s="3" t="s">
        <v>229</v>
      </c>
      <c r="DD149" s="3" t="s">
        <v>229</v>
      </c>
      <c r="DE149" s="3" t="s">
        <v>229</v>
      </c>
      <c r="DF149" s="3" t="s">
        <v>178</v>
      </c>
      <c r="DG149" s="3" t="s">
        <v>201</v>
      </c>
      <c r="DH149" s="3" t="s">
        <v>201</v>
      </c>
      <c r="DI149" s="3" t="s">
        <v>201</v>
      </c>
      <c r="DJ149" s="3" t="s">
        <v>178</v>
      </c>
      <c r="DK149" s="3" t="s">
        <v>196</v>
      </c>
      <c r="DL149" s="3" t="s">
        <v>181</v>
      </c>
      <c r="DM149" s="3" t="s">
        <v>196</v>
      </c>
      <c r="DN149" s="3" t="s">
        <v>181</v>
      </c>
      <c r="DO149" s="3" t="s">
        <v>203</v>
      </c>
      <c r="DP149" s="3" t="s">
        <v>203</v>
      </c>
      <c r="DQ149" s="3" t="s">
        <v>203</v>
      </c>
      <c r="DR149" s="3" t="s">
        <v>181</v>
      </c>
      <c r="DS149" s="3" t="s">
        <v>196</v>
      </c>
      <c r="DT149" s="3" t="s">
        <v>196</v>
      </c>
      <c r="DU149" s="3" t="s">
        <v>203</v>
      </c>
      <c r="DV149" s="3" t="s">
        <v>203</v>
      </c>
      <c r="DW149" s="3" t="s">
        <v>203</v>
      </c>
      <c r="DX149" s="3" t="s">
        <v>203</v>
      </c>
      <c r="DY149" s="3" t="s">
        <v>203</v>
      </c>
      <c r="DZ149" s="3" t="s">
        <v>203</v>
      </c>
      <c r="EA149" s="3" t="s">
        <v>274</v>
      </c>
      <c r="EB149" s="3" t="s">
        <v>274</v>
      </c>
      <c r="EC149" s="3" t="s">
        <v>310</v>
      </c>
      <c r="ED149" s="3" t="s">
        <v>214</v>
      </c>
      <c r="EE149" s="3" t="s">
        <v>214</v>
      </c>
      <c r="EF149" s="3" t="s">
        <v>340</v>
      </c>
      <c r="EG149" s="3" t="s">
        <v>340</v>
      </c>
      <c r="EH149" s="3" t="s">
        <v>222</v>
      </c>
      <c r="EI149" s="3" t="s">
        <v>222</v>
      </c>
      <c r="EJ149" s="3" t="s">
        <v>222</v>
      </c>
      <c r="EK149" s="3" t="s">
        <v>222</v>
      </c>
      <c r="EL149" s="3" t="s">
        <v>182</v>
      </c>
      <c r="EM149" s="3" t="s">
        <v>182</v>
      </c>
      <c r="EN149" s="3" t="s">
        <v>222</v>
      </c>
      <c r="EO149" s="3" t="s">
        <v>205</v>
      </c>
      <c r="EP149" s="3" t="s">
        <v>205</v>
      </c>
      <c r="EQ149" s="3" t="s">
        <v>205</v>
      </c>
      <c r="ER149" s="3" t="s">
        <v>205</v>
      </c>
      <c r="ES149" s="3" t="s">
        <v>205</v>
      </c>
      <c r="ET149" s="3" t="s">
        <v>205</v>
      </c>
      <c r="EU149" s="3" t="s">
        <v>205</v>
      </c>
      <c r="EV149" s="3" t="s">
        <v>447</v>
      </c>
      <c r="EW149" s="4" t="str">
        <f>TEXT("6278878433113051870","0")</f>
        <v>6278878433113051870</v>
      </c>
    </row>
    <row r="150">
      <c r="A150" s="2">
        <v>45847.52287037037</v>
      </c>
      <c r="B150" s="3" t="s">
        <v>153</v>
      </c>
      <c r="C150" s="3" t="s">
        <v>155</v>
      </c>
      <c r="E150" s="3" t="s">
        <v>155</v>
      </c>
      <c r="F150" s="3" t="s">
        <v>155</v>
      </c>
      <c r="G150" s="3" t="s">
        <v>155</v>
      </c>
      <c r="K150" s="3" t="s">
        <v>185</v>
      </c>
      <c r="O150" s="3" t="s">
        <v>186</v>
      </c>
      <c r="T150" s="3" t="s">
        <v>186</v>
      </c>
      <c r="X150" s="3" t="s">
        <v>158</v>
      </c>
      <c r="AC150" s="3" t="s">
        <v>158</v>
      </c>
      <c r="AG150" s="3" t="s">
        <v>448</v>
      </c>
      <c r="AH150" s="3">
        <v>2025.0</v>
      </c>
      <c r="AI150" s="3" t="s">
        <v>279</v>
      </c>
      <c r="AO150" s="3" t="s">
        <v>155</v>
      </c>
      <c r="AP150" s="3" t="s">
        <v>190</v>
      </c>
      <c r="AQ150" s="3" t="s">
        <v>210</v>
      </c>
      <c r="AR150" s="3" t="s">
        <v>250</v>
      </c>
      <c r="AS150" s="3" t="s">
        <v>250</v>
      </c>
      <c r="AT150" s="3" t="s">
        <v>162</v>
      </c>
      <c r="AU150" s="3" t="s">
        <v>153</v>
      </c>
      <c r="AV150" s="3" t="s">
        <v>155</v>
      </c>
      <c r="BD150" s="3" t="s">
        <v>153</v>
      </c>
      <c r="BE150" s="3" t="s">
        <v>156</v>
      </c>
      <c r="BF150" s="3" t="s">
        <v>164</v>
      </c>
      <c r="BG150" s="3" t="s">
        <v>156</v>
      </c>
      <c r="BH150" s="3" t="s">
        <v>156</v>
      </c>
      <c r="BI150" s="3" t="s">
        <v>193</v>
      </c>
      <c r="BJ150" s="3" t="s">
        <v>165</v>
      </c>
      <c r="BK150" s="3" t="s">
        <v>193</v>
      </c>
      <c r="BL150" s="3" t="s">
        <v>165</v>
      </c>
      <c r="BM150" s="3" t="s">
        <v>165</v>
      </c>
      <c r="BN150" s="3" t="s">
        <v>165</v>
      </c>
      <c r="BO150" s="3" t="s">
        <v>165</v>
      </c>
      <c r="BP150" s="3" t="s">
        <v>165</v>
      </c>
      <c r="BQ150" s="3" t="s">
        <v>196</v>
      </c>
      <c r="BR150" s="3" t="s">
        <v>166</v>
      </c>
      <c r="BS150" s="3" t="s">
        <v>181</v>
      </c>
      <c r="BT150" s="3" t="s">
        <v>166</v>
      </c>
      <c r="BU150" s="3" t="s">
        <v>166</v>
      </c>
      <c r="BV150" s="3" t="s">
        <v>166</v>
      </c>
      <c r="BW150" s="3" t="s">
        <v>166</v>
      </c>
      <c r="BX150" s="3" t="s">
        <v>165</v>
      </c>
      <c r="BY150" s="3" t="s">
        <v>193</v>
      </c>
      <c r="BZ150" s="3" t="s">
        <v>165</v>
      </c>
      <c r="CA150" s="3" t="s">
        <v>165</v>
      </c>
      <c r="CB150" s="3" t="s">
        <v>153</v>
      </c>
      <c r="CC150" s="3" t="s">
        <v>167</v>
      </c>
      <c r="CD150" s="3" t="s">
        <v>168</v>
      </c>
      <c r="CE150" s="3" t="s">
        <v>155</v>
      </c>
      <c r="CF150" s="3" t="s">
        <v>155</v>
      </c>
      <c r="CG150" s="3" t="s">
        <v>155</v>
      </c>
      <c r="CH150" s="3">
        <v>3.0</v>
      </c>
      <c r="CI150" s="3" t="s">
        <v>172</v>
      </c>
      <c r="CS150" s="3" t="s">
        <v>155</v>
      </c>
      <c r="CY150" s="3" t="s">
        <v>201</v>
      </c>
      <c r="CZ150" s="3" t="s">
        <v>199</v>
      </c>
      <c r="DA150" s="3" t="s">
        <v>199</v>
      </c>
      <c r="DB150" s="3" t="s">
        <v>179</v>
      </c>
      <c r="DC150" s="3" t="s">
        <v>179</v>
      </c>
      <c r="DD150" s="3" t="s">
        <v>199</v>
      </c>
      <c r="DE150" s="3" t="s">
        <v>200</v>
      </c>
      <c r="DF150" s="3" t="s">
        <v>230</v>
      </c>
      <c r="DG150" s="3" t="s">
        <v>230</v>
      </c>
      <c r="DH150" s="3" t="s">
        <v>230</v>
      </c>
      <c r="DI150" s="3" t="s">
        <v>230</v>
      </c>
      <c r="DJ150" s="3" t="s">
        <v>180</v>
      </c>
      <c r="DK150" s="3" t="s">
        <v>202</v>
      </c>
      <c r="DL150" s="3" t="s">
        <v>202</v>
      </c>
      <c r="DM150" s="3" t="s">
        <v>202</v>
      </c>
      <c r="DN150" s="3" t="s">
        <v>202</v>
      </c>
      <c r="DO150" s="3" t="s">
        <v>196</v>
      </c>
      <c r="DP150" s="3" t="s">
        <v>203</v>
      </c>
      <c r="DQ150" s="3" t="s">
        <v>203</v>
      </c>
      <c r="DR150" s="3" t="s">
        <v>203</v>
      </c>
      <c r="DS150" s="3" t="s">
        <v>203</v>
      </c>
      <c r="DT150" s="3" t="s">
        <v>203</v>
      </c>
      <c r="DU150" s="3" t="s">
        <v>202</v>
      </c>
      <c r="DV150" s="3" t="s">
        <v>202</v>
      </c>
      <c r="DW150" s="3" t="s">
        <v>202</v>
      </c>
      <c r="DX150" s="3" t="s">
        <v>197</v>
      </c>
      <c r="DY150" s="3" t="s">
        <v>197</v>
      </c>
      <c r="DZ150" s="3" t="s">
        <v>202</v>
      </c>
      <c r="EA150" s="3" t="s">
        <v>155</v>
      </c>
      <c r="EB150" s="3" t="s">
        <v>155</v>
      </c>
      <c r="EC150" s="3" t="s">
        <v>155</v>
      </c>
      <c r="ED150" s="3" t="s">
        <v>155</v>
      </c>
      <c r="EE150" s="3" t="s">
        <v>155</v>
      </c>
      <c r="EF150" s="3" t="s">
        <v>155</v>
      </c>
      <c r="EG150" s="3" t="s">
        <v>155</v>
      </c>
      <c r="EH150" s="3" t="s">
        <v>204</v>
      </c>
      <c r="EI150" s="3" t="s">
        <v>204</v>
      </c>
      <c r="EJ150" s="3" t="s">
        <v>204</v>
      </c>
      <c r="EK150" s="3" t="s">
        <v>204</v>
      </c>
      <c r="EL150" s="3" t="s">
        <v>182</v>
      </c>
      <c r="EM150" s="3" t="s">
        <v>182</v>
      </c>
      <c r="EN150" s="3" t="s">
        <v>204</v>
      </c>
      <c r="EO150" s="3" t="s">
        <v>205</v>
      </c>
      <c r="EP150" s="3" t="s">
        <v>205</v>
      </c>
      <c r="EQ150" s="3" t="s">
        <v>205</v>
      </c>
      <c r="ER150" s="3" t="s">
        <v>205</v>
      </c>
      <c r="ES150" s="3" t="s">
        <v>205</v>
      </c>
      <c r="ET150" s="3" t="s">
        <v>205</v>
      </c>
      <c r="EU150" s="3" t="s">
        <v>205</v>
      </c>
      <c r="EV150" s="3" t="s">
        <v>449</v>
      </c>
      <c r="EW150" s="4" t="str">
        <f>TEXT("6278879766958763526","0")</f>
        <v>6278879766958763526</v>
      </c>
    </row>
    <row r="151">
      <c r="A151" s="2">
        <v>45847.532997685186</v>
      </c>
      <c r="B151" s="3" t="s">
        <v>153</v>
      </c>
      <c r="C151" s="3" t="s">
        <v>153</v>
      </c>
      <c r="D151" s="3" t="s">
        <v>450</v>
      </c>
      <c r="E151" s="3" t="s">
        <v>153</v>
      </c>
      <c r="F151" s="3" t="s">
        <v>155</v>
      </c>
      <c r="G151" s="3" t="s">
        <v>155</v>
      </c>
      <c r="K151" s="3" t="s">
        <v>185</v>
      </c>
      <c r="O151" s="3" t="s">
        <v>186</v>
      </c>
      <c r="S151" s="3" t="s">
        <v>158</v>
      </c>
      <c r="Y151" s="3" t="s">
        <v>186</v>
      </c>
      <c r="AE151" s="3" t="s">
        <v>185</v>
      </c>
      <c r="AG151" s="3" t="s">
        <v>217</v>
      </c>
      <c r="AH151" s="3">
        <v>2023.0</v>
      </c>
      <c r="AI151" s="3" t="s">
        <v>279</v>
      </c>
      <c r="AO151" s="3" t="s">
        <v>153</v>
      </c>
      <c r="AP151" s="3" t="s">
        <v>250</v>
      </c>
      <c r="AQ151" s="3" t="s">
        <v>250</v>
      </c>
      <c r="AR151" s="3" t="s">
        <v>250</v>
      </c>
      <c r="AS151" s="3" t="s">
        <v>250</v>
      </c>
      <c r="AT151" s="3" t="s">
        <v>234</v>
      </c>
      <c r="AU151" s="3" t="s">
        <v>153</v>
      </c>
      <c r="AV151" s="3" t="s">
        <v>153</v>
      </c>
      <c r="AW151" s="3" t="s">
        <v>163</v>
      </c>
      <c r="AX151" s="3" t="s">
        <v>153</v>
      </c>
      <c r="AY151" s="3" t="s">
        <v>212</v>
      </c>
      <c r="BD151" s="3" t="s">
        <v>153</v>
      </c>
      <c r="BE151" s="3" t="s">
        <v>164</v>
      </c>
      <c r="BF151" s="3" t="s">
        <v>213</v>
      </c>
      <c r="BG151" s="3" t="s">
        <v>227</v>
      </c>
      <c r="BH151" s="3" t="s">
        <v>164</v>
      </c>
      <c r="BI151" s="3" t="s">
        <v>165</v>
      </c>
      <c r="BJ151" s="3" t="s">
        <v>165</v>
      </c>
      <c r="BK151" s="3" t="s">
        <v>165</v>
      </c>
      <c r="BL151" s="3" t="s">
        <v>192</v>
      </c>
      <c r="BM151" s="3" t="s">
        <v>165</v>
      </c>
      <c r="BN151" s="3" t="s">
        <v>165</v>
      </c>
      <c r="BO151" s="3" t="s">
        <v>165</v>
      </c>
      <c r="BP151" s="3" t="s">
        <v>165</v>
      </c>
      <c r="BQ151" s="3" t="s">
        <v>203</v>
      </c>
      <c r="BR151" s="3" t="s">
        <v>196</v>
      </c>
      <c r="BS151" s="3" t="s">
        <v>203</v>
      </c>
      <c r="BT151" s="3" t="s">
        <v>196</v>
      </c>
      <c r="BU151" s="3" t="s">
        <v>197</v>
      </c>
      <c r="BV151" s="3" t="s">
        <v>197</v>
      </c>
      <c r="BW151" s="3" t="s">
        <v>166</v>
      </c>
      <c r="BX151" s="3" t="s">
        <v>165</v>
      </c>
      <c r="BY151" s="3" t="s">
        <v>165</v>
      </c>
      <c r="BZ151" s="3" t="s">
        <v>165</v>
      </c>
      <c r="CA151" s="3" t="s">
        <v>165</v>
      </c>
      <c r="CB151" s="3" t="s">
        <v>155</v>
      </c>
      <c r="CF151" s="3" t="s">
        <v>155</v>
      </c>
      <c r="CG151" s="3" t="s">
        <v>155</v>
      </c>
      <c r="CH151" s="3">
        <v>0.0</v>
      </c>
      <c r="CI151" s="3" t="s">
        <v>172</v>
      </c>
      <c r="CS151" s="3" t="s">
        <v>155</v>
      </c>
      <c r="CY151" s="3" t="s">
        <v>221</v>
      </c>
      <c r="CZ151" s="3" t="s">
        <v>200</v>
      </c>
      <c r="DA151" s="3" t="s">
        <v>200</v>
      </c>
      <c r="DB151" s="3" t="s">
        <v>200</v>
      </c>
      <c r="DC151" s="3" t="s">
        <v>200</v>
      </c>
      <c r="DD151" s="3" t="s">
        <v>200</v>
      </c>
      <c r="DE151" s="3" t="s">
        <v>200</v>
      </c>
      <c r="DF151" s="3" t="s">
        <v>230</v>
      </c>
      <c r="DG151" s="3" t="s">
        <v>230</v>
      </c>
      <c r="DH151" s="3" t="s">
        <v>230</v>
      </c>
      <c r="DI151" s="3" t="s">
        <v>230</v>
      </c>
      <c r="DJ151" s="3" t="s">
        <v>230</v>
      </c>
      <c r="DK151" s="3" t="s">
        <v>202</v>
      </c>
      <c r="DL151" s="3" t="s">
        <v>202</v>
      </c>
      <c r="DM151" s="3" t="s">
        <v>202</v>
      </c>
      <c r="DN151" s="3" t="s">
        <v>202</v>
      </c>
      <c r="DO151" s="3" t="s">
        <v>202</v>
      </c>
      <c r="DP151" s="3" t="s">
        <v>202</v>
      </c>
      <c r="DQ151" s="3" t="s">
        <v>202</v>
      </c>
      <c r="DR151" s="3" t="s">
        <v>203</v>
      </c>
      <c r="DS151" s="3" t="s">
        <v>203</v>
      </c>
      <c r="DT151" s="3" t="s">
        <v>203</v>
      </c>
      <c r="DU151" s="3" t="s">
        <v>202</v>
      </c>
      <c r="DV151" s="3" t="s">
        <v>202</v>
      </c>
      <c r="DW151" s="3" t="s">
        <v>202</v>
      </c>
      <c r="DX151" s="3" t="s">
        <v>202</v>
      </c>
      <c r="DY151" s="3" t="s">
        <v>202</v>
      </c>
      <c r="DZ151" s="3" t="s">
        <v>202</v>
      </c>
      <c r="EA151" s="3" t="s">
        <v>155</v>
      </c>
      <c r="EB151" s="3" t="s">
        <v>155</v>
      </c>
      <c r="EC151" s="3" t="s">
        <v>155</v>
      </c>
      <c r="ED151" s="3" t="s">
        <v>155</v>
      </c>
      <c r="EE151" s="3" t="s">
        <v>155</v>
      </c>
      <c r="EF151" s="3" t="s">
        <v>155</v>
      </c>
      <c r="EG151" s="3" t="s">
        <v>155</v>
      </c>
      <c r="EH151" s="3" t="s">
        <v>204</v>
      </c>
      <c r="EI151" s="3" t="s">
        <v>204</v>
      </c>
      <c r="EJ151" s="3" t="s">
        <v>204</v>
      </c>
      <c r="EK151" s="3" t="s">
        <v>204</v>
      </c>
      <c r="EL151" s="3" t="s">
        <v>182</v>
      </c>
      <c r="EM151" s="3" t="s">
        <v>182</v>
      </c>
      <c r="EN151" s="3" t="s">
        <v>204</v>
      </c>
      <c r="EO151" s="3" t="s">
        <v>205</v>
      </c>
      <c r="EP151" s="3" t="s">
        <v>183</v>
      </c>
      <c r="EQ151" s="3" t="s">
        <v>183</v>
      </c>
      <c r="ER151" s="3" t="s">
        <v>206</v>
      </c>
      <c r="ES151" s="3" t="s">
        <v>206</v>
      </c>
      <c r="ET151" s="3" t="s">
        <v>206</v>
      </c>
      <c r="EU151" s="3" t="s">
        <v>205</v>
      </c>
      <c r="EV151" s="3" t="s">
        <v>451</v>
      </c>
      <c r="EW151" s="4" t="str">
        <f>TEXT("6278888511524606306","0")</f>
        <v>6278888511524606306</v>
      </c>
    </row>
    <row r="152">
      <c r="A152" s="2">
        <v>45847.535416666666</v>
      </c>
      <c r="B152" s="3" t="s">
        <v>153</v>
      </c>
      <c r="C152" s="3" t="s">
        <v>155</v>
      </c>
      <c r="E152" s="3" t="s">
        <v>153</v>
      </c>
      <c r="F152" s="3" t="s">
        <v>155</v>
      </c>
      <c r="G152" s="3" t="s">
        <v>155</v>
      </c>
      <c r="J152" s="3" t="s">
        <v>186</v>
      </c>
      <c r="O152" s="3" t="s">
        <v>186</v>
      </c>
      <c r="S152" s="3" t="s">
        <v>158</v>
      </c>
      <c r="X152" s="3" t="s">
        <v>158</v>
      </c>
      <c r="AD152" s="3" t="s">
        <v>186</v>
      </c>
      <c r="AG152" s="3" t="s">
        <v>159</v>
      </c>
      <c r="AH152" s="3">
        <v>2024.0</v>
      </c>
      <c r="AI152" s="3" t="s">
        <v>187</v>
      </c>
      <c r="AJ152" s="3" t="s">
        <v>188</v>
      </c>
      <c r="AN152" s="3" t="s">
        <v>189</v>
      </c>
      <c r="AP152" s="3" t="s">
        <v>250</v>
      </c>
      <c r="AQ152" s="3" t="s">
        <v>250</v>
      </c>
      <c r="AR152" s="3" t="s">
        <v>190</v>
      </c>
      <c r="AS152" s="3" t="s">
        <v>250</v>
      </c>
      <c r="AT152" s="3" t="s">
        <v>218</v>
      </c>
      <c r="AU152" s="3" t="s">
        <v>153</v>
      </c>
      <c r="AV152" s="3" t="s">
        <v>155</v>
      </c>
      <c r="BD152" s="3" t="s">
        <v>153</v>
      </c>
      <c r="BE152" s="3" t="s">
        <v>213</v>
      </c>
      <c r="BF152" s="3" t="s">
        <v>164</v>
      </c>
      <c r="BG152" s="3" t="s">
        <v>213</v>
      </c>
      <c r="BH152" s="3" t="s">
        <v>164</v>
      </c>
      <c r="BI152" s="3" t="s">
        <v>192</v>
      </c>
      <c r="BJ152" s="3" t="s">
        <v>195</v>
      </c>
      <c r="BK152" s="3" t="s">
        <v>194</v>
      </c>
      <c r="BL152" s="3" t="s">
        <v>195</v>
      </c>
      <c r="BM152" s="3" t="s">
        <v>195</v>
      </c>
      <c r="BN152" s="3" t="s">
        <v>194</v>
      </c>
      <c r="BO152" s="3" t="s">
        <v>192</v>
      </c>
      <c r="BP152" s="3" t="s">
        <v>193</v>
      </c>
      <c r="BQ152" s="3" t="s">
        <v>203</v>
      </c>
      <c r="BR152" s="3" t="s">
        <v>203</v>
      </c>
      <c r="BS152" s="3" t="s">
        <v>196</v>
      </c>
      <c r="BT152" s="3" t="s">
        <v>197</v>
      </c>
      <c r="BU152" s="3" t="s">
        <v>181</v>
      </c>
      <c r="BV152" s="3" t="s">
        <v>181</v>
      </c>
      <c r="BW152" s="3" t="s">
        <v>197</v>
      </c>
      <c r="BX152" s="3" t="s">
        <v>193</v>
      </c>
      <c r="BY152" s="3" t="s">
        <v>193</v>
      </c>
      <c r="BZ152" s="3" t="s">
        <v>193</v>
      </c>
      <c r="CA152" s="3" t="s">
        <v>192</v>
      </c>
      <c r="CB152" s="3" t="s">
        <v>155</v>
      </c>
      <c r="CF152" s="3" t="s">
        <v>155</v>
      </c>
      <c r="CG152" s="3" t="s">
        <v>240</v>
      </c>
      <c r="CH152" s="3">
        <v>4.0</v>
      </c>
      <c r="CI152" s="3" t="s">
        <v>172</v>
      </c>
      <c r="CS152" s="3" t="s">
        <v>155</v>
      </c>
      <c r="CY152" s="3" t="s">
        <v>201</v>
      </c>
      <c r="CZ152" s="3" t="s">
        <v>199</v>
      </c>
      <c r="DA152" s="3" t="s">
        <v>199</v>
      </c>
      <c r="DB152" s="3" t="s">
        <v>199</v>
      </c>
      <c r="DC152" s="3" t="s">
        <v>199</v>
      </c>
      <c r="DD152" s="3" t="s">
        <v>199</v>
      </c>
      <c r="DE152" s="3" t="s">
        <v>179</v>
      </c>
      <c r="DF152" s="3" t="s">
        <v>180</v>
      </c>
      <c r="DG152" s="3" t="s">
        <v>230</v>
      </c>
      <c r="DH152" s="3" t="s">
        <v>180</v>
      </c>
      <c r="DI152" s="3" t="s">
        <v>201</v>
      </c>
      <c r="DJ152" s="3" t="s">
        <v>180</v>
      </c>
      <c r="DK152" s="3" t="s">
        <v>197</v>
      </c>
      <c r="DL152" s="3" t="s">
        <v>197</v>
      </c>
      <c r="DM152" s="3" t="s">
        <v>202</v>
      </c>
      <c r="DN152" s="3" t="s">
        <v>202</v>
      </c>
      <c r="DO152" s="3" t="s">
        <v>203</v>
      </c>
      <c r="DP152" s="3" t="s">
        <v>181</v>
      </c>
      <c r="DQ152" s="3" t="s">
        <v>202</v>
      </c>
      <c r="DR152" s="3" t="s">
        <v>202</v>
      </c>
      <c r="DS152" s="3" t="s">
        <v>202</v>
      </c>
      <c r="DT152" s="3" t="s">
        <v>202</v>
      </c>
      <c r="DU152" s="3" t="s">
        <v>202</v>
      </c>
      <c r="DV152" s="3" t="s">
        <v>202</v>
      </c>
      <c r="DW152" s="3" t="s">
        <v>202</v>
      </c>
      <c r="DX152" s="3" t="s">
        <v>202</v>
      </c>
      <c r="DY152" s="3" t="s">
        <v>202</v>
      </c>
      <c r="DZ152" s="3" t="s">
        <v>202</v>
      </c>
      <c r="EA152" s="3" t="s">
        <v>155</v>
      </c>
      <c r="EB152" s="3" t="s">
        <v>155</v>
      </c>
      <c r="EC152" s="3" t="s">
        <v>155</v>
      </c>
      <c r="ED152" s="3" t="s">
        <v>155</v>
      </c>
      <c r="EE152" s="3" t="s">
        <v>155</v>
      </c>
      <c r="EF152" s="3" t="s">
        <v>155</v>
      </c>
      <c r="EG152" s="3" t="s">
        <v>155</v>
      </c>
      <c r="EH152" s="3" t="s">
        <v>204</v>
      </c>
      <c r="EI152" s="3" t="s">
        <v>204</v>
      </c>
      <c r="EJ152" s="3" t="s">
        <v>204</v>
      </c>
      <c r="EK152" s="3" t="s">
        <v>204</v>
      </c>
      <c r="EL152" s="3" t="s">
        <v>182</v>
      </c>
      <c r="EM152" s="3" t="s">
        <v>204</v>
      </c>
      <c r="EN152" s="3" t="s">
        <v>182</v>
      </c>
      <c r="EO152" s="3" t="s">
        <v>192</v>
      </c>
      <c r="EP152" s="3" t="s">
        <v>192</v>
      </c>
      <c r="EQ152" s="3" t="s">
        <v>192</v>
      </c>
      <c r="ER152" s="3" t="s">
        <v>206</v>
      </c>
      <c r="ES152" s="3" t="s">
        <v>206</v>
      </c>
      <c r="ET152" s="3" t="s">
        <v>192</v>
      </c>
      <c r="EU152" s="3" t="s">
        <v>192</v>
      </c>
      <c r="EV152" s="3" t="s">
        <v>452</v>
      </c>
      <c r="EW152" s="4" t="str">
        <f>TEXT("6278890604725641599","0")</f>
        <v>6278890604725641599</v>
      </c>
    </row>
    <row r="153">
      <c r="A153" s="2">
        <v>45847.53619212963</v>
      </c>
      <c r="B153" s="3" t="s">
        <v>153</v>
      </c>
      <c r="C153" s="3" t="s">
        <v>155</v>
      </c>
      <c r="E153" s="3" t="s">
        <v>153</v>
      </c>
      <c r="F153" s="3" t="s">
        <v>155</v>
      </c>
      <c r="G153" s="3" t="s">
        <v>155</v>
      </c>
      <c r="J153" s="3" t="s">
        <v>186</v>
      </c>
      <c r="N153" s="3" t="s">
        <v>158</v>
      </c>
      <c r="S153" s="3" t="s">
        <v>158</v>
      </c>
      <c r="W153" s="3" t="s">
        <v>157</v>
      </c>
      <c r="AB153" s="3" t="s">
        <v>157</v>
      </c>
      <c r="AG153" s="3" t="s">
        <v>224</v>
      </c>
      <c r="AH153" s="3">
        <v>2025.0</v>
      </c>
      <c r="AI153" s="3" t="s">
        <v>253</v>
      </c>
      <c r="AP153" s="3" t="s">
        <v>225</v>
      </c>
      <c r="AQ153" s="3" t="s">
        <v>225</v>
      </c>
      <c r="AR153" s="3" t="s">
        <v>225</v>
      </c>
      <c r="AS153" s="3" t="s">
        <v>225</v>
      </c>
      <c r="AT153" s="3" t="s">
        <v>406</v>
      </c>
      <c r="AU153" s="3" t="s">
        <v>153</v>
      </c>
      <c r="AV153" s="3" t="s">
        <v>155</v>
      </c>
      <c r="BD153" s="3" t="s">
        <v>153</v>
      </c>
      <c r="BE153" s="3" t="s">
        <v>156</v>
      </c>
      <c r="BF153" s="3" t="s">
        <v>164</v>
      </c>
      <c r="BG153" s="3" t="s">
        <v>156</v>
      </c>
      <c r="BH153" s="3" t="s">
        <v>164</v>
      </c>
      <c r="BI153" s="3" t="s">
        <v>194</v>
      </c>
      <c r="BJ153" s="3" t="s">
        <v>193</v>
      </c>
      <c r="BK153" s="3" t="s">
        <v>194</v>
      </c>
      <c r="BL153" s="3" t="s">
        <v>192</v>
      </c>
      <c r="BM153" s="3" t="s">
        <v>194</v>
      </c>
      <c r="BN153" s="3" t="s">
        <v>194</v>
      </c>
      <c r="BO153" s="3" t="s">
        <v>194</v>
      </c>
      <c r="BP153" s="3" t="s">
        <v>194</v>
      </c>
      <c r="BQ153" s="3" t="s">
        <v>196</v>
      </c>
      <c r="BR153" s="3" t="s">
        <v>196</v>
      </c>
      <c r="BS153" s="3" t="s">
        <v>196</v>
      </c>
      <c r="BT153" s="3" t="s">
        <v>166</v>
      </c>
      <c r="BU153" s="3" t="s">
        <v>196</v>
      </c>
      <c r="BV153" s="3" t="s">
        <v>166</v>
      </c>
      <c r="BW153" s="3" t="s">
        <v>166</v>
      </c>
      <c r="BX153" s="3" t="s">
        <v>165</v>
      </c>
      <c r="BY153" s="3" t="s">
        <v>165</v>
      </c>
      <c r="BZ153" s="3" t="s">
        <v>165</v>
      </c>
      <c r="CA153" s="3" t="s">
        <v>165</v>
      </c>
      <c r="CB153" s="3" t="s">
        <v>155</v>
      </c>
      <c r="CF153" s="3" t="s">
        <v>155</v>
      </c>
      <c r="CG153" s="3" t="s">
        <v>155</v>
      </c>
      <c r="CH153" s="3">
        <v>0.0</v>
      </c>
      <c r="CI153" s="3" t="s">
        <v>172</v>
      </c>
      <c r="CS153" s="3" t="s">
        <v>155</v>
      </c>
      <c r="CY153" s="3" t="s">
        <v>180</v>
      </c>
      <c r="CZ153" s="3" t="s">
        <v>229</v>
      </c>
      <c r="DA153" s="3" t="s">
        <v>229</v>
      </c>
      <c r="DB153" s="3" t="s">
        <v>229</v>
      </c>
      <c r="DC153" s="3" t="s">
        <v>229</v>
      </c>
      <c r="DD153" s="3" t="s">
        <v>229</v>
      </c>
      <c r="DE153" s="3" t="s">
        <v>229</v>
      </c>
      <c r="DF153" s="3" t="s">
        <v>230</v>
      </c>
      <c r="DG153" s="3" t="s">
        <v>230</v>
      </c>
      <c r="DH153" s="3" t="s">
        <v>201</v>
      </c>
      <c r="DI153" s="3" t="s">
        <v>201</v>
      </c>
      <c r="DJ153" s="3" t="s">
        <v>201</v>
      </c>
      <c r="DK153" s="3" t="s">
        <v>202</v>
      </c>
      <c r="DL153" s="3" t="s">
        <v>203</v>
      </c>
      <c r="DM153" s="3" t="s">
        <v>202</v>
      </c>
      <c r="DN153" s="3" t="s">
        <v>202</v>
      </c>
      <c r="DO153" s="3" t="s">
        <v>202</v>
      </c>
      <c r="DP153" s="3" t="s">
        <v>202</v>
      </c>
      <c r="DQ153" s="3" t="s">
        <v>203</v>
      </c>
      <c r="DR153" s="3" t="s">
        <v>203</v>
      </c>
      <c r="DS153" s="3" t="s">
        <v>203</v>
      </c>
      <c r="DT153" s="3" t="s">
        <v>203</v>
      </c>
      <c r="DU153" s="3" t="s">
        <v>196</v>
      </c>
      <c r="DV153" s="3" t="s">
        <v>202</v>
      </c>
      <c r="DW153" s="3" t="s">
        <v>202</v>
      </c>
      <c r="DX153" s="3" t="s">
        <v>202</v>
      </c>
      <c r="DY153" s="3" t="s">
        <v>202</v>
      </c>
      <c r="DZ153" s="3" t="s">
        <v>197</v>
      </c>
      <c r="EA153" s="3" t="s">
        <v>155</v>
      </c>
      <c r="EB153" s="3" t="s">
        <v>214</v>
      </c>
      <c r="EC153" s="3" t="s">
        <v>274</v>
      </c>
      <c r="ED153" s="3" t="s">
        <v>155</v>
      </c>
      <c r="EE153" s="3" t="s">
        <v>155</v>
      </c>
      <c r="EF153" s="3" t="s">
        <v>214</v>
      </c>
      <c r="EG153" s="3" t="s">
        <v>214</v>
      </c>
      <c r="EH153" s="3" t="s">
        <v>204</v>
      </c>
      <c r="EI153" s="3" t="s">
        <v>204</v>
      </c>
      <c r="EJ153" s="3" t="s">
        <v>222</v>
      </c>
      <c r="EK153" s="3" t="s">
        <v>182</v>
      </c>
      <c r="EL153" s="3" t="s">
        <v>182</v>
      </c>
      <c r="EM153" s="3" t="s">
        <v>182</v>
      </c>
      <c r="EN153" s="3" t="s">
        <v>247</v>
      </c>
      <c r="EO153" s="3" t="s">
        <v>192</v>
      </c>
      <c r="EP153" s="3" t="s">
        <v>206</v>
      </c>
      <c r="EQ153" s="3" t="s">
        <v>193</v>
      </c>
      <c r="ER153" s="3" t="s">
        <v>193</v>
      </c>
      <c r="ES153" s="3" t="s">
        <v>193</v>
      </c>
      <c r="ET153" s="3" t="s">
        <v>193</v>
      </c>
      <c r="EU153" s="3" t="s">
        <v>206</v>
      </c>
      <c r="EV153" s="3" t="s">
        <v>453</v>
      </c>
      <c r="EW153" s="4" t="str">
        <f>TEXT("6278891274328811215","0")</f>
        <v>6278891274328811215</v>
      </c>
    </row>
    <row r="154">
      <c r="A154" s="2">
        <v>45847.53622685185</v>
      </c>
      <c r="B154" s="3" t="s">
        <v>153</v>
      </c>
      <c r="C154" s="3" t="s">
        <v>155</v>
      </c>
      <c r="E154" s="3" t="s">
        <v>153</v>
      </c>
      <c r="F154" s="3" t="s">
        <v>153</v>
      </c>
      <c r="G154" s="3" t="s">
        <v>155</v>
      </c>
      <c r="K154" s="3" t="s">
        <v>185</v>
      </c>
      <c r="O154" s="3" t="s">
        <v>186</v>
      </c>
      <c r="T154" s="3" t="s">
        <v>186</v>
      </c>
      <c r="W154" s="3" t="s">
        <v>157</v>
      </c>
      <c r="AC154" s="3" t="s">
        <v>158</v>
      </c>
      <c r="AG154" s="3" t="s">
        <v>208</v>
      </c>
      <c r="AH154" s="3">
        <v>2023.0</v>
      </c>
      <c r="AI154" s="3" t="s">
        <v>187</v>
      </c>
      <c r="AK154" s="3" t="s">
        <v>258</v>
      </c>
      <c r="AN154" s="3" t="s">
        <v>233</v>
      </c>
      <c r="AP154" s="3" t="s">
        <v>190</v>
      </c>
      <c r="AQ154" s="3" t="s">
        <v>250</v>
      </c>
      <c r="AR154" s="3" t="s">
        <v>250</v>
      </c>
      <c r="AS154" s="3" t="s">
        <v>250</v>
      </c>
      <c r="AT154" s="3" t="s">
        <v>234</v>
      </c>
      <c r="AU154" s="3" t="s">
        <v>153</v>
      </c>
      <c r="AV154" s="3" t="s">
        <v>153</v>
      </c>
      <c r="AW154" s="3" t="s">
        <v>315</v>
      </c>
      <c r="AX154" s="3" t="s">
        <v>153</v>
      </c>
      <c r="AY154" s="3" t="s">
        <v>212</v>
      </c>
      <c r="BD154" s="3" t="s">
        <v>153</v>
      </c>
      <c r="BE154" s="3" t="s">
        <v>227</v>
      </c>
      <c r="BF154" s="3" t="s">
        <v>227</v>
      </c>
      <c r="BG154" s="3" t="s">
        <v>227</v>
      </c>
      <c r="BH154" s="3" t="s">
        <v>227</v>
      </c>
      <c r="BI154" s="3" t="s">
        <v>194</v>
      </c>
      <c r="BJ154" s="3" t="s">
        <v>192</v>
      </c>
      <c r="BK154" s="3" t="s">
        <v>194</v>
      </c>
      <c r="BL154" s="3" t="s">
        <v>194</v>
      </c>
      <c r="BM154" s="3" t="s">
        <v>194</v>
      </c>
      <c r="BN154" s="3" t="s">
        <v>194</v>
      </c>
      <c r="BO154" s="3" t="s">
        <v>194</v>
      </c>
      <c r="BP154" s="3" t="s">
        <v>194</v>
      </c>
      <c r="BQ154" s="3" t="s">
        <v>203</v>
      </c>
      <c r="BR154" s="3" t="s">
        <v>181</v>
      </c>
      <c r="BS154" s="3" t="s">
        <v>166</v>
      </c>
      <c r="BT154" s="3" t="s">
        <v>166</v>
      </c>
      <c r="BU154" s="3" t="s">
        <v>166</v>
      </c>
      <c r="BV154" s="3" t="s">
        <v>166</v>
      </c>
      <c r="BW154" s="3" t="s">
        <v>166</v>
      </c>
      <c r="BX154" s="3" t="s">
        <v>194</v>
      </c>
      <c r="BY154" s="3" t="s">
        <v>194</v>
      </c>
      <c r="BZ154" s="3" t="s">
        <v>192</v>
      </c>
      <c r="CA154" s="3" t="s">
        <v>194</v>
      </c>
      <c r="CB154" s="3" t="s">
        <v>155</v>
      </c>
      <c r="CF154" s="3" t="s">
        <v>155</v>
      </c>
      <c r="CG154" s="3" t="s">
        <v>240</v>
      </c>
      <c r="CH154" s="3">
        <v>2.0</v>
      </c>
      <c r="CI154" s="3" t="s">
        <v>172</v>
      </c>
      <c r="CS154" s="3" t="s">
        <v>155</v>
      </c>
      <c r="CY154" s="3" t="s">
        <v>178</v>
      </c>
      <c r="CZ154" s="3" t="s">
        <v>229</v>
      </c>
      <c r="DA154" s="3" t="s">
        <v>229</v>
      </c>
      <c r="DB154" s="3" t="s">
        <v>229</v>
      </c>
      <c r="DC154" s="3" t="s">
        <v>229</v>
      </c>
      <c r="DD154" s="3" t="s">
        <v>229</v>
      </c>
      <c r="DE154" s="3" t="s">
        <v>199</v>
      </c>
      <c r="DF154" s="3" t="s">
        <v>180</v>
      </c>
      <c r="DG154" s="3" t="s">
        <v>180</v>
      </c>
      <c r="DH154" s="3" t="s">
        <v>180</v>
      </c>
      <c r="DI154" s="3" t="s">
        <v>180</v>
      </c>
      <c r="DJ154" s="3" t="s">
        <v>180</v>
      </c>
      <c r="DK154" s="3" t="s">
        <v>203</v>
      </c>
      <c r="DL154" s="3" t="s">
        <v>196</v>
      </c>
      <c r="DM154" s="3" t="s">
        <v>197</v>
      </c>
      <c r="DN154" s="3" t="s">
        <v>197</v>
      </c>
      <c r="DO154" s="3" t="s">
        <v>202</v>
      </c>
      <c r="DP154" s="3" t="s">
        <v>203</v>
      </c>
      <c r="DQ154" s="3" t="s">
        <v>196</v>
      </c>
      <c r="DR154" s="3" t="s">
        <v>196</v>
      </c>
      <c r="DS154" s="3" t="s">
        <v>197</v>
      </c>
      <c r="DT154" s="3" t="s">
        <v>202</v>
      </c>
      <c r="DU154" s="3" t="s">
        <v>202</v>
      </c>
      <c r="DV154" s="3" t="s">
        <v>202</v>
      </c>
      <c r="DW154" s="3" t="s">
        <v>202</v>
      </c>
      <c r="DX154" s="3" t="s">
        <v>202</v>
      </c>
      <c r="DY154" s="3" t="s">
        <v>202</v>
      </c>
      <c r="DZ154" s="3" t="s">
        <v>202</v>
      </c>
      <c r="EA154" s="3" t="s">
        <v>214</v>
      </c>
      <c r="EB154" s="3" t="s">
        <v>214</v>
      </c>
      <c r="EC154" s="3" t="s">
        <v>155</v>
      </c>
      <c r="ED154" s="3" t="s">
        <v>155</v>
      </c>
      <c r="EE154" s="3" t="s">
        <v>155</v>
      </c>
      <c r="EF154" s="3" t="s">
        <v>155</v>
      </c>
      <c r="EG154" s="3" t="s">
        <v>214</v>
      </c>
      <c r="EH154" s="3" t="s">
        <v>204</v>
      </c>
      <c r="EI154" s="3" t="s">
        <v>204</v>
      </c>
      <c r="EJ154" s="3" t="s">
        <v>204</v>
      </c>
      <c r="EK154" s="3" t="s">
        <v>204</v>
      </c>
      <c r="EL154" s="3" t="s">
        <v>182</v>
      </c>
      <c r="EM154" s="3" t="s">
        <v>182</v>
      </c>
      <c r="EN154" s="3" t="s">
        <v>182</v>
      </c>
      <c r="EO154" s="3" t="s">
        <v>205</v>
      </c>
      <c r="EP154" s="3" t="s">
        <v>205</v>
      </c>
      <c r="EQ154" s="3" t="s">
        <v>205</v>
      </c>
      <c r="ER154" s="3" t="s">
        <v>205</v>
      </c>
      <c r="ES154" s="3" t="s">
        <v>205</v>
      </c>
      <c r="ET154" s="3" t="s">
        <v>205</v>
      </c>
      <c r="EU154" s="3" t="s">
        <v>205</v>
      </c>
      <c r="EV154" s="3" t="s">
        <v>454</v>
      </c>
      <c r="EW154" s="4" t="str">
        <f>TEXT("6278891304813656144","0")</f>
        <v>6278891304813656144</v>
      </c>
    </row>
    <row r="155">
      <c r="A155" s="2">
        <v>45847.537256944444</v>
      </c>
      <c r="B155" s="3" t="s">
        <v>153</v>
      </c>
      <c r="C155" s="3" t="s">
        <v>155</v>
      </c>
      <c r="E155" s="3" t="s">
        <v>155</v>
      </c>
      <c r="F155" s="3" t="s">
        <v>153</v>
      </c>
      <c r="G155" s="3" t="s">
        <v>155</v>
      </c>
      <c r="I155" s="3" t="s">
        <v>158</v>
      </c>
      <c r="M155" s="3" t="s">
        <v>157</v>
      </c>
      <c r="R155" s="3" t="s">
        <v>157</v>
      </c>
      <c r="X155" s="3" t="s">
        <v>158</v>
      </c>
      <c r="AB155" s="3" t="s">
        <v>157</v>
      </c>
      <c r="AG155" s="3" t="s">
        <v>224</v>
      </c>
      <c r="AH155" s="3">
        <v>2020.0</v>
      </c>
      <c r="AI155" s="3" t="s">
        <v>187</v>
      </c>
      <c r="AK155" s="3" t="s">
        <v>258</v>
      </c>
      <c r="AN155" s="3" t="s">
        <v>189</v>
      </c>
      <c r="AP155" s="3" t="s">
        <v>225</v>
      </c>
      <c r="AQ155" s="3" t="s">
        <v>225</v>
      </c>
      <c r="AR155" s="3" t="s">
        <v>225</v>
      </c>
      <c r="AS155" s="3" t="s">
        <v>225</v>
      </c>
      <c r="AT155" s="3" t="s">
        <v>162</v>
      </c>
      <c r="AU155" s="3" t="s">
        <v>153</v>
      </c>
      <c r="AV155" s="3" t="s">
        <v>153</v>
      </c>
      <c r="AW155" s="3" t="s">
        <v>163</v>
      </c>
      <c r="AX155" s="3" t="s">
        <v>153</v>
      </c>
      <c r="AY155" s="3" t="s">
        <v>212</v>
      </c>
      <c r="BD155" s="3" t="s">
        <v>153</v>
      </c>
      <c r="BE155" s="3" t="s">
        <v>227</v>
      </c>
      <c r="BF155" s="3" t="s">
        <v>227</v>
      </c>
      <c r="BG155" s="3" t="s">
        <v>227</v>
      </c>
      <c r="BH155" s="3" t="s">
        <v>227</v>
      </c>
      <c r="BI155" s="3" t="s">
        <v>195</v>
      </c>
      <c r="BJ155" s="3" t="s">
        <v>193</v>
      </c>
      <c r="BK155" s="3" t="s">
        <v>193</v>
      </c>
      <c r="BL155" s="3" t="s">
        <v>195</v>
      </c>
      <c r="BM155" s="3" t="s">
        <v>195</v>
      </c>
      <c r="BN155" s="3" t="s">
        <v>195</v>
      </c>
      <c r="BO155" s="3" t="s">
        <v>195</v>
      </c>
      <c r="BP155" s="3" t="s">
        <v>195</v>
      </c>
      <c r="BQ155" s="3" t="s">
        <v>197</v>
      </c>
      <c r="BR155" s="3" t="s">
        <v>197</v>
      </c>
      <c r="BS155" s="3" t="s">
        <v>196</v>
      </c>
      <c r="BT155" s="3" t="s">
        <v>166</v>
      </c>
      <c r="BU155" s="3" t="s">
        <v>166</v>
      </c>
      <c r="BV155" s="3" t="s">
        <v>166</v>
      </c>
      <c r="BW155" s="3" t="s">
        <v>166</v>
      </c>
      <c r="BX155" s="3" t="s">
        <v>195</v>
      </c>
      <c r="BY155" s="3" t="s">
        <v>195</v>
      </c>
      <c r="BZ155" s="3" t="s">
        <v>195</v>
      </c>
      <c r="CA155" s="3" t="s">
        <v>195</v>
      </c>
      <c r="CB155" s="3" t="s">
        <v>155</v>
      </c>
      <c r="CF155" s="3" t="s">
        <v>280</v>
      </c>
      <c r="CG155" s="3" t="s">
        <v>198</v>
      </c>
      <c r="CH155" s="3">
        <v>9.0</v>
      </c>
      <c r="CI155" s="3" t="s">
        <v>172</v>
      </c>
      <c r="CS155" s="3" t="s">
        <v>155</v>
      </c>
      <c r="CY155" s="3" t="s">
        <v>221</v>
      </c>
      <c r="CZ155" s="3" t="s">
        <v>200</v>
      </c>
      <c r="DA155" s="3" t="s">
        <v>200</v>
      </c>
      <c r="DB155" s="3" t="s">
        <v>200</v>
      </c>
      <c r="DC155" s="3" t="s">
        <v>200</v>
      </c>
      <c r="DD155" s="3" t="s">
        <v>200</v>
      </c>
      <c r="DE155" s="3" t="s">
        <v>200</v>
      </c>
      <c r="DF155" s="3" t="s">
        <v>230</v>
      </c>
      <c r="DG155" s="3" t="s">
        <v>230</v>
      </c>
      <c r="DH155" s="3" t="s">
        <v>230</v>
      </c>
      <c r="DI155" s="3" t="s">
        <v>230</v>
      </c>
      <c r="DJ155" s="3" t="s">
        <v>230</v>
      </c>
      <c r="DK155" s="3" t="s">
        <v>196</v>
      </c>
      <c r="DL155" s="3" t="s">
        <v>197</v>
      </c>
      <c r="DM155" s="3" t="s">
        <v>197</v>
      </c>
      <c r="DN155" s="3" t="s">
        <v>197</v>
      </c>
      <c r="DO155" s="3" t="s">
        <v>202</v>
      </c>
      <c r="DP155" s="3" t="s">
        <v>202</v>
      </c>
      <c r="DQ155" s="3" t="s">
        <v>202</v>
      </c>
      <c r="DR155" s="3" t="s">
        <v>202</v>
      </c>
      <c r="DS155" s="3" t="s">
        <v>202</v>
      </c>
      <c r="DT155" s="3" t="s">
        <v>202</v>
      </c>
      <c r="DU155" s="3" t="s">
        <v>202</v>
      </c>
      <c r="DV155" s="3" t="s">
        <v>202</v>
      </c>
      <c r="DW155" s="3" t="s">
        <v>202</v>
      </c>
      <c r="DX155" s="3" t="s">
        <v>202</v>
      </c>
      <c r="DY155" s="3" t="s">
        <v>202</v>
      </c>
      <c r="DZ155" s="3" t="s">
        <v>202</v>
      </c>
      <c r="EA155" s="3" t="s">
        <v>155</v>
      </c>
      <c r="EB155" s="3" t="s">
        <v>155</v>
      </c>
      <c r="EC155" s="3" t="s">
        <v>155</v>
      </c>
      <c r="ED155" s="3" t="s">
        <v>155</v>
      </c>
      <c r="EE155" s="3" t="s">
        <v>155</v>
      </c>
      <c r="EF155" s="3" t="s">
        <v>155</v>
      </c>
      <c r="EG155" s="3" t="s">
        <v>155</v>
      </c>
      <c r="EH155" s="3" t="s">
        <v>204</v>
      </c>
      <c r="EI155" s="3" t="s">
        <v>204</v>
      </c>
      <c r="EJ155" s="3" t="s">
        <v>204</v>
      </c>
      <c r="EK155" s="3" t="s">
        <v>215</v>
      </c>
      <c r="EL155" s="3" t="s">
        <v>182</v>
      </c>
      <c r="EM155" s="3" t="s">
        <v>182</v>
      </c>
      <c r="EN155" s="3" t="s">
        <v>204</v>
      </c>
      <c r="EO155" s="3" t="s">
        <v>205</v>
      </c>
      <c r="EP155" s="3" t="s">
        <v>205</v>
      </c>
      <c r="EQ155" s="3" t="s">
        <v>205</v>
      </c>
      <c r="ER155" s="3" t="s">
        <v>205</v>
      </c>
      <c r="ES155" s="3" t="s">
        <v>205</v>
      </c>
      <c r="ET155" s="3" t="s">
        <v>205</v>
      </c>
      <c r="EU155" s="3" t="s">
        <v>205</v>
      </c>
      <c r="EV155" s="3" t="s">
        <v>455</v>
      </c>
      <c r="EW155" s="4" t="str">
        <f>TEXT("6278892197216915524","0")</f>
        <v>6278892197216915524</v>
      </c>
    </row>
    <row r="156">
      <c r="A156" s="2">
        <v>45847.53738425926</v>
      </c>
      <c r="B156" s="3" t="s">
        <v>153</v>
      </c>
      <c r="C156" s="3" t="s">
        <v>155</v>
      </c>
      <c r="E156" s="3" t="s">
        <v>155</v>
      </c>
      <c r="F156" s="3" t="s">
        <v>153</v>
      </c>
      <c r="G156" s="3" t="s">
        <v>155</v>
      </c>
      <c r="J156" s="3" t="s">
        <v>186</v>
      </c>
      <c r="O156" s="3" t="s">
        <v>186</v>
      </c>
      <c r="R156" s="3" t="s">
        <v>157</v>
      </c>
      <c r="W156" s="3" t="s">
        <v>157</v>
      </c>
      <c r="AB156" s="3" t="s">
        <v>157</v>
      </c>
      <c r="AG156" s="3" t="s">
        <v>159</v>
      </c>
      <c r="AH156" s="3">
        <v>2003.0</v>
      </c>
      <c r="AI156" s="3" t="s">
        <v>187</v>
      </c>
      <c r="AJ156" s="3" t="s">
        <v>188</v>
      </c>
      <c r="AN156" s="3" t="s">
        <v>233</v>
      </c>
      <c r="AP156" s="3" t="s">
        <v>250</v>
      </c>
      <c r="AQ156" s="3" t="s">
        <v>225</v>
      </c>
      <c r="AR156" s="3" t="s">
        <v>225</v>
      </c>
      <c r="AS156" s="3" t="s">
        <v>210</v>
      </c>
      <c r="AT156" s="3" t="s">
        <v>162</v>
      </c>
      <c r="AU156" s="3" t="s">
        <v>153</v>
      </c>
      <c r="AV156" s="3" t="s">
        <v>155</v>
      </c>
      <c r="BD156" s="3" t="s">
        <v>153</v>
      </c>
      <c r="BE156" s="3" t="s">
        <v>227</v>
      </c>
      <c r="BF156" s="3" t="s">
        <v>227</v>
      </c>
      <c r="BG156" s="3" t="s">
        <v>227</v>
      </c>
      <c r="BH156" s="3" t="s">
        <v>227</v>
      </c>
      <c r="BI156" s="3" t="s">
        <v>194</v>
      </c>
      <c r="BJ156" s="3" t="s">
        <v>195</v>
      </c>
      <c r="BK156" s="3" t="s">
        <v>194</v>
      </c>
      <c r="BL156" s="3" t="s">
        <v>194</v>
      </c>
      <c r="BM156" s="3" t="s">
        <v>193</v>
      </c>
      <c r="BN156" s="3" t="s">
        <v>195</v>
      </c>
      <c r="BO156" s="3" t="s">
        <v>193</v>
      </c>
      <c r="BP156" s="3" t="s">
        <v>195</v>
      </c>
      <c r="BQ156" s="3" t="s">
        <v>196</v>
      </c>
      <c r="BR156" s="3" t="s">
        <v>196</v>
      </c>
      <c r="BS156" s="3" t="s">
        <v>196</v>
      </c>
      <c r="BT156" s="3" t="s">
        <v>203</v>
      </c>
      <c r="BU156" s="3" t="s">
        <v>203</v>
      </c>
      <c r="BV156" s="3" t="s">
        <v>181</v>
      </c>
      <c r="BW156" s="3" t="s">
        <v>197</v>
      </c>
      <c r="BX156" s="3" t="s">
        <v>165</v>
      </c>
      <c r="BY156" s="3" t="s">
        <v>165</v>
      </c>
      <c r="BZ156" s="3" t="s">
        <v>165</v>
      </c>
      <c r="CA156" s="3" t="s">
        <v>165</v>
      </c>
      <c r="CB156" s="3" t="s">
        <v>153</v>
      </c>
      <c r="CC156" s="3" t="s">
        <v>167</v>
      </c>
      <c r="CD156" s="3" t="s">
        <v>228</v>
      </c>
      <c r="CE156" s="3" t="s">
        <v>169</v>
      </c>
      <c r="CF156" s="3" t="s">
        <v>155</v>
      </c>
      <c r="CG156" s="3" t="s">
        <v>198</v>
      </c>
      <c r="CH156" s="3">
        <v>1.0</v>
      </c>
      <c r="CI156" s="3" t="s">
        <v>172</v>
      </c>
      <c r="CS156" s="3" t="s">
        <v>155</v>
      </c>
      <c r="CY156" s="3" t="s">
        <v>180</v>
      </c>
      <c r="CZ156" s="3" t="s">
        <v>179</v>
      </c>
      <c r="DA156" s="3" t="s">
        <v>179</v>
      </c>
      <c r="DB156" s="3" t="s">
        <v>200</v>
      </c>
      <c r="DC156" s="3" t="s">
        <v>200</v>
      </c>
      <c r="DD156" s="3" t="s">
        <v>200</v>
      </c>
      <c r="DE156" s="3" t="s">
        <v>200</v>
      </c>
      <c r="DF156" s="3" t="s">
        <v>180</v>
      </c>
      <c r="DG156" s="3" t="s">
        <v>180</v>
      </c>
      <c r="DH156" s="3" t="s">
        <v>180</v>
      </c>
      <c r="DI156" s="3" t="s">
        <v>230</v>
      </c>
      <c r="DJ156" s="3" t="s">
        <v>230</v>
      </c>
      <c r="DK156" s="3" t="s">
        <v>197</v>
      </c>
      <c r="DL156" s="3" t="s">
        <v>181</v>
      </c>
      <c r="DM156" s="3" t="s">
        <v>202</v>
      </c>
      <c r="DN156" s="3" t="s">
        <v>202</v>
      </c>
      <c r="DO156" s="3" t="s">
        <v>196</v>
      </c>
      <c r="DP156" s="3" t="s">
        <v>202</v>
      </c>
      <c r="DQ156" s="3" t="s">
        <v>196</v>
      </c>
      <c r="DR156" s="3" t="s">
        <v>197</v>
      </c>
      <c r="DS156" s="3" t="s">
        <v>203</v>
      </c>
      <c r="DT156" s="3" t="s">
        <v>203</v>
      </c>
      <c r="DU156" s="3" t="s">
        <v>202</v>
      </c>
      <c r="DV156" s="3" t="s">
        <v>202</v>
      </c>
      <c r="DW156" s="3" t="s">
        <v>202</v>
      </c>
      <c r="DX156" s="3" t="s">
        <v>197</v>
      </c>
      <c r="DY156" s="3" t="s">
        <v>197</v>
      </c>
      <c r="DZ156" s="3" t="s">
        <v>196</v>
      </c>
      <c r="EA156" s="3" t="s">
        <v>155</v>
      </c>
      <c r="EB156" s="3" t="s">
        <v>155</v>
      </c>
      <c r="EC156" s="3" t="s">
        <v>155</v>
      </c>
      <c r="ED156" s="3" t="s">
        <v>155</v>
      </c>
      <c r="EE156" s="3" t="s">
        <v>155</v>
      </c>
      <c r="EF156" s="3" t="s">
        <v>155</v>
      </c>
      <c r="EG156" s="3" t="s">
        <v>155</v>
      </c>
      <c r="EH156" s="3" t="s">
        <v>204</v>
      </c>
      <c r="EI156" s="3" t="s">
        <v>204</v>
      </c>
      <c r="EJ156" s="3" t="s">
        <v>204</v>
      </c>
      <c r="EK156" s="3" t="s">
        <v>204</v>
      </c>
      <c r="EL156" s="3" t="s">
        <v>247</v>
      </c>
      <c r="EM156" s="3" t="s">
        <v>204</v>
      </c>
      <c r="EN156" s="3" t="s">
        <v>204</v>
      </c>
      <c r="EO156" s="3" t="s">
        <v>205</v>
      </c>
      <c r="EP156" s="3" t="s">
        <v>205</v>
      </c>
      <c r="EQ156" s="3" t="s">
        <v>205</v>
      </c>
      <c r="ER156" s="3" t="s">
        <v>205</v>
      </c>
      <c r="ES156" s="3" t="s">
        <v>205</v>
      </c>
      <c r="ET156" s="3" t="s">
        <v>205</v>
      </c>
      <c r="EU156" s="3" t="s">
        <v>205</v>
      </c>
      <c r="EV156" s="3" t="s">
        <v>456</v>
      </c>
      <c r="EW156" s="4" t="str">
        <f>TEXT("6278892307515596367","0")</f>
        <v>6278892307515596367</v>
      </c>
    </row>
    <row r="157">
      <c r="A157" s="2">
        <v>45847.543854166666</v>
      </c>
      <c r="B157" s="3" t="s">
        <v>153</v>
      </c>
      <c r="C157" s="3" t="s">
        <v>155</v>
      </c>
      <c r="E157" s="3" t="s">
        <v>155</v>
      </c>
      <c r="F157" s="3" t="s">
        <v>153</v>
      </c>
      <c r="G157" s="3" t="s">
        <v>155</v>
      </c>
      <c r="J157" s="3" t="s">
        <v>186</v>
      </c>
      <c r="N157" s="3" t="s">
        <v>158</v>
      </c>
      <c r="S157" s="3" t="s">
        <v>158</v>
      </c>
      <c r="W157" s="3" t="s">
        <v>157</v>
      </c>
      <c r="AB157" s="3" t="s">
        <v>157</v>
      </c>
      <c r="AG157" s="3" t="s">
        <v>159</v>
      </c>
      <c r="AH157" s="3">
        <v>2023.0</v>
      </c>
      <c r="AI157" s="3" t="s">
        <v>242</v>
      </c>
      <c r="AP157" s="3" t="s">
        <v>190</v>
      </c>
      <c r="AQ157" s="3" t="s">
        <v>250</v>
      </c>
      <c r="AR157" s="3" t="s">
        <v>250</v>
      </c>
      <c r="AS157" s="3" t="s">
        <v>190</v>
      </c>
      <c r="AT157" s="3" t="s">
        <v>162</v>
      </c>
      <c r="AU157" s="3" t="s">
        <v>153</v>
      </c>
      <c r="AV157" s="3" t="s">
        <v>153</v>
      </c>
      <c r="AW157" s="3" t="s">
        <v>219</v>
      </c>
      <c r="AX157" s="3" t="s">
        <v>153</v>
      </c>
      <c r="AY157" s="3" t="s">
        <v>244</v>
      </c>
      <c r="AZ157" s="3" t="s">
        <v>155</v>
      </c>
      <c r="BA157" s="3" t="s">
        <v>155</v>
      </c>
      <c r="BB157" s="3" t="s">
        <v>155</v>
      </c>
      <c r="BC157" s="3" t="s">
        <v>155</v>
      </c>
      <c r="BD157" s="3" t="s">
        <v>153</v>
      </c>
      <c r="BE157" s="3" t="s">
        <v>191</v>
      </c>
      <c r="BF157" s="3" t="s">
        <v>191</v>
      </c>
      <c r="BG157" s="3" t="s">
        <v>220</v>
      </c>
      <c r="BH157" s="3" t="s">
        <v>220</v>
      </c>
      <c r="BI157" s="3" t="s">
        <v>192</v>
      </c>
      <c r="BJ157" s="3" t="s">
        <v>195</v>
      </c>
      <c r="BK157" s="3" t="s">
        <v>194</v>
      </c>
      <c r="BL157" s="3" t="s">
        <v>195</v>
      </c>
      <c r="BM157" s="3" t="s">
        <v>193</v>
      </c>
      <c r="BN157" s="3" t="s">
        <v>195</v>
      </c>
      <c r="BO157" s="3" t="s">
        <v>195</v>
      </c>
      <c r="BP157" s="3" t="s">
        <v>192</v>
      </c>
      <c r="BQ157" s="3" t="s">
        <v>203</v>
      </c>
      <c r="BR157" s="3" t="s">
        <v>181</v>
      </c>
      <c r="BS157" s="3" t="s">
        <v>196</v>
      </c>
      <c r="BT157" s="3" t="s">
        <v>196</v>
      </c>
      <c r="BU157" s="3" t="s">
        <v>181</v>
      </c>
      <c r="BV157" s="3" t="s">
        <v>196</v>
      </c>
      <c r="BW157" s="3" t="s">
        <v>197</v>
      </c>
      <c r="BX157" s="3" t="s">
        <v>195</v>
      </c>
      <c r="BY157" s="3" t="s">
        <v>195</v>
      </c>
      <c r="BZ157" s="3" t="s">
        <v>194</v>
      </c>
      <c r="CA157" s="3" t="s">
        <v>194</v>
      </c>
      <c r="CB157" s="3" t="s">
        <v>155</v>
      </c>
      <c r="CF157" s="3" t="s">
        <v>155</v>
      </c>
      <c r="CG157" s="3" t="s">
        <v>155</v>
      </c>
      <c r="CH157" s="3">
        <v>0.0</v>
      </c>
      <c r="CI157" s="3" t="s">
        <v>172</v>
      </c>
      <c r="CS157" s="3" t="s">
        <v>155</v>
      </c>
      <c r="CY157" s="3" t="s">
        <v>178</v>
      </c>
      <c r="CZ157" s="3" t="s">
        <v>229</v>
      </c>
      <c r="DA157" s="3" t="s">
        <v>199</v>
      </c>
      <c r="DB157" s="3" t="s">
        <v>199</v>
      </c>
      <c r="DC157" s="3" t="s">
        <v>199</v>
      </c>
      <c r="DD157" s="3" t="s">
        <v>199</v>
      </c>
      <c r="DE157" s="3" t="s">
        <v>179</v>
      </c>
      <c r="DF157" s="3" t="s">
        <v>180</v>
      </c>
      <c r="DG157" s="3" t="s">
        <v>201</v>
      </c>
      <c r="DH157" s="3" t="s">
        <v>201</v>
      </c>
      <c r="DI157" s="3" t="s">
        <v>201</v>
      </c>
      <c r="DJ157" s="3" t="s">
        <v>201</v>
      </c>
      <c r="DK157" s="3" t="s">
        <v>196</v>
      </c>
      <c r="DL157" s="3" t="s">
        <v>202</v>
      </c>
      <c r="DM157" s="3" t="s">
        <v>202</v>
      </c>
      <c r="DN157" s="3" t="s">
        <v>197</v>
      </c>
      <c r="DO157" s="3" t="s">
        <v>181</v>
      </c>
      <c r="DP157" s="3" t="s">
        <v>203</v>
      </c>
      <c r="DQ157" s="3" t="s">
        <v>202</v>
      </c>
      <c r="DR157" s="3" t="s">
        <v>202</v>
      </c>
      <c r="DS157" s="3" t="s">
        <v>202</v>
      </c>
      <c r="DT157" s="3" t="s">
        <v>202</v>
      </c>
      <c r="DU157" s="3" t="s">
        <v>196</v>
      </c>
      <c r="DV157" s="3" t="s">
        <v>202</v>
      </c>
      <c r="DW157" s="3" t="s">
        <v>202</v>
      </c>
      <c r="DX157" s="3" t="s">
        <v>196</v>
      </c>
      <c r="DY157" s="3" t="s">
        <v>196</v>
      </c>
      <c r="DZ157" s="3" t="s">
        <v>196</v>
      </c>
      <c r="EA157" s="3" t="s">
        <v>155</v>
      </c>
      <c r="EB157" s="3" t="s">
        <v>214</v>
      </c>
      <c r="EC157" s="3" t="s">
        <v>155</v>
      </c>
      <c r="ED157" s="3" t="s">
        <v>155</v>
      </c>
      <c r="EE157" s="3" t="s">
        <v>155</v>
      </c>
      <c r="EF157" s="3" t="s">
        <v>155</v>
      </c>
      <c r="EG157" s="3" t="s">
        <v>155</v>
      </c>
      <c r="EH157" s="3" t="s">
        <v>204</v>
      </c>
      <c r="EI157" s="3" t="s">
        <v>204</v>
      </c>
      <c r="EJ157" s="3" t="s">
        <v>204</v>
      </c>
      <c r="EK157" s="3" t="s">
        <v>204</v>
      </c>
      <c r="EL157" s="3" t="s">
        <v>182</v>
      </c>
      <c r="EM157" s="3" t="s">
        <v>222</v>
      </c>
      <c r="EN157" s="3" t="s">
        <v>247</v>
      </c>
      <c r="EO157" s="3" t="s">
        <v>205</v>
      </c>
      <c r="EP157" s="3" t="s">
        <v>192</v>
      </c>
      <c r="EQ157" s="3" t="s">
        <v>206</v>
      </c>
      <c r="ER157" s="3" t="s">
        <v>206</v>
      </c>
      <c r="ES157" s="3" t="s">
        <v>206</v>
      </c>
      <c r="ET157" s="3" t="s">
        <v>193</v>
      </c>
      <c r="EU157" s="3" t="s">
        <v>205</v>
      </c>
      <c r="EV157" s="3" t="s">
        <v>457</v>
      </c>
      <c r="EW157" s="4" t="str">
        <f>TEXT("6278897897718592386","0")</f>
        <v>6278897897718592386</v>
      </c>
    </row>
    <row r="158">
      <c r="A158" s="2">
        <v>45847.54813657407</v>
      </c>
      <c r="B158" s="3" t="s">
        <v>153</v>
      </c>
      <c r="C158" s="3" t="s">
        <v>155</v>
      </c>
      <c r="E158" s="3" t="s">
        <v>155</v>
      </c>
      <c r="F158" s="3" t="s">
        <v>155</v>
      </c>
      <c r="G158" s="3" t="s">
        <v>155</v>
      </c>
      <c r="J158" s="3" t="s">
        <v>186</v>
      </c>
      <c r="O158" s="3" t="s">
        <v>186</v>
      </c>
      <c r="S158" s="3" t="s">
        <v>158</v>
      </c>
      <c r="X158" s="3" t="s">
        <v>158</v>
      </c>
      <c r="AD158" s="3" t="s">
        <v>186</v>
      </c>
      <c r="AG158" s="3" t="s">
        <v>217</v>
      </c>
      <c r="AH158" s="3">
        <v>2025.0</v>
      </c>
      <c r="AI158" s="3" t="s">
        <v>286</v>
      </c>
      <c r="AO158" s="3" t="s">
        <v>155</v>
      </c>
      <c r="AP158" s="3" t="s">
        <v>190</v>
      </c>
      <c r="AQ158" s="3" t="s">
        <v>190</v>
      </c>
      <c r="AR158" s="3" t="s">
        <v>190</v>
      </c>
      <c r="AS158" s="3" t="s">
        <v>190</v>
      </c>
      <c r="AT158" s="3" t="s">
        <v>251</v>
      </c>
      <c r="AU158" s="3" t="s">
        <v>155</v>
      </c>
      <c r="BD158" s="3" t="s">
        <v>153</v>
      </c>
      <c r="BE158" s="3" t="s">
        <v>164</v>
      </c>
      <c r="BF158" s="3" t="s">
        <v>164</v>
      </c>
      <c r="BG158" s="3" t="s">
        <v>220</v>
      </c>
      <c r="BH158" s="3" t="s">
        <v>191</v>
      </c>
      <c r="BI158" s="3" t="s">
        <v>192</v>
      </c>
      <c r="BJ158" s="3" t="s">
        <v>195</v>
      </c>
      <c r="BK158" s="3" t="s">
        <v>192</v>
      </c>
      <c r="BL158" s="3" t="s">
        <v>192</v>
      </c>
      <c r="BM158" s="3" t="s">
        <v>192</v>
      </c>
      <c r="BN158" s="3" t="s">
        <v>192</v>
      </c>
      <c r="BO158" s="3" t="s">
        <v>192</v>
      </c>
      <c r="BP158" s="3" t="s">
        <v>192</v>
      </c>
      <c r="BQ158" s="3" t="s">
        <v>196</v>
      </c>
      <c r="BR158" s="3" t="s">
        <v>196</v>
      </c>
      <c r="BS158" s="3" t="s">
        <v>196</v>
      </c>
      <c r="BT158" s="3" t="s">
        <v>197</v>
      </c>
      <c r="BU158" s="3" t="s">
        <v>196</v>
      </c>
      <c r="BV158" s="3" t="s">
        <v>196</v>
      </c>
      <c r="BW158" s="3" t="s">
        <v>196</v>
      </c>
      <c r="CB158" s="3" t="s">
        <v>155</v>
      </c>
      <c r="CF158" s="3" t="s">
        <v>316</v>
      </c>
      <c r="CG158" s="3" t="s">
        <v>240</v>
      </c>
      <c r="CH158" s="3">
        <v>1.0</v>
      </c>
      <c r="CI158" s="3" t="s">
        <v>172</v>
      </c>
      <c r="CS158" s="3" t="s">
        <v>155</v>
      </c>
      <c r="CY158" s="3" t="s">
        <v>180</v>
      </c>
      <c r="CZ158" s="3" t="s">
        <v>199</v>
      </c>
      <c r="DA158" s="3" t="s">
        <v>179</v>
      </c>
      <c r="DB158" s="3" t="s">
        <v>179</v>
      </c>
      <c r="DC158" s="3" t="s">
        <v>179</v>
      </c>
      <c r="DD158" s="3" t="s">
        <v>200</v>
      </c>
      <c r="DE158" s="3" t="s">
        <v>200</v>
      </c>
      <c r="DF158" s="3" t="s">
        <v>180</v>
      </c>
      <c r="DG158" s="3" t="s">
        <v>180</v>
      </c>
      <c r="DH158" s="3" t="s">
        <v>180</v>
      </c>
      <c r="DI158" s="3" t="s">
        <v>230</v>
      </c>
      <c r="DJ158" s="3" t="s">
        <v>180</v>
      </c>
      <c r="DK158" s="3" t="s">
        <v>196</v>
      </c>
      <c r="DL158" s="3" t="s">
        <v>197</v>
      </c>
      <c r="DM158" s="3" t="s">
        <v>202</v>
      </c>
      <c r="DN158" s="3" t="s">
        <v>196</v>
      </c>
      <c r="DO158" s="3" t="s">
        <v>181</v>
      </c>
      <c r="DP158" s="3" t="s">
        <v>196</v>
      </c>
      <c r="DQ158" s="3" t="s">
        <v>181</v>
      </c>
      <c r="DR158" s="3" t="s">
        <v>181</v>
      </c>
      <c r="DS158" s="3" t="s">
        <v>181</v>
      </c>
      <c r="DT158" s="3" t="s">
        <v>203</v>
      </c>
      <c r="DU158" s="3" t="s">
        <v>181</v>
      </c>
      <c r="DV158" s="3" t="s">
        <v>181</v>
      </c>
      <c r="DW158" s="3" t="s">
        <v>181</v>
      </c>
      <c r="DX158" s="3" t="s">
        <v>196</v>
      </c>
      <c r="DY158" s="3" t="s">
        <v>197</v>
      </c>
      <c r="DZ158" s="3" t="s">
        <v>197</v>
      </c>
      <c r="EA158" s="3" t="s">
        <v>155</v>
      </c>
      <c r="EB158" s="3" t="s">
        <v>155</v>
      </c>
      <c r="EC158" s="3" t="s">
        <v>155</v>
      </c>
      <c r="ED158" s="3" t="s">
        <v>155</v>
      </c>
      <c r="EE158" s="3" t="s">
        <v>155</v>
      </c>
      <c r="EF158" s="3" t="s">
        <v>155</v>
      </c>
      <c r="EG158" s="3" t="s">
        <v>155</v>
      </c>
      <c r="EH158" s="3" t="s">
        <v>204</v>
      </c>
      <c r="EI158" s="3" t="s">
        <v>247</v>
      </c>
      <c r="EJ158" s="3" t="s">
        <v>222</v>
      </c>
      <c r="EK158" s="3" t="s">
        <v>204</v>
      </c>
      <c r="EL158" s="3" t="s">
        <v>182</v>
      </c>
      <c r="EM158" s="3" t="s">
        <v>204</v>
      </c>
      <c r="EN158" s="3" t="s">
        <v>182</v>
      </c>
      <c r="EO158" s="3" t="s">
        <v>206</v>
      </c>
      <c r="EP158" s="3" t="s">
        <v>206</v>
      </c>
      <c r="EQ158" s="3" t="s">
        <v>206</v>
      </c>
      <c r="ER158" s="3" t="s">
        <v>192</v>
      </c>
      <c r="ES158" s="3" t="s">
        <v>192</v>
      </c>
      <c r="ET158" s="3" t="s">
        <v>206</v>
      </c>
      <c r="EU158" s="3" t="s">
        <v>192</v>
      </c>
      <c r="EV158" s="3" t="s">
        <v>458</v>
      </c>
      <c r="EW158" s="4" t="str">
        <f>TEXT("6278901596325782118","0")</f>
        <v>6278901596325782118</v>
      </c>
    </row>
    <row r="159">
      <c r="A159" s="2">
        <v>45847.55049768519</v>
      </c>
      <c r="B159" s="3" t="s">
        <v>153</v>
      </c>
      <c r="C159" s="3" t="s">
        <v>155</v>
      </c>
      <c r="E159" s="3" t="s">
        <v>155</v>
      </c>
      <c r="F159" s="3" t="s">
        <v>155</v>
      </c>
      <c r="G159" s="3" t="s">
        <v>155</v>
      </c>
      <c r="J159" s="3" t="s">
        <v>186</v>
      </c>
      <c r="N159" s="3" t="s">
        <v>158</v>
      </c>
      <c r="R159" s="3" t="s">
        <v>157</v>
      </c>
      <c r="W159" s="3" t="s">
        <v>157</v>
      </c>
      <c r="AC159" s="3" t="s">
        <v>158</v>
      </c>
      <c r="AG159" s="3" t="s">
        <v>159</v>
      </c>
      <c r="AH159" s="3">
        <v>2020.0</v>
      </c>
      <c r="AI159" s="3" t="s">
        <v>187</v>
      </c>
      <c r="AK159" s="3" t="s">
        <v>258</v>
      </c>
      <c r="AN159" s="3" t="s">
        <v>233</v>
      </c>
      <c r="AP159" s="3" t="s">
        <v>250</v>
      </c>
      <c r="AQ159" s="3" t="s">
        <v>250</v>
      </c>
      <c r="AR159" s="3" t="s">
        <v>250</v>
      </c>
      <c r="AS159" s="3" t="s">
        <v>250</v>
      </c>
      <c r="AT159" s="3" t="s">
        <v>226</v>
      </c>
      <c r="AU159" s="3" t="s">
        <v>155</v>
      </c>
      <c r="BD159" s="3" t="s">
        <v>153</v>
      </c>
      <c r="BE159" s="3" t="s">
        <v>156</v>
      </c>
      <c r="BF159" s="3" t="s">
        <v>213</v>
      </c>
      <c r="BG159" s="3" t="s">
        <v>156</v>
      </c>
      <c r="BH159" s="3" t="s">
        <v>213</v>
      </c>
      <c r="BI159" s="3" t="s">
        <v>193</v>
      </c>
      <c r="BJ159" s="3" t="s">
        <v>165</v>
      </c>
      <c r="BK159" s="3" t="s">
        <v>165</v>
      </c>
      <c r="BL159" s="3" t="s">
        <v>165</v>
      </c>
      <c r="BM159" s="3" t="s">
        <v>165</v>
      </c>
      <c r="BN159" s="3" t="s">
        <v>165</v>
      </c>
      <c r="BO159" s="3" t="s">
        <v>165</v>
      </c>
      <c r="BP159" s="3" t="s">
        <v>165</v>
      </c>
      <c r="BQ159" s="3" t="s">
        <v>181</v>
      </c>
      <c r="BR159" s="3" t="s">
        <v>166</v>
      </c>
      <c r="BS159" s="3" t="s">
        <v>166</v>
      </c>
      <c r="BT159" s="3" t="s">
        <v>166</v>
      </c>
      <c r="BU159" s="3" t="s">
        <v>203</v>
      </c>
      <c r="BV159" s="3" t="s">
        <v>166</v>
      </c>
      <c r="BW159" s="3" t="s">
        <v>166</v>
      </c>
      <c r="CB159" s="3" t="s">
        <v>155</v>
      </c>
      <c r="CF159" s="3" t="s">
        <v>170</v>
      </c>
      <c r="CG159" s="3" t="s">
        <v>155</v>
      </c>
      <c r="CH159" s="3">
        <v>0.0</v>
      </c>
      <c r="CI159" s="3" t="s">
        <v>172</v>
      </c>
      <c r="CS159" s="3" t="s">
        <v>155</v>
      </c>
      <c r="CY159" s="3" t="s">
        <v>221</v>
      </c>
      <c r="CZ159" s="3" t="s">
        <v>200</v>
      </c>
      <c r="DA159" s="3" t="s">
        <v>200</v>
      </c>
      <c r="DB159" s="3" t="s">
        <v>200</v>
      </c>
      <c r="DC159" s="3" t="s">
        <v>200</v>
      </c>
      <c r="DD159" s="3" t="s">
        <v>200</v>
      </c>
      <c r="DE159" s="3" t="s">
        <v>200</v>
      </c>
      <c r="DF159" s="3" t="s">
        <v>230</v>
      </c>
      <c r="DG159" s="3" t="s">
        <v>230</v>
      </c>
      <c r="DH159" s="3" t="s">
        <v>230</v>
      </c>
      <c r="DI159" s="3" t="s">
        <v>230</v>
      </c>
      <c r="DJ159" s="3" t="s">
        <v>230</v>
      </c>
      <c r="DK159" s="3" t="s">
        <v>196</v>
      </c>
      <c r="DL159" s="3" t="s">
        <v>197</v>
      </c>
      <c r="DM159" s="3" t="s">
        <v>202</v>
      </c>
      <c r="DN159" s="3" t="s">
        <v>202</v>
      </c>
      <c r="DO159" s="3" t="s">
        <v>202</v>
      </c>
      <c r="DP159" s="3" t="s">
        <v>202</v>
      </c>
      <c r="DQ159" s="3" t="s">
        <v>202</v>
      </c>
      <c r="DR159" s="3" t="s">
        <v>203</v>
      </c>
      <c r="DS159" s="3" t="s">
        <v>203</v>
      </c>
      <c r="DT159" s="3" t="s">
        <v>203</v>
      </c>
      <c r="DU159" s="3" t="s">
        <v>202</v>
      </c>
      <c r="DV159" s="3" t="s">
        <v>202</v>
      </c>
      <c r="DW159" s="3" t="s">
        <v>202</v>
      </c>
      <c r="DX159" s="3" t="s">
        <v>202</v>
      </c>
      <c r="DY159" s="3" t="s">
        <v>202</v>
      </c>
      <c r="DZ159" s="3" t="s">
        <v>202</v>
      </c>
      <c r="EA159" s="3" t="s">
        <v>155</v>
      </c>
      <c r="EB159" s="3" t="s">
        <v>155</v>
      </c>
      <c r="EC159" s="3" t="s">
        <v>155</v>
      </c>
      <c r="ED159" s="3" t="s">
        <v>155</v>
      </c>
      <c r="EE159" s="3" t="s">
        <v>155</v>
      </c>
      <c r="EF159" s="3" t="s">
        <v>155</v>
      </c>
      <c r="EG159" s="3" t="s">
        <v>155</v>
      </c>
      <c r="EH159" s="3" t="s">
        <v>204</v>
      </c>
      <c r="EI159" s="3" t="s">
        <v>204</v>
      </c>
      <c r="EJ159" s="3" t="s">
        <v>204</v>
      </c>
      <c r="EK159" s="3" t="s">
        <v>204</v>
      </c>
      <c r="EL159" s="3" t="s">
        <v>204</v>
      </c>
      <c r="EM159" s="3" t="s">
        <v>204</v>
      </c>
      <c r="EN159" s="3" t="s">
        <v>204</v>
      </c>
      <c r="EO159" s="3" t="s">
        <v>205</v>
      </c>
      <c r="EP159" s="3" t="s">
        <v>205</v>
      </c>
      <c r="EQ159" s="3" t="s">
        <v>205</v>
      </c>
      <c r="ER159" s="3" t="s">
        <v>205</v>
      </c>
      <c r="ES159" s="3" t="s">
        <v>205</v>
      </c>
      <c r="ET159" s="3" t="s">
        <v>205</v>
      </c>
      <c r="EU159" s="3" t="s">
        <v>205</v>
      </c>
      <c r="EV159" s="3" t="s">
        <v>413</v>
      </c>
      <c r="EW159" s="4" t="str">
        <f>TEXT("6278903631221239944","0")</f>
        <v>6278903631221239944</v>
      </c>
    </row>
    <row r="160">
      <c r="A160" s="2">
        <v>45847.55082175926</v>
      </c>
      <c r="B160" s="3" t="s">
        <v>153</v>
      </c>
      <c r="C160" s="3" t="s">
        <v>155</v>
      </c>
      <c r="E160" s="3" t="s">
        <v>155</v>
      </c>
      <c r="F160" s="3" t="s">
        <v>155</v>
      </c>
      <c r="G160" s="3" t="s">
        <v>155</v>
      </c>
      <c r="K160" s="3" t="s">
        <v>185</v>
      </c>
      <c r="P160" s="3" t="s">
        <v>185</v>
      </c>
      <c r="U160" s="3" t="s">
        <v>185</v>
      </c>
      <c r="Z160" s="3" t="s">
        <v>185</v>
      </c>
      <c r="AE160" s="3" t="s">
        <v>185</v>
      </c>
      <c r="AG160" s="3" t="s">
        <v>224</v>
      </c>
      <c r="AH160" s="3">
        <v>2024.0</v>
      </c>
      <c r="AI160" s="3" t="s">
        <v>279</v>
      </c>
      <c r="AO160" s="3" t="s">
        <v>153</v>
      </c>
      <c r="AP160" s="3" t="s">
        <v>250</v>
      </c>
      <c r="AQ160" s="3" t="s">
        <v>250</v>
      </c>
      <c r="AR160" s="3" t="s">
        <v>250</v>
      </c>
      <c r="AS160" s="3" t="s">
        <v>250</v>
      </c>
      <c r="AT160" s="3" t="s">
        <v>162</v>
      </c>
      <c r="AU160" s="3" t="s">
        <v>155</v>
      </c>
      <c r="BD160" s="3" t="s">
        <v>153</v>
      </c>
      <c r="BE160" s="3" t="s">
        <v>164</v>
      </c>
      <c r="BF160" s="3" t="s">
        <v>164</v>
      </c>
      <c r="BG160" s="3" t="s">
        <v>220</v>
      </c>
      <c r="BH160" s="3" t="s">
        <v>220</v>
      </c>
      <c r="BI160" s="3" t="s">
        <v>194</v>
      </c>
      <c r="BJ160" s="3" t="s">
        <v>192</v>
      </c>
      <c r="BK160" s="3" t="s">
        <v>192</v>
      </c>
      <c r="BL160" s="3" t="s">
        <v>194</v>
      </c>
      <c r="BM160" s="3" t="s">
        <v>194</v>
      </c>
      <c r="BN160" s="3" t="s">
        <v>194</v>
      </c>
      <c r="BO160" s="3" t="s">
        <v>194</v>
      </c>
      <c r="BP160" s="3" t="s">
        <v>194</v>
      </c>
      <c r="BQ160" s="3" t="s">
        <v>203</v>
      </c>
      <c r="BR160" s="3" t="s">
        <v>181</v>
      </c>
      <c r="BS160" s="3" t="s">
        <v>181</v>
      </c>
      <c r="BT160" s="3" t="s">
        <v>181</v>
      </c>
      <c r="BU160" s="3" t="s">
        <v>203</v>
      </c>
      <c r="BV160" s="3" t="s">
        <v>181</v>
      </c>
      <c r="BW160" s="3" t="s">
        <v>181</v>
      </c>
      <c r="CB160" s="3" t="s">
        <v>155</v>
      </c>
      <c r="CF160" s="3" t="s">
        <v>318</v>
      </c>
      <c r="CG160" s="3" t="s">
        <v>198</v>
      </c>
      <c r="CH160" s="3">
        <v>2.0</v>
      </c>
      <c r="CI160" s="3" t="s">
        <v>172</v>
      </c>
      <c r="CS160" s="3" t="s">
        <v>155</v>
      </c>
      <c r="CY160" s="3" t="s">
        <v>221</v>
      </c>
      <c r="CZ160" s="3" t="s">
        <v>229</v>
      </c>
      <c r="DA160" s="3" t="s">
        <v>199</v>
      </c>
      <c r="DB160" s="3" t="s">
        <v>199</v>
      </c>
      <c r="DC160" s="3" t="s">
        <v>199</v>
      </c>
      <c r="DD160" s="3" t="s">
        <v>200</v>
      </c>
      <c r="DE160" s="3" t="s">
        <v>200</v>
      </c>
      <c r="DF160" s="3" t="s">
        <v>180</v>
      </c>
      <c r="DG160" s="3" t="s">
        <v>180</v>
      </c>
      <c r="DH160" s="3" t="s">
        <v>201</v>
      </c>
      <c r="DI160" s="3" t="s">
        <v>180</v>
      </c>
      <c r="DJ160" s="3" t="s">
        <v>180</v>
      </c>
      <c r="DK160" s="3" t="s">
        <v>202</v>
      </c>
      <c r="DL160" s="3" t="s">
        <v>197</v>
      </c>
      <c r="DM160" s="3" t="s">
        <v>202</v>
      </c>
      <c r="DN160" s="3" t="s">
        <v>202</v>
      </c>
      <c r="DO160" s="3" t="s">
        <v>202</v>
      </c>
      <c r="DP160" s="3" t="s">
        <v>202</v>
      </c>
      <c r="DQ160" s="3" t="s">
        <v>197</v>
      </c>
      <c r="DR160" s="3" t="s">
        <v>203</v>
      </c>
      <c r="DS160" s="3" t="s">
        <v>203</v>
      </c>
      <c r="DT160" s="3" t="s">
        <v>203</v>
      </c>
      <c r="DU160" s="3" t="s">
        <v>197</v>
      </c>
      <c r="DV160" s="3" t="s">
        <v>202</v>
      </c>
      <c r="DW160" s="3" t="s">
        <v>202</v>
      </c>
      <c r="DX160" s="3" t="s">
        <v>202</v>
      </c>
      <c r="DY160" s="3" t="s">
        <v>202</v>
      </c>
      <c r="DZ160" s="3" t="s">
        <v>202</v>
      </c>
      <c r="EA160" s="3" t="s">
        <v>155</v>
      </c>
      <c r="EB160" s="3" t="s">
        <v>155</v>
      </c>
      <c r="EC160" s="3" t="s">
        <v>155</v>
      </c>
      <c r="ED160" s="3" t="s">
        <v>155</v>
      </c>
      <c r="EE160" s="3" t="s">
        <v>155</v>
      </c>
      <c r="EF160" s="3" t="s">
        <v>155</v>
      </c>
      <c r="EG160" s="3" t="s">
        <v>155</v>
      </c>
      <c r="EH160" s="3" t="s">
        <v>204</v>
      </c>
      <c r="EI160" s="3" t="s">
        <v>204</v>
      </c>
      <c r="EJ160" s="3" t="s">
        <v>204</v>
      </c>
      <c r="EK160" s="3" t="s">
        <v>204</v>
      </c>
      <c r="EL160" s="3" t="s">
        <v>182</v>
      </c>
      <c r="EM160" s="3" t="s">
        <v>204</v>
      </c>
      <c r="EN160" s="3" t="s">
        <v>182</v>
      </c>
      <c r="EO160" s="3" t="s">
        <v>205</v>
      </c>
      <c r="EP160" s="3" t="s">
        <v>205</v>
      </c>
      <c r="EQ160" s="3" t="s">
        <v>205</v>
      </c>
      <c r="ER160" s="3" t="s">
        <v>205</v>
      </c>
      <c r="ES160" s="3" t="s">
        <v>205</v>
      </c>
      <c r="ET160" s="3" t="s">
        <v>205</v>
      </c>
      <c r="EU160" s="3" t="s">
        <v>205</v>
      </c>
      <c r="EV160" s="3" t="s">
        <v>459</v>
      </c>
      <c r="EW160" s="4" t="str">
        <f>TEXT("6278903913115783984","0")</f>
        <v>6278903913115783984</v>
      </c>
    </row>
    <row r="161">
      <c r="A161" s="2">
        <v>45847.55148148148</v>
      </c>
      <c r="B161" s="3" t="s">
        <v>153</v>
      </c>
      <c r="C161" s="3" t="s">
        <v>155</v>
      </c>
      <c r="E161" s="3" t="s">
        <v>155</v>
      </c>
      <c r="F161" s="3" t="s">
        <v>155</v>
      </c>
      <c r="G161" s="3" t="s">
        <v>155</v>
      </c>
      <c r="K161" s="3" t="s">
        <v>185</v>
      </c>
      <c r="O161" s="3" t="s">
        <v>186</v>
      </c>
      <c r="S161" s="3" t="s">
        <v>158</v>
      </c>
      <c r="W161" s="3" t="s">
        <v>157</v>
      </c>
      <c r="AC161" s="3" t="s">
        <v>158</v>
      </c>
      <c r="AG161" s="3" t="s">
        <v>224</v>
      </c>
      <c r="AH161" s="3">
        <v>2024.0</v>
      </c>
      <c r="AI161" s="3" t="s">
        <v>187</v>
      </c>
      <c r="AM161" s="3" t="s">
        <v>272</v>
      </c>
      <c r="AN161" s="3" t="s">
        <v>270</v>
      </c>
      <c r="AP161" s="3" t="s">
        <v>190</v>
      </c>
      <c r="AQ161" s="3" t="s">
        <v>190</v>
      </c>
      <c r="AR161" s="3" t="s">
        <v>190</v>
      </c>
      <c r="AS161" s="3" t="s">
        <v>190</v>
      </c>
      <c r="AT161" s="3" t="s">
        <v>162</v>
      </c>
      <c r="AU161" s="3" t="s">
        <v>153</v>
      </c>
      <c r="AV161" s="3" t="s">
        <v>153</v>
      </c>
      <c r="AW161" s="3" t="s">
        <v>163</v>
      </c>
      <c r="AX161" s="3" t="s">
        <v>155</v>
      </c>
      <c r="AY161" s="3" t="s">
        <v>212</v>
      </c>
      <c r="BD161" s="3" t="s">
        <v>153</v>
      </c>
      <c r="BE161" s="3" t="s">
        <v>227</v>
      </c>
      <c r="BF161" s="3" t="s">
        <v>227</v>
      </c>
      <c r="BG161" s="3" t="s">
        <v>227</v>
      </c>
      <c r="BH161" s="3" t="s">
        <v>227</v>
      </c>
      <c r="BI161" s="3" t="s">
        <v>194</v>
      </c>
      <c r="BJ161" s="3" t="s">
        <v>194</v>
      </c>
      <c r="BK161" s="3" t="s">
        <v>194</v>
      </c>
      <c r="BL161" s="3" t="s">
        <v>194</v>
      </c>
      <c r="BM161" s="3" t="s">
        <v>194</v>
      </c>
      <c r="BN161" s="3" t="s">
        <v>194</v>
      </c>
      <c r="BO161" s="3" t="s">
        <v>194</v>
      </c>
      <c r="BP161" s="3" t="s">
        <v>195</v>
      </c>
      <c r="BQ161" s="3" t="s">
        <v>196</v>
      </c>
      <c r="BR161" s="3" t="s">
        <v>196</v>
      </c>
      <c r="BS161" s="3" t="s">
        <v>196</v>
      </c>
      <c r="BT161" s="3" t="s">
        <v>196</v>
      </c>
      <c r="BU161" s="3" t="s">
        <v>196</v>
      </c>
      <c r="BV161" s="3" t="s">
        <v>181</v>
      </c>
      <c r="BW161" s="3" t="s">
        <v>196</v>
      </c>
      <c r="BX161" s="3" t="s">
        <v>192</v>
      </c>
      <c r="BY161" s="3" t="s">
        <v>192</v>
      </c>
      <c r="BZ161" s="3" t="s">
        <v>195</v>
      </c>
      <c r="CA161" s="3" t="s">
        <v>192</v>
      </c>
      <c r="CB161" s="3" t="s">
        <v>155</v>
      </c>
      <c r="CF161" s="3" t="s">
        <v>155</v>
      </c>
      <c r="CG161" s="3" t="s">
        <v>198</v>
      </c>
      <c r="CH161" s="3">
        <v>2.0</v>
      </c>
      <c r="CI161" s="3" t="s">
        <v>172</v>
      </c>
      <c r="CS161" s="3" t="s">
        <v>155</v>
      </c>
      <c r="CY161" s="3" t="s">
        <v>201</v>
      </c>
      <c r="CZ161" s="3" t="s">
        <v>199</v>
      </c>
      <c r="DA161" s="3" t="s">
        <v>179</v>
      </c>
      <c r="DB161" s="3" t="s">
        <v>179</v>
      </c>
      <c r="DC161" s="3" t="s">
        <v>179</v>
      </c>
      <c r="DD161" s="3" t="s">
        <v>179</v>
      </c>
      <c r="DE161" s="3" t="s">
        <v>199</v>
      </c>
      <c r="DF161" s="3" t="s">
        <v>201</v>
      </c>
      <c r="DG161" s="3" t="s">
        <v>201</v>
      </c>
      <c r="DH161" s="3" t="s">
        <v>201</v>
      </c>
      <c r="DI161" s="3" t="s">
        <v>201</v>
      </c>
      <c r="DJ161" s="3" t="s">
        <v>180</v>
      </c>
      <c r="DK161" s="3" t="s">
        <v>196</v>
      </c>
      <c r="DL161" s="3" t="s">
        <v>196</v>
      </c>
      <c r="DM161" s="3" t="s">
        <v>196</v>
      </c>
      <c r="DN161" s="3" t="s">
        <v>197</v>
      </c>
      <c r="DO161" s="3" t="s">
        <v>196</v>
      </c>
      <c r="DP161" s="3" t="s">
        <v>197</v>
      </c>
      <c r="DQ161" s="3" t="s">
        <v>203</v>
      </c>
      <c r="DR161" s="3" t="s">
        <v>203</v>
      </c>
      <c r="DS161" s="3" t="s">
        <v>202</v>
      </c>
      <c r="DT161" s="3" t="s">
        <v>197</v>
      </c>
      <c r="DU161" s="3" t="s">
        <v>203</v>
      </c>
      <c r="DV161" s="3" t="s">
        <v>203</v>
      </c>
      <c r="DW161" s="3" t="s">
        <v>203</v>
      </c>
      <c r="DX161" s="3" t="s">
        <v>181</v>
      </c>
      <c r="DY161" s="3" t="s">
        <v>181</v>
      </c>
      <c r="DZ161" s="3" t="s">
        <v>203</v>
      </c>
      <c r="EA161" s="3" t="s">
        <v>155</v>
      </c>
      <c r="EB161" s="3" t="s">
        <v>214</v>
      </c>
      <c r="EC161" s="3" t="s">
        <v>155</v>
      </c>
      <c r="ED161" s="3" t="s">
        <v>155</v>
      </c>
      <c r="EE161" s="3" t="s">
        <v>155</v>
      </c>
      <c r="EF161" s="3" t="s">
        <v>155</v>
      </c>
      <c r="EG161" s="3" t="s">
        <v>155</v>
      </c>
      <c r="EH161" s="3" t="s">
        <v>222</v>
      </c>
      <c r="EI161" s="3" t="s">
        <v>222</v>
      </c>
      <c r="EJ161" s="3" t="s">
        <v>204</v>
      </c>
      <c r="EK161" s="3" t="s">
        <v>204</v>
      </c>
      <c r="EL161" s="3" t="s">
        <v>182</v>
      </c>
      <c r="EM161" s="3" t="s">
        <v>222</v>
      </c>
      <c r="EN161" s="3" t="s">
        <v>222</v>
      </c>
      <c r="EO161" s="3" t="s">
        <v>205</v>
      </c>
      <c r="EP161" s="3" t="s">
        <v>205</v>
      </c>
      <c r="EQ161" s="3" t="s">
        <v>205</v>
      </c>
      <c r="ER161" s="3" t="s">
        <v>205</v>
      </c>
      <c r="ES161" s="3" t="s">
        <v>205</v>
      </c>
      <c r="ET161" s="3" t="s">
        <v>205</v>
      </c>
      <c r="EU161" s="3" t="s">
        <v>205</v>
      </c>
      <c r="EV161" s="3" t="s">
        <v>460</v>
      </c>
      <c r="EW161" s="4" t="str">
        <f>TEXT("6278904485437816696","0")</f>
        <v>6278904485437816696</v>
      </c>
    </row>
    <row r="162">
      <c r="A162" s="2">
        <v>45847.5555787037</v>
      </c>
      <c r="B162" s="3" t="s">
        <v>153</v>
      </c>
      <c r="C162" s="3" t="s">
        <v>153</v>
      </c>
      <c r="D162" s="3" t="s">
        <v>284</v>
      </c>
      <c r="E162" s="3" t="s">
        <v>155</v>
      </c>
      <c r="F162" s="3" t="s">
        <v>153</v>
      </c>
      <c r="G162" s="3" t="s">
        <v>155</v>
      </c>
      <c r="I162" s="3" t="s">
        <v>158</v>
      </c>
      <c r="N162" s="3" t="s">
        <v>158</v>
      </c>
      <c r="R162" s="3" t="s">
        <v>157</v>
      </c>
      <c r="W162" s="3" t="s">
        <v>157</v>
      </c>
      <c r="AD162" s="3" t="s">
        <v>186</v>
      </c>
      <c r="AG162" s="3" t="s">
        <v>159</v>
      </c>
      <c r="AH162" s="3">
        <v>2010.0</v>
      </c>
      <c r="AI162" s="3" t="s">
        <v>187</v>
      </c>
      <c r="AK162" s="3" t="s">
        <v>258</v>
      </c>
      <c r="AN162" s="3" t="s">
        <v>246</v>
      </c>
      <c r="AP162" s="3" t="s">
        <v>190</v>
      </c>
      <c r="AQ162" s="3" t="s">
        <v>190</v>
      </c>
      <c r="AR162" s="3" t="s">
        <v>190</v>
      </c>
      <c r="AS162" s="3" t="s">
        <v>190</v>
      </c>
      <c r="AT162" s="3" t="s">
        <v>218</v>
      </c>
      <c r="AU162" s="3" t="s">
        <v>153</v>
      </c>
      <c r="AV162" s="3" t="s">
        <v>153</v>
      </c>
      <c r="AW162" s="3" t="s">
        <v>288</v>
      </c>
      <c r="AX162" s="3" t="s">
        <v>153</v>
      </c>
      <c r="AY162" s="3" t="s">
        <v>212</v>
      </c>
      <c r="BD162" s="3" t="s">
        <v>153</v>
      </c>
      <c r="BE162" s="3" t="s">
        <v>164</v>
      </c>
      <c r="BF162" s="3" t="s">
        <v>220</v>
      </c>
      <c r="BG162" s="3" t="s">
        <v>220</v>
      </c>
      <c r="BH162" s="3" t="s">
        <v>227</v>
      </c>
      <c r="BI162" s="3" t="s">
        <v>192</v>
      </c>
      <c r="BJ162" s="3" t="s">
        <v>192</v>
      </c>
      <c r="BK162" s="3" t="s">
        <v>194</v>
      </c>
      <c r="BL162" s="3" t="s">
        <v>192</v>
      </c>
      <c r="BM162" s="3" t="s">
        <v>192</v>
      </c>
      <c r="BN162" s="3" t="s">
        <v>192</v>
      </c>
      <c r="BO162" s="3" t="s">
        <v>192</v>
      </c>
      <c r="BP162" s="3" t="s">
        <v>192</v>
      </c>
      <c r="BQ162" s="3" t="s">
        <v>181</v>
      </c>
      <c r="BR162" s="3" t="s">
        <v>181</v>
      </c>
      <c r="BS162" s="3" t="s">
        <v>196</v>
      </c>
      <c r="BT162" s="3" t="s">
        <v>196</v>
      </c>
      <c r="BU162" s="3" t="s">
        <v>181</v>
      </c>
      <c r="BV162" s="3" t="s">
        <v>196</v>
      </c>
      <c r="BW162" s="3" t="s">
        <v>196</v>
      </c>
      <c r="BX162" s="3" t="s">
        <v>195</v>
      </c>
      <c r="BY162" s="3" t="s">
        <v>192</v>
      </c>
      <c r="BZ162" s="3" t="s">
        <v>195</v>
      </c>
      <c r="CA162" s="3" t="s">
        <v>192</v>
      </c>
      <c r="CB162" s="3" t="s">
        <v>155</v>
      </c>
      <c r="CF162" s="3" t="s">
        <v>155</v>
      </c>
      <c r="CG162" s="3" t="s">
        <v>240</v>
      </c>
      <c r="CH162" s="3">
        <v>4.0</v>
      </c>
      <c r="CI162" s="3" t="s">
        <v>172</v>
      </c>
      <c r="CS162" s="3" t="s">
        <v>155</v>
      </c>
      <c r="CY162" s="3" t="s">
        <v>180</v>
      </c>
      <c r="CZ162" s="3" t="s">
        <v>179</v>
      </c>
      <c r="DA162" s="3" t="s">
        <v>179</v>
      </c>
      <c r="DB162" s="3" t="s">
        <v>179</v>
      </c>
      <c r="DC162" s="3" t="s">
        <v>179</v>
      </c>
      <c r="DD162" s="3" t="s">
        <v>200</v>
      </c>
      <c r="DE162" s="3" t="s">
        <v>200</v>
      </c>
      <c r="DF162" s="3" t="s">
        <v>230</v>
      </c>
      <c r="DG162" s="3" t="s">
        <v>230</v>
      </c>
      <c r="DH162" s="3" t="s">
        <v>201</v>
      </c>
      <c r="DI162" s="3" t="s">
        <v>230</v>
      </c>
      <c r="DJ162" s="3" t="s">
        <v>180</v>
      </c>
      <c r="DK162" s="3" t="s">
        <v>196</v>
      </c>
      <c r="DL162" s="3" t="s">
        <v>197</v>
      </c>
      <c r="DM162" s="3" t="s">
        <v>197</v>
      </c>
      <c r="DN162" s="3" t="s">
        <v>202</v>
      </c>
      <c r="DO162" s="3" t="s">
        <v>197</v>
      </c>
      <c r="DP162" s="3" t="s">
        <v>202</v>
      </c>
      <c r="DQ162" s="3" t="s">
        <v>197</v>
      </c>
      <c r="DR162" s="3" t="s">
        <v>197</v>
      </c>
      <c r="DS162" s="3" t="s">
        <v>197</v>
      </c>
      <c r="DT162" s="3" t="s">
        <v>181</v>
      </c>
      <c r="DU162" s="3" t="s">
        <v>202</v>
      </c>
      <c r="DV162" s="3" t="s">
        <v>202</v>
      </c>
      <c r="DW162" s="3" t="s">
        <v>202</v>
      </c>
      <c r="DX162" s="3" t="s">
        <v>197</v>
      </c>
      <c r="DY162" s="3" t="s">
        <v>197</v>
      </c>
      <c r="DZ162" s="3" t="s">
        <v>202</v>
      </c>
      <c r="EA162" s="3" t="s">
        <v>155</v>
      </c>
      <c r="EB162" s="3" t="s">
        <v>155</v>
      </c>
      <c r="EC162" s="3" t="s">
        <v>155</v>
      </c>
      <c r="ED162" s="3" t="s">
        <v>155</v>
      </c>
      <c r="EE162" s="3" t="s">
        <v>155</v>
      </c>
      <c r="EF162" s="3" t="s">
        <v>155</v>
      </c>
      <c r="EG162" s="3" t="s">
        <v>155</v>
      </c>
      <c r="EH162" s="3" t="s">
        <v>204</v>
      </c>
      <c r="EI162" s="3" t="s">
        <v>222</v>
      </c>
      <c r="EJ162" s="3" t="s">
        <v>222</v>
      </c>
      <c r="EK162" s="3" t="s">
        <v>215</v>
      </c>
      <c r="EL162" s="3" t="s">
        <v>182</v>
      </c>
      <c r="EM162" s="3" t="s">
        <v>222</v>
      </c>
      <c r="EN162" s="3" t="s">
        <v>247</v>
      </c>
      <c r="EO162" s="3" t="s">
        <v>192</v>
      </c>
      <c r="EP162" s="3" t="s">
        <v>206</v>
      </c>
      <c r="EQ162" s="3" t="s">
        <v>206</v>
      </c>
      <c r="ER162" s="3" t="s">
        <v>206</v>
      </c>
      <c r="ES162" s="3" t="s">
        <v>206</v>
      </c>
      <c r="ET162" s="3" t="s">
        <v>193</v>
      </c>
      <c r="EU162" s="3" t="s">
        <v>206</v>
      </c>
      <c r="EV162" s="3" t="s">
        <v>461</v>
      </c>
      <c r="EW162" s="4" t="str">
        <f>TEXT("6278908025024938082","0")</f>
        <v>6278908025024938082</v>
      </c>
    </row>
    <row r="163">
      <c r="A163" s="2">
        <v>45847.560266203705</v>
      </c>
      <c r="B163" s="3" t="s">
        <v>153</v>
      </c>
      <c r="C163" s="3" t="s">
        <v>155</v>
      </c>
      <c r="E163" s="3" t="s">
        <v>153</v>
      </c>
      <c r="F163" s="3" t="s">
        <v>153</v>
      </c>
      <c r="G163" s="3" t="s">
        <v>155</v>
      </c>
      <c r="I163" s="3" t="s">
        <v>158</v>
      </c>
      <c r="N163" s="3" t="s">
        <v>158</v>
      </c>
      <c r="S163" s="3" t="s">
        <v>158</v>
      </c>
      <c r="X163" s="3" t="s">
        <v>158</v>
      </c>
      <c r="AD163" s="3" t="s">
        <v>186</v>
      </c>
      <c r="AE163" s="3" t="s">
        <v>185</v>
      </c>
      <c r="AG163" s="3" t="s">
        <v>462</v>
      </c>
      <c r="AH163" s="3">
        <v>2024.0</v>
      </c>
      <c r="AI163" s="3" t="s">
        <v>253</v>
      </c>
      <c r="AP163" s="3" t="s">
        <v>225</v>
      </c>
      <c r="AQ163" s="3" t="s">
        <v>225</v>
      </c>
      <c r="AR163" s="3" t="s">
        <v>225</v>
      </c>
      <c r="AS163" s="3" t="s">
        <v>225</v>
      </c>
      <c r="AT163" s="3" t="s">
        <v>162</v>
      </c>
      <c r="AU163" s="3" t="s">
        <v>155</v>
      </c>
      <c r="BD163" s="3" t="s">
        <v>153</v>
      </c>
      <c r="BE163" s="3" t="s">
        <v>191</v>
      </c>
      <c r="BF163" s="3" t="s">
        <v>227</v>
      </c>
      <c r="BG163" s="3" t="s">
        <v>220</v>
      </c>
      <c r="BH163" s="3" t="s">
        <v>227</v>
      </c>
      <c r="BI163" s="3" t="s">
        <v>194</v>
      </c>
      <c r="BJ163" s="3" t="s">
        <v>194</v>
      </c>
      <c r="BK163" s="3" t="s">
        <v>192</v>
      </c>
      <c r="BL163" s="3" t="s">
        <v>194</v>
      </c>
      <c r="BM163" s="3" t="s">
        <v>192</v>
      </c>
      <c r="BN163" s="3" t="s">
        <v>194</v>
      </c>
      <c r="BO163" s="3" t="s">
        <v>192</v>
      </c>
      <c r="BP163" s="3" t="s">
        <v>192</v>
      </c>
      <c r="BQ163" s="3" t="s">
        <v>181</v>
      </c>
      <c r="BR163" s="3" t="s">
        <v>197</v>
      </c>
      <c r="BS163" s="3" t="s">
        <v>197</v>
      </c>
      <c r="BT163" s="3" t="s">
        <v>196</v>
      </c>
      <c r="BU163" s="3" t="s">
        <v>181</v>
      </c>
      <c r="BV163" s="3" t="s">
        <v>181</v>
      </c>
      <c r="BW163" s="3" t="s">
        <v>181</v>
      </c>
      <c r="CB163" s="3" t="s">
        <v>155</v>
      </c>
      <c r="CF163" s="3" t="s">
        <v>155</v>
      </c>
      <c r="CG163" s="3" t="s">
        <v>240</v>
      </c>
      <c r="CH163" s="3">
        <v>2.0</v>
      </c>
      <c r="CI163" s="3" t="s">
        <v>172</v>
      </c>
      <c r="CS163" s="3" t="s">
        <v>155</v>
      </c>
      <c r="CY163" s="3" t="s">
        <v>180</v>
      </c>
      <c r="CZ163" s="3" t="s">
        <v>229</v>
      </c>
      <c r="DA163" s="3" t="s">
        <v>229</v>
      </c>
      <c r="DB163" s="3" t="s">
        <v>179</v>
      </c>
      <c r="DC163" s="3" t="s">
        <v>229</v>
      </c>
      <c r="DD163" s="3" t="s">
        <v>200</v>
      </c>
      <c r="DE163" s="3" t="s">
        <v>200</v>
      </c>
      <c r="DF163" s="3" t="s">
        <v>230</v>
      </c>
      <c r="DG163" s="3" t="s">
        <v>230</v>
      </c>
      <c r="DH163" s="3" t="s">
        <v>201</v>
      </c>
      <c r="DI163" s="3" t="s">
        <v>230</v>
      </c>
      <c r="DJ163" s="3" t="s">
        <v>180</v>
      </c>
      <c r="DK163" s="3" t="s">
        <v>181</v>
      </c>
      <c r="DL163" s="3" t="s">
        <v>181</v>
      </c>
      <c r="DM163" s="3" t="s">
        <v>202</v>
      </c>
      <c r="DN163" s="3" t="s">
        <v>202</v>
      </c>
      <c r="DO163" s="3" t="s">
        <v>202</v>
      </c>
      <c r="DP163" s="3" t="s">
        <v>181</v>
      </c>
      <c r="DQ163" s="3" t="s">
        <v>203</v>
      </c>
      <c r="DR163" s="3" t="s">
        <v>203</v>
      </c>
      <c r="DS163" s="3" t="s">
        <v>203</v>
      </c>
      <c r="DT163" s="3" t="s">
        <v>203</v>
      </c>
      <c r="DU163" s="3" t="s">
        <v>203</v>
      </c>
      <c r="DV163" s="3" t="s">
        <v>202</v>
      </c>
      <c r="DW163" s="3" t="s">
        <v>202</v>
      </c>
      <c r="DX163" s="3" t="s">
        <v>196</v>
      </c>
      <c r="DY163" s="3" t="s">
        <v>196</v>
      </c>
      <c r="DZ163" s="3" t="s">
        <v>202</v>
      </c>
      <c r="EA163" s="3" t="s">
        <v>155</v>
      </c>
      <c r="EB163" s="3" t="s">
        <v>155</v>
      </c>
      <c r="EC163" s="3" t="s">
        <v>155</v>
      </c>
      <c r="ED163" s="3" t="s">
        <v>155</v>
      </c>
      <c r="EE163" s="3" t="s">
        <v>155</v>
      </c>
      <c r="EF163" s="3" t="s">
        <v>155</v>
      </c>
      <c r="EG163" s="3" t="s">
        <v>155</v>
      </c>
      <c r="EH163" s="3" t="s">
        <v>204</v>
      </c>
      <c r="EI163" s="3" t="s">
        <v>204</v>
      </c>
      <c r="EJ163" s="3" t="s">
        <v>204</v>
      </c>
      <c r="EK163" s="3" t="s">
        <v>204</v>
      </c>
      <c r="EL163" s="3" t="s">
        <v>182</v>
      </c>
      <c r="EM163" s="3" t="s">
        <v>204</v>
      </c>
      <c r="EN163" s="3" t="s">
        <v>204</v>
      </c>
      <c r="EO163" s="3" t="s">
        <v>205</v>
      </c>
      <c r="EP163" s="3" t="s">
        <v>205</v>
      </c>
      <c r="EQ163" s="3" t="s">
        <v>205</v>
      </c>
      <c r="ER163" s="3" t="s">
        <v>205</v>
      </c>
      <c r="ES163" s="3" t="s">
        <v>205</v>
      </c>
      <c r="ET163" s="3" t="s">
        <v>205</v>
      </c>
      <c r="EU163" s="3" t="s">
        <v>205</v>
      </c>
      <c r="EV163" s="3" t="s">
        <v>463</v>
      </c>
      <c r="EW163" s="4" t="str">
        <f>TEXT("6278912072172630905","0")</f>
        <v>6278912072172630905</v>
      </c>
    </row>
    <row r="164">
      <c r="A164" s="2">
        <v>45847.56358796296</v>
      </c>
      <c r="B164" s="3" t="s">
        <v>153</v>
      </c>
      <c r="C164" s="3" t="s">
        <v>155</v>
      </c>
      <c r="E164" s="3" t="s">
        <v>155</v>
      </c>
      <c r="F164" s="3" t="s">
        <v>155</v>
      </c>
      <c r="G164" s="3" t="s">
        <v>155</v>
      </c>
      <c r="I164" s="3" t="s">
        <v>158</v>
      </c>
      <c r="N164" s="3" t="s">
        <v>158</v>
      </c>
      <c r="S164" s="3" t="s">
        <v>158</v>
      </c>
      <c r="X164" s="3" t="s">
        <v>158</v>
      </c>
      <c r="AC164" s="3" t="s">
        <v>158</v>
      </c>
      <c r="AG164" s="3" t="s">
        <v>217</v>
      </c>
      <c r="AH164" s="3">
        <v>2019.0</v>
      </c>
      <c r="AI164" s="3" t="s">
        <v>187</v>
      </c>
      <c r="AL164" s="3" t="s">
        <v>237</v>
      </c>
      <c r="AN164" s="3" t="s">
        <v>246</v>
      </c>
      <c r="AP164" s="3" t="s">
        <v>250</v>
      </c>
      <c r="AQ164" s="3" t="s">
        <v>250</v>
      </c>
      <c r="AR164" s="3" t="s">
        <v>250</v>
      </c>
      <c r="AS164" s="3" t="s">
        <v>250</v>
      </c>
      <c r="AT164" s="3" t="s">
        <v>226</v>
      </c>
      <c r="AU164" s="3" t="s">
        <v>153</v>
      </c>
      <c r="AV164" s="3" t="s">
        <v>153</v>
      </c>
      <c r="AW164" s="3" t="s">
        <v>219</v>
      </c>
      <c r="AX164" s="3" t="s">
        <v>153</v>
      </c>
      <c r="AY164" s="3" t="s">
        <v>297</v>
      </c>
      <c r="BD164" s="3" t="s">
        <v>153</v>
      </c>
      <c r="BE164" s="3" t="s">
        <v>191</v>
      </c>
      <c r="BF164" s="3" t="s">
        <v>191</v>
      </c>
      <c r="BG164" s="3" t="s">
        <v>191</v>
      </c>
      <c r="BH164" s="3" t="s">
        <v>191</v>
      </c>
      <c r="BI164" s="3" t="s">
        <v>165</v>
      </c>
      <c r="BJ164" s="3" t="s">
        <v>165</v>
      </c>
      <c r="BK164" s="3" t="s">
        <v>165</v>
      </c>
      <c r="BL164" s="3" t="s">
        <v>165</v>
      </c>
      <c r="BM164" s="3" t="s">
        <v>165</v>
      </c>
      <c r="BN164" s="3" t="s">
        <v>165</v>
      </c>
      <c r="BO164" s="3" t="s">
        <v>165</v>
      </c>
      <c r="BP164" s="3" t="s">
        <v>165</v>
      </c>
      <c r="BQ164" s="3" t="s">
        <v>197</v>
      </c>
      <c r="BR164" s="3" t="s">
        <v>197</v>
      </c>
      <c r="BS164" s="3" t="s">
        <v>166</v>
      </c>
      <c r="BT164" s="3" t="s">
        <v>197</v>
      </c>
      <c r="BU164" s="3" t="s">
        <v>166</v>
      </c>
      <c r="BV164" s="3" t="s">
        <v>197</v>
      </c>
      <c r="BW164" s="3" t="s">
        <v>197</v>
      </c>
      <c r="BX164" s="3" t="s">
        <v>165</v>
      </c>
      <c r="BY164" s="3" t="s">
        <v>165</v>
      </c>
      <c r="BZ164" s="3" t="s">
        <v>165</v>
      </c>
      <c r="CA164" s="3" t="s">
        <v>193</v>
      </c>
      <c r="CB164" s="3" t="s">
        <v>153</v>
      </c>
      <c r="CC164" s="3" t="s">
        <v>235</v>
      </c>
      <c r="CD164" s="3" t="s">
        <v>228</v>
      </c>
      <c r="CE164" s="3" t="s">
        <v>155</v>
      </c>
      <c r="CF164" s="3" t="s">
        <v>280</v>
      </c>
      <c r="CG164" s="3" t="s">
        <v>240</v>
      </c>
      <c r="CH164" s="3">
        <v>1.0</v>
      </c>
      <c r="CI164" s="3" t="s">
        <v>172</v>
      </c>
      <c r="CS164" s="3" t="s">
        <v>155</v>
      </c>
      <c r="CY164" s="3" t="s">
        <v>221</v>
      </c>
      <c r="CZ164" s="3" t="s">
        <v>179</v>
      </c>
      <c r="DA164" s="3" t="s">
        <v>179</v>
      </c>
      <c r="DB164" s="3" t="s">
        <v>200</v>
      </c>
      <c r="DC164" s="3" t="s">
        <v>200</v>
      </c>
      <c r="DD164" s="3" t="s">
        <v>200</v>
      </c>
      <c r="DE164" s="3" t="s">
        <v>200</v>
      </c>
      <c r="DF164" s="3" t="s">
        <v>180</v>
      </c>
      <c r="DG164" s="3" t="s">
        <v>180</v>
      </c>
      <c r="DH164" s="3" t="s">
        <v>180</v>
      </c>
      <c r="DI164" s="3" t="s">
        <v>180</v>
      </c>
      <c r="DJ164" s="3" t="s">
        <v>180</v>
      </c>
      <c r="DK164" s="3" t="s">
        <v>202</v>
      </c>
      <c r="DL164" s="3" t="s">
        <v>202</v>
      </c>
      <c r="DM164" s="3" t="s">
        <v>202</v>
      </c>
      <c r="DN164" s="3" t="s">
        <v>202</v>
      </c>
      <c r="DO164" s="3" t="s">
        <v>202</v>
      </c>
      <c r="DP164" s="3" t="s">
        <v>202</v>
      </c>
      <c r="DQ164" s="3" t="s">
        <v>203</v>
      </c>
      <c r="DR164" s="3" t="s">
        <v>203</v>
      </c>
      <c r="DS164" s="3" t="s">
        <v>203</v>
      </c>
      <c r="DT164" s="3" t="s">
        <v>203</v>
      </c>
      <c r="DU164" s="3" t="s">
        <v>202</v>
      </c>
      <c r="DV164" s="3" t="s">
        <v>202</v>
      </c>
      <c r="DW164" s="3" t="s">
        <v>202</v>
      </c>
      <c r="DX164" s="3" t="s">
        <v>197</v>
      </c>
      <c r="DY164" s="3" t="s">
        <v>202</v>
      </c>
      <c r="DZ164" s="3" t="s">
        <v>197</v>
      </c>
      <c r="EA164" s="3" t="s">
        <v>155</v>
      </c>
      <c r="EB164" s="3" t="s">
        <v>155</v>
      </c>
      <c r="EC164" s="3" t="s">
        <v>155</v>
      </c>
      <c r="ED164" s="3" t="s">
        <v>155</v>
      </c>
      <c r="EE164" s="3" t="s">
        <v>155</v>
      </c>
      <c r="EF164" s="3" t="s">
        <v>155</v>
      </c>
      <c r="EG164" s="3" t="s">
        <v>155</v>
      </c>
      <c r="EH164" s="3" t="s">
        <v>204</v>
      </c>
      <c r="EI164" s="3" t="s">
        <v>204</v>
      </c>
      <c r="EJ164" s="3" t="s">
        <v>204</v>
      </c>
      <c r="EK164" s="3" t="s">
        <v>204</v>
      </c>
      <c r="EL164" s="3" t="s">
        <v>182</v>
      </c>
      <c r="EM164" s="3" t="s">
        <v>182</v>
      </c>
      <c r="EN164" s="3" t="s">
        <v>182</v>
      </c>
      <c r="EO164" s="3" t="s">
        <v>193</v>
      </c>
      <c r="EP164" s="3" t="s">
        <v>183</v>
      </c>
      <c r="EQ164" s="3" t="s">
        <v>183</v>
      </c>
      <c r="ER164" s="3" t="s">
        <v>183</v>
      </c>
      <c r="ES164" s="3" t="s">
        <v>183</v>
      </c>
      <c r="ET164" s="3" t="s">
        <v>183</v>
      </c>
      <c r="EU164" s="3" t="s">
        <v>205</v>
      </c>
      <c r="EV164" s="3" t="s">
        <v>464</v>
      </c>
      <c r="EW164" s="4" t="str">
        <f>TEXT("6278914940417780964","0")</f>
        <v>6278914940417780964</v>
      </c>
    </row>
    <row r="165">
      <c r="A165" s="2">
        <v>45847.56445601852</v>
      </c>
      <c r="B165" s="3" t="s">
        <v>153</v>
      </c>
      <c r="C165" s="3" t="s">
        <v>155</v>
      </c>
      <c r="E165" s="3" t="s">
        <v>155</v>
      </c>
      <c r="F165" s="3" t="s">
        <v>155</v>
      </c>
      <c r="G165" s="3" t="s">
        <v>155</v>
      </c>
      <c r="I165" s="3" t="s">
        <v>158</v>
      </c>
      <c r="N165" s="3" t="s">
        <v>158</v>
      </c>
      <c r="S165" s="3" t="s">
        <v>158</v>
      </c>
      <c r="X165" s="3" t="s">
        <v>158</v>
      </c>
      <c r="AD165" s="3" t="s">
        <v>186</v>
      </c>
      <c r="AG165" s="3" t="s">
        <v>224</v>
      </c>
      <c r="AH165" s="3">
        <v>2005.0</v>
      </c>
      <c r="AI165" s="3" t="s">
        <v>279</v>
      </c>
      <c r="AO165" s="3" t="s">
        <v>153</v>
      </c>
      <c r="AP165" s="3" t="s">
        <v>210</v>
      </c>
      <c r="AQ165" s="3" t="s">
        <v>210</v>
      </c>
      <c r="AR165" s="3" t="s">
        <v>190</v>
      </c>
      <c r="AS165" s="3" t="s">
        <v>210</v>
      </c>
      <c r="AT165" s="3" t="s">
        <v>162</v>
      </c>
      <c r="AU165" s="3" t="s">
        <v>153</v>
      </c>
      <c r="AV165" s="3" t="s">
        <v>155</v>
      </c>
      <c r="BD165" s="3" t="s">
        <v>153</v>
      </c>
      <c r="BE165" s="3" t="s">
        <v>191</v>
      </c>
      <c r="BF165" s="3" t="s">
        <v>191</v>
      </c>
      <c r="BG165" s="3" t="s">
        <v>164</v>
      </c>
      <c r="BH165" s="3" t="s">
        <v>164</v>
      </c>
      <c r="BI165" s="3" t="s">
        <v>192</v>
      </c>
      <c r="BJ165" s="3" t="s">
        <v>193</v>
      </c>
      <c r="BK165" s="3" t="s">
        <v>193</v>
      </c>
      <c r="BL165" s="3" t="s">
        <v>195</v>
      </c>
      <c r="BM165" s="3" t="s">
        <v>195</v>
      </c>
      <c r="BN165" s="3" t="s">
        <v>195</v>
      </c>
      <c r="BO165" s="3" t="s">
        <v>193</v>
      </c>
      <c r="BP165" s="3" t="s">
        <v>193</v>
      </c>
      <c r="BQ165" s="3" t="s">
        <v>181</v>
      </c>
      <c r="BR165" s="3" t="s">
        <v>196</v>
      </c>
      <c r="BS165" s="3" t="s">
        <v>166</v>
      </c>
      <c r="BT165" s="3" t="s">
        <v>166</v>
      </c>
      <c r="BU165" s="3" t="s">
        <v>196</v>
      </c>
      <c r="BV165" s="3" t="s">
        <v>181</v>
      </c>
      <c r="BW165" s="3" t="s">
        <v>166</v>
      </c>
      <c r="BX165" s="3" t="s">
        <v>165</v>
      </c>
      <c r="BY165" s="3" t="s">
        <v>195</v>
      </c>
      <c r="BZ165" s="3" t="s">
        <v>195</v>
      </c>
      <c r="CA165" s="3" t="s">
        <v>195</v>
      </c>
      <c r="CB165" s="3" t="s">
        <v>155</v>
      </c>
      <c r="CF165" s="3" t="s">
        <v>170</v>
      </c>
      <c r="CG165" s="3" t="s">
        <v>256</v>
      </c>
      <c r="CH165" s="3">
        <v>1.0</v>
      </c>
      <c r="CI165" s="3" t="s">
        <v>172</v>
      </c>
      <c r="CS165" s="3" t="s">
        <v>155</v>
      </c>
      <c r="CY165" s="3" t="s">
        <v>221</v>
      </c>
      <c r="CZ165" s="3" t="s">
        <v>179</v>
      </c>
      <c r="DA165" s="3" t="s">
        <v>179</v>
      </c>
      <c r="DB165" s="3" t="s">
        <v>179</v>
      </c>
      <c r="DC165" s="3" t="s">
        <v>200</v>
      </c>
      <c r="DD165" s="3" t="s">
        <v>200</v>
      </c>
      <c r="DE165" s="3" t="s">
        <v>200</v>
      </c>
      <c r="DF165" s="3" t="s">
        <v>201</v>
      </c>
      <c r="DG165" s="3" t="s">
        <v>201</v>
      </c>
      <c r="DH165" s="3" t="s">
        <v>178</v>
      </c>
      <c r="DI165" s="3" t="s">
        <v>230</v>
      </c>
      <c r="DJ165" s="3" t="s">
        <v>230</v>
      </c>
      <c r="DK165" s="3" t="s">
        <v>203</v>
      </c>
      <c r="DL165" s="3" t="s">
        <v>196</v>
      </c>
      <c r="DM165" s="3" t="s">
        <v>197</v>
      </c>
      <c r="DN165" s="3" t="s">
        <v>197</v>
      </c>
      <c r="DO165" s="3" t="s">
        <v>202</v>
      </c>
      <c r="DP165" s="3" t="s">
        <v>202</v>
      </c>
      <c r="DQ165" s="3" t="s">
        <v>202</v>
      </c>
      <c r="DR165" s="3" t="s">
        <v>202</v>
      </c>
      <c r="DS165" s="3" t="s">
        <v>203</v>
      </c>
      <c r="DT165" s="3" t="s">
        <v>203</v>
      </c>
      <c r="DU165" s="3" t="s">
        <v>203</v>
      </c>
      <c r="DV165" s="3" t="s">
        <v>203</v>
      </c>
      <c r="DW165" s="3" t="s">
        <v>203</v>
      </c>
      <c r="DX165" s="3" t="s">
        <v>203</v>
      </c>
      <c r="DY165" s="3" t="s">
        <v>203</v>
      </c>
      <c r="DZ165" s="3" t="s">
        <v>203</v>
      </c>
      <c r="EA165" s="3" t="s">
        <v>155</v>
      </c>
      <c r="EB165" s="3" t="s">
        <v>155</v>
      </c>
      <c r="EC165" s="3" t="s">
        <v>155</v>
      </c>
      <c r="ED165" s="3" t="s">
        <v>155</v>
      </c>
      <c r="EE165" s="3" t="s">
        <v>155</v>
      </c>
      <c r="EF165" s="3" t="s">
        <v>155</v>
      </c>
      <c r="EG165" s="3" t="s">
        <v>155</v>
      </c>
      <c r="EH165" s="3" t="s">
        <v>222</v>
      </c>
      <c r="EI165" s="3" t="s">
        <v>222</v>
      </c>
      <c r="EJ165" s="3" t="s">
        <v>222</v>
      </c>
      <c r="EK165" s="3" t="s">
        <v>222</v>
      </c>
      <c r="EL165" s="3" t="s">
        <v>222</v>
      </c>
      <c r="EM165" s="3" t="s">
        <v>222</v>
      </c>
      <c r="EN165" s="3" t="s">
        <v>222</v>
      </c>
      <c r="EO165" s="3" t="s">
        <v>183</v>
      </c>
      <c r="EP165" s="3" t="s">
        <v>183</v>
      </c>
      <c r="EQ165" s="3" t="s">
        <v>183</v>
      </c>
      <c r="ER165" s="3" t="s">
        <v>183</v>
      </c>
      <c r="ES165" s="3" t="s">
        <v>183</v>
      </c>
      <c r="ET165" s="3" t="s">
        <v>183</v>
      </c>
      <c r="EU165" s="3" t="s">
        <v>183</v>
      </c>
      <c r="EV165" s="3" t="s">
        <v>465</v>
      </c>
      <c r="EW165" s="4" t="str">
        <f>TEXT("6278915698823133296","0")</f>
        <v>6278915698823133296</v>
      </c>
    </row>
    <row r="166">
      <c r="A166" s="2">
        <v>45847.56476851852</v>
      </c>
      <c r="B166" s="3" t="s">
        <v>153</v>
      </c>
      <c r="C166" s="3" t="s">
        <v>155</v>
      </c>
      <c r="E166" s="3" t="s">
        <v>153</v>
      </c>
      <c r="F166" s="3" t="s">
        <v>153</v>
      </c>
      <c r="G166" s="3" t="s">
        <v>153</v>
      </c>
      <c r="H166" s="3" t="s">
        <v>157</v>
      </c>
      <c r="N166" s="3" t="s">
        <v>158</v>
      </c>
      <c r="S166" s="3" t="s">
        <v>158</v>
      </c>
      <c r="W166" s="3" t="s">
        <v>157</v>
      </c>
      <c r="AB166" s="3" t="s">
        <v>157</v>
      </c>
      <c r="AG166" s="3" t="s">
        <v>217</v>
      </c>
      <c r="AH166" s="3">
        <v>2022.0</v>
      </c>
      <c r="AI166" s="3" t="s">
        <v>209</v>
      </c>
      <c r="AP166" s="3" t="s">
        <v>225</v>
      </c>
      <c r="AQ166" s="3" t="s">
        <v>225</v>
      </c>
      <c r="AR166" s="3" t="s">
        <v>243</v>
      </c>
      <c r="AS166" s="3" t="s">
        <v>210</v>
      </c>
      <c r="AT166" s="3" t="s">
        <v>162</v>
      </c>
      <c r="AU166" s="3" t="s">
        <v>155</v>
      </c>
      <c r="BD166" s="3" t="s">
        <v>153</v>
      </c>
      <c r="BE166" s="3" t="s">
        <v>213</v>
      </c>
      <c r="BF166" s="3" t="s">
        <v>191</v>
      </c>
      <c r="BG166" s="3" t="s">
        <v>156</v>
      </c>
      <c r="BH166" s="3" t="s">
        <v>220</v>
      </c>
      <c r="BI166" s="3" t="s">
        <v>195</v>
      </c>
      <c r="BJ166" s="3" t="s">
        <v>192</v>
      </c>
      <c r="BK166" s="3" t="s">
        <v>195</v>
      </c>
      <c r="BL166" s="3" t="s">
        <v>193</v>
      </c>
      <c r="BM166" s="3" t="s">
        <v>193</v>
      </c>
      <c r="BN166" s="3" t="s">
        <v>193</v>
      </c>
      <c r="BO166" s="3" t="s">
        <v>192</v>
      </c>
      <c r="BP166" s="3" t="s">
        <v>195</v>
      </c>
      <c r="BQ166" s="3" t="s">
        <v>196</v>
      </c>
      <c r="BR166" s="3" t="s">
        <v>196</v>
      </c>
      <c r="BS166" s="3" t="s">
        <v>181</v>
      </c>
      <c r="BT166" s="3" t="s">
        <v>196</v>
      </c>
      <c r="BU166" s="3" t="s">
        <v>181</v>
      </c>
      <c r="BV166" s="3" t="s">
        <v>196</v>
      </c>
      <c r="BW166" s="3" t="s">
        <v>181</v>
      </c>
      <c r="CB166" s="3" t="s">
        <v>155</v>
      </c>
      <c r="CF166" s="3" t="s">
        <v>155</v>
      </c>
      <c r="CG166" s="3" t="s">
        <v>155</v>
      </c>
      <c r="CH166" s="3">
        <v>0.0</v>
      </c>
      <c r="CI166" s="3" t="s">
        <v>172</v>
      </c>
      <c r="CS166" s="3" t="s">
        <v>155</v>
      </c>
      <c r="CY166" s="3" t="s">
        <v>178</v>
      </c>
      <c r="CZ166" s="3" t="s">
        <v>229</v>
      </c>
      <c r="DA166" s="3" t="s">
        <v>229</v>
      </c>
      <c r="DB166" s="3" t="s">
        <v>229</v>
      </c>
      <c r="DC166" s="3" t="s">
        <v>229</v>
      </c>
      <c r="DD166" s="3" t="s">
        <v>199</v>
      </c>
      <c r="DE166" s="3" t="s">
        <v>199</v>
      </c>
      <c r="DF166" s="3" t="s">
        <v>201</v>
      </c>
      <c r="DG166" s="3" t="s">
        <v>180</v>
      </c>
      <c r="DH166" s="3" t="s">
        <v>201</v>
      </c>
      <c r="DI166" s="3" t="s">
        <v>201</v>
      </c>
      <c r="DJ166" s="3" t="s">
        <v>178</v>
      </c>
      <c r="DK166" s="3" t="s">
        <v>196</v>
      </c>
      <c r="DL166" s="3" t="s">
        <v>181</v>
      </c>
      <c r="DM166" s="3" t="s">
        <v>196</v>
      </c>
      <c r="DN166" s="3" t="s">
        <v>181</v>
      </c>
      <c r="DO166" s="3" t="s">
        <v>197</v>
      </c>
      <c r="DP166" s="3" t="s">
        <v>196</v>
      </c>
      <c r="DQ166" s="3" t="s">
        <v>202</v>
      </c>
      <c r="DR166" s="3" t="s">
        <v>202</v>
      </c>
      <c r="DS166" s="3" t="s">
        <v>202</v>
      </c>
      <c r="DT166" s="3" t="s">
        <v>202</v>
      </c>
      <c r="DU166" s="3" t="s">
        <v>202</v>
      </c>
      <c r="DV166" s="3" t="s">
        <v>197</v>
      </c>
      <c r="DW166" s="3" t="s">
        <v>197</v>
      </c>
      <c r="DX166" s="3" t="s">
        <v>196</v>
      </c>
      <c r="DY166" s="3" t="s">
        <v>181</v>
      </c>
      <c r="DZ166" s="3" t="s">
        <v>203</v>
      </c>
      <c r="EA166" s="3" t="s">
        <v>214</v>
      </c>
      <c r="EB166" s="3" t="s">
        <v>155</v>
      </c>
      <c r="EC166" s="3" t="s">
        <v>155</v>
      </c>
      <c r="ED166" s="3" t="s">
        <v>155</v>
      </c>
      <c r="EE166" s="3" t="s">
        <v>155</v>
      </c>
      <c r="EF166" s="3" t="s">
        <v>214</v>
      </c>
      <c r="EG166" s="3" t="s">
        <v>155</v>
      </c>
      <c r="EH166" s="3" t="s">
        <v>215</v>
      </c>
      <c r="EI166" s="3" t="s">
        <v>215</v>
      </c>
      <c r="EJ166" s="3" t="s">
        <v>215</v>
      </c>
      <c r="EK166" s="3" t="s">
        <v>222</v>
      </c>
      <c r="EL166" s="3" t="s">
        <v>182</v>
      </c>
      <c r="EM166" s="3" t="s">
        <v>182</v>
      </c>
      <c r="EN166" s="3" t="s">
        <v>247</v>
      </c>
      <c r="EO166" s="3" t="s">
        <v>206</v>
      </c>
      <c r="EP166" s="3" t="s">
        <v>206</v>
      </c>
      <c r="EQ166" s="3" t="s">
        <v>206</v>
      </c>
      <c r="ER166" s="3" t="s">
        <v>206</v>
      </c>
      <c r="ES166" s="3" t="s">
        <v>206</v>
      </c>
      <c r="ET166" s="3" t="s">
        <v>206</v>
      </c>
      <c r="EU166" s="3" t="s">
        <v>206</v>
      </c>
      <c r="EV166" s="3" t="s">
        <v>287</v>
      </c>
      <c r="EW166" s="4" t="str">
        <f>TEXT("6278915964517157904","0")</f>
        <v>6278915964517157904</v>
      </c>
    </row>
    <row r="167">
      <c r="A167" s="2">
        <v>45847.56619212963</v>
      </c>
      <c r="B167" s="3" t="s">
        <v>153</v>
      </c>
      <c r="C167" s="3" t="s">
        <v>153</v>
      </c>
      <c r="D167" s="3" t="s">
        <v>444</v>
      </c>
      <c r="E167" s="3" t="s">
        <v>155</v>
      </c>
      <c r="F167" s="3" t="s">
        <v>153</v>
      </c>
      <c r="G167" s="3" t="s">
        <v>155</v>
      </c>
      <c r="J167" s="3" t="s">
        <v>186</v>
      </c>
      <c r="N167" s="3" t="s">
        <v>158</v>
      </c>
      <c r="S167" s="3" t="s">
        <v>158</v>
      </c>
      <c r="Y167" s="3" t="s">
        <v>186</v>
      </c>
      <c r="AC167" s="3" t="s">
        <v>158</v>
      </c>
      <c r="AG167" s="3" t="s">
        <v>159</v>
      </c>
      <c r="AH167" s="3">
        <v>2023.0</v>
      </c>
      <c r="AI167" s="3" t="s">
        <v>279</v>
      </c>
      <c r="AO167" s="3" t="s">
        <v>153</v>
      </c>
      <c r="AP167" s="3" t="s">
        <v>190</v>
      </c>
      <c r="AQ167" s="3" t="s">
        <v>190</v>
      </c>
      <c r="AR167" s="3" t="s">
        <v>190</v>
      </c>
      <c r="AS167" s="3" t="s">
        <v>190</v>
      </c>
      <c r="AT167" s="3" t="s">
        <v>251</v>
      </c>
      <c r="AU167" s="3" t="s">
        <v>155</v>
      </c>
      <c r="BD167" s="3" t="s">
        <v>153</v>
      </c>
      <c r="BE167" s="3" t="s">
        <v>227</v>
      </c>
      <c r="BF167" s="3" t="s">
        <v>191</v>
      </c>
      <c r="BG167" s="3" t="s">
        <v>227</v>
      </c>
      <c r="BH167" s="3" t="s">
        <v>220</v>
      </c>
      <c r="BI167" s="3" t="s">
        <v>192</v>
      </c>
      <c r="BJ167" s="3" t="s">
        <v>192</v>
      </c>
      <c r="BK167" s="3" t="s">
        <v>192</v>
      </c>
      <c r="BL167" s="3" t="s">
        <v>192</v>
      </c>
      <c r="BM167" s="3" t="s">
        <v>192</v>
      </c>
      <c r="BN167" s="3" t="s">
        <v>192</v>
      </c>
      <c r="BO167" s="3" t="s">
        <v>192</v>
      </c>
      <c r="BP167" s="3" t="s">
        <v>192</v>
      </c>
      <c r="BQ167" s="3" t="s">
        <v>181</v>
      </c>
      <c r="BR167" s="3" t="s">
        <v>181</v>
      </c>
      <c r="BS167" s="3" t="s">
        <v>196</v>
      </c>
      <c r="BT167" s="3" t="s">
        <v>196</v>
      </c>
      <c r="BU167" s="3" t="s">
        <v>197</v>
      </c>
      <c r="BV167" s="3" t="s">
        <v>196</v>
      </c>
      <c r="BW167" s="3" t="s">
        <v>197</v>
      </c>
      <c r="CB167" s="3" t="s">
        <v>155</v>
      </c>
      <c r="CF167" s="3" t="s">
        <v>318</v>
      </c>
      <c r="CG167" s="3" t="s">
        <v>198</v>
      </c>
      <c r="CH167" s="3">
        <v>1.0</v>
      </c>
      <c r="CI167" s="3" t="s">
        <v>172</v>
      </c>
      <c r="CS167" s="3" t="s">
        <v>155</v>
      </c>
      <c r="CY167" s="3" t="s">
        <v>201</v>
      </c>
      <c r="CZ167" s="3" t="s">
        <v>199</v>
      </c>
      <c r="DA167" s="3" t="s">
        <v>199</v>
      </c>
      <c r="DB167" s="3" t="s">
        <v>199</v>
      </c>
      <c r="DC167" s="3" t="s">
        <v>199</v>
      </c>
      <c r="DD167" s="3" t="s">
        <v>199</v>
      </c>
      <c r="DE167" s="3" t="s">
        <v>179</v>
      </c>
      <c r="DF167" s="3" t="s">
        <v>180</v>
      </c>
      <c r="DG167" s="3" t="s">
        <v>180</v>
      </c>
      <c r="DH167" s="3" t="s">
        <v>201</v>
      </c>
      <c r="DI167" s="3" t="s">
        <v>180</v>
      </c>
      <c r="DJ167" s="3" t="s">
        <v>180</v>
      </c>
      <c r="DK167" s="3" t="s">
        <v>197</v>
      </c>
      <c r="DL167" s="3" t="s">
        <v>197</v>
      </c>
      <c r="DM167" s="3" t="s">
        <v>197</v>
      </c>
      <c r="DN167" s="3" t="s">
        <v>197</v>
      </c>
      <c r="DO167" s="3" t="s">
        <v>197</v>
      </c>
      <c r="DP167" s="3" t="s">
        <v>197</v>
      </c>
      <c r="DQ167" s="3" t="s">
        <v>181</v>
      </c>
      <c r="DR167" s="3" t="s">
        <v>181</v>
      </c>
      <c r="DS167" s="3" t="s">
        <v>181</v>
      </c>
      <c r="DT167" s="3" t="s">
        <v>181</v>
      </c>
      <c r="DU167" s="3" t="s">
        <v>197</v>
      </c>
      <c r="DV167" s="3" t="s">
        <v>197</v>
      </c>
      <c r="DW167" s="3" t="s">
        <v>197</v>
      </c>
      <c r="DX167" s="3" t="s">
        <v>197</v>
      </c>
      <c r="DY167" s="3" t="s">
        <v>197</v>
      </c>
      <c r="DZ167" s="3" t="s">
        <v>197</v>
      </c>
      <c r="EA167" s="3" t="s">
        <v>155</v>
      </c>
      <c r="EB167" s="3" t="s">
        <v>155</v>
      </c>
      <c r="EC167" s="3" t="s">
        <v>155</v>
      </c>
      <c r="ED167" s="3" t="s">
        <v>155</v>
      </c>
      <c r="EE167" s="3" t="s">
        <v>155</v>
      </c>
      <c r="EF167" s="3" t="s">
        <v>155</v>
      </c>
      <c r="EG167" s="3" t="s">
        <v>155</v>
      </c>
      <c r="EH167" s="3" t="s">
        <v>222</v>
      </c>
      <c r="EI167" s="3" t="s">
        <v>222</v>
      </c>
      <c r="EJ167" s="3" t="s">
        <v>222</v>
      </c>
      <c r="EK167" s="3" t="s">
        <v>222</v>
      </c>
      <c r="EL167" s="3" t="s">
        <v>182</v>
      </c>
      <c r="EM167" s="3" t="s">
        <v>182</v>
      </c>
      <c r="EN167" s="3" t="s">
        <v>182</v>
      </c>
      <c r="EO167" s="3" t="s">
        <v>192</v>
      </c>
      <c r="EP167" s="3" t="s">
        <v>192</v>
      </c>
      <c r="EQ167" s="3" t="s">
        <v>192</v>
      </c>
      <c r="ER167" s="3" t="s">
        <v>192</v>
      </c>
      <c r="ES167" s="3" t="s">
        <v>192</v>
      </c>
      <c r="ET167" s="3" t="s">
        <v>192</v>
      </c>
      <c r="EU167" s="3" t="s">
        <v>192</v>
      </c>
      <c r="EV167" s="3" t="s">
        <v>466</v>
      </c>
      <c r="EW167" s="4" t="str">
        <f>TEXT("6278917192215980990","0")</f>
        <v>6278917192215980990</v>
      </c>
    </row>
    <row r="168">
      <c r="A168" s="2">
        <v>45847.56644675926</v>
      </c>
      <c r="B168" s="3" t="s">
        <v>153</v>
      </c>
      <c r="C168" s="3" t="s">
        <v>153</v>
      </c>
      <c r="D168" s="3" t="s">
        <v>284</v>
      </c>
      <c r="E168" s="3" t="s">
        <v>155</v>
      </c>
      <c r="F168" s="3" t="s">
        <v>155</v>
      </c>
      <c r="G168" s="3" t="s">
        <v>155</v>
      </c>
      <c r="J168" s="3" t="s">
        <v>186</v>
      </c>
      <c r="M168" s="3" t="s">
        <v>157</v>
      </c>
      <c r="R168" s="3" t="s">
        <v>157</v>
      </c>
      <c r="AA168" s="3" t="s">
        <v>156</v>
      </c>
      <c r="AF168" s="3" t="s">
        <v>156</v>
      </c>
      <c r="AG168" s="3" t="s">
        <v>224</v>
      </c>
      <c r="AH168" s="3">
        <v>2016.0</v>
      </c>
      <c r="AI168" s="3" t="s">
        <v>187</v>
      </c>
      <c r="AJ168" s="3" t="s">
        <v>188</v>
      </c>
      <c r="AN168" s="3" t="s">
        <v>189</v>
      </c>
      <c r="AP168" s="3" t="s">
        <v>190</v>
      </c>
      <c r="AQ168" s="3" t="s">
        <v>190</v>
      </c>
      <c r="AR168" s="3" t="s">
        <v>190</v>
      </c>
      <c r="AS168" s="3" t="s">
        <v>190</v>
      </c>
      <c r="AT168" s="3" t="s">
        <v>218</v>
      </c>
      <c r="AU168" s="3" t="s">
        <v>153</v>
      </c>
      <c r="AV168" s="3" t="s">
        <v>153</v>
      </c>
      <c r="AW168" s="3" t="s">
        <v>163</v>
      </c>
      <c r="AX168" s="3" t="s">
        <v>153</v>
      </c>
      <c r="AY168" s="3" t="s">
        <v>244</v>
      </c>
      <c r="AZ168" s="3" t="s">
        <v>153</v>
      </c>
      <c r="BA168" s="3" t="s">
        <v>153</v>
      </c>
      <c r="BB168" s="3" t="s">
        <v>155</v>
      </c>
      <c r="BC168" s="3" t="s">
        <v>155</v>
      </c>
      <c r="BD168" s="3" t="s">
        <v>153</v>
      </c>
      <c r="BE168" s="3" t="s">
        <v>227</v>
      </c>
      <c r="BF168" s="3" t="s">
        <v>220</v>
      </c>
      <c r="BG168" s="3" t="s">
        <v>220</v>
      </c>
      <c r="BH168" s="3" t="s">
        <v>220</v>
      </c>
      <c r="BI168" s="3" t="s">
        <v>165</v>
      </c>
      <c r="BJ168" s="3" t="s">
        <v>193</v>
      </c>
      <c r="BK168" s="3" t="s">
        <v>195</v>
      </c>
      <c r="BL168" s="3" t="s">
        <v>193</v>
      </c>
      <c r="BM168" s="3" t="s">
        <v>193</v>
      </c>
      <c r="BN168" s="3" t="s">
        <v>193</v>
      </c>
      <c r="BO168" s="3" t="s">
        <v>193</v>
      </c>
      <c r="BP168" s="3" t="s">
        <v>193</v>
      </c>
      <c r="BQ168" s="3" t="s">
        <v>197</v>
      </c>
      <c r="BR168" s="3" t="s">
        <v>197</v>
      </c>
      <c r="BS168" s="3" t="s">
        <v>166</v>
      </c>
      <c r="BT168" s="3" t="s">
        <v>166</v>
      </c>
      <c r="BU168" s="3" t="s">
        <v>166</v>
      </c>
      <c r="BV168" s="3" t="s">
        <v>166</v>
      </c>
      <c r="BW168" s="3" t="s">
        <v>166</v>
      </c>
      <c r="BX168" s="3" t="s">
        <v>165</v>
      </c>
      <c r="BY168" s="3" t="s">
        <v>193</v>
      </c>
      <c r="BZ168" s="3" t="s">
        <v>193</v>
      </c>
      <c r="CA168" s="3" t="s">
        <v>193</v>
      </c>
      <c r="CB168" s="3" t="s">
        <v>155</v>
      </c>
      <c r="CF168" s="3" t="s">
        <v>318</v>
      </c>
      <c r="CG168" s="3" t="s">
        <v>155</v>
      </c>
      <c r="CH168" s="3">
        <v>1.0</v>
      </c>
      <c r="CI168" s="3" t="s">
        <v>172</v>
      </c>
      <c r="CS168" s="3" t="s">
        <v>155</v>
      </c>
      <c r="CY168" s="3" t="s">
        <v>180</v>
      </c>
      <c r="CZ168" s="3" t="s">
        <v>200</v>
      </c>
      <c r="DA168" s="3" t="s">
        <v>200</v>
      </c>
      <c r="DB168" s="3" t="s">
        <v>179</v>
      </c>
      <c r="DC168" s="3" t="s">
        <v>200</v>
      </c>
      <c r="DD168" s="3" t="s">
        <v>200</v>
      </c>
      <c r="DE168" s="3" t="s">
        <v>200</v>
      </c>
      <c r="DF168" s="3" t="s">
        <v>180</v>
      </c>
      <c r="DG168" s="3" t="s">
        <v>180</v>
      </c>
      <c r="DH168" s="3" t="s">
        <v>180</v>
      </c>
      <c r="DI168" s="3" t="s">
        <v>180</v>
      </c>
      <c r="DJ168" s="3" t="s">
        <v>180</v>
      </c>
      <c r="DK168" s="3" t="s">
        <v>197</v>
      </c>
      <c r="DL168" s="3" t="s">
        <v>197</v>
      </c>
      <c r="DM168" s="3" t="s">
        <v>197</v>
      </c>
      <c r="DN168" s="3" t="s">
        <v>202</v>
      </c>
      <c r="DO168" s="3" t="s">
        <v>202</v>
      </c>
      <c r="DP168" s="3" t="s">
        <v>202</v>
      </c>
      <c r="DQ168" s="3" t="s">
        <v>202</v>
      </c>
      <c r="DR168" s="3" t="s">
        <v>202</v>
      </c>
      <c r="DS168" s="3" t="s">
        <v>203</v>
      </c>
      <c r="DT168" s="3" t="s">
        <v>203</v>
      </c>
      <c r="DU168" s="3" t="s">
        <v>202</v>
      </c>
      <c r="DV168" s="3" t="s">
        <v>202</v>
      </c>
      <c r="DW168" s="3" t="s">
        <v>202</v>
      </c>
      <c r="DX168" s="3" t="s">
        <v>202</v>
      </c>
      <c r="DY168" s="3" t="s">
        <v>202</v>
      </c>
      <c r="DZ168" s="3" t="s">
        <v>202</v>
      </c>
      <c r="EA168" s="3" t="s">
        <v>155</v>
      </c>
      <c r="EB168" s="3" t="s">
        <v>155</v>
      </c>
      <c r="EC168" s="3" t="s">
        <v>155</v>
      </c>
      <c r="ED168" s="3" t="s">
        <v>155</v>
      </c>
      <c r="EE168" s="3" t="s">
        <v>155</v>
      </c>
      <c r="EF168" s="3" t="s">
        <v>155</v>
      </c>
      <c r="EG168" s="3" t="s">
        <v>155</v>
      </c>
      <c r="EH168" s="3" t="s">
        <v>222</v>
      </c>
      <c r="EI168" s="3" t="s">
        <v>222</v>
      </c>
      <c r="EJ168" s="3" t="s">
        <v>222</v>
      </c>
      <c r="EK168" s="3" t="s">
        <v>222</v>
      </c>
      <c r="EL168" s="3" t="s">
        <v>182</v>
      </c>
      <c r="EM168" s="3" t="s">
        <v>222</v>
      </c>
      <c r="EN168" s="3" t="s">
        <v>247</v>
      </c>
      <c r="EO168" s="3" t="s">
        <v>192</v>
      </c>
      <c r="EP168" s="3" t="s">
        <v>193</v>
      </c>
      <c r="EQ168" s="3" t="s">
        <v>193</v>
      </c>
      <c r="ER168" s="3" t="s">
        <v>193</v>
      </c>
      <c r="ES168" s="3" t="s">
        <v>193</v>
      </c>
      <c r="ET168" s="3" t="s">
        <v>193</v>
      </c>
      <c r="EU168" s="3" t="s">
        <v>192</v>
      </c>
      <c r="EV168" s="3" t="s">
        <v>467</v>
      </c>
      <c r="EW168" s="4" t="str">
        <f>TEXT("6278917419815221962","0")</f>
        <v>6278917419815221962</v>
      </c>
    </row>
    <row r="169">
      <c r="A169" s="2">
        <v>45847.57175925926</v>
      </c>
      <c r="B169" s="3" t="s">
        <v>153</v>
      </c>
      <c r="C169" s="3" t="s">
        <v>155</v>
      </c>
      <c r="E169" s="3" t="s">
        <v>155</v>
      </c>
      <c r="F169" s="3" t="s">
        <v>155</v>
      </c>
      <c r="G169" s="3" t="s">
        <v>155</v>
      </c>
      <c r="J169" s="3" t="s">
        <v>186</v>
      </c>
      <c r="N169" s="3" t="s">
        <v>158</v>
      </c>
      <c r="S169" s="3" t="s">
        <v>158</v>
      </c>
      <c r="X169" s="3" t="s">
        <v>158</v>
      </c>
      <c r="AC169" s="3" t="s">
        <v>158</v>
      </c>
      <c r="AG169" s="3" t="s">
        <v>217</v>
      </c>
      <c r="AH169" s="3">
        <v>2023.0</v>
      </c>
      <c r="AI169" s="3" t="s">
        <v>286</v>
      </c>
      <c r="AO169" s="3" t="s">
        <v>153</v>
      </c>
      <c r="AP169" s="3" t="s">
        <v>210</v>
      </c>
      <c r="AQ169" s="3" t="s">
        <v>190</v>
      </c>
      <c r="AR169" s="3" t="s">
        <v>243</v>
      </c>
      <c r="AS169" s="3" t="s">
        <v>210</v>
      </c>
      <c r="AT169" s="3" t="s">
        <v>218</v>
      </c>
      <c r="AU169" s="3" t="s">
        <v>153</v>
      </c>
      <c r="AV169" s="3" t="s">
        <v>153</v>
      </c>
      <c r="AW169" s="3" t="s">
        <v>355</v>
      </c>
      <c r="AX169" s="3" t="s">
        <v>153</v>
      </c>
      <c r="AY169" s="3" t="s">
        <v>212</v>
      </c>
      <c r="BD169" s="3" t="s">
        <v>153</v>
      </c>
      <c r="BE169" s="3" t="s">
        <v>227</v>
      </c>
      <c r="BF169" s="3" t="s">
        <v>164</v>
      </c>
      <c r="BG169" s="3" t="s">
        <v>227</v>
      </c>
      <c r="BH169" s="3" t="s">
        <v>220</v>
      </c>
      <c r="BI169" s="3" t="s">
        <v>194</v>
      </c>
      <c r="BJ169" s="3" t="s">
        <v>192</v>
      </c>
      <c r="BK169" s="3" t="s">
        <v>195</v>
      </c>
      <c r="BL169" s="3" t="s">
        <v>192</v>
      </c>
      <c r="BM169" s="3" t="s">
        <v>192</v>
      </c>
      <c r="BN169" s="3" t="s">
        <v>192</v>
      </c>
      <c r="BO169" s="3" t="s">
        <v>195</v>
      </c>
      <c r="BP169" s="3" t="s">
        <v>193</v>
      </c>
      <c r="BQ169" s="3" t="s">
        <v>181</v>
      </c>
      <c r="BR169" s="3" t="s">
        <v>181</v>
      </c>
      <c r="BS169" s="3" t="s">
        <v>203</v>
      </c>
      <c r="BT169" s="3" t="s">
        <v>181</v>
      </c>
      <c r="BU169" s="3" t="s">
        <v>196</v>
      </c>
      <c r="BV169" s="3" t="s">
        <v>196</v>
      </c>
      <c r="BW169" s="3" t="s">
        <v>196</v>
      </c>
      <c r="BX169" s="3" t="s">
        <v>195</v>
      </c>
      <c r="BY169" s="3" t="s">
        <v>192</v>
      </c>
      <c r="BZ169" s="3" t="s">
        <v>192</v>
      </c>
      <c r="CA169" s="3" t="s">
        <v>194</v>
      </c>
      <c r="CB169" s="3" t="s">
        <v>155</v>
      </c>
      <c r="CF169" s="3" t="s">
        <v>155</v>
      </c>
      <c r="CG169" s="3" t="s">
        <v>256</v>
      </c>
      <c r="CH169" s="3">
        <v>2.0</v>
      </c>
      <c r="CI169" s="3" t="s">
        <v>172</v>
      </c>
      <c r="CS169" s="3" t="s">
        <v>155</v>
      </c>
      <c r="CY169" s="3" t="s">
        <v>178</v>
      </c>
      <c r="CZ169" s="3" t="s">
        <v>199</v>
      </c>
      <c r="DA169" s="3" t="s">
        <v>199</v>
      </c>
      <c r="DB169" s="3" t="s">
        <v>199</v>
      </c>
      <c r="DC169" s="3" t="s">
        <v>199</v>
      </c>
      <c r="DD169" s="3" t="s">
        <v>179</v>
      </c>
      <c r="DE169" s="3" t="s">
        <v>200</v>
      </c>
      <c r="DF169" s="3" t="s">
        <v>230</v>
      </c>
      <c r="DG169" s="3" t="s">
        <v>230</v>
      </c>
      <c r="DH169" s="3" t="s">
        <v>180</v>
      </c>
      <c r="DI169" s="3" t="s">
        <v>180</v>
      </c>
      <c r="DJ169" s="3" t="s">
        <v>230</v>
      </c>
      <c r="DK169" s="3" t="s">
        <v>196</v>
      </c>
      <c r="DL169" s="3" t="s">
        <v>181</v>
      </c>
      <c r="DM169" s="3" t="s">
        <v>197</v>
      </c>
      <c r="DN169" s="3" t="s">
        <v>197</v>
      </c>
      <c r="DO169" s="3" t="s">
        <v>197</v>
      </c>
      <c r="DP169" s="3" t="s">
        <v>203</v>
      </c>
      <c r="DQ169" s="3" t="s">
        <v>197</v>
      </c>
      <c r="DR169" s="3" t="s">
        <v>197</v>
      </c>
      <c r="DS169" s="3" t="s">
        <v>196</v>
      </c>
      <c r="DT169" s="3" t="s">
        <v>196</v>
      </c>
      <c r="DU169" s="3" t="s">
        <v>196</v>
      </c>
      <c r="DV169" s="3" t="s">
        <v>197</v>
      </c>
      <c r="DW169" s="3" t="s">
        <v>202</v>
      </c>
      <c r="DX169" s="3" t="s">
        <v>197</v>
      </c>
      <c r="DY169" s="3" t="s">
        <v>197</v>
      </c>
      <c r="DZ169" s="3" t="s">
        <v>197</v>
      </c>
      <c r="EA169" s="3" t="s">
        <v>214</v>
      </c>
      <c r="EB169" s="3" t="s">
        <v>214</v>
      </c>
      <c r="EC169" s="3" t="s">
        <v>155</v>
      </c>
      <c r="ED169" s="3" t="s">
        <v>155</v>
      </c>
      <c r="EE169" s="3" t="s">
        <v>155</v>
      </c>
      <c r="EF169" s="3" t="s">
        <v>155</v>
      </c>
      <c r="EG169" s="3" t="s">
        <v>155</v>
      </c>
      <c r="EH169" s="3" t="s">
        <v>222</v>
      </c>
      <c r="EI169" s="3" t="s">
        <v>222</v>
      </c>
      <c r="EJ169" s="3" t="s">
        <v>222</v>
      </c>
      <c r="EK169" s="3" t="s">
        <v>247</v>
      </c>
      <c r="EL169" s="3" t="s">
        <v>182</v>
      </c>
      <c r="EM169" s="3" t="s">
        <v>182</v>
      </c>
      <c r="EN169" s="3" t="s">
        <v>182</v>
      </c>
      <c r="EO169" s="3" t="s">
        <v>192</v>
      </c>
      <c r="EP169" s="3" t="s">
        <v>206</v>
      </c>
      <c r="EQ169" s="3" t="s">
        <v>206</v>
      </c>
      <c r="ER169" s="3" t="s">
        <v>206</v>
      </c>
      <c r="ES169" s="3" t="s">
        <v>206</v>
      </c>
      <c r="ET169" s="3" t="s">
        <v>206</v>
      </c>
      <c r="EU169" s="3" t="s">
        <v>206</v>
      </c>
      <c r="EV169" s="3" t="s">
        <v>468</v>
      </c>
      <c r="EW169" s="4" t="str">
        <f>TEXT("6278922002321195428","0")</f>
        <v>6278922002321195428</v>
      </c>
    </row>
    <row r="170">
      <c r="A170" s="2">
        <v>45847.57865740741</v>
      </c>
      <c r="B170" s="3" t="s">
        <v>153</v>
      </c>
      <c r="C170" s="3" t="s">
        <v>155</v>
      </c>
      <c r="E170" s="3" t="s">
        <v>155</v>
      </c>
      <c r="F170" s="3" t="s">
        <v>153</v>
      </c>
      <c r="G170" s="3" t="s">
        <v>155</v>
      </c>
      <c r="I170" s="3" t="s">
        <v>158</v>
      </c>
      <c r="N170" s="3" t="s">
        <v>158</v>
      </c>
      <c r="R170" s="3" t="s">
        <v>157</v>
      </c>
      <c r="W170" s="3" t="s">
        <v>157</v>
      </c>
      <c r="AB170" s="3" t="s">
        <v>157</v>
      </c>
      <c r="AG170" s="3" t="s">
        <v>159</v>
      </c>
      <c r="AH170" s="3">
        <v>2020.0</v>
      </c>
      <c r="AI170" s="3" t="s">
        <v>187</v>
      </c>
      <c r="AJ170" s="3" t="s">
        <v>188</v>
      </c>
      <c r="AN170" s="3" t="s">
        <v>246</v>
      </c>
      <c r="AP170" s="3" t="s">
        <v>250</v>
      </c>
      <c r="AQ170" s="3" t="s">
        <v>250</v>
      </c>
      <c r="AR170" s="3" t="s">
        <v>250</v>
      </c>
      <c r="AS170" s="3" t="s">
        <v>250</v>
      </c>
      <c r="AT170" s="3" t="s">
        <v>218</v>
      </c>
      <c r="AU170" s="3" t="s">
        <v>153</v>
      </c>
      <c r="AV170" s="3" t="s">
        <v>153</v>
      </c>
      <c r="AW170" s="3" t="s">
        <v>355</v>
      </c>
      <c r="AX170" s="3" t="s">
        <v>153</v>
      </c>
      <c r="AY170" s="3" t="s">
        <v>212</v>
      </c>
      <c r="BD170" s="3" t="s">
        <v>153</v>
      </c>
      <c r="BE170" s="3" t="s">
        <v>227</v>
      </c>
      <c r="BF170" s="3" t="s">
        <v>227</v>
      </c>
      <c r="BG170" s="3" t="s">
        <v>227</v>
      </c>
      <c r="BH170" s="3" t="s">
        <v>227</v>
      </c>
      <c r="BI170" s="3" t="s">
        <v>192</v>
      </c>
      <c r="BJ170" s="3" t="s">
        <v>194</v>
      </c>
      <c r="BK170" s="3" t="s">
        <v>194</v>
      </c>
      <c r="BL170" s="3" t="s">
        <v>194</v>
      </c>
      <c r="BM170" s="3" t="s">
        <v>192</v>
      </c>
      <c r="BN170" s="3" t="s">
        <v>192</v>
      </c>
      <c r="BO170" s="3" t="s">
        <v>194</v>
      </c>
      <c r="BP170" s="3" t="s">
        <v>195</v>
      </c>
      <c r="BQ170" s="3" t="s">
        <v>203</v>
      </c>
      <c r="BR170" s="3" t="s">
        <v>203</v>
      </c>
      <c r="BS170" s="3" t="s">
        <v>166</v>
      </c>
      <c r="BT170" s="3" t="s">
        <v>197</v>
      </c>
      <c r="BU170" s="3" t="s">
        <v>196</v>
      </c>
      <c r="BV170" s="3" t="s">
        <v>196</v>
      </c>
      <c r="BW170" s="3" t="s">
        <v>166</v>
      </c>
      <c r="BX170" s="3" t="s">
        <v>192</v>
      </c>
      <c r="BY170" s="3" t="s">
        <v>192</v>
      </c>
      <c r="BZ170" s="3" t="s">
        <v>165</v>
      </c>
      <c r="CA170" s="3" t="s">
        <v>195</v>
      </c>
      <c r="CB170" s="3" t="s">
        <v>155</v>
      </c>
      <c r="CF170" s="3" t="s">
        <v>155</v>
      </c>
      <c r="CG170" s="3" t="s">
        <v>155</v>
      </c>
      <c r="CH170" s="3">
        <v>0.0</v>
      </c>
      <c r="CI170" s="3" t="s">
        <v>172</v>
      </c>
      <c r="CS170" s="3" t="s">
        <v>155</v>
      </c>
      <c r="CY170" s="3" t="s">
        <v>201</v>
      </c>
      <c r="CZ170" s="3" t="s">
        <v>229</v>
      </c>
      <c r="DA170" s="3" t="s">
        <v>229</v>
      </c>
      <c r="DB170" s="3" t="s">
        <v>229</v>
      </c>
      <c r="DC170" s="3" t="s">
        <v>229</v>
      </c>
      <c r="DD170" s="3" t="s">
        <v>229</v>
      </c>
      <c r="DE170" s="3" t="s">
        <v>229</v>
      </c>
      <c r="DF170" s="3" t="s">
        <v>230</v>
      </c>
      <c r="DG170" s="3" t="s">
        <v>201</v>
      </c>
      <c r="DH170" s="3" t="s">
        <v>180</v>
      </c>
      <c r="DI170" s="3" t="s">
        <v>180</v>
      </c>
      <c r="DJ170" s="3" t="s">
        <v>180</v>
      </c>
      <c r="DK170" s="3" t="s">
        <v>196</v>
      </c>
      <c r="DL170" s="3" t="s">
        <v>181</v>
      </c>
      <c r="DM170" s="3" t="s">
        <v>202</v>
      </c>
      <c r="DN170" s="3" t="s">
        <v>202</v>
      </c>
      <c r="DO170" s="3" t="s">
        <v>202</v>
      </c>
      <c r="DP170" s="3" t="s">
        <v>202</v>
      </c>
      <c r="DQ170" s="3" t="s">
        <v>202</v>
      </c>
      <c r="DR170" s="3" t="s">
        <v>202</v>
      </c>
      <c r="DS170" s="3" t="s">
        <v>202</v>
      </c>
      <c r="DT170" s="3" t="s">
        <v>202</v>
      </c>
      <c r="DU170" s="3" t="s">
        <v>197</v>
      </c>
      <c r="DV170" s="3" t="s">
        <v>202</v>
      </c>
      <c r="DW170" s="3" t="s">
        <v>202</v>
      </c>
      <c r="DX170" s="3" t="s">
        <v>202</v>
      </c>
      <c r="DY170" s="3" t="s">
        <v>202</v>
      </c>
      <c r="DZ170" s="3" t="s">
        <v>202</v>
      </c>
      <c r="EA170" s="3" t="s">
        <v>155</v>
      </c>
      <c r="EB170" s="3" t="s">
        <v>155</v>
      </c>
      <c r="EC170" s="3" t="s">
        <v>214</v>
      </c>
      <c r="ED170" s="3" t="s">
        <v>155</v>
      </c>
      <c r="EE170" s="3" t="s">
        <v>155</v>
      </c>
      <c r="EF170" s="3" t="s">
        <v>155</v>
      </c>
      <c r="EG170" s="3" t="s">
        <v>155</v>
      </c>
      <c r="EH170" s="3" t="s">
        <v>204</v>
      </c>
      <c r="EI170" s="3" t="s">
        <v>204</v>
      </c>
      <c r="EJ170" s="3" t="s">
        <v>204</v>
      </c>
      <c r="EK170" s="3" t="s">
        <v>222</v>
      </c>
      <c r="EL170" s="3" t="s">
        <v>182</v>
      </c>
      <c r="EM170" s="3" t="s">
        <v>182</v>
      </c>
      <c r="EN170" s="3" t="s">
        <v>204</v>
      </c>
      <c r="EO170" s="3" t="s">
        <v>205</v>
      </c>
      <c r="EP170" s="3" t="s">
        <v>205</v>
      </c>
      <c r="EQ170" s="3" t="s">
        <v>192</v>
      </c>
      <c r="ER170" s="3" t="s">
        <v>206</v>
      </c>
      <c r="ES170" s="3" t="s">
        <v>206</v>
      </c>
      <c r="ET170" s="3" t="s">
        <v>206</v>
      </c>
      <c r="EU170" s="3" t="s">
        <v>206</v>
      </c>
      <c r="EV170" s="3" t="s">
        <v>469</v>
      </c>
      <c r="EW170" s="4" t="str">
        <f>TEXT("6278927961522815858","0")</f>
        <v>6278927961522815858</v>
      </c>
    </row>
    <row r="171">
      <c r="A171" s="2">
        <v>45847.58224537037</v>
      </c>
      <c r="B171" s="3" t="s">
        <v>153</v>
      </c>
      <c r="C171" s="3" t="s">
        <v>153</v>
      </c>
      <c r="D171" s="3" t="s">
        <v>232</v>
      </c>
      <c r="E171" s="3" t="s">
        <v>155</v>
      </c>
      <c r="F171" s="3" t="s">
        <v>155</v>
      </c>
      <c r="G171" s="3" t="s">
        <v>155</v>
      </c>
      <c r="J171" s="3" t="s">
        <v>186</v>
      </c>
      <c r="N171" s="3" t="s">
        <v>158</v>
      </c>
      <c r="S171" s="3" t="s">
        <v>158</v>
      </c>
      <c r="W171" s="3" t="s">
        <v>157</v>
      </c>
      <c r="AC171" s="3" t="s">
        <v>158</v>
      </c>
      <c r="AG171" s="3" t="s">
        <v>217</v>
      </c>
      <c r="AH171" s="3">
        <v>2005.0</v>
      </c>
      <c r="AI171" s="3" t="s">
        <v>187</v>
      </c>
      <c r="AK171" s="3" t="s">
        <v>258</v>
      </c>
      <c r="AN171" s="3" t="s">
        <v>189</v>
      </c>
      <c r="AP171" s="3" t="s">
        <v>190</v>
      </c>
      <c r="AQ171" s="3" t="s">
        <v>190</v>
      </c>
      <c r="AR171" s="3" t="s">
        <v>190</v>
      </c>
      <c r="AS171" s="3" t="s">
        <v>190</v>
      </c>
      <c r="AT171" s="3" t="s">
        <v>162</v>
      </c>
      <c r="AU171" s="3" t="s">
        <v>155</v>
      </c>
      <c r="BD171" s="3" t="s">
        <v>153</v>
      </c>
      <c r="BE171" s="3" t="s">
        <v>191</v>
      </c>
      <c r="BF171" s="3" t="s">
        <v>191</v>
      </c>
      <c r="BG171" s="3" t="s">
        <v>191</v>
      </c>
      <c r="BH171" s="3" t="s">
        <v>191</v>
      </c>
      <c r="BI171" s="3" t="s">
        <v>193</v>
      </c>
      <c r="BJ171" s="3" t="s">
        <v>193</v>
      </c>
      <c r="BK171" s="3" t="s">
        <v>193</v>
      </c>
      <c r="BL171" s="3" t="s">
        <v>193</v>
      </c>
      <c r="BM171" s="3" t="s">
        <v>193</v>
      </c>
      <c r="BN171" s="3" t="s">
        <v>192</v>
      </c>
      <c r="BO171" s="3" t="s">
        <v>193</v>
      </c>
      <c r="BP171" s="3" t="s">
        <v>192</v>
      </c>
      <c r="BQ171" s="3" t="s">
        <v>196</v>
      </c>
      <c r="BR171" s="3" t="s">
        <v>197</v>
      </c>
      <c r="BS171" s="3" t="s">
        <v>166</v>
      </c>
      <c r="BT171" s="3" t="s">
        <v>166</v>
      </c>
      <c r="BU171" s="3" t="s">
        <v>196</v>
      </c>
      <c r="BV171" s="3" t="s">
        <v>197</v>
      </c>
      <c r="BW171" s="3" t="s">
        <v>197</v>
      </c>
      <c r="CB171" s="3" t="s">
        <v>155</v>
      </c>
      <c r="CF171" s="3" t="s">
        <v>155</v>
      </c>
      <c r="CG171" s="3" t="s">
        <v>240</v>
      </c>
      <c r="CH171" s="3">
        <v>9.0</v>
      </c>
      <c r="CI171" s="3" t="s">
        <v>172</v>
      </c>
      <c r="CS171" s="3" t="s">
        <v>155</v>
      </c>
      <c r="CY171" s="3" t="s">
        <v>221</v>
      </c>
      <c r="CZ171" s="3" t="s">
        <v>200</v>
      </c>
      <c r="DA171" s="3" t="s">
        <v>200</v>
      </c>
      <c r="DB171" s="3" t="s">
        <v>200</v>
      </c>
      <c r="DC171" s="3" t="s">
        <v>200</v>
      </c>
      <c r="DD171" s="3" t="s">
        <v>200</v>
      </c>
      <c r="DE171" s="3" t="s">
        <v>200</v>
      </c>
      <c r="DF171" s="3" t="s">
        <v>178</v>
      </c>
      <c r="DG171" s="3" t="s">
        <v>178</v>
      </c>
      <c r="DH171" s="3" t="s">
        <v>178</v>
      </c>
      <c r="DI171" s="3" t="s">
        <v>178</v>
      </c>
      <c r="DJ171" s="3" t="s">
        <v>178</v>
      </c>
      <c r="DK171" s="3" t="s">
        <v>197</v>
      </c>
      <c r="DL171" s="3" t="s">
        <v>197</v>
      </c>
      <c r="DM171" s="3" t="s">
        <v>202</v>
      </c>
      <c r="DN171" s="3" t="s">
        <v>202</v>
      </c>
      <c r="DO171" s="3" t="s">
        <v>197</v>
      </c>
      <c r="DP171" s="3" t="s">
        <v>202</v>
      </c>
      <c r="DQ171" s="3" t="s">
        <v>197</v>
      </c>
      <c r="DR171" s="3" t="s">
        <v>196</v>
      </c>
      <c r="DS171" s="3" t="s">
        <v>203</v>
      </c>
      <c r="DT171" s="3" t="s">
        <v>203</v>
      </c>
      <c r="DU171" s="3" t="s">
        <v>197</v>
      </c>
      <c r="DV171" s="3" t="s">
        <v>202</v>
      </c>
      <c r="DW171" s="3" t="s">
        <v>202</v>
      </c>
      <c r="DX171" s="3" t="s">
        <v>202</v>
      </c>
      <c r="DY171" s="3" t="s">
        <v>202</v>
      </c>
      <c r="DZ171" s="3" t="s">
        <v>202</v>
      </c>
      <c r="EA171" s="3" t="s">
        <v>155</v>
      </c>
      <c r="EB171" s="3" t="s">
        <v>155</v>
      </c>
      <c r="EC171" s="3" t="s">
        <v>155</v>
      </c>
      <c r="ED171" s="3" t="s">
        <v>155</v>
      </c>
      <c r="EE171" s="3" t="s">
        <v>155</v>
      </c>
      <c r="EF171" s="3" t="s">
        <v>155</v>
      </c>
      <c r="EG171" s="3" t="s">
        <v>155</v>
      </c>
      <c r="EH171" s="3" t="s">
        <v>204</v>
      </c>
      <c r="EI171" s="3" t="s">
        <v>204</v>
      </c>
      <c r="EJ171" s="3" t="s">
        <v>204</v>
      </c>
      <c r="EK171" s="3" t="s">
        <v>204</v>
      </c>
      <c r="EL171" s="3" t="s">
        <v>182</v>
      </c>
      <c r="EM171" s="3" t="s">
        <v>215</v>
      </c>
      <c r="EN171" s="3" t="s">
        <v>215</v>
      </c>
      <c r="EO171" s="3" t="s">
        <v>205</v>
      </c>
      <c r="EP171" s="3" t="s">
        <v>205</v>
      </c>
      <c r="EQ171" s="3" t="s">
        <v>205</v>
      </c>
      <c r="ER171" s="3" t="s">
        <v>205</v>
      </c>
      <c r="ES171" s="3" t="s">
        <v>205</v>
      </c>
      <c r="ET171" s="3" t="s">
        <v>205</v>
      </c>
      <c r="EU171" s="3" t="s">
        <v>205</v>
      </c>
      <c r="EV171" s="3" t="s">
        <v>470</v>
      </c>
      <c r="EW171" s="4" t="str">
        <f>TEXT("6278931060853988227","0")</f>
        <v>6278931060853988227</v>
      </c>
    </row>
    <row r="172">
      <c r="A172" s="2">
        <v>45847.58292824074</v>
      </c>
      <c r="B172" s="3" t="s">
        <v>153</v>
      </c>
      <c r="C172" s="3" t="s">
        <v>153</v>
      </c>
      <c r="D172" s="3" t="s">
        <v>444</v>
      </c>
      <c r="E172" s="3" t="s">
        <v>155</v>
      </c>
      <c r="F172" s="3" t="s">
        <v>155</v>
      </c>
      <c r="G172" s="3" t="s">
        <v>155</v>
      </c>
      <c r="K172" s="3" t="s">
        <v>185</v>
      </c>
      <c r="N172" s="3" t="s">
        <v>158</v>
      </c>
      <c r="S172" s="3" t="s">
        <v>158</v>
      </c>
      <c r="W172" s="3" t="s">
        <v>157</v>
      </c>
      <c r="AF172" s="3" t="s">
        <v>156</v>
      </c>
      <c r="AG172" s="3" t="s">
        <v>224</v>
      </c>
      <c r="AH172" s="3">
        <v>2021.0</v>
      </c>
      <c r="AI172" s="3" t="s">
        <v>279</v>
      </c>
      <c r="AO172" s="3" t="s">
        <v>153</v>
      </c>
      <c r="AP172" s="3" t="s">
        <v>190</v>
      </c>
      <c r="AQ172" s="3" t="s">
        <v>243</v>
      </c>
      <c r="AR172" s="3" t="s">
        <v>243</v>
      </c>
      <c r="AS172" s="3" t="s">
        <v>210</v>
      </c>
      <c r="AT172" s="3" t="s">
        <v>162</v>
      </c>
      <c r="AU172" s="3" t="s">
        <v>155</v>
      </c>
      <c r="BD172" s="3" t="s">
        <v>153</v>
      </c>
      <c r="BE172" s="3" t="s">
        <v>156</v>
      </c>
      <c r="BF172" s="3" t="s">
        <v>164</v>
      </c>
      <c r="BG172" s="3" t="s">
        <v>156</v>
      </c>
      <c r="BH172" s="3" t="s">
        <v>164</v>
      </c>
      <c r="BI172" s="3" t="s">
        <v>192</v>
      </c>
      <c r="BJ172" s="3" t="s">
        <v>193</v>
      </c>
      <c r="BK172" s="3" t="s">
        <v>195</v>
      </c>
      <c r="BL172" s="3" t="s">
        <v>193</v>
      </c>
      <c r="BM172" s="3" t="s">
        <v>193</v>
      </c>
      <c r="BN172" s="3" t="s">
        <v>193</v>
      </c>
      <c r="BO172" s="3" t="s">
        <v>193</v>
      </c>
      <c r="BP172" s="3" t="s">
        <v>193</v>
      </c>
      <c r="BQ172" s="3" t="s">
        <v>181</v>
      </c>
      <c r="BR172" s="3" t="s">
        <v>196</v>
      </c>
      <c r="BS172" s="3" t="s">
        <v>197</v>
      </c>
      <c r="BT172" s="3" t="s">
        <v>197</v>
      </c>
      <c r="BU172" s="3" t="s">
        <v>181</v>
      </c>
      <c r="BV172" s="3" t="s">
        <v>196</v>
      </c>
      <c r="BW172" s="3" t="s">
        <v>196</v>
      </c>
      <c r="CB172" s="3" t="s">
        <v>155</v>
      </c>
      <c r="CF172" s="3" t="s">
        <v>155</v>
      </c>
      <c r="CG172" s="3" t="s">
        <v>198</v>
      </c>
      <c r="CH172" s="3">
        <v>3.0</v>
      </c>
      <c r="CI172" s="3" t="s">
        <v>172</v>
      </c>
      <c r="CS172" s="3" t="s">
        <v>155</v>
      </c>
      <c r="CY172" s="3" t="s">
        <v>201</v>
      </c>
      <c r="CZ172" s="3" t="s">
        <v>229</v>
      </c>
      <c r="DA172" s="3" t="s">
        <v>229</v>
      </c>
      <c r="DB172" s="3" t="s">
        <v>179</v>
      </c>
      <c r="DC172" s="3" t="s">
        <v>199</v>
      </c>
      <c r="DD172" s="3" t="s">
        <v>200</v>
      </c>
      <c r="DE172" s="3" t="s">
        <v>200</v>
      </c>
      <c r="DF172" s="3" t="s">
        <v>201</v>
      </c>
      <c r="DG172" s="3" t="s">
        <v>180</v>
      </c>
      <c r="DH172" s="3" t="s">
        <v>201</v>
      </c>
      <c r="DI172" s="3" t="s">
        <v>180</v>
      </c>
      <c r="DJ172" s="3" t="s">
        <v>201</v>
      </c>
      <c r="DK172" s="3" t="s">
        <v>197</v>
      </c>
      <c r="DL172" s="3" t="s">
        <v>196</v>
      </c>
      <c r="DM172" s="3" t="s">
        <v>197</v>
      </c>
      <c r="DN172" s="3" t="s">
        <v>203</v>
      </c>
      <c r="DO172" s="3" t="s">
        <v>203</v>
      </c>
      <c r="DP172" s="3" t="s">
        <v>203</v>
      </c>
      <c r="DQ172" s="3" t="s">
        <v>197</v>
      </c>
      <c r="DR172" s="3" t="s">
        <v>197</v>
      </c>
      <c r="DS172" s="3" t="s">
        <v>197</v>
      </c>
      <c r="DT172" s="3" t="s">
        <v>197</v>
      </c>
      <c r="DU172" s="3" t="s">
        <v>197</v>
      </c>
      <c r="DV172" s="3" t="s">
        <v>197</v>
      </c>
      <c r="DW172" s="3" t="s">
        <v>197</v>
      </c>
      <c r="DX172" s="3" t="s">
        <v>181</v>
      </c>
      <c r="DY172" s="3" t="s">
        <v>181</v>
      </c>
      <c r="DZ172" s="3" t="s">
        <v>197</v>
      </c>
      <c r="EA172" s="3" t="s">
        <v>274</v>
      </c>
      <c r="EB172" s="3" t="s">
        <v>214</v>
      </c>
      <c r="EC172" s="3" t="s">
        <v>155</v>
      </c>
      <c r="ED172" s="3" t="s">
        <v>155</v>
      </c>
      <c r="EE172" s="3" t="s">
        <v>214</v>
      </c>
      <c r="EF172" s="3" t="s">
        <v>155</v>
      </c>
      <c r="EG172" s="3" t="s">
        <v>214</v>
      </c>
      <c r="EH172" s="3" t="s">
        <v>222</v>
      </c>
      <c r="EI172" s="3" t="s">
        <v>222</v>
      </c>
      <c r="EJ172" s="3" t="s">
        <v>222</v>
      </c>
      <c r="EK172" s="3" t="s">
        <v>182</v>
      </c>
      <c r="EL172" s="3" t="s">
        <v>215</v>
      </c>
      <c r="EM172" s="3" t="s">
        <v>222</v>
      </c>
      <c r="EN172" s="3" t="s">
        <v>222</v>
      </c>
      <c r="EO172" s="3" t="s">
        <v>183</v>
      </c>
      <c r="EP172" s="3" t="s">
        <v>183</v>
      </c>
      <c r="EQ172" s="3" t="s">
        <v>183</v>
      </c>
      <c r="ER172" s="3" t="s">
        <v>183</v>
      </c>
      <c r="ES172" s="3" t="s">
        <v>183</v>
      </c>
      <c r="ET172" s="3" t="s">
        <v>193</v>
      </c>
      <c r="EU172" s="3" t="s">
        <v>183</v>
      </c>
      <c r="EV172" s="3" t="s">
        <v>471</v>
      </c>
      <c r="EW172" s="4" t="str">
        <f>TEXT("6278931656429002575","0")</f>
        <v>6278931656429002575</v>
      </c>
    </row>
    <row r="173">
      <c r="A173" s="2">
        <v>45847.583182870374</v>
      </c>
      <c r="B173" s="3" t="s">
        <v>153</v>
      </c>
      <c r="C173" s="3" t="s">
        <v>155</v>
      </c>
      <c r="E173" s="3" t="s">
        <v>155</v>
      </c>
      <c r="F173" s="3" t="s">
        <v>155</v>
      </c>
      <c r="G173" s="3" t="s">
        <v>155</v>
      </c>
      <c r="J173" s="3" t="s">
        <v>186</v>
      </c>
      <c r="N173" s="3" t="s">
        <v>158</v>
      </c>
      <c r="S173" s="3" t="s">
        <v>158</v>
      </c>
      <c r="Y173" s="3" t="s">
        <v>186</v>
      </c>
      <c r="AB173" s="3" t="s">
        <v>157</v>
      </c>
      <c r="AG173" s="3" t="s">
        <v>224</v>
      </c>
      <c r="AH173" s="3">
        <v>2012.0</v>
      </c>
      <c r="AI173" s="3" t="s">
        <v>279</v>
      </c>
      <c r="AO173" s="3" t="s">
        <v>153</v>
      </c>
      <c r="AP173" s="3" t="s">
        <v>190</v>
      </c>
      <c r="AQ173" s="3" t="s">
        <v>190</v>
      </c>
      <c r="AR173" s="3" t="s">
        <v>243</v>
      </c>
      <c r="AS173" s="3" t="s">
        <v>225</v>
      </c>
      <c r="AT173" s="3" t="s">
        <v>234</v>
      </c>
      <c r="AU173" s="3" t="s">
        <v>153</v>
      </c>
      <c r="AV173" s="3" t="s">
        <v>155</v>
      </c>
      <c r="BD173" s="3" t="s">
        <v>155</v>
      </c>
      <c r="CI173" s="3" t="s">
        <v>172</v>
      </c>
      <c r="CS173" s="3" t="s">
        <v>155</v>
      </c>
      <c r="CY173" s="3" t="s">
        <v>180</v>
      </c>
      <c r="CZ173" s="3" t="s">
        <v>179</v>
      </c>
      <c r="DA173" s="3" t="s">
        <v>179</v>
      </c>
      <c r="DB173" s="3" t="s">
        <v>179</v>
      </c>
      <c r="DC173" s="3" t="s">
        <v>200</v>
      </c>
      <c r="DD173" s="3" t="s">
        <v>179</v>
      </c>
      <c r="DE173" s="3" t="s">
        <v>200</v>
      </c>
      <c r="DF173" s="3" t="s">
        <v>180</v>
      </c>
      <c r="DG173" s="3" t="s">
        <v>180</v>
      </c>
      <c r="DH173" s="3" t="s">
        <v>180</v>
      </c>
      <c r="DI173" s="3" t="s">
        <v>180</v>
      </c>
      <c r="DJ173" s="3" t="s">
        <v>180</v>
      </c>
      <c r="DK173" s="3" t="s">
        <v>197</v>
      </c>
      <c r="DL173" s="3" t="s">
        <v>202</v>
      </c>
      <c r="DM173" s="3" t="s">
        <v>202</v>
      </c>
      <c r="DN173" s="3" t="s">
        <v>202</v>
      </c>
      <c r="DO173" s="3" t="s">
        <v>196</v>
      </c>
      <c r="DP173" s="3" t="s">
        <v>196</v>
      </c>
      <c r="DQ173" s="3" t="s">
        <v>202</v>
      </c>
      <c r="DR173" s="3" t="s">
        <v>202</v>
      </c>
      <c r="DS173" s="3" t="s">
        <v>181</v>
      </c>
      <c r="DT173" s="3" t="s">
        <v>181</v>
      </c>
      <c r="DU173" s="3" t="s">
        <v>197</v>
      </c>
      <c r="DV173" s="3" t="s">
        <v>197</v>
      </c>
      <c r="DW173" s="3" t="s">
        <v>196</v>
      </c>
      <c r="DX173" s="3" t="s">
        <v>196</v>
      </c>
      <c r="DY173" s="3" t="s">
        <v>196</v>
      </c>
      <c r="DZ173" s="3" t="s">
        <v>196</v>
      </c>
      <c r="EA173" s="3" t="s">
        <v>214</v>
      </c>
      <c r="EB173" s="3" t="s">
        <v>155</v>
      </c>
      <c r="EC173" s="3" t="s">
        <v>155</v>
      </c>
      <c r="ED173" s="3" t="s">
        <v>155</v>
      </c>
      <c r="EE173" s="3" t="s">
        <v>155</v>
      </c>
      <c r="EF173" s="3" t="s">
        <v>155</v>
      </c>
      <c r="EG173" s="3" t="s">
        <v>155</v>
      </c>
      <c r="EH173" s="3" t="s">
        <v>247</v>
      </c>
      <c r="EI173" s="3" t="s">
        <v>247</v>
      </c>
      <c r="EJ173" s="3" t="s">
        <v>247</v>
      </c>
      <c r="EK173" s="3" t="s">
        <v>247</v>
      </c>
      <c r="EL173" s="3" t="s">
        <v>247</v>
      </c>
      <c r="EM173" s="3" t="s">
        <v>247</v>
      </c>
      <c r="EN173" s="3" t="s">
        <v>247</v>
      </c>
      <c r="EO173" s="3" t="s">
        <v>206</v>
      </c>
      <c r="EP173" s="3" t="s">
        <v>183</v>
      </c>
      <c r="EQ173" s="3" t="s">
        <v>183</v>
      </c>
      <c r="ER173" s="3" t="s">
        <v>183</v>
      </c>
      <c r="ES173" s="3" t="s">
        <v>183</v>
      </c>
      <c r="ET173" s="3" t="s">
        <v>183</v>
      </c>
      <c r="EU173" s="3" t="s">
        <v>183</v>
      </c>
      <c r="EV173" s="3" t="s">
        <v>472</v>
      </c>
      <c r="EW173" s="4" t="str">
        <f>TEXT("6278931875522659980","0")</f>
        <v>6278931875522659980</v>
      </c>
    </row>
    <row r="174">
      <c r="A174" s="2">
        <v>45847.58642361111</v>
      </c>
      <c r="B174" s="3" t="s">
        <v>153</v>
      </c>
      <c r="C174" s="3" t="s">
        <v>155</v>
      </c>
      <c r="E174" s="3" t="s">
        <v>155</v>
      </c>
      <c r="F174" s="3" t="s">
        <v>153</v>
      </c>
      <c r="G174" s="3" t="s">
        <v>155</v>
      </c>
      <c r="K174" s="3" t="s">
        <v>185</v>
      </c>
      <c r="N174" s="3" t="s">
        <v>158</v>
      </c>
      <c r="S174" s="3" t="s">
        <v>158</v>
      </c>
      <c r="W174" s="3" t="s">
        <v>157</v>
      </c>
      <c r="AC174" s="3" t="s">
        <v>158</v>
      </c>
      <c r="AG174" s="3" t="s">
        <v>159</v>
      </c>
      <c r="AH174" s="3">
        <v>2020.0</v>
      </c>
      <c r="AI174" s="3" t="s">
        <v>187</v>
      </c>
      <c r="AL174" s="3" t="s">
        <v>237</v>
      </c>
      <c r="AN174" s="3" t="s">
        <v>270</v>
      </c>
      <c r="AP174" s="3" t="s">
        <v>243</v>
      </c>
      <c r="AQ174" s="3" t="s">
        <v>243</v>
      </c>
      <c r="AR174" s="3" t="s">
        <v>243</v>
      </c>
      <c r="AS174" s="3" t="s">
        <v>210</v>
      </c>
      <c r="AT174" s="3" t="s">
        <v>218</v>
      </c>
      <c r="AU174" s="3" t="s">
        <v>153</v>
      </c>
      <c r="AV174" s="3" t="s">
        <v>153</v>
      </c>
      <c r="AW174" s="3" t="s">
        <v>163</v>
      </c>
      <c r="AX174" s="3" t="s">
        <v>153</v>
      </c>
      <c r="AY174" s="3" t="s">
        <v>244</v>
      </c>
      <c r="AZ174" s="3" t="s">
        <v>155</v>
      </c>
      <c r="BA174" s="3" t="s">
        <v>155</v>
      </c>
      <c r="BB174" s="3" t="s">
        <v>155</v>
      </c>
      <c r="BC174" s="3" t="s">
        <v>155</v>
      </c>
      <c r="BD174" s="3" t="s">
        <v>153</v>
      </c>
      <c r="BE174" s="3" t="s">
        <v>227</v>
      </c>
      <c r="BF174" s="3" t="s">
        <v>227</v>
      </c>
      <c r="BG174" s="3" t="s">
        <v>227</v>
      </c>
      <c r="BH174" s="3" t="s">
        <v>220</v>
      </c>
      <c r="BI174" s="3" t="s">
        <v>192</v>
      </c>
      <c r="BJ174" s="3" t="s">
        <v>192</v>
      </c>
      <c r="BK174" s="3" t="s">
        <v>192</v>
      </c>
      <c r="BL174" s="3" t="s">
        <v>192</v>
      </c>
      <c r="BM174" s="3" t="s">
        <v>192</v>
      </c>
      <c r="BN174" s="3" t="s">
        <v>192</v>
      </c>
      <c r="BO174" s="3" t="s">
        <v>192</v>
      </c>
      <c r="BP174" s="3" t="s">
        <v>195</v>
      </c>
      <c r="BQ174" s="3" t="s">
        <v>181</v>
      </c>
      <c r="BR174" s="3" t="s">
        <v>181</v>
      </c>
      <c r="BS174" s="3" t="s">
        <v>181</v>
      </c>
      <c r="BT174" s="3" t="s">
        <v>196</v>
      </c>
      <c r="BU174" s="3" t="s">
        <v>196</v>
      </c>
      <c r="BV174" s="3" t="s">
        <v>181</v>
      </c>
      <c r="BW174" s="3" t="s">
        <v>196</v>
      </c>
      <c r="BX174" s="3" t="s">
        <v>192</v>
      </c>
      <c r="BY174" s="3" t="s">
        <v>192</v>
      </c>
      <c r="BZ174" s="3" t="s">
        <v>195</v>
      </c>
      <c r="CA174" s="3" t="s">
        <v>192</v>
      </c>
      <c r="CB174" s="3" t="s">
        <v>155</v>
      </c>
      <c r="CF174" s="3" t="s">
        <v>155</v>
      </c>
      <c r="CG174" s="3" t="s">
        <v>198</v>
      </c>
      <c r="CH174" s="3">
        <v>1.0</v>
      </c>
      <c r="CI174" s="3" t="s">
        <v>172</v>
      </c>
      <c r="CS174" s="3" t="s">
        <v>155</v>
      </c>
      <c r="CY174" s="3" t="s">
        <v>180</v>
      </c>
      <c r="CZ174" s="3" t="s">
        <v>179</v>
      </c>
      <c r="DA174" s="3" t="s">
        <v>179</v>
      </c>
      <c r="DB174" s="3" t="s">
        <v>179</v>
      </c>
      <c r="DC174" s="3" t="s">
        <v>179</v>
      </c>
      <c r="DD174" s="3" t="s">
        <v>179</v>
      </c>
      <c r="DE174" s="3" t="s">
        <v>200</v>
      </c>
      <c r="DF174" s="3" t="s">
        <v>230</v>
      </c>
      <c r="DG174" s="3" t="s">
        <v>180</v>
      </c>
      <c r="DH174" s="3" t="s">
        <v>180</v>
      </c>
      <c r="DI174" s="3" t="s">
        <v>180</v>
      </c>
      <c r="DJ174" s="3" t="s">
        <v>180</v>
      </c>
      <c r="DK174" s="3" t="s">
        <v>196</v>
      </c>
      <c r="DL174" s="3" t="s">
        <v>181</v>
      </c>
      <c r="DM174" s="3" t="s">
        <v>197</v>
      </c>
      <c r="DN174" s="3" t="s">
        <v>197</v>
      </c>
      <c r="DO174" s="3" t="s">
        <v>197</v>
      </c>
      <c r="DP174" s="3" t="s">
        <v>202</v>
      </c>
      <c r="DQ174" s="3" t="s">
        <v>197</v>
      </c>
      <c r="DR174" s="3" t="s">
        <v>196</v>
      </c>
      <c r="DS174" s="3" t="s">
        <v>202</v>
      </c>
      <c r="DT174" s="3" t="s">
        <v>202</v>
      </c>
      <c r="DU174" s="3" t="s">
        <v>197</v>
      </c>
      <c r="DV174" s="3" t="s">
        <v>202</v>
      </c>
      <c r="DW174" s="3" t="s">
        <v>202</v>
      </c>
      <c r="DX174" s="3" t="s">
        <v>197</v>
      </c>
      <c r="DY174" s="3" t="s">
        <v>197</v>
      </c>
      <c r="DZ174" s="3" t="s">
        <v>197</v>
      </c>
      <c r="EA174" s="3" t="s">
        <v>155</v>
      </c>
      <c r="EB174" s="3" t="s">
        <v>155</v>
      </c>
      <c r="EC174" s="3" t="s">
        <v>155</v>
      </c>
      <c r="ED174" s="3" t="s">
        <v>155</v>
      </c>
      <c r="EE174" s="3" t="s">
        <v>155</v>
      </c>
      <c r="EF174" s="3" t="s">
        <v>155</v>
      </c>
      <c r="EG174" s="3" t="s">
        <v>155</v>
      </c>
      <c r="EH174" s="3" t="s">
        <v>222</v>
      </c>
      <c r="EI174" s="3" t="s">
        <v>204</v>
      </c>
      <c r="EJ174" s="3" t="s">
        <v>204</v>
      </c>
      <c r="EK174" s="3" t="s">
        <v>215</v>
      </c>
      <c r="EL174" s="3" t="s">
        <v>182</v>
      </c>
      <c r="EM174" s="3" t="s">
        <v>222</v>
      </c>
      <c r="EN174" s="3" t="s">
        <v>247</v>
      </c>
      <c r="EO174" s="3" t="s">
        <v>192</v>
      </c>
      <c r="EP174" s="3" t="s">
        <v>192</v>
      </c>
      <c r="EQ174" s="3" t="s">
        <v>206</v>
      </c>
      <c r="ER174" s="3" t="s">
        <v>206</v>
      </c>
      <c r="ES174" s="3" t="s">
        <v>206</v>
      </c>
      <c r="ET174" s="3" t="s">
        <v>206</v>
      </c>
      <c r="EU174" s="3" t="s">
        <v>192</v>
      </c>
      <c r="EV174" s="3" t="s">
        <v>473</v>
      </c>
      <c r="EW174" s="4" t="str">
        <f>TEXT("6278934678648153720","0")</f>
        <v>6278934678648153720</v>
      </c>
    </row>
    <row r="175">
      <c r="A175" s="2">
        <v>45847.58907407407</v>
      </c>
      <c r="B175" s="3" t="s">
        <v>153</v>
      </c>
      <c r="C175" s="3" t="s">
        <v>155</v>
      </c>
      <c r="E175" s="3" t="s">
        <v>155</v>
      </c>
      <c r="F175" s="3" t="s">
        <v>153</v>
      </c>
      <c r="G175" s="3" t="s">
        <v>155</v>
      </c>
      <c r="H175" s="3" t="s">
        <v>157</v>
      </c>
      <c r="M175" s="3" t="s">
        <v>157</v>
      </c>
      <c r="R175" s="3" t="s">
        <v>157</v>
      </c>
      <c r="W175" s="3" t="s">
        <v>157</v>
      </c>
      <c r="AB175" s="3" t="s">
        <v>157</v>
      </c>
      <c r="AG175" s="3" t="s">
        <v>474</v>
      </c>
      <c r="AH175" s="3">
        <v>2024.0</v>
      </c>
      <c r="AI175" s="3" t="s">
        <v>187</v>
      </c>
      <c r="AK175" s="3" t="s">
        <v>258</v>
      </c>
      <c r="AN175" s="3" t="s">
        <v>233</v>
      </c>
      <c r="AP175" s="3" t="s">
        <v>190</v>
      </c>
      <c r="AQ175" s="3" t="s">
        <v>190</v>
      </c>
      <c r="AR175" s="3" t="s">
        <v>190</v>
      </c>
      <c r="AS175" s="3" t="s">
        <v>190</v>
      </c>
      <c r="AT175" s="3" t="s">
        <v>226</v>
      </c>
      <c r="AU175" s="3" t="s">
        <v>153</v>
      </c>
      <c r="AV175" s="3" t="s">
        <v>153</v>
      </c>
      <c r="AW175" s="3" t="s">
        <v>219</v>
      </c>
      <c r="AX175" s="3" t="s">
        <v>153</v>
      </c>
      <c r="AY175" s="3" t="s">
        <v>293</v>
      </c>
      <c r="BD175" s="3" t="s">
        <v>153</v>
      </c>
      <c r="BE175" s="3" t="s">
        <v>191</v>
      </c>
      <c r="BF175" s="3" t="s">
        <v>227</v>
      </c>
      <c r="BG175" s="3" t="s">
        <v>227</v>
      </c>
      <c r="BH175" s="3" t="s">
        <v>227</v>
      </c>
      <c r="BI175" s="3" t="s">
        <v>194</v>
      </c>
      <c r="BJ175" s="3" t="s">
        <v>194</v>
      </c>
      <c r="BK175" s="3" t="s">
        <v>194</v>
      </c>
      <c r="BL175" s="3" t="s">
        <v>194</v>
      </c>
      <c r="BM175" s="3" t="s">
        <v>194</v>
      </c>
      <c r="BN175" s="3" t="s">
        <v>194</v>
      </c>
      <c r="BO175" s="3" t="s">
        <v>194</v>
      </c>
      <c r="BP175" s="3" t="s">
        <v>194</v>
      </c>
      <c r="BQ175" s="3" t="s">
        <v>203</v>
      </c>
      <c r="BR175" s="3" t="s">
        <v>181</v>
      </c>
      <c r="BS175" s="3" t="s">
        <v>203</v>
      </c>
      <c r="BT175" s="3" t="s">
        <v>203</v>
      </c>
      <c r="BU175" s="3" t="s">
        <v>181</v>
      </c>
      <c r="BV175" s="3" t="s">
        <v>181</v>
      </c>
      <c r="BW175" s="3" t="s">
        <v>203</v>
      </c>
      <c r="BX175" s="3" t="s">
        <v>194</v>
      </c>
      <c r="BY175" s="3" t="s">
        <v>194</v>
      </c>
      <c r="BZ175" s="3" t="s">
        <v>194</v>
      </c>
      <c r="CA175" s="3" t="s">
        <v>194</v>
      </c>
      <c r="CB175" s="3" t="s">
        <v>155</v>
      </c>
      <c r="CF175" s="3" t="s">
        <v>155</v>
      </c>
      <c r="CG175" s="3" t="s">
        <v>240</v>
      </c>
      <c r="CH175" s="3">
        <v>1.0</v>
      </c>
      <c r="CI175" s="3" t="s">
        <v>172</v>
      </c>
      <c r="CS175" s="3" t="s">
        <v>155</v>
      </c>
      <c r="CY175" s="3" t="s">
        <v>221</v>
      </c>
      <c r="CZ175" s="3" t="s">
        <v>199</v>
      </c>
      <c r="DA175" s="3" t="s">
        <v>199</v>
      </c>
      <c r="DB175" s="3" t="s">
        <v>199</v>
      </c>
      <c r="DC175" s="3" t="s">
        <v>199</v>
      </c>
      <c r="DD175" s="3" t="s">
        <v>199</v>
      </c>
      <c r="DE175" s="3" t="s">
        <v>199</v>
      </c>
      <c r="DF175" s="3" t="s">
        <v>178</v>
      </c>
      <c r="DG175" s="3" t="s">
        <v>178</v>
      </c>
      <c r="DH175" s="3" t="s">
        <v>178</v>
      </c>
      <c r="DI175" s="3" t="s">
        <v>178</v>
      </c>
      <c r="DJ175" s="3" t="s">
        <v>178</v>
      </c>
      <c r="DK175" s="3" t="s">
        <v>202</v>
      </c>
      <c r="DL175" s="3" t="s">
        <v>202</v>
      </c>
      <c r="DM175" s="3" t="s">
        <v>202</v>
      </c>
      <c r="DN175" s="3" t="s">
        <v>202</v>
      </c>
      <c r="DO175" s="3" t="s">
        <v>202</v>
      </c>
      <c r="DP175" s="3" t="s">
        <v>202</v>
      </c>
      <c r="DQ175" s="3" t="s">
        <v>202</v>
      </c>
      <c r="DR175" s="3" t="s">
        <v>202</v>
      </c>
      <c r="DS175" s="3" t="s">
        <v>202</v>
      </c>
      <c r="DT175" s="3" t="s">
        <v>202</v>
      </c>
      <c r="DU175" s="3" t="s">
        <v>202</v>
      </c>
      <c r="DV175" s="3" t="s">
        <v>202</v>
      </c>
      <c r="DW175" s="3" t="s">
        <v>202</v>
      </c>
      <c r="DX175" s="3" t="s">
        <v>202</v>
      </c>
      <c r="DY175" s="3" t="s">
        <v>202</v>
      </c>
      <c r="DZ175" s="3" t="s">
        <v>202</v>
      </c>
      <c r="EA175" s="3" t="s">
        <v>155</v>
      </c>
      <c r="EB175" s="3" t="s">
        <v>155</v>
      </c>
      <c r="EC175" s="3" t="s">
        <v>155</v>
      </c>
      <c r="ED175" s="3" t="s">
        <v>155</v>
      </c>
      <c r="EE175" s="3" t="s">
        <v>155</v>
      </c>
      <c r="EF175" s="3" t="s">
        <v>155</v>
      </c>
      <c r="EG175" s="3" t="s">
        <v>155</v>
      </c>
      <c r="EH175" s="3" t="s">
        <v>204</v>
      </c>
      <c r="EI175" s="3" t="s">
        <v>204</v>
      </c>
      <c r="EJ175" s="3" t="s">
        <v>204</v>
      </c>
      <c r="EK175" s="3" t="s">
        <v>204</v>
      </c>
      <c r="EL175" s="3" t="s">
        <v>204</v>
      </c>
      <c r="EM175" s="3" t="s">
        <v>204</v>
      </c>
      <c r="EN175" s="3" t="s">
        <v>204</v>
      </c>
      <c r="EO175" s="3" t="s">
        <v>205</v>
      </c>
      <c r="EP175" s="3" t="s">
        <v>205</v>
      </c>
      <c r="EQ175" s="3" t="s">
        <v>205</v>
      </c>
      <c r="ER175" s="3" t="s">
        <v>205</v>
      </c>
      <c r="ES175" s="3" t="s">
        <v>205</v>
      </c>
      <c r="ET175" s="3" t="s">
        <v>205</v>
      </c>
      <c r="EU175" s="3" t="s">
        <v>205</v>
      </c>
      <c r="EV175" s="3" t="s">
        <v>475</v>
      </c>
      <c r="EW175" s="4" t="str">
        <f>TEXT("6278936968098867130","0")</f>
        <v>6278936968098867130</v>
      </c>
    </row>
    <row r="176">
      <c r="A176" s="2">
        <v>45847.590092592596</v>
      </c>
      <c r="B176" s="3" t="s">
        <v>153</v>
      </c>
      <c r="C176" s="3" t="s">
        <v>155</v>
      </c>
      <c r="E176" s="3" t="s">
        <v>155</v>
      </c>
      <c r="F176" s="3" t="s">
        <v>153</v>
      </c>
      <c r="G176" s="3" t="s">
        <v>155</v>
      </c>
      <c r="J176" s="3" t="s">
        <v>186</v>
      </c>
      <c r="N176" s="3" t="s">
        <v>158</v>
      </c>
      <c r="S176" s="3" t="s">
        <v>158</v>
      </c>
      <c r="X176" s="3" t="s">
        <v>158</v>
      </c>
      <c r="AD176" s="3" t="s">
        <v>186</v>
      </c>
      <c r="AG176" s="3" t="s">
        <v>217</v>
      </c>
      <c r="AH176" s="3">
        <v>2015.0</v>
      </c>
      <c r="AI176" s="3" t="s">
        <v>187</v>
      </c>
      <c r="AL176" s="3" t="s">
        <v>237</v>
      </c>
      <c r="AN176" s="3" t="s">
        <v>233</v>
      </c>
      <c r="AP176" s="3" t="s">
        <v>190</v>
      </c>
      <c r="AQ176" s="3" t="s">
        <v>190</v>
      </c>
      <c r="AR176" s="3" t="s">
        <v>250</v>
      </c>
      <c r="AS176" s="3" t="s">
        <v>250</v>
      </c>
      <c r="AT176" s="3" t="s">
        <v>218</v>
      </c>
      <c r="AU176" s="3" t="s">
        <v>153</v>
      </c>
      <c r="AV176" s="3" t="s">
        <v>155</v>
      </c>
      <c r="BD176" s="3" t="s">
        <v>153</v>
      </c>
      <c r="BE176" s="3" t="s">
        <v>164</v>
      </c>
      <c r="BF176" s="3" t="s">
        <v>220</v>
      </c>
      <c r="BG176" s="3" t="s">
        <v>191</v>
      </c>
      <c r="BH176" s="3" t="s">
        <v>220</v>
      </c>
      <c r="BI176" s="3" t="s">
        <v>192</v>
      </c>
      <c r="BJ176" s="3" t="s">
        <v>192</v>
      </c>
      <c r="BK176" s="3" t="s">
        <v>195</v>
      </c>
      <c r="BL176" s="3" t="s">
        <v>194</v>
      </c>
      <c r="BM176" s="3" t="s">
        <v>194</v>
      </c>
      <c r="BN176" s="3" t="s">
        <v>194</v>
      </c>
      <c r="BO176" s="3" t="s">
        <v>195</v>
      </c>
      <c r="BP176" s="3" t="s">
        <v>194</v>
      </c>
      <c r="BQ176" s="3" t="s">
        <v>181</v>
      </c>
      <c r="BR176" s="3" t="s">
        <v>196</v>
      </c>
      <c r="BS176" s="3" t="s">
        <v>166</v>
      </c>
      <c r="BT176" s="3" t="s">
        <v>196</v>
      </c>
      <c r="BU176" s="3" t="s">
        <v>181</v>
      </c>
      <c r="BV176" s="3" t="s">
        <v>196</v>
      </c>
      <c r="BW176" s="3" t="s">
        <v>197</v>
      </c>
      <c r="BX176" s="3" t="s">
        <v>195</v>
      </c>
      <c r="BY176" s="3" t="s">
        <v>165</v>
      </c>
      <c r="BZ176" s="3" t="s">
        <v>165</v>
      </c>
      <c r="CA176" s="3" t="s">
        <v>165</v>
      </c>
      <c r="CB176" s="3" t="s">
        <v>155</v>
      </c>
      <c r="CF176" s="3" t="s">
        <v>155</v>
      </c>
      <c r="CG176" s="3" t="s">
        <v>155</v>
      </c>
      <c r="CH176" s="3">
        <v>0.0</v>
      </c>
      <c r="CI176" s="3" t="s">
        <v>172</v>
      </c>
      <c r="CS176" s="3" t="s">
        <v>155</v>
      </c>
      <c r="CY176" s="3" t="s">
        <v>180</v>
      </c>
      <c r="CZ176" s="3" t="s">
        <v>200</v>
      </c>
      <c r="DA176" s="3" t="s">
        <v>200</v>
      </c>
      <c r="DB176" s="3" t="s">
        <v>200</v>
      </c>
      <c r="DC176" s="3" t="s">
        <v>200</v>
      </c>
      <c r="DD176" s="3" t="s">
        <v>200</v>
      </c>
      <c r="DE176" s="3" t="s">
        <v>200</v>
      </c>
      <c r="DF176" s="3" t="s">
        <v>230</v>
      </c>
      <c r="DG176" s="3" t="s">
        <v>230</v>
      </c>
      <c r="DH176" s="3" t="s">
        <v>230</v>
      </c>
      <c r="DI176" s="3" t="s">
        <v>230</v>
      </c>
      <c r="DJ176" s="3" t="s">
        <v>230</v>
      </c>
      <c r="DK176" s="3" t="s">
        <v>197</v>
      </c>
      <c r="DL176" s="3" t="s">
        <v>196</v>
      </c>
      <c r="DM176" s="3" t="s">
        <v>202</v>
      </c>
      <c r="DN176" s="3" t="s">
        <v>197</v>
      </c>
      <c r="DO176" s="3" t="s">
        <v>196</v>
      </c>
      <c r="DP176" s="3" t="s">
        <v>196</v>
      </c>
      <c r="DQ176" s="3" t="s">
        <v>203</v>
      </c>
      <c r="DR176" s="3" t="s">
        <v>203</v>
      </c>
      <c r="DS176" s="3" t="s">
        <v>203</v>
      </c>
      <c r="DT176" s="3" t="s">
        <v>203</v>
      </c>
      <c r="DU176" s="3" t="s">
        <v>197</v>
      </c>
      <c r="DV176" s="3" t="s">
        <v>202</v>
      </c>
      <c r="DW176" s="3" t="s">
        <v>202</v>
      </c>
      <c r="DX176" s="3" t="s">
        <v>202</v>
      </c>
      <c r="DY176" s="3" t="s">
        <v>202</v>
      </c>
      <c r="DZ176" s="3" t="s">
        <v>197</v>
      </c>
      <c r="EA176" s="3" t="s">
        <v>155</v>
      </c>
      <c r="EB176" s="3" t="s">
        <v>155</v>
      </c>
      <c r="EC176" s="3" t="s">
        <v>155</v>
      </c>
      <c r="ED176" s="3" t="s">
        <v>155</v>
      </c>
      <c r="EE176" s="3" t="s">
        <v>155</v>
      </c>
      <c r="EF176" s="3" t="s">
        <v>155</v>
      </c>
      <c r="EG176" s="3" t="s">
        <v>155</v>
      </c>
      <c r="EH176" s="3" t="s">
        <v>204</v>
      </c>
      <c r="EI176" s="3" t="s">
        <v>204</v>
      </c>
      <c r="EJ176" s="3" t="s">
        <v>204</v>
      </c>
      <c r="EK176" s="3" t="s">
        <v>204</v>
      </c>
      <c r="EL176" s="3" t="s">
        <v>182</v>
      </c>
      <c r="EM176" s="3" t="s">
        <v>182</v>
      </c>
      <c r="EN176" s="3" t="s">
        <v>182</v>
      </c>
      <c r="EO176" s="3" t="s">
        <v>205</v>
      </c>
      <c r="EP176" s="3" t="s">
        <v>205</v>
      </c>
      <c r="EQ176" s="3" t="s">
        <v>205</v>
      </c>
      <c r="ER176" s="3" t="s">
        <v>205</v>
      </c>
      <c r="ES176" s="3" t="s">
        <v>205</v>
      </c>
      <c r="ET176" s="3" t="s">
        <v>205</v>
      </c>
      <c r="EU176" s="3" t="s">
        <v>205</v>
      </c>
      <c r="EV176" s="3" t="s">
        <v>476</v>
      </c>
      <c r="EW176" s="4" t="str">
        <f>TEXT("6278937845218592708","0")</f>
        <v>6278937845218592708</v>
      </c>
    </row>
    <row r="177">
      <c r="A177" s="2">
        <v>45847.59024305556</v>
      </c>
      <c r="B177" s="3" t="s">
        <v>153</v>
      </c>
      <c r="C177" s="3" t="s">
        <v>155</v>
      </c>
      <c r="E177" s="3" t="s">
        <v>153</v>
      </c>
      <c r="F177" s="3" t="s">
        <v>153</v>
      </c>
      <c r="G177" s="3" t="s">
        <v>155</v>
      </c>
      <c r="J177" s="3" t="s">
        <v>186</v>
      </c>
      <c r="O177" s="3" t="s">
        <v>186</v>
      </c>
      <c r="R177" s="3" t="s">
        <v>157</v>
      </c>
      <c r="X177" s="3" t="s">
        <v>158</v>
      </c>
      <c r="AB177" s="3" t="s">
        <v>157</v>
      </c>
      <c r="AG177" s="3" t="s">
        <v>159</v>
      </c>
      <c r="AH177" s="3">
        <v>2009.0</v>
      </c>
      <c r="AI177" s="3" t="s">
        <v>187</v>
      </c>
      <c r="AK177" s="3" t="s">
        <v>258</v>
      </c>
      <c r="AN177" s="3" t="s">
        <v>233</v>
      </c>
      <c r="AP177" s="3" t="s">
        <v>190</v>
      </c>
      <c r="AQ177" s="3" t="s">
        <v>250</v>
      </c>
      <c r="AR177" s="3" t="s">
        <v>250</v>
      </c>
      <c r="AS177" s="3" t="s">
        <v>250</v>
      </c>
      <c r="AT177" s="3" t="s">
        <v>406</v>
      </c>
      <c r="AU177" s="3" t="s">
        <v>155</v>
      </c>
      <c r="BD177" s="3" t="s">
        <v>153</v>
      </c>
      <c r="BE177" s="3" t="s">
        <v>227</v>
      </c>
      <c r="BF177" s="3" t="s">
        <v>220</v>
      </c>
      <c r="BG177" s="3" t="s">
        <v>227</v>
      </c>
      <c r="BH177" s="3" t="s">
        <v>191</v>
      </c>
      <c r="BI177" s="3" t="s">
        <v>165</v>
      </c>
      <c r="BJ177" s="3" t="s">
        <v>165</v>
      </c>
      <c r="BK177" s="3" t="s">
        <v>165</v>
      </c>
      <c r="BL177" s="3" t="s">
        <v>165</v>
      </c>
      <c r="BM177" s="3" t="s">
        <v>165</v>
      </c>
      <c r="BN177" s="3" t="s">
        <v>165</v>
      </c>
      <c r="BO177" s="3" t="s">
        <v>165</v>
      </c>
      <c r="BP177" s="3" t="s">
        <v>165</v>
      </c>
      <c r="BQ177" s="3" t="s">
        <v>197</v>
      </c>
      <c r="BR177" s="3" t="s">
        <v>166</v>
      </c>
      <c r="BS177" s="3" t="s">
        <v>197</v>
      </c>
      <c r="BT177" s="3" t="s">
        <v>197</v>
      </c>
      <c r="BU177" s="3" t="s">
        <v>166</v>
      </c>
      <c r="BV177" s="3" t="s">
        <v>166</v>
      </c>
      <c r="BW177" s="3" t="s">
        <v>166</v>
      </c>
      <c r="CB177" s="3" t="s">
        <v>155</v>
      </c>
      <c r="CF177" s="3" t="s">
        <v>369</v>
      </c>
      <c r="CG177" s="3" t="s">
        <v>281</v>
      </c>
      <c r="CH177" s="3">
        <v>2.0</v>
      </c>
      <c r="CI177" s="3" t="s">
        <v>172</v>
      </c>
      <c r="CS177" s="3" t="s">
        <v>155</v>
      </c>
      <c r="CY177" s="3" t="s">
        <v>221</v>
      </c>
      <c r="CZ177" s="3" t="s">
        <v>179</v>
      </c>
      <c r="DA177" s="3" t="s">
        <v>179</v>
      </c>
      <c r="DB177" s="3" t="s">
        <v>179</v>
      </c>
      <c r="DC177" s="3" t="s">
        <v>200</v>
      </c>
      <c r="DD177" s="3" t="s">
        <v>200</v>
      </c>
      <c r="DE177" s="3" t="s">
        <v>200</v>
      </c>
      <c r="DF177" s="3" t="s">
        <v>230</v>
      </c>
      <c r="DG177" s="3" t="s">
        <v>230</v>
      </c>
      <c r="DH177" s="3" t="s">
        <v>230</v>
      </c>
      <c r="DI177" s="3" t="s">
        <v>230</v>
      </c>
      <c r="DJ177" s="3" t="s">
        <v>230</v>
      </c>
      <c r="DK177" s="3" t="s">
        <v>197</v>
      </c>
      <c r="DL177" s="3" t="s">
        <v>202</v>
      </c>
      <c r="DM177" s="3" t="s">
        <v>202</v>
      </c>
      <c r="DN177" s="3" t="s">
        <v>197</v>
      </c>
      <c r="DO177" s="3" t="s">
        <v>202</v>
      </c>
      <c r="DP177" s="3" t="s">
        <v>197</v>
      </c>
      <c r="DQ177" s="3" t="s">
        <v>202</v>
      </c>
      <c r="DR177" s="3" t="s">
        <v>202</v>
      </c>
      <c r="DS177" s="3" t="s">
        <v>202</v>
      </c>
      <c r="DT177" s="3" t="s">
        <v>202</v>
      </c>
      <c r="DU177" s="3" t="s">
        <v>202</v>
      </c>
      <c r="DV177" s="3" t="s">
        <v>202</v>
      </c>
      <c r="DW177" s="3" t="s">
        <v>202</v>
      </c>
      <c r="DX177" s="3" t="s">
        <v>202</v>
      </c>
      <c r="DY177" s="3" t="s">
        <v>202</v>
      </c>
      <c r="DZ177" s="3" t="s">
        <v>202</v>
      </c>
      <c r="EA177" s="3" t="s">
        <v>155</v>
      </c>
      <c r="EB177" s="3" t="s">
        <v>155</v>
      </c>
      <c r="EC177" s="3" t="s">
        <v>155</v>
      </c>
      <c r="ED177" s="3" t="s">
        <v>155</v>
      </c>
      <c r="EE177" s="3" t="s">
        <v>155</v>
      </c>
      <c r="EF177" s="3" t="s">
        <v>155</v>
      </c>
      <c r="EG177" s="3" t="s">
        <v>155</v>
      </c>
      <c r="EH177" s="3" t="s">
        <v>204</v>
      </c>
      <c r="EI177" s="3" t="s">
        <v>204</v>
      </c>
      <c r="EJ177" s="3" t="s">
        <v>204</v>
      </c>
      <c r="EK177" s="3" t="s">
        <v>215</v>
      </c>
      <c r="EL177" s="3" t="s">
        <v>182</v>
      </c>
      <c r="EM177" s="3" t="s">
        <v>182</v>
      </c>
      <c r="EN177" s="3" t="s">
        <v>204</v>
      </c>
      <c r="EO177" s="3" t="s">
        <v>205</v>
      </c>
      <c r="EP177" s="3" t="s">
        <v>205</v>
      </c>
      <c r="EQ177" s="3" t="s">
        <v>205</v>
      </c>
      <c r="ER177" s="3" t="s">
        <v>192</v>
      </c>
      <c r="ES177" s="3" t="s">
        <v>193</v>
      </c>
      <c r="ET177" s="3" t="s">
        <v>193</v>
      </c>
      <c r="EU177" s="3" t="s">
        <v>205</v>
      </c>
      <c r="EV177" s="3" t="s">
        <v>477</v>
      </c>
      <c r="EW177" s="4" t="str">
        <f>TEXT("6278937976014495082","0")</f>
        <v>6278937976014495082</v>
      </c>
    </row>
    <row r="178">
      <c r="A178" s="2">
        <v>45847.590462962966</v>
      </c>
      <c r="B178" s="3" t="s">
        <v>153</v>
      </c>
      <c r="C178" s="3" t="s">
        <v>155</v>
      </c>
      <c r="E178" s="3" t="s">
        <v>155</v>
      </c>
      <c r="F178" s="3" t="s">
        <v>155</v>
      </c>
      <c r="G178" s="3" t="s">
        <v>155</v>
      </c>
      <c r="K178" s="3" t="s">
        <v>185</v>
      </c>
      <c r="O178" s="3" t="s">
        <v>186</v>
      </c>
      <c r="T178" s="3" t="s">
        <v>186</v>
      </c>
      <c r="AA178" s="3" t="s">
        <v>156</v>
      </c>
      <c r="AE178" s="3" t="s">
        <v>185</v>
      </c>
      <c r="AG178" s="3" t="s">
        <v>224</v>
      </c>
      <c r="AH178" s="3">
        <v>2019.0</v>
      </c>
      <c r="AI178" s="3" t="s">
        <v>187</v>
      </c>
      <c r="AK178" s="3" t="s">
        <v>258</v>
      </c>
      <c r="AN178" s="3" t="s">
        <v>189</v>
      </c>
      <c r="AP178" s="3" t="s">
        <v>243</v>
      </c>
      <c r="AQ178" s="3" t="s">
        <v>225</v>
      </c>
      <c r="AR178" s="3" t="s">
        <v>225</v>
      </c>
      <c r="AS178" s="3" t="s">
        <v>225</v>
      </c>
      <c r="AT178" s="3" t="s">
        <v>162</v>
      </c>
      <c r="AU178" s="3" t="s">
        <v>153</v>
      </c>
      <c r="AV178" s="3" t="s">
        <v>153</v>
      </c>
      <c r="AW178" s="3" t="s">
        <v>355</v>
      </c>
      <c r="AX178" s="3" t="s">
        <v>155</v>
      </c>
      <c r="AY178" s="3" t="s">
        <v>212</v>
      </c>
      <c r="BD178" s="3" t="s">
        <v>153</v>
      </c>
      <c r="BE178" s="3" t="s">
        <v>191</v>
      </c>
      <c r="BF178" s="3" t="s">
        <v>220</v>
      </c>
      <c r="BG178" s="3" t="s">
        <v>220</v>
      </c>
      <c r="BH178" s="3" t="s">
        <v>227</v>
      </c>
      <c r="BI178" s="3" t="s">
        <v>192</v>
      </c>
      <c r="BJ178" s="3" t="s">
        <v>194</v>
      </c>
      <c r="BK178" s="3" t="s">
        <v>192</v>
      </c>
      <c r="BL178" s="3" t="s">
        <v>192</v>
      </c>
      <c r="BM178" s="3" t="s">
        <v>192</v>
      </c>
      <c r="BN178" s="3" t="s">
        <v>194</v>
      </c>
      <c r="BO178" s="3" t="s">
        <v>195</v>
      </c>
      <c r="BP178" s="3" t="s">
        <v>192</v>
      </c>
      <c r="BQ178" s="3" t="s">
        <v>203</v>
      </c>
      <c r="BR178" s="3" t="s">
        <v>196</v>
      </c>
      <c r="BS178" s="3" t="s">
        <v>181</v>
      </c>
      <c r="BT178" s="3" t="s">
        <v>196</v>
      </c>
      <c r="BU178" s="3" t="s">
        <v>181</v>
      </c>
      <c r="BV178" s="3" t="s">
        <v>181</v>
      </c>
      <c r="BW178" s="3" t="s">
        <v>196</v>
      </c>
      <c r="BX178" s="3" t="s">
        <v>195</v>
      </c>
      <c r="BY178" s="3" t="s">
        <v>195</v>
      </c>
      <c r="BZ178" s="3" t="s">
        <v>195</v>
      </c>
      <c r="CA178" s="3" t="s">
        <v>195</v>
      </c>
      <c r="CB178" s="3" t="s">
        <v>155</v>
      </c>
      <c r="CF178" s="3" t="s">
        <v>155</v>
      </c>
      <c r="CG178" s="3" t="s">
        <v>198</v>
      </c>
      <c r="CH178" s="3">
        <v>3.0</v>
      </c>
      <c r="CI178" s="3" t="s">
        <v>172</v>
      </c>
      <c r="CS178" s="3" t="s">
        <v>155</v>
      </c>
      <c r="CY178" s="3" t="s">
        <v>180</v>
      </c>
      <c r="CZ178" s="3" t="s">
        <v>199</v>
      </c>
      <c r="DA178" s="3" t="s">
        <v>199</v>
      </c>
      <c r="DB178" s="3" t="s">
        <v>199</v>
      </c>
      <c r="DC178" s="3" t="s">
        <v>229</v>
      </c>
      <c r="DD178" s="3" t="s">
        <v>199</v>
      </c>
      <c r="DE178" s="3" t="s">
        <v>229</v>
      </c>
      <c r="DF178" s="3" t="s">
        <v>201</v>
      </c>
      <c r="DG178" s="3" t="s">
        <v>180</v>
      </c>
      <c r="DH178" s="3" t="s">
        <v>201</v>
      </c>
      <c r="DI178" s="3" t="s">
        <v>180</v>
      </c>
      <c r="DJ178" s="3" t="s">
        <v>180</v>
      </c>
      <c r="DK178" s="3" t="s">
        <v>196</v>
      </c>
      <c r="DL178" s="3" t="s">
        <v>197</v>
      </c>
      <c r="DM178" s="3" t="s">
        <v>202</v>
      </c>
      <c r="DN178" s="3" t="s">
        <v>196</v>
      </c>
      <c r="DO178" s="3" t="s">
        <v>181</v>
      </c>
      <c r="DP178" s="3" t="s">
        <v>203</v>
      </c>
      <c r="DQ178" s="3" t="s">
        <v>197</v>
      </c>
      <c r="DR178" s="3" t="s">
        <v>202</v>
      </c>
      <c r="DS178" s="3" t="s">
        <v>181</v>
      </c>
      <c r="DT178" s="3" t="s">
        <v>196</v>
      </c>
      <c r="DU178" s="3" t="s">
        <v>196</v>
      </c>
      <c r="DV178" s="3" t="s">
        <v>196</v>
      </c>
      <c r="DW178" s="3" t="s">
        <v>203</v>
      </c>
      <c r="DX178" s="3" t="s">
        <v>181</v>
      </c>
      <c r="DY178" s="3" t="s">
        <v>181</v>
      </c>
      <c r="DZ178" s="3" t="s">
        <v>196</v>
      </c>
      <c r="EA178" s="3" t="s">
        <v>155</v>
      </c>
      <c r="EB178" s="3" t="s">
        <v>214</v>
      </c>
      <c r="EC178" s="3" t="s">
        <v>155</v>
      </c>
      <c r="ED178" s="3" t="s">
        <v>155</v>
      </c>
      <c r="EE178" s="3" t="s">
        <v>155</v>
      </c>
      <c r="EF178" s="3" t="s">
        <v>214</v>
      </c>
      <c r="EG178" s="3" t="s">
        <v>214</v>
      </c>
      <c r="EH178" s="3" t="s">
        <v>204</v>
      </c>
      <c r="EI178" s="3" t="s">
        <v>222</v>
      </c>
      <c r="EJ178" s="3" t="s">
        <v>222</v>
      </c>
      <c r="EK178" s="3" t="s">
        <v>215</v>
      </c>
      <c r="EL178" s="3" t="s">
        <v>182</v>
      </c>
      <c r="EM178" s="3" t="s">
        <v>215</v>
      </c>
      <c r="EN178" s="3" t="s">
        <v>215</v>
      </c>
      <c r="EO178" s="3" t="s">
        <v>192</v>
      </c>
      <c r="EP178" s="3" t="s">
        <v>183</v>
      </c>
      <c r="EQ178" s="3" t="s">
        <v>192</v>
      </c>
      <c r="ER178" s="3" t="s">
        <v>193</v>
      </c>
      <c r="ES178" s="3" t="s">
        <v>193</v>
      </c>
      <c r="ET178" s="3" t="s">
        <v>193</v>
      </c>
      <c r="EU178" s="3" t="s">
        <v>192</v>
      </c>
      <c r="EV178" s="3" t="s">
        <v>478</v>
      </c>
      <c r="EW178" s="4" t="str">
        <f>TEXT("6278938161472213330","0")</f>
        <v>6278938161472213330</v>
      </c>
    </row>
    <row r="179">
      <c r="A179" s="2">
        <v>45847.593194444446</v>
      </c>
      <c r="B179" s="3" t="s">
        <v>153</v>
      </c>
      <c r="C179" s="3" t="s">
        <v>155</v>
      </c>
      <c r="E179" s="3" t="s">
        <v>155</v>
      </c>
      <c r="F179" s="3" t="s">
        <v>155</v>
      </c>
      <c r="G179" s="3" t="s">
        <v>155</v>
      </c>
      <c r="K179" s="3" t="s">
        <v>185</v>
      </c>
      <c r="O179" s="3" t="s">
        <v>186</v>
      </c>
      <c r="S179" s="3" t="s">
        <v>158</v>
      </c>
      <c r="X179" s="3" t="s">
        <v>158</v>
      </c>
      <c r="AC179" s="3" t="s">
        <v>158</v>
      </c>
      <c r="AG179" s="3" t="s">
        <v>217</v>
      </c>
      <c r="AH179" s="3">
        <v>2023.0</v>
      </c>
      <c r="AI179" s="3" t="s">
        <v>187</v>
      </c>
      <c r="AK179" s="3" t="s">
        <v>258</v>
      </c>
      <c r="AN179" s="3" t="s">
        <v>270</v>
      </c>
      <c r="AP179" s="3" t="s">
        <v>210</v>
      </c>
      <c r="AQ179" s="3" t="s">
        <v>210</v>
      </c>
      <c r="AR179" s="3" t="s">
        <v>210</v>
      </c>
      <c r="AS179" s="3" t="s">
        <v>210</v>
      </c>
      <c r="AT179" s="3" t="s">
        <v>234</v>
      </c>
      <c r="AU179" s="3" t="s">
        <v>153</v>
      </c>
      <c r="AV179" s="3" t="s">
        <v>153</v>
      </c>
      <c r="AW179" s="3" t="s">
        <v>163</v>
      </c>
      <c r="AX179" s="3" t="s">
        <v>153</v>
      </c>
      <c r="AY179" s="3" t="s">
        <v>244</v>
      </c>
      <c r="AZ179" s="3" t="s">
        <v>155</v>
      </c>
      <c r="BA179" s="3" t="s">
        <v>155</v>
      </c>
      <c r="BB179" s="3" t="s">
        <v>239</v>
      </c>
      <c r="BC179" s="3" t="s">
        <v>155</v>
      </c>
      <c r="BD179" s="3" t="s">
        <v>153</v>
      </c>
      <c r="BE179" s="3" t="s">
        <v>156</v>
      </c>
      <c r="BF179" s="3" t="s">
        <v>156</v>
      </c>
      <c r="BG179" s="3" t="s">
        <v>156</v>
      </c>
      <c r="BH179" s="3" t="s">
        <v>156</v>
      </c>
      <c r="BI179" s="3" t="s">
        <v>194</v>
      </c>
      <c r="BJ179" s="3" t="s">
        <v>194</v>
      </c>
      <c r="BK179" s="3" t="s">
        <v>194</v>
      </c>
      <c r="BL179" s="3" t="s">
        <v>194</v>
      </c>
      <c r="BM179" s="3" t="s">
        <v>194</v>
      </c>
      <c r="BN179" s="3" t="s">
        <v>194</v>
      </c>
      <c r="BO179" s="3" t="s">
        <v>194</v>
      </c>
      <c r="BP179" s="3" t="s">
        <v>194</v>
      </c>
      <c r="BQ179" s="3" t="s">
        <v>203</v>
      </c>
      <c r="BR179" s="3" t="s">
        <v>203</v>
      </c>
      <c r="BS179" s="3" t="s">
        <v>203</v>
      </c>
      <c r="BT179" s="3" t="s">
        <v>203</v>
      </c>
      <c r="BU179" s="3" t="s">
        <v>203</v>
      </c>
      <c r="BV179" s="3" t="s">
        <v>203</v>
      </c>
      <c r="BW179" s="3" t="s">
        <v>203</v>
      </c>
      <c r="BX179" s="3" t="s">
        <v>194</v>
      </c>
      <c r="BY179" s="3" t="s">
        <v>194</v>
      </c>
      <c r="BZ179" s="3" t="s">
        <v>194</v>
      </c>
      <c r="CA179" s="3" t="s">
        <v>194</v>
      </c>
      <c r="CB179" s="3" t="s">
        <v>155</v>
      </c>
      <c r="CF179" s="3" t="s">
        <v>316</v>
      </c>
      <c r="CG179" s="3" t="s">
        <v>198</v>
      </c>
      <c r="CH179" s="3">
        <v>2.0</v>
      </c>
      <c r="CI179" s="3" t="s">
        <v>172</v>
      </c>
      <c r="CS179" s="3" t="s">
        <v>155</v>
      </c>
      <c r="CY179" s="3" t="s">
        <v>178</v>
      </c>
      <c r="CZ179" s="3" t="s">
        <v>229</v>
      </c>
      <c r="DA179" s="3" t="s">
        <v>229</v>
      </c>
      <c r="DB179" s="3" t="s">
        <v>229</v>
      </c>
      <c r="DC179" s="3" t="s">
        <v>200</v>
      </c>
      <c r="DD179" s="3" t="s">
        <v>200</v>
      </c>
      <c r="DE179" s="3" t="s">
        <v>200</v>
      </c>
      <c r="DF179" s="3" t="s">
        <v>178</v>
      </c>
      <c r="DG179" s="3" t="s">
        <v>178</v>
      </c>
      <c r="DH179" s="3" t="s">
        <v>178</v>
      </c>
      <c r="DI179" s="3" t="s">
        <v>178</v>
      </c>
      <c r="DJ179" s="3" t="s">
        <v>178</v>
      </c>
      <c r="DK179" s="3" t="s">
        <v>197</v>
      </c>
      <c r="DL179" s="3" t="s">
        <v>197</v>
      </c>
      <c r="DM179" s="3" t="s">
        <v>197</v>
      </c>
      <c r="DN179" s="3" t="s">
        <v>197</v>
      </c>
      <c r="DO179" s="3" t="s">
        <v>197</v>
      </c>
      <c r="DP179" s="3" t="s">
        <v>197</v>
      </c>
      <c r="DQ179" s="3" t="s">
        <v>197</v>
      </c>
      <c r="DR179" s="3" t="s">
        <v>197</v>
      </c>
      <c r="DS179" s="3" t="s">
        <v>197</v>
      </c>
      <c r="DT179" s="3" t="s">
        <v>197</v>
      </c>
      <c r="DU179" s="3" t="s">
        <v>197</v>
      </c>
      <c r="DV179" s="3" t="s">
        <v>197</v>
      </c>
      <c r="DW179" s="3" t="s">
        <v>197</v>
      </c>
      <c r="DX179" s="3" t="s">
        <v>197</v>
      </c>
      <c r="DY179" s="3" t="s">
        <v>197</v>
      </c>
      <c r="DZ179" s="3" t="s">
        <v>197</v>
      </c>
      <c r="EA179" s="3" t="s">
        <v>155</v>
      </c>
      <c r="EB179" s="3" t="s">
        <v>155</v>
      </c>
      <c r="EC179" s="3" t="s">
        <v>155</v>
      </c>
      <c r="ED179" s="3" t="s">
        <v>155</v>
      </c>
      <c r="EE179" s="3" t="s">
        <v>155</v>
      </c>
      <c r="EF179" s="3" t="s">
        <v>155</v>
      </c>
      <c r="EG179" s="3" t="s">
        <v>155</v>
      </c>
      <c r="EH179" s="3" t="s">
        <v>222</v>
      </c>
      <c r="EI179" s="3" t="s">
        <v>222</v>
      </c>
      <c r="EJ179" s="3" t="s">
        <v>222</v>
      </c>
      <c r="EK179" s="3" t="s">
        <v>222</v>
      </c>
      <c r="EL179" s="3" t="s">
        <v>222</v>
      </c>
      <c r="EM179" s="3" t="s">
        <v>222</v>
      </c>
      <c r="EN179" s="3" t="s">
        <v>222</v>
      </c>
      <c r="EO179" s="3" t="s">
        <v>183</v>
      </c>
      <c r="EP179" s="3" t="s">
        <v>183</v>
      </c>
      <c r="EQ179" s="3" t="s">
        <v>183</v>
      </c>
      <c r="ER179" s="3" t="s">
        <v>183</v>
      </c>
      <c r="ES179" s="3" t="s">
        <v>183</v>
      </c>
      <c r="ET179" s="3" t="s">
        <v>183</v>
      </c>
      <c r="EU179" s="3" t="s">
        <v>183</v>
      </c>
      <c r="EV179" s="3" t="s">
        <v>287</v>
      </c>
      <c r="EW179" s="4" t="str">
        <f>TEXT("6278940524527467070","0")</f>
        <v>6278940524527467070</v>
      </c>
    </row>
    <row r="180">
      <c r="A180" s="2">
        <v>45847.59337962963</v>
      </c>
      <c r="B180" s="3" t="s">
        <v>153</v>
      </c>
      <c r="C180" s="3" t="s">
        <v>155</v>
      </c>
      <c r="E180" s="3" t="s">
        <v>155</v>
      </c>
      <c r="F180" s="3" t="s">
        <v>155</v>
      </c>
      <c r="G180" s="3" t="s">
        <v>155</v>
      </c>
      <c r="J180" s="3" t="s">
        <v>186</v>
      </c>
      <c r="N180" s="3" t="s">
        <v>158</v>
      </c>
      <c r="S180" s="3" t="s">
        <v>158</v>
      </c>
      <c r="W180" s="3" t="s">
        <v>157</v>
      </c>
      <c r="AC180" s="3" t="s">
        <v>158</v>
      </c>
      <c r="AG180" s="3" t="s">
        <v>159</v>
      </c>
      <c r="AH180" s="3">
        <v>2021.0</v>
      </c>
      <c r="AI180" s="3" t="s">
        <v>187</v>
      </c>
      <c r="AK180" s="3" t="s">
        <v>258</v>
      </c>
      <c r="AN180" s="3" t="s">
        <v>314</v>
      </c>
      <c r="AP180" s="3" t="s">
        <v>210</v>
      </c>
      <c r="AQ180" s="3" t="s">
        <v>190</v>
      </c>
      <c r="AR180" s="3" t="s">
        <v>243</v>
      </c>
      <c r="AS180" s="3" t="s">
        <v>210</v>
      </c>
      <c r="AT180" s="3" t="s">
        <v>218</v>
      </c>
      <c r="AU180" s="3" t="s">
        <v>153</v>
      </c>
      <c r="AV180" s="3" t="s">
        <v>153</v>
      </c>
      <c r="AW180" s="3" t="s">
        <v>163</v>
      </c>
      <c r="AX180" s="3" t="s">
        <v>153</v>
      </c>
      <c r="AY180" s="3" t="s">
        <v>212</v>
      </c>
      <c r="BD180" s="3" t="s">
        <v>153</v>
      </c>
      <c r="BE180" s="3" t="s">
        <v>227</v>
      </c>
      <c r="BF180" s="3" t="s">
        <v>227</v>
      </c>
      <c r="BG180" s="3" t="s">
        <v>227</v>
      </c>
      <c r="BH180" s="3" t="s">
        <v>220</v>
      </c>
      <c r="BI180" s="3" t="s">
        <v>195</v>
      </c>
      <c r="BJ180" s="3" t="s">
        <v>192</v>
      </c>
      <c r="BK180" s="3" t="s">
        <v>192</v>
      </c>
      <c r="BL180" s="3" t="s">
        <v>194</v>
      </c>
      <c r="BM180" s="3" t="s">
        <v>192</v>
      </c>
      <c r="BN180" s="3" t="s">
        <v>192</v>
      </c>
      <c r="BO180" s="3" t="s">
        <v>195</v>
      </c>
      <c r="BP180" s="3" t="s">
        <v>195</v>
      </c>
      <c r="BQ180" s="3" t="s">
        <v>181</v>
      </c>
      <c r="BR180" s="3" t="s">
        <v>181</v>
      </c>
      <c r="BS180" s="3" t="s">
        <v>196</v>
      </c>
      <c r="BT180" s="3" t="s">
        <v>196</v>
      </c>
      <c r="BU180" s="3" t="s">
        <v>196</v>
      </c>
      <c r="BV180" s="3" t="s">
        <v>196</v>
      </c>
      <c r="BW180" s="3" t="s">
        <v>196</v>
      </c>
      <c r="BX180" s="3" t="s">
        <v>195</v>
      </c>
      <c r="BY180" s="3" t="s">
        <v>192</v>
      </c>
      <c r="BZ180" s="3" t="s">
        <v>195</v>
      </c>
      <c r="CA180" s="3" t="s">
        <v>192</v>
      </c>
      <c r="CB180" s="3" t="s">
        <v>155</v>
      </c>
      <c r="CF180" s="3" t="s">
        <v>479</v>
      </c>
      <c r="CG180" s="3" t="s">
        <v>240</v>
      </c>
      <c r="CH180" s="3">
        <v>2.0</v>
      </c>
      <c r="CI180" s="3" t="s">
        <v>172</v>
      </c>
      <c r="CS180" s="3" t="s">
        <v>155</v>
      </c>
      <c r="CY180" s="3" t="s">
        <v>201</v>
      </c>
      <c r="CZ180" s="3" t="s">
        <v>199</v>
      </c>
      <c r="DA180" s="3" t="s">
        <v>229</v>
      </c>
      <c r="DB180" s="3" t="s">
        <v>229</v>
      </c>
      <c r="DC180" s="3" t="s">
        <v>229</v>
      </c>
      <c r="DD180" s="3" t="s">
        <v>229</v>
      </c>
      <c r="DE180" s="3" t="s">
        <v>229</v>
      </c>
      <c r="DF180" s="3" t="s">
        <v>230</v>
      </c>
      <c r="DG180" s="3" t="s">
        <v>180</v>
      </c>
      <c r="DH180" s="3" t="s">
        <v>180</v>
      </c>
      <c r="DI180" s="3" t="s">
        <v>230</v>
      </c>
      <c r="DJ180" s="3" t="s">
        <v>180</v>
      </c>
      <c r="DK180" s="3" t="s">
        <v>197</v>
      </c>
      <c r="DL180" s="3" t="s">
        <v>181</v>
      </c>
      <c r="DM180" s="3" t="s">
        <v>202</v>
      </c>
      <c r="DN180" s="3" t="s">
        <v>202</v>
      </c>
      <c r="DO180" s="3" t="s">
        <v>202</v>
      </c>
      <c r="DP180" s="3" t="s">
        <v>202</v>
      </c>
      <c r="DQ180" s="3" t="s">
        <v>202</v>
      </c>
      <c r="DR180" s="3" t="s">
        <v>196</v>
      </c>
      <c r="DS180" s="3" t="s">
        <v>203</v>
      </c>
      <c r="DT180" s="3" t="s">
        <v>203</v>
      </c>
      <c r="DU180" s="3" t="s">
        <v>196</v>
      </c>
      <c r="DV180" s="3" t="s">
        <v>202</v>
      </c>
      <c r="DW180" s="3" t="s">
        <v>196</v>
      </c>
      <c r="DX180" s="3" t="s">
        <v>196</v>
      </c>
      <c r="DY180" s="3" t="s">
        <v>196</v>
      </c>
      <c r="DZ180" s="3" t="s">
        <v>196</v>
      </c>
      <c r="EA180" s="3" t="s">
        <v>155</v>
      </c>
      <c r="EB180" s="3" t="s">
        <v>155</v>
      </c>
      <c r="EC180" s="3" t="s">
        <v>155</v>
      </c>
      <c r="ED180" s="3" t="s">
        <v>155</v>
      </c>
      <c r="EE180" s="3" t="s">
        <v>155</v>
      </c>
      <c r="EF180" s="3" t="s">
        <v>155</v>
      </c>
      <c r="EG180" s="3" t="s">
        <v>155</v>
      </c>
      <c r="EH180" s="3" t="s">
        <v>204</v>
      </c>
      <c r="EI180" s="3" t="s">
        <v>204</v>
      </c>
      <c r="EJ180" s="3" t="s">
        <v>222</v>
      </c>
      <c r="EK180" s="3" t="s">
        <v>182</v>
      </c>
      <c r="EL180" s="3" t="s">
        <v>182</v>
      </c>
      <c r="EM180" s="3" t="s">
        <v>215</v>
      </c>
      <c r="EN180" s="3" t="s">
        <v>215</v>
      </c>
      <c r="EO180" s="3" t="s">
        <v>205</v>
      </c>
      <c r="EP180" s="3" t="s">
        <v>206</v>
      </c>
      <c r="EQ180" s="3" t="s">
        <v>206</v>
      </c>
      <c r="ER180" s="3" t="s">
        <v>193</v>
      </c>
      <c r="ES180" s="3" t="s">
        <v>193</v>
      </c>
      <c r="ET180" s="3" t="s">
        <v>193</v>
      </c>
      <c r="EU180" s="3" t="s">
        <v>193</v>
      </c>
      <c r="EV180" s="3" t="s">
        <v>480</v>
      </c>
      <c r="EW180" s="4" t="str">
        <f>TEXT("6278940683217331952","0")</f>
        <v>6278940683217331952</v>
      </c>
    </row>
    <row r="181">
      <c r="A181" s="2">
        <v>45847.59711805556</v>
      </c>
      <c r="B181" s="3" t="s">
        <v>153</v>
      </c>
      <c r="C181" s="3" t="s">
        <v>155</v>
      </c>
      <c r="E181" s="3" t="s">
        <v>155</v>
      </c>
      <c r="F181" s="3" t="s">
        <v>155</v>
      </c>
      <c r="G181" s="3" t="s">
        <v>155</v>
      </c>
      <c r="K181" s="3" t="s">
        <v>185</v>
      </c>
      <c r="O181" s="3" t="s">
        <v>186</v>
      </c>
      <c r="S181" s="3" t="s">
        <v>158</v>
      </c>
      <c r="X181" s="3" t="s">
        <v>158</v>
      </c>
      <c r="AF181" s="3" t="s">
        <v>156</v>
      </c>
      <c r="AG181" s="3" t="s">
        <v>159</v>
      </c>
      <c r="AH181" s="3">
        <v>2016.0</v>
      </c>
      <c r="AI181" s="3" t="s">
        <v>187</v>
      </c>
      <c r="AJ181" s="3" t="s">
        <v>188</v>
      </c>
      <c r="AM181" s="3" t="s">
        <v>481</v>
      </c>
      <c r="AN181" s="3" t="s">
        <v>233</v>
      </c>
      <c r="AP181" s="3" t="s">
        <v>250</v>
      </c>
      <c r="AQ181" s="3" t="s">
        <v>250</v>
      </c>
      <c r="AR181" s="3" t="s">
        <v>250</v>
      </c>
      <c r="AS181" s="3" t="s">
        <v>250</v>
      </c>
      <c r="AT181" s="3" t="s">
        <v>234</v>
      </c>
      <c r="AU181" s="3" t="s">
        <v>153</v>
      </c>
      <c r="AV181" s="3" t="s">
        <v>153</v>
      </c>
      <c r="AW181" s="3" t="s">
        <v>163</v>
      </c>
      <c r="AX181" s="3" t="s">
        <v>153</v>
      </c>
      <c r="AY181" s="3" t="s">
        <v>244</v>
      </c>
      <c r="AZ181" s="3" t="s">
        <v>153</v>
      </c>
      <c r="BA181" s="3" t="s">
        <v>153</v>
      </c>
      <c r="BB181" s="3" t="s">
        <v>155</v>
      </c>
      <c r="BC181" s="3" t="s">
        <v>155</v>
      </c>
      <c r="BD181" s="3" t="s">
        <v>155</v>
      </c>
      <c r="CI181" s="3" t="s">
        <v>172</v>
      </c>
      <c r="CS181" s="3" t="s">
        <v>155</v>
      </c>
      <c r="CY181" s="3" t="s">
        <v>221</v>
      </c>
      <c r="CZ181" s="3" t="s">
        <v>179</v>
      </c>
      <c r="DA181" s="3" t="s">
        <v>179</v>
      </c>
      <c r="DB181" s="3" t="s">
        <v>200</v>
      </c>
      <c r="DC181" s="3" t="s">
        <v>200</v>
      </c>
      <c r="DD181" s="3" t="s">
        <v>200</v>
      </c>
      <c r="DE181" s="3" t="s">
        <v>200</v>
      </c>
      <c r="DF181" s="3" t="s">
        <v>230</v>
      </c>
      <c r="DG181" s="3" t="s">
        <v>230</v>
      </c>
      <c r="DH181" s="3" t="s">
        <v>180</v>
      </c>
      <c r="DI181" s="3" t="s">
        <v>180</v>
      </c>
      <c r="DJ181" s="3" t="s">
        <v>180</v>
      </c>
      <c r="DK181" s="3" t="s">
        <v>197</v>
      </c>
      <c r="DL181" s="3" t="s">
        <v>197</v>
      </c>
      <c r="DM181" s="3" t="s">
        <v>197</v>
      </c>
      <c r="DN181" s="3" t="s">
        <v>197</v>
      </c>
      <c r="DO181" s="3" t="s">
        <v>196</v>
      </c>
      <c r="DP181" s="3" t="s">
        <v>181</v>
      </c>
      <c r="DQ181" s="3" t="s">
        <v>181</v>
      </c>
      <c r="DR181" s="3" t="s">
        <v>196</v>
      </c>
      <c r="DS181" s="3" t="s">
        <v>203</v>
      </c>
      <c r="DT181" s="3" t="s">
        <v>203</v>
      </c>
      <c r="DU181" s="3" t="s">
        <v>202</v>
      </c>
      <c r="DV181" s="3" t="s">
        <v>202</v>
      </c>
      <c r="DW181" s="3" t="s">
        <v>202</v>
      </c>
      <c r="DX181" s="3" t="s">
        <v>202</v>
      </c>
      <c r="DY181" s="3" t="s">
        <v>202</v>
      </c>
      <c r="DZ181" s="3" t="s">
        <v>202</v>
      </c>
      <c r="EA181" s="3" t="s">
        <v>155</v>
      </c>
      <c r="EB181" s="3" t="s">
        <v>155</v>
      </c>
      <c r="EC181" s="3" t="s">
        <v>155</v>
      </c>
      <c r="ED181" s="3" t="s">
        <v>155</v>
      </c>
      <c r="EE181" s="3" t="s">
        <v>155</v>
      </c>
      <c r="EF181" s="3" t="s">
        <v>155</v>
      </c>
      <c r="EG181" s="3" t="s">
        <v>155</v>
      </c>
      <c r="EH181" s="3" t="s">
        <v>204</v>
      </c>
      <c r="EI181" s="3" t="s">
        <v>204</v>
      </c>
      <c r="EJ181" s="3" t="s">
        <v>204</v>
      </c>
      <c r="EK181" s="3" t="s">
        <v>215</v>
      </c>
      <c r="EL181" s="3" t="s">
        <v>182</v>
      </c>
      <c r="EM181" s="3" t="s">
        <v>215</v>
      </c>
      <c r="EN181" s="3" t="s">
        <v>182</v>
      </c>
      <c r="EO181" s="3" t="s">
        <v>205</v>
      </c>
      <c r="EP181" s="3" t="s">
        <v>192</v>
      </c>
      <c r="EQ181" s="3" t="s">
        <v>192</v>
      </c>
      <c r="ER181" s="3" t="s">
        <v>192</v>
      </c>
      <c r="ES181" s="3" t="s">
        <v>206</v>
      </c>
      <c r="ET181" s="3" t="s">
        <v>206</v>
      </c>
      <c r="EU181" s="3" t="s">
        <v>205</v>
      </c>
      <c r="EV181" s="3" t="s">
        <v>482</v>
      </c>
      <c r="EW181" s="4" t="str">
        <f>TEXT("6278943919312015516","0")</f>
        <v>6278943919312015516</v>
      </c>
    </row>
    <row r="182">
      <c r="A182" s="2">
        <v>45847.5984375</v>
      </c>
      <c r="B182" s="3" t="s">
        <v>153</v>
      </c>
      <c r="C182" s="3" t="s">
        <v>155</v>
      </c>
      <c r="E182" s="3" t="s">
        <v>155</v>
      </c>
      <c r="F182" s="3" t="s">
        <v>155</v>
      </c>
      <c r="G182" s="3" t="s">
        <v>153</v>
      </c>
      <c r="J182" s="3" t="s">
        <v>186</v>
      </c>
      <c r="O182" s="3" t="s">
        <v>186</v>
      </c>
      <c r="S182" s="3" t="s">
        <v>158</v>
      </c>
      <c r="W182" s="3" t="s">
        <v>157</v>
      </c>
      <c r="AD182" s="3" t="s">
        <v>186</v>
      </c>
      <c r="AG182" s="3" t="s">
        <v>224</v>
      </c>
      <c r="AH182" s="3">
        <v>2017.0</v>
      </c>
      <c r="AI182" s="3" t="s">
        <v>286</v>
      </c>
      <c r="AO182" s="3" t="s">
        <v>153</v>
      </c>
      <c r="AP182" s="3" t="s">
        <v>210</v>
      </c>
      <c r="AQ182" s="3" t="s">
        <v>210</v>
      </c>
      <c r="AR182" s="3" t="s">
        <v>210</v>
      </c>
      <c r="AS182" s="3" t="s">
        <v>243</v>
      </c>
      <c r="AT182" s="3" t="s">
        <v>162</v>
      </c>
      <c r="AU182" s="3" t="s">
        <v>155</v>
      </c>
      <c r="BD182" s="3" t="s">
        <v>153</v>
      </c>
      <c r="BE182" s="3" t="s">
        <v>213</v>
      </c>
      <c r="BF182" s="3" t="s">
        <v>164</v>
      </c>
      <c r="BG182" s="3" t="s">
        <v>213</v>
      </c>
      <c r="BH182" s="3" t="s">
        <v>164</v>
      </c>
      <c r="BI182" s="3" t="s">
        <v>194</v>
      </c>
      <c r="BJ182" s="3" t="s">
        <v>195</v>
      </c>
      <c r="BK182" s="3" t="s">
        <v>195</v>
      </c>
      <c r="BL182" s="3" t="s">
        <v>195</v>
      </c>
      <c r="BM182" s="3" t="s">
        <v>195</v>
      </c>
      <c r="BN182" s="3" t="s">
        <v>192</v>
      </c>
      <c r="BO182" s="3" t="s">
        <v>195</v>
      </c>
      <c r="BP182" s="3" t="s">
        <v>192</v>
      </c>
      <c r="BQ182" s="3" t="s">
        <v>181</v>
      </c>
      <c r="BR182" s="3" t="s">
        <v>181</v>
      </c>
      <c r="BS182" s="3" t="s">
        <v>181</v>
      </c>
      <c r="BT182" s="3" t="s">
        <v>181</v>
      </c>
      <c r="BU182" s="3" t="s">
        <v>181</v>
      </c>
      <c r="BV182" s="3" t="s">
        <v>181</v>
      </c>
      <c r="BW182" s="3" t="s">
        <v>181</v>
      </c>
      <c r="CB182" s="3" t="s">
        <v>155</v>
      </c>
      <c r="CF182" s="3" t="s">
        <v>155</v>
      </c>
      <c r="CG182" s="3" t="s">
        <v>240</v>
      </c>
      <c r="CH182" s="3">
        <v>4.0</v>
      </c>
      <c r="CI182" s="3" t="s">
        <v>172</v>
      </c>
      <c r="CS182" s="3" t="s">
        <v>155</v>
      </c>
      <c r="CY182" s="3" t="s">
        <v>201</v>
      </c>
      <c r="CZ182" s="3" t="s">
        <v>199</v>
      </c>
      <c r="DA182" s="3" t="s">
        <v>199</v>
      </c>
      <c r="DB182" s="3" t="s">
        <v>199</v>
      </c>
      <c r="DC182" s="3" t="s">
        <v>199</v>
      </c>
      <c r="DD182" s="3" t="s">
        <v>229</v>
      </c>
      <c r="DE182" s="3" t="s">
        <v>199</v>
      </c>
      <c r="DF182" s="3" t="s">
        <v>180</v>
      </c>
      <c r="DG182" s="3" t="s">
        <v>180</v>
      </c>
      <c r="DH182" s="3" t="s">
        <v>201</v>
      </c>
      <c r="DI182" s="3" t="s">
        <v>201</v>
      </c>
      <c r="DJ182" s="3" t="s">
        <v>201</v>
      </c>
      <c r="DK182" s="3" t="s">
        <v>196</v>
      </c>
      <c r="DL182" s="3" t="s">
        <v>197</v>
      </c>
      <c r="DM182" s="3" t="s">
        <v>197</v>
      </c>
      <c r="DN182" s="3" t="s">
        <v>197</v>
      </c>
      <c r="DO182" s="3" t="s">
        <v>197</v>
      </c>
      <c r="DP182" s="3" t="s">
        <v>197</v>
      </c>
      <c r="DQ182" s="3" t="s">
        <v>197</v>
      </c>
      <c r="DR182" s="3" t="s">
        <v>197</v>
      </c>
      <c r="DS182" s="3" t="s">
        <v>181</v>
      </c>
      <c r="DT182" s="3" t="s">
        <v>181</v>
      </c>
      <c r="DU182" s="3" t="s">
        <v>181</v>
      </c>
      <c r="DV182" s="3" t="s">
        <v>197</v>
      </c>
      <c r="DW182" s="3" t="s">
        <v>197</v>
      </c>
      <c r="DX182" s="3" t="s">
        <v>196</v>
      </c>
      <c r="DY182" s="3" t="s">
        <v>196</v>
      </c>
      <c r="DZ182" s="3" t="s">
        <v>181</v>
      </c>
      <c r="EA182" s="3" t="s">
        <v>274</v>
      </c>
      <c r="EB182" s="3" t="s">
        <v>214</v>
      </c>
      <c r="EC182" s="3" t="s">
        <v>155</v>
      </c>
      <c r="ED182" s="3" t="s">
        <v>155</v>
      </c>
      <c r="EE182" s="3" t="s">
        <v>155</v>
      </c>
      <c r="EF182" s="3" t="s">
        <v>155</v>
      </c>
      <c r="EG182" s="3" t="s">
        <v>155</v>
      </c>
      <c r="EH182" s="3" t="s">
        <v>215</v>
      </c>
      <c r="EI182" s="3" t="s">
        <v>247</v>
      </c>
      <c r="EJ182" s="3" t="s">
        <v>222</v>
      </c>
      <c r="EK182" s="3" t="s">
        <v>222</v>
      </c>
      <c r="EL182" s="3" t="s">
        <v>182</v>
      </c>
      <c r="EM182" s="3" t="s">
        <v>182</v>
      </c>
      <c r="EN182" s="3" t="s">
        <v>222</v>
      </c>
      <c r="EO182" s="3" t="s">
        <v>193</v>
      </c>
      <c r="EP182" s="3" t="s">
        <v>193</v>
      </c>
      <c r="EQ182" s="3" t="s">
        <v>193</v>
      </c>
      <c r="ER182" s="3" t="s">
        <v>193</v>
      </c>
      <c r="ES182" s="3" t="s">
        <v>193</v>
      </c>
      <c r="ET182" s="3" t="s">
        <v>193</v>
      </c>
      <c r="EU182" s="3" t="s">
        <v>193</v>
      </c>
      <c r="EV182" s="3" t="s">
        <v>483</v>
      </c>
      <c r="EW182" s="4" t="str">
        <f>TEXT("6278945055515857975","0")</f>
        <v>6278945055515857975</v>
      </c>
    </row>
    <row r="183">
      <c r="A183" s="2">
        <v>45847.61083333333</v>
      </c>
      <c r="B183" s="3" t="s">
        <v>153</v>
      </c>
      <c r="C183" s="3" t="s">
        <v>155</v>
      </c>
      <c r="E183" s="3" t="s">
        <v>155</v>
      </c>
      <c r="F183" s="3" t="s">
        <v>155</v>
      </c>
      <c r="G183" s="3" t="s">
        <v>155</v>
      </c>
      <c r="J183" s="3" t="s">
        <v>186</v>
      </c>
      <c r="N183" s="3" t="s">
        <v>158</v>
      </c>
      <c r="S183" s="3" t="s">
        <v>158</v>
      </c>
      <c r="X183" s="3" t="s">
        <v>158</v>
      </c>
      <c r="AC183" s="3" t="s">
        <v>158</v>
      </c>
      <c r="AG183" s="3" t="s">
        <v>159</v>
      </c>
      <c r="AH183" s="3">
        <v>2018.0</v>
      </c>
      <c r="AI183" s="3" t="s">
        <v>187</v>
      </c>
      <c r="AJ183" s="3" t="s">
        <v>188</v>
      </c>
      <c r="AN183" s="3" t="s">
        <v>233</v>
      </c>
      <c r="AP183" s="3" t="s">
        <v>250</v>
      </c>
      <c r="AQ183" s="3" t="s">
        <v>190</v>
      </c>
      <c r="AR183" s="3" t="s">
        <v>210</v>
      </c>
      <c r="AS183" s="3" t="s">
        <v>243</v>
      </c>
      <c r="AT183" s="3" t="s">
        <v>162</v>
      </c>
      <c r="AU183" s="3" t="s">
        <v>153</v>
      </c>
      <c r="AV183" s="3" t="s">
        <v>155</v>
      </c>
      <c r="BD183" s="3" t="s">
        <v>153</v>
      </c>
      <c r="BE183" s="3" t="s">
        <v>191</v>
      </c>
      <c r="BF183" s="3" t="s">
        <v>220</v>
      </c>
      <c r="BG183" s="3" t="s">
        <v>227</v>
      </c>
      <c r="BH183" s="3" t="s">
        <v>227</v>
      </c>
      <c r="BI183" s="3" t="s">
        <v>194</v>
      </c>
      <c r="BJ183" s="3" t="s">
        <v>194</v>
      </c>
      <c r="BK183" s="3" t="s">
        <v>194</v>
      </c>
      <c r="BL183" s="3" t="s">
        <v>194</v>
      </c>
      <c r="BM183" s="3" t="s">
        <v>194</v>
      </c>
      <c r="BN183" s="3" t="s">
        <v>194</v>
      </c>
      <c r="BO183" s="3" t="s">
        <v>194</v>
      </c>
      <c r="BP183" s="3" t="s">
        <v>194</v>
      </c>
      <c r="BQ183" s="3" t="s">
        <v>203</v>
      </c>
      <c r="BR183" s="3" t="s">
        <v>203</v>
      </c>
      <c r="BS183" s="3" t="s">
        <v>203</v>
      </c>
      <c r="BT183" s="3" t="s">
        <v>203</v>
      </c>
      <c r="BU183" s="3" t="s">
        <v>203</v>
      </c>
      <c r="BV183" s="3" t="s">
        <v>203</v>
      </c>
      <c r="BW183" s="3" t="s">
        <v>203</v>
      </c>
      <c r="BX183" s="3" t="s">
        <v>194</v>
      </c>
      <c r="BY183" s="3" t="s">
        <v>194</v>
      </c>
      <c r="BZ183" s="3" t="s">
        <v>192</v>
      </c>
      <c r="CA183" s="3" t="s">
        <v>194</v>
      </c>
      <c r="CB183" s="3" t="s">
        <v>155</v>
      </c>
      <c r="CF183" s="3" t="s">
        <v>155</v>
      </c>
      <c r="CG183" s="3" t="s">
        <v>240</v>
      </c>
      <c r="CH183" s="3">
        <v>1.0</v>
      </c>
      <c r="CI183" s="3" t="s">
        <v>172</v>
      </c>
      <c r="CS183" s="3" t="s">
        <v>155</v>
      </c>
      <c r="CY183" s="3" t="s">
        <v>178</v>
      </c>
      <c r="CZ183" s="3" t="s">
        <v>179</v>
      </c>
      <c r="DA183" s="3" t="s">
        <v>199</v>
      </c>
      <c r="DB183" s="3" t="s">
        <v>199</v>
      </c>
      <c r="DC183" s="3" t="s">
        <v>199</v>
      </c>
      <c r="DD183" s="3" t="s">
        <v>199</v>
      </c>
      <c r="DE183" s="3" t="s">
        <v>199</v>
      </c>
      <c r="DF183" s="3" t="s">
        <v>180</v>
      </c>
      <c r="DG183" s="3" t="s">
        <v>180</v>
      </c>
      <c r="DH183" s="3" t="s">
        <v>180</v>
      </c>
      <c r="DI183" s="3" t="s">
        <v>180</v>
      </c>
      <c r="DJ183" s="3" t="s">
        <v>180</v>
      </c>
      <c r="DK183" s="3" t="s">
        <v>196</v>
      </c>
      <c r="DL183" s="3" t="s">
        <v>181</v>
      </c>
      <c r="DM183" s="3" t="s">
        <v>202</v>
      </c>
      <c r="DN183" s="3" t="s">
        <v>196</v>
      </c>
      <c r="DO183" s="3" t="s">
        <v>197</v>
      </c>
      <c r="DP183" s="3" t="s">
        <v>181</v>
      </c>
      <c r="DQ183" s="3" t="s">
        <v>196</v>
      </c>
      <c r="DR183" s="3" t="s">
        <v>203</v>
      </c>
      <c r="DS183" s="3" t="s">
        <v>203</v>
      </c>
      <c r="DT183" s="3" t="s">
        <v>203</v>
      </c>
      <c r="DU183" s="3" t="s">
        <v>202</v>
      </c>
      <c r="DV183" s="3" t="s">
        <v>202</v>
      </c>
      <c r="DW183" s="3" t="s">
        <v>202</v>
      </c>
      <c r="DX183" s="3" t="s">
        <v>203</v>
      </c>
      <c r="DY183" s="3" t="s">
        <v>203</v>
      </c>
      <c r="DZ183" s="3" t="s">
        <v>203</v>
      </c>
      <c r="EA183" s="3" t="s">
        <v>214</v>
      </c>
      <c r="EB183" s="3" t="s">
        <v>155</v>
      </c>
      <c r="EC183" s="3" t="s">
        <v>155</v>
      </c>
      <c r="ED183" s="3" t="s">
        <v>155</v>
      </c>
      <c r="EE183" s="3" t="s">
        <v>155</v>
      </c>
      <c r="EF183" s="3" t="s">
        <v>155</v>
      </c>
      <c r="EG183" s="3" t="s">
        <v>155</v>
      </c>
      <c r="EH183" s="3" t="s">
        <v>204</v>
      </c>
      <c r="EI183" s="3" t="s">
        <v>204</v>
      </c>
      <c r="EJ183" s="3" t="s">
        <v>204</v>
      </c>
      <c r="EK183" s="3" t="s">
        <v>247</v>
      </c>
      <c r="EL183" s="3" t="s">
        <v>182</v>
      </c>
      <c r="EM183" s="3" t="s">
        <v>204</v>
      </c>
      <c r="EN183" s="3" t="s">
        <v>215</v>
      </c>
      <c r="EO183" s="3" t="s">
        <v>205</v>
      </c>
      <c r="EP183" s="3" t="s">
        <v>192</v>
      </c>
      <c r="EQ183" s="3" t="s">
        <v>193</v>
      </c>
      <c r="ER183" s="3" t="s">
        <v>193</v>
      </c>
      <c r="ES183" s="3" t="s">
        <v>193</v>
      </c>
      <c r="ET183" s="3" t="s">
        <v>193</v>
      </c>
      <c r="EU183" s="3" t="s">
        <v>193</v>
      </c>
      <c r="EV183" s="3" t="s">
        <v>484</v>
      </c>
      <c r="EW183" s="4" t="str">
        <f>TEXT("6278955769915767414","0")</f>
        <v>6278955769915767414</v>
      </c>
    </row>
    <row r="184">
      <c r="A184" s="2">
        <v>45847.61283564815</v>
      </c>
      <c r="B184" s="3" t="s">
        <v>153</v>
      </c>
      <c r="C184" s="3" t="s">
        <v>155</v>
      </c>
      <c r="E184" s="3" t="s">
        <v>155</v>
      </c>
      <c r="F184" s="3" t="s">
        <v>155</v>
      </c>
      <c r="G184" s="3" t="s">
        <v>155</v>
      </c>
      <c r="J184" s="3" t="s">
        <v>186</v>
      </c>
      <c r="N184" s="3" t="s">
        <v>158</v>
      </c>
      <c r="S184" s="3" t="s">
        <v>158</v>
      </c>
      <c r="Y184" s="3" t="s">
        <v>186</v>
      </c>
      <c r="AC184" s="3" t="s">
        <v>158</v>
      </c>
      <c r="AG184" s="3" t="s">
        <v>217</v>
      </c>
      <c r="AH184" s="3">
        <v>2024.0</v>
      </c>
      <c r="AI184" s="3" t="s">
        <v>160</v>
      </c>
      <c r="AO184" s="3" t="s">
        <v>155</v>
      </c>
      <c r="AP184" s="3" t="s">
        <v>190</v>
      </c>
      <c r="AQ184" s="3" t="s">
        <v>190</v>
      </c>
      <c r="AR184" s="3" t="s">
        <v>190</v>
      </c>
      <c r="AS184" s="3" t="s">
        <v>190</v>
      </c>
      <c r="AT184" s="3" t="s">
        <v>234</v>
      </c>
      <c r="AU184" s="3" t="s">
        <v>153</v>
      </c>
      <c r="AV184" s="3" t="s">
        <v>153</v>
      </c>
      <c r="AW184" s="3" t="s">
        <v>163</v>
      </c>
      <c r="AX184" s="3" t="s">
        <v>153</v>
      </c>
      <c r="AY184" s="3" t="s">
        <v>212</v>
      </c>
      <c r="BD184" s="3" t="s">
        <v>153</v>
      </c>
      <c r="BE184" s="3" t="s">
        <v>191</v>
      </c>
      <c r="BF184" s="3" t="s">
        <v>220</v>
      </c>
      <c r="BG184" s="3" t="s">
        <v>220</v>
      </c>
      <c r="BH184" s="3" t="s">
        <v>220</v>
      </c>
      <c r="BI184" s="3" t="s">
        <v>192</v>
      </c>
      <c r="BJ184" s="3" t="s">
        <v>193</v>
      </c>
      <c r="BK184" s="3" t="s">
        <v>192</v>
      </c>
      <c r="BL184" s="3" t="s">
        <v>193</v>
      </c>
      <c r="BM184" s="3" t="s">
        <v>193</v>
      </c>
      <c r="BN184" s="3" t="s">
        <v>193</v>
      </c>
      <c r="BO184" s="3" t="s">
        <v>193</v>
      </c>
      <c r="BP184" s="3" t="s">
        <v>193</v>
      </c>
      <c r="BQ184" s="3" t="s">
        <v>203</v>
      </c>
      <c r="BR184" s="3" t="s">
        <v>196</v>
      </c>
      <c r="BS184" s="3" t="s">
        <v>197</v>
      </c>
      <c r="BT184" s="3" t="s">
        <v>196</v>
      </c>
      <c r="BU184" s="3" t="s">
        <v>196</v>
      </c>
      <c r="BV184" s="3" t="s">
        <v>196</v>
      </c>
      <c r="BW184" s="3" t="s">
        <v>166</v>
      </c>
      <c r="BX184" s="3" t="s">
        <v>192</v>
      </c>
      <c r="BY184" s="3" t="s">
        <v>192</v>
      </c>
      <c r="BZ184" s="3" t="s">
        <v>192</v>
      </c>
      <c r="CA184" s="3" t="s">
        <v>192</v>
      </c>
      <c r="CB184" s="3" t="s">
        <v>155</v>
      </c>
      <c r="CF184" s="3" t="s">
        <v>155</v>
      </c>
      <c r="CG184" s="3" t="s">
        <v>240</v>
      </c>
      <c r="CH184" s="3">
        <v>2.0</v>
      </c>
      <c r="CI184" s="3" t="s">
        <v>172</v>
      </c>
      <c r="CS184" s="3" t="s">
        <v>155</v>
      </c>
      <c r="CY184" s="3" t="s">
        <v>201</v>
      </c>
      <c r="CZ184" s="3" t="s">
        <v>229</v>
      </c>
      <c r="DA184" s="3" t="s">
        <v>229</v>
      </c>
      <c r="DB184" s="3" t="s">
        <v>179</v>
      </c>
      <c r="DC184" s="3" t="s">
        <v>199</v>
      </c>
      <c r="DD184" s="3" t="s">
        <v>179</v>
      </c>
      <c r="DE184" s="3" t="s">
        <v>179</v>
      </c>
      <c r="DF184" s="3" t="s">
        <v>230</v>
      </c>
      <c r="DG184" s="3" t="s">
        <v>230</v>
      </c>
      <c r="DH184" s="3" t="s">
        <v>201</v>
      </c>
      <c r="DI184" s="3" t="s">
        <v>201</v>
      </c>
      <c r="DJ184" s="3" t="s">
        <v>201</v>
      </c>
      <c r="DK184" s="3" t="s">
        <v>196</v>
      </c>
      <c r="DL184" s="3" t="s">
        <v>197</v>
      </c>
      <c r="DM184" s="3" t="s">
        <v>197</v>
      </c>
      <c r="DN184" s="3" t="s">
        <v>197</v>
      </c>
      <c r="DO184" s="3" t="s">
        <v>202</v>
      </c>
      <c r="DP184" s="3" t="s">
        <v>203</v>
      </c>
      <c r="DQ184" s="3" t="s">
        <v>203</v>
      </c>
      <c r="DR184" s="3" t="s">
        <v>203</v>
      </c>
      <c r="DS184" s="3" t="s">
        <v>203</v>
      </c>
      <c r="DT184" s="3" t="s">
        <v>196</v>
      </c>
      <c r="DU184" s="3" t="s">
        <v>202</v>
      </c>
      <c r="DV184" s="3" t="s">
        <v>202</v>
      </c>
      <c r="DW184" s="3" t="s">
        <v>202</v>
      </c>
      <c r="DX184" s="3" t="s">
        <v>202</v>
      </c>
      <c r="DY184" s="3" t="s">
        <v>202</v>
      </c>
      <c r="DZ184" s="3" t="s">
        <v>202</v>
      </c>
      <c r="EA184" s="3" t="s">
        <v>155</v>
      </c>
      <c r="EB184" s="3" t="s">
        <v>155</v>
      </c>
      <c r="EC184" s="3" t="s">
        <v>155</v>
      </c>
      <c r="ED184" s="3" t="s">
        <v>155</v>
      </c>
      <c r="EE184" s="3" t="s">
        <v>155</v>
      </c>
      <c r="EF184" s="3" t="s">
        <v>155</v>
      </c>
      <c r="EG184" s="3" t="s">
        <v>155</v>
      </c>
      <c r="EH184" s="3" t="s">
        <v>204</v>
      </c>
      <c r="EI184" s="3" t="s">
        <v>204</v>
      </c>
      <c r="EJ184" s="3" t="s">
        <v>204</v>
      </c>
      <c r="EK184" s="3" t="s">
        <v>204</v>
      </c>
      <c r="EL184" s="3" t="s">
        <v>182</v>
      </c>
      <c r="EM184" s="3" t="s">
        <v>204</v>
      </c>
      <c r="EN184" s="3" t="s">
        <v>204</v>
      </c>
      <c r="EO184" s="3" t="s">
        <v>192</v>
      </c>
      <c r="EP184" s="3" t="s">
        <v>192</v>
      </c>
      <c r="EQ184" s="3" t="s">
        <v>192</v>
      </c>
      <c r="ER184" s="3" t="s">
        <v>192</v>
      </c>
      <c r="ES184" s="3" t="s">
        <v>192</v>
      </c>
      <c r="ET184" s="3" t="s">
        <v>192</v>
      </c>
      <c r="EU184" s="3" t="s">
        <v>192</v>
      </c>
      <c r="EV184" s="3" t="s">
        <v>485</v>
      </c>
      <c r="EW184" s="4" t="str">
        <f>TEXT("6278957499563780246","0")</f>
        <v>6278957499563780246</v>
      </c>
    </row>
    <row r="185">
      <c r="A185" s="2">
        <v>45847.61479166667</v>
      </c>
      <c r="B185" s="3" t="s">
        <v>153</v>
      </c>
      <c r="C185" s="3" t="s">
        <v>155</v>
      </c>
      <c r="E185" s="3" t="s">
        <v>155</v>
      </c>
      <c r="F185" s="3" t="s">
        <v>153</v>
      </c>
      <c r="G185" s="3" t="s">
        <v>155</v>
      </c>
      <c r="J185" s="3" t="s">
        <v>186</v>
      </c>
      <c r="N185" s="3" t="s">
        <v>158</v>
      </c>
      <c r="R185" s="3" t="s">
        <v>157</v>
      </c>
      <c r="W185" s="3" t="s">
        <v>157</v>
      </c>
      <c r="AC185" s="3" t="s">
        <v>158</v>
      </c>
      <c r="AG185" s="3" t="s">
        <v>217</v>
      </c>
      <c r="AH185" s="3">
        <v>2015.0</v>
      </c>
      <c r="AI185" s="3" t="s">
        <v>253</v>
      </c>
      <c r="AP185" s="3" t="s">
        <v>250</v>
      </c>
      <c r="AQ185" s="3" t="s">
        <v>250</v>
      </c>
      <c r="AR185" s="3" t="s">
        <v>190</v>
      </c>
      <c r="AS185" s="3" t="s">
        <v>250</v>
      </c>
      <c r="AT185" s="3" t="s">
        <v>234</v>
      </c>
      <c r="AU185" s="3" t="s">
        <v>153</v>
      </c>
      <c r="AV185" s="3" t="s">
        <v>153</v>
      </c>
      <c r="AW185" s="3" t="s">
        <v>163</v>
      </c>
      <c r="AX185" s="3" t="s">
        <v>153</v>
      </c>
      <c r="AY185" s="3" t="s">
        <v>297</v>
      </c>
      <c r="BD185" s="3" t="s">
        <v>153</v>
      </c>
      <c r="BE185" s="3" t="s">
        <v>191</v>
      </c>
      <c r="BF185" s="3" t="s">
        <v>191</v>
      </c>
      <c r="BG185" s="3" t="s">
        <v>191</v>
      </c>
      <c r="BH185" s="3" t="s">
        <v>191</v>
      </c>
      <c r="BI185" s="3" t="s">
        <v>192</v>
      </c>
      <c r="BJ185" s="3" t="s">
        <v>192</v>
      </c>
      <c r="BK185" s="3" t="s">
        <v>194</v>
      </c>
      <c r="BL185" s="3" t="s">
        <v>194</v>
      </c>
      <c r="BM185" s="3" t="s">
        <v>195</v>
      </c>
      <c r="BN185" s="3" t="s">
        <v>194</v>
      </c>
      <c r="BO185" s="3" t="s">
        <v>195</v>
      </c>
      <c r="BP185" s="3" t="s">
        <v>192</v>
      </c>
      <c r="BQ185" s="3" t="s">
        <v>181</v>
      </c>
      <c r="BR185" s="3" t="s">
        <v>181</v>
      </c>
      <c r="BS185" s="3" t="s">
        <v>197</v>
      </c>
      <c r="BT185" s="3" t="s">
        <v>166</v>
      </c>
      <c r="BU185" s="3" t="s">
        <v>181</v>
      </c>
      <c r="BV185" s="3" t="s">
        <v>197</v>
      </c>
      <c r="BW185" s="3" t="s">
        <v>166</v>
      </c>
      <c r="BX185" s="3" t="s">
        <v>194</v>
      </c>
      <c r="BY185" s="3" t="s">
        <v>195</v>
      </c>
      <c r="BZ185" s="3" t="s">
        <v>195</v>
      </c>
      <c r="CA185" s="3" t="s">
        <v>194</v>
      </c>
      <c r="CB185" s="3" t="s">
        <v>155</v>
      </c>
      <c r="CF185" s="3" t="s">
        <v>155</v>
      </c>
      <c r="CG185" s="3" t="s">
        <v>256</v>
      </c>
      <c r="CH185" s="3">
        <v>2.0</v>
      </c>
      <c r="CI185" s="3" t="s">
        <v>172</v>
      </c>
      <c r="CS185" s="3" t="s">
        <v>155</v>
      </c>
      <c r="CY185" s="3" t="s">
        <v>180</v>
      </c>
      <c r="CZ185" s="3" t="s">
        <v>229</v>
      </c>
      <c r="DA185" s="3" t="s">
        <v>199</v>
      </c>
      <c r="DB185" s="3" t="s">
        <v>200</v>
      </c>
      <c r="DC185" s="3" t="s">
        <v>229</v>
      </c>
      <c r="DD185" s="3" t="s">
        <v>179</v>
      </c>
      <c r="DE185" s="3" t="s">
        <v>200</v>
      </c>
      <c r="DF185" s="3" t="s">
        <v>180</v>
      </c>
      <c r="DG185" s="3" t="s">
        <v>230</v>
      </c>
      <c r="DH185" s="3" t="s">
        <v>178</v>
      </c>
      <c r="DI185" s="3" t="s">
        <v>201</v>
      </c>
      <c r="DJ185" s="3" t="s">
        <v>178</v>
      </c>
      <c r="DK185" s="3" t="s">
        <v>196</v>
      </c>
      <c r="DL185" s="3" t="s">
        <v>197</v>
      </c>
      <c r="DM185" s="3" t="s">
        <v>197</v>
      </c>
      <c r="DN185" s="3" t="s">
        <v>202</v>
      </c>
      <c r="DO185" s="3" t="s">
        <v>181</v>
      </c>
      <c r="DP185" s="3" t="s">
        <v>203</v>
      </c>
      <c r="DQ185" s="3" t="s">
        <v>202</v>
      </c>
      <c r="DR185" s="3" t="s">
        <v>202</v>
      </c>
      <c r="DS185" s="3" t="s">
        <v>196</v>
      </c>
      <c r="DT185" s="3" t="s">
        <v>197</v>
      </c>
      <c r="DU185" s="3" t="s">
        <v>181</v>
      </c>
      <c r="DV185" s="3" t="s">
        <v>203</v>
      </c>
      <c r="DW185" s="3" t="s">
        <v>203</v>
      </c>
      <c r="DX185" s="3" t="s">
        <v>197</v>
      </c>
      <c r="DY185" s="3" t="s">
        <v>197</v>
      </c>
      <c r="DZ185" s="3" t="s">
        <v>196</v>
      </c>
      <c r="EA185" s="3" t="s">
        <v>155</v>
      </c>
      <c r="EB185" s="3" t="s">
        <v>155</v>
      </c>
      <c r="EC185" s="3" t="s">
        <v>155</v>
      </c>
      <c r="ED185" s="3" t="s">
        <v>155</v>
      </c>
      <c r="EE185" s="3" t="s">
        <v>155</v>
      </c>
      <c r="EF185" s="3" t="s">
        <v>155</v>
      </c>
      <c r="EG185" s="3" t="s">
        <v>155</v>
      </c>
      <c r="EH185" s="3" t="s">
        <v>204</v>
      </c>
      <c r="EI185" s="3" t="s">
        <v>204</v>
      </c>
      <c r="EJ185" s="3" t="s">
        <v>247</v>
      </c>
      <c r="EK185" s="3" t="s">
        <v>215</v>
      </c>
      <c r="EL185" s="3" t="s">
        <v>182</v>
      </c>
      <c r="EM185" s="3" t="s">
        <v>182</v>
      </c>
      <c r="EN185" s="3" t="s">
        <v>182</v>
      </c>
      <c r="EO185" s="3" t="s">
        <v>183</v>
      </c>
      <c r="EP185" s="3" t="s">
        <v>183</v>
      </c>
      <c r="EQ185" s="3" t="s">
        <v>183</v>
      </c>
      <c r="ER185" s="3" t="s">
        <v>183</v>
      </c>
      <c r="ES185" s="3" t="s">
        <v>183</v>
      </c>
      <c r="ET185" s="3" t="s">
        <v>183</v>
      </c>
      <c r="EU185" s="3" t="s">
        <v>183</v>
      </c>
      <c r="EV185" s="3" t="s">
        <v>486</v>
      </c>
      <c r="EW185" s="4" t="str">
        <f>TEXT("6278959180417828451","0")</f>
        <v>6278959180417828451</v>
      </c>
    </row>
    <row r="186">
      <c r="A186" s="2">
        <v>45847.61822916667</v>
      </c>
      <c r="B186" s="3" t="s">
        <v>153</v>
      </c>
      <c r="C186" s="3" t="s">
        <v>155</v>
      </c>
      <c r="E186" s="3" t="s">
        <v>155</v>
      </c>
      <c r="F186" s="3" t="s">
        <v>155</v>
      </c>
      <c r="G186" s="3" t="s">
        <v>155</v>
      </c>
      <c r="I186" s="3" t="s">
        <v>158</v>
      </c>
      <c r="N186" s="3" t="s">
        <v>158</v>
      </c>
      <c r="R186" s="3" t="s">
        <v>157</v>
      </c>
      <c r="X186" s="3" t="s">
        <v>158</v>
      </c>
      <c r="AB186" s="3" t="s">
        <v>157</v>
      </c>
      <c r="AG186" s="3" t="s">
        <v>217</v>
      </c>
      <c r="AH186" s="3">
        <v>2024.0</v>
      </c>
      <c r="AI186" s="3" t="s">
        <v>242</v>
      </c>
      <c r="AP186" s="3" t="s">
        <v>210</v>
      </c>
      <c r="AQ186" s="3" t="s">
        <v>190</v>
      </c>
      <c r="AR186" s="3" t="s">
        <v>190</v>
      </c>
      <c r="AS186" s="3" t="s">
        <v>250</v>
      </c>
      <c r="AT186" s="3" t="s">
        <v>234</v>
      </c>
      <c r="AU186" s="3" t="s">
        <v>153</v>
      </c>
      <c r="AV186" s="3" t="s">
        <v>155</v>
      </c>
      <c r="BD186" s="3" t="s">
        <v>153</v>
      </c>
      <c r="BE186" s="3" t="s">
        <v>191</v>
      </c>
      <c r="BF186" s="3" t="s">
        <v>227</v>
      </c>
      <c r="BG186" s="3" t="s">
        <v>227</v>
      </c>
      <c r="BH186" s="3" t="s">
        <v>227</v>
      </c>
      <c r="BI186" s="3" t="s">
        <v>192</v>
      </c>
      <c r="BJ186" s="3" t="s">
        <v>194</v>
      </c>
      <c r="BK186" s="3" t="s">
        <v>194</v>
      </c>
      <c r="BL186" s="3" t="s">
        <v>194</v>
      </c>
      <c r="BM186" s="3" t="s">
        <v>192</v>
      </c>
      <c r="BN186" s="3" t="s">
        <v>195</v>
      </c>
      <c r="BO186" s="3" t="s">
        <v>194</v>
      </c>
      <c r="BP186" s="3" t="s">
        <v>193</v>
      </c>
      <c r="BQ186" s="3" t="s">
        <v>203</v>
      </c>
      <c r="BR186" s="3" t="s">
        <v>196</v>
      </c>
      <c r="BS186" s="3" t="s">
        <v>203</v>
      </c>
      <c r="BT186" s="3" t="s">
        <v>196</v>
      </c>
      <c r="BU186" s="3" t="s">
        <v>203</v>
      </c>
      <c r="BV186" s="3" t="s">
        <v>203</v>
      </c>
      <c r="BW186" s="3" t="s">
        <v>203</v>
      </c>
      <c r="BX186" s="3" t="s">
        <v>193</v>
      </c>
      <c r="BY186" s="3" t="s">
        <v>192</v>
      </c>
      <c r="BZ186" s="3" t="s">
        <v>194</v>
      </c>
      <c r="CA186" s="3" t="s">
        <v>194</v>
      </c>
      <c r="CB186" s="3" t="s">
        <v>153</v>
      </c>
      <c r="CC186" s="3" t="s">
        <v>235</v>
      </c>
      <c r="CD186" s="3" t="s">
        <v>228</v>
      </c>
      <c r="CE186" s="3" t="s">
        <v>155</v>
      </c>
      <c r="CF186" s="3" t="s">
        <v>155</v>
      </c>
      <c r="CG186" s="3" t="s">
        <v>256</v>
      </c>
      <c r="CH186" s="3">
        <v>2.0</v>
      </c>
      <c r="CI186" s="3" t="s">
        <v>172</v>
      </c>
      <c r="CS186" s="3" t="s">
        <v>155</v>
      </c>
      <c r="CY186" s="3" t="s">
        <v>178</v>
      </c>
      <c r="CZ186" s="3" t="s">
        <v>229</v>
      </c>
      <c r="DA186" s="3" t="s">
        <v>229</v>
      </c>
      <c r="DB186" s="3" t="s">
        <v>229</v>
      </c>
      <c r="DC186" s="3" t="s">
        <v>229</v>
      </c>
      <c r="DD186" s="3" t="s">
        <v>229</v>
      </c>
      <c r="DE186" s="3" t="s">
        <v>229</v>
      </c>
      <c r="DF186" s="3" t="s">
        <v>201</v>
      </c>
      <c r="DG186" s="3" t="s">
        <v>180</v>
      </c>
      <c r="DH186" s="3" t="s">
        <v>201</v>
      </c>
      <c r="DI186" s="3" t="s">
        <v>178</v>
      </c>
      <c r="DJ186" s="3" t="s">
        <v>180</v>
      </c>
      <c r="DK186" s="3" t="s">
        <v>196</v>
      </c>
      <c r="DL186" s="3" t="s">
        <v>197</v>
      </c>
      <c r="DM186" s="3" t="s">
        <v>202</v>
      </c>
      <c r="DN186" s="3" t="s">
        <v>203</v>
      </c>
      <c r="DO186" s="3" t="s">
        <v>197</v>
      </c>
      <c r="DP186" s="3" t="s">
        <v>181</v>
      </c>
      <c r="DQ186" s="3" t="s">
        <v>197</v>
      </c>
      <c r="DR186" s="3" t="s">
        <v>202</v>
      </c>
      <c r="DS186" s="3" t="s">
        <v>196</v>
      </c>
      <c r="DT186" s="3" t="s">
        <v>197</v>
      </c>
      <c r="DU186" s="3" t="s">
        <v>203</v>
      </c>
      <c r="DV186" s="3" t="s">
        <v>203</v>
      </c>
      <c r="DW186" s="3" t="s">
        <v>203</v>
      </c>
      <c r="DX186" s="3" t="s">
        <v>196</v>
      </c>
      <c r="DY186" s="3" t="s">
        <v>196</v>
      </c>
      <c r="DZ186" s="3" t="s">
        <v>196</v>
      </c>
      <c r="EA186" s="3" t="s">
        <v>214</v>
      </c>
      <c r="EB186" s="3" t="s">
        <v>310</v>
      </c>
      <c r="EC186" s="3" t="s">
        <v>155</v>
      </c>
      <c r="ED186" s="3" t="s">
        <v>214</v>
      </c>
      <c r="EE186" s="3" t="s">
        <v>155</v>
      </c>
      <c r="EF186" s="3" t="s">
        <v>155</v>
      </c>
      <c r="EG186" s="3" t="s">
        <v>155</v>
      </c>
      <c r="EH186" s="3" t="s">
        <v>222</v>
      </c>
      <c r="EI186" s="3" t="s">
        <v>222</v>
      </c>
      <c r="EJ186" s="3" t="s">
        <v>222</v>
      </c>
      <c r="EK186" s="3" t="s">
        <v>182</v>
      </c>
      <c r="EL186" s="3" t="s">
        <v>182</v>
      </c>
      <c r="EM186" s="3" t="s">
        <v>182</v>
      </c>
      <c r="EN186" s="3" t="s">
        <v>204</v>
      </c>
      <c r="EO186" s="3" t="s">
        <v>193</v>
      </c>
      <c r="EP186" s="3" t="s">
        <v>193</v>
      </c>
      <c r="EQ186" s="3" t="s">
        <v>205</v>
      </c>
      <c r="ER186" s="3" t="s">
        <v>183</v>
      </c>
      <c r="ES186" s="3" t="s">
        <v>183</v>
      </c>
      <c r="ET186" s="3" t="s">
        <v>183</v>
      </c>
      <c r="EU186" s="3" t="s">
        <v>183</v>
      </c>
      <c r="EV186" s="3" t="s">
        <v>487</v>
      </c>
      <c r="EW186" s="4" t="str">
        <f>TEXT("6278962159329199679","0")</f>
        <v>6278962159329199679</v>
      </c>
    </row>
    <row r="187">
      <c r="A187" s="2">
        <v>45847.618842592594</v>
      </c>
      <c r="B187" s="3" t="s">
        <v>153</v>
      </c>
      <c r="C187" s="3" t="s">
        <v>155</v>
      </c>
      <c r="E187" s="3" t="s">
        <v>155</v>
      </c>
      <c r="F187" s="3" t="s">
        <v>155</v>
      </c>
      <c r="G187" s="3" t="s">
        <v>155</v>
      </c>
      <c r="J187" s="3" t="s">
        <v>186</v>
      </c>
      <c r="N187" s="3" t="s">
        <v>158</v>
      </c>
      <c r="S187" s="3" t="s">
        <v>158</v>
      </c>
      <c r="W187" s="3" t="s">
        <v>157</v>
      </c>
      <c r="AC187" s="3" t="s">
        <v>158</v>
      </c>
      <c r="AG187" s="3" t="s">
        <v>159</v>
      </c>
      <c r="AH187" s="3">
        <v>2017.0</v>
      </c>
      <c r="AI187" s="3" t="s">
        <v>187</v>
      </c>
      <c r="AJ187" s="3" t="s">
        <v>188</v>
      </c>
      <c r="AN187" s="3" t="s">
        <v>314</v>
      </c>
      <c r="AP187" s="3" t="s">
        <v>250</v>
      </c>
      <c r="AQ187" s="3" t="s">
        <v>250</v>
      </c>
      <c r="AR187" s="3" t="s">
        <v>250</v>
      </c>
      <c r="AS187" s="3" t="s">
        <v>250</v>
      </c>
      <c r="AT187" s="3" t="s">
        <v>234</v>
      </c>
      <c r="AU187" s="3" t="s">
        <v>153</v>
      </c>
      <c r="AV187" s="3" t="s">
        <v>153</v>
      </c>
      <c r="AW187" s="3" t="s">
        <v>163</v>
      </c>
      <c r="AX187" s="3" t="s">
        <v>153</v>
      </c>
      <c r="AY187" s="3" t="s">
        <v>238</v>
      </c>
      <c r="AZ187" s="3" t="s">
        <v>153</v>
      </c>
      <c r="BA187" s="3" t="s">
        <v>153</v>
      </c>
      <c r="BB187" s="3" t="s">
        <v>440</v>
      </c>
      <c r="BC187" s="3" t="s">
        <v>153</v>
      </c>
      <c r="BD187" s="3" t="s">
        <v>153</v>
      </c>
      <c r="BE187" s="3" t="s">
        <v>191</v>
      </c>
      <c r="BF187" s="3" t="s">
        <v>191</v>
      </c>
      <c r="BG187" s="3" t="s">
        <v>191</v>
      </c>
      <c r="BH187" s="3" t="s">
        <v>191</v>
      </c>
      <c r="BI187" s="3" t="s">
        <v>195</v>
      </c>
      <c r="BJ187" s="3" t="s">
        <v>195</v>
      </c>
      <c r="BK187" s="3" t="s">
        <v>193</v>
      </c>
      <c r="BL187" s="3" t="s">
        <v>195</v>
      </c>
      <c r="BM187" s="3" t="s">
        <v>193</v>
      </c>
      <c r="BN187" s="3" t="s">
        <v>193</v>
      </c>
      <c r="BO187" s="3" t="s">
        <v>193</v>
      </c>
      <c r="BP187" s="3" t="s">
        <v>193</v>
      </c>
      <c r="BQ187" s="3" t="s">
        <v>196</v>
      </c>
      <c r="BR187" s="3" t="s">
        <v>197</v>
      </c>
      <c r="BS187" s="3" t="s">
        <v>197</v>
      </c>
      <c r="BT187" s="3" t="s">
        <v>166</v>
      </c>
      <c r="BU187" s="3" t="s">
        <v>166</v>
      </c>
      <c r="BV187" s="3" t="s">
        <v>166</v>
      </c>
      <c r="BW187" s="3" t="s">
        <v>166</v>
      </c>
      <c r="BX187" s="3" t="s">
        <v>165</v>
      </c>
      <c r="BY187" s="3" t="s">
        <v>165</v>
      </c>
      <c r="BZ187" s="3" t="s">
        <v>165</v>
      </c>
      <c r="CA187" s="3" t="s">
        <v>195</v>
      </c>
      <c r="CB187" s="3" t="s">
        <v>155</v>
      </c>
      <c r="CF187" s="3" t="s">
        <v>155</v>
      </c>
      <c r="CG187" s="3" t="s">
        <v>155</v>
      </c>
      <c r="CH187" s="3">
        <v>0.0</v>
      </c>
      <c r="CI187" s="3" t="s">
        <v>172</v>
      </c>
      <c r="CS187" s="3" t="s">
        <v>155</v>
      </c>
      <c r="CY187" s="3" t="s">
        <v>221</v>
      </c>
      <c r="CZ187" s="3" t="s">
        <v>200</v>
      </c>
      <c r="DA187" s="3" t="s">
        <v>200</v>
      </c>
      <c r="DB187" s="3" t="s">
        <v>200</v>
      </c>
      <c r="DC187" s="3" t="s">
        <v>179</v>
      </c>
      <c r="DD187" s="3" t="s">
        <v>200</v>
      </c>
      <c r="DE187" s="3" t="s">
        <v>200</v>
      </c>
      <c r="DF187" s="3" t="s">
        <v>230</v>
      </c>
      <c r="DG187" s="3" t="s">
        <v>230</v>
      </c>
      <c r="DH187" s="3" t="s">
        <v>230</v>
      </c>
      <c r="DI187" s="3" t="s">
        <v>230</v>
      </c>
      <c r="DJ187" s="3" t="s">
        <v>230</v>
      </c>
      <c r="DK187" s="3" t="s">
        <v>197</v>
      </c>
      <c r="DL187" s="3" t="s">
        <v>197</v>
      </c>
      <c r="DM187" s="3" t="s">
        <v>197</v>
      </c>
      <c r="DN187" s="3" t="s">
        <v>197</v>
      </c>
      <c r="DO187" s="3" t="s">
        <v>197</v>
      </c>
      <c r="DP187" s="3" t="s">
        <v>197</v>
      </c>
      <c r="DQ187" s="3" t="s">
        <v>203</v>
      </c>
      <c r="DR187" s="3" t="s">
        <v>203</v>
      </c>
      <c r="DS187" s="3" t="s">
        <v>203</v>
      </c>
      <c r="DT187" s="3" t="s">
        <v>203</v>
      </c>
      <c r="DU187" s="3" t="s">
        <v>197</v>
      </c>
      <c r="DV187" s="3" t="s">
        <v>202</v>
      </c>
      <c r="DW187" s="3" t="s">
        <v>202</v>
      </c>
      <c r="DX187" s="3" t="s">
        <v>202</v>
      </c>
      <c r="DY187" s="3" t="s">
        <v>202</v>
      </c>
      <c r="DZ187" s="3" t="s">
        <v>202</v>
      </c>
      <c r="EA187" s="3" t="s">
        <v>155</v>
      </c>
      <c r="EB187" s="3" t="s">
        <v>155</v>
      </c>
      <c r="EC187" s="3" t="s">
        <v>155</v>
      </c>
      <c r="ED187" s="3" t="s">
        <v>155</v>
      </c>
      <c r="EE187" s="3" t="s">
        <v>155</v>
      </c>
      <c r="EF187" s="3" t="s">
        <v>155</v>
      </c>
      <c r="EG187" s="3" t="s">
        <v>155</v>
      </c>
      <c r="EH187" s="3" t="s">
        <v>204</v>
      </c>
      <c r="EI187" s="3" t="s">
        <v>204</v>
      </c>
      <c r="EJ187" s="3" t="s">
        <v>204</v>
      </c>
      <c r="EK187" s="3" t="s">
        <v>204</v>
      </c>
      <c r="EL187" s="3" t="s">
        <v>182</v>
      </c>
      <c r="EM187" s="3" t="s">
        <v>222</v>
      </c>
      <c r="EN187" s="3" t="s">
        <v>204</v>
      </c>
      <c r="EO187" s="3" t="s">
        <v>205</v>
      </c>
      <c r="EP187" s="3" t="s">
        <v>205</v>
      </c>
      <c r="EQ187" s="3" t="s">
        <v>192</v>
      </c>
      <c r="ER187" s="3" t="s">
        <v>205</v>
      </c>
      <c r="ES187" s="3" t="s">
        <v>192</v>
      </c>
      <c r="ET187" s="3" t="s">
        <v>192</v>
      </c>
      <c r="EU187" s="3" t="s">
        <v>205</v>
      </c>
      <c r="EV187" s="3" t="s">
        <v>309</v>
      </c>
      <c r="EW187" s="4" t="str">
        <f>TEXT("6278962684517573887","0")</f>
        <v>6278962684517573887</v>
      </c>
    </row>
    <row r="188">
      <c r="A188" s="2">
        <v>45847.625706018516</v>
      </c>
      <c r="B188" s="3" t="s">
        <v>153</v>
      </c>
      <c r="C188" s="3" t="s">
        <v>155</v>
      </c>
      <c r="E188" s="3" t="s">
        <v>155</v>
      </c>
      <c r="F188" s="3" t="s">
        <v>153</v>
      </c>
      <c r="G188" s="3" t="s">
        <v>155</v>
      </c>
      <c r="K188" s="3" t="s">
        <v>185</v>
      </c>
      <c r="O188" s="3" t="s">
        <v>186</v>
      </c>
      <c r="S188" s="3" t="s">
        <v>158</v>
      </c>
      <c r="Y188" s="3" t="s">
        <v>186</v>
      </c>
      <c r="AD188" s="3" t="s">
        <v>186</v>
      </c>
      <c r="AG188" s="3" t="s">
        <v>159</v>
      </c>
      <c r="AH188" s="3">
        <v>2023.0</v>
      </c>
      <c r="AI188" s="3" t="s">
        <v>187</v>
      </c>
      <c r="AM188" s="3" t="s">
        <v>339</v>
      </c>
      <c r="AN188" s="3" t="s">
        <v>189</v>
      </c>
      <c r="AP188" s="3" t="s">
        <v>190</v>
      </c>
      <c r="AQ188" s="3" t="s">
        <v>190</v>
      </c>
      <c r="AR188" s="3" t="s">
        <v>190</v>
      </c>
      <c r="AS188" s="3" t="s">
        <v>190</v>
      </c>
      <c r="AT188" s="3" t="s">
        <v>218</v>
      </c>
      <c r="AU188" s="3" t="s">
        <v>153</v>
      </c>
      <c r="AV188" s="3" t="s">
        <v>153</v>
      </c>
      <c r="AW188" s="3" t="s">
        <v>163</v>
      </c>
      <c r="AX188" s="3" t="s">
        <v>153</v>
      </c>
      <c r="AY188" s="3" t="s">
        <v>212</v>
      </c>
      <c r="BD188" s="3" t="s">
        <v>153</v>
      </c>
      <c r="BE188" s="3" t="s">
        <v>227</v>
      </c>
      <c r="BF188" s="3" t="s">
        <v>220</v>
      </c>
      <c r="BG188" s="3" t="s">
        <v>227</v>
      </c>
      <c r="BH188" s="3" t="s">
        <v>220</v>
      </c>
      <c r="BI188" s="3" t="s">
        <v>195</v>
      </c>
      <c r="BJ188" s="3" t="s">
        <v>195</v>
      </c>
      <c r="BK188" s="3" t="s">
        <v>192</v>
      </c>
      <c r="BL188" s="3" t="s">
        <v>192</v>
      </c>
      <c r="BM188" s="3" t="s">
        <v>195</v>
      </c>
      <c r="BN188" s="3" t="s">
        <v>195</v>
      </c>
      <c r="BO188" s="3" t="s">
        <v>195</v>
      </c>
      <c r="BP188" s="3" t="s">
        <v>195</v>
      </c>
      <c r="BQ188" s="3" t="s">
        <v>203</v>
      </c>
      <c r="BR188" s="3" t="s">
        <v>181</v>
      </c>
      <c r="BS188" s="3" t="s">
        <v>181</v>
      </c>
      <c r="BT188" s="3" t="s">
        <v>197</v>
      </c>
      <c r="BU188" s="3" t="s">
        <v>197</v>
      </c>
      <c r="BV188" s="3" t="s">
        <v>181</v>
      </c>
      <c r="BW188" s="3" t="s">
        <v>196</v>
      </c>
      <c r="BX188" s="3" t="s">
        <v>195</v>
      </c>
      <c r="BY188" s="3" t="s">
        <v>195</v>
      </c>
      <c r="BZ188" s="3" t="s">
        <v>165</v>
      </c>
      <c r="CA188" s="3" t="s">
        <v>195</v>
      </c>
      <c r="CB188" s="3" t="s">
        <v>153</v>
      </c>
      <c r="CC188" s="3" t="s">
        <v>235</v>
      </c>
      <c r="CD188" s="3" t="s">
        <v>168</v>
      </c>
      <c r="CE188" s="3" t="s">
        <v>155</v>
      </c>
      <c r="CF188" s="3" t="s">
        <v>155</v>
      </c>
      <c r="CG188" s="3" t="s">
        <v>155</v>
      </c>
      <c r="CH188" s="3">
        <v>1.0</v>
      </c>
      <c r="CI188" s="3" t="s">
        <v>172</v>
      </c>
      <c r="CS188" s="3" t="s">
        <v>155</v>
      </c>
      <c r="CY188" s="3" t="s">
        <v>180</v>
      </c>
      <c r="CZ188" s="3" t="s">
        <v>200</v>
      </c>
      <c r="DA188" s="3" t="s">
        <v>200</v>
      </c>
      <c r="DB188" s="3" t="s">
        <v>200</v>
      </c>
      <c r="DC188" s="3" t="s">
        <v>200</v>
      </c>
      <c r="DD188" s="3" t="s">
        <v>200</v>
      </c>
      <c r="DE188" s="3" t="s">
        <v>200</v>
      </c>
      <c r="DF188" s="3" t="s">
        <v>178</v>
      </c>
      <c r="DG188" s="3" t="s">
        <v>180</v>
      </c>
      <c r="DH188" s="3" t="s">
        <v>180</v>
      </c>
      <c r="DI188" s="3" t="s">
        <v>180</v>
      </c>
      <c r="DJ188" s="3" t="s">
        <v>180</v>
      </c>
      <c r="DK188" s="3" t="s">
        <v>197</v>
      </c>
      <c r="DL188" s="3" t="s">
        <v>197</v>
      </c>
      <c r="DM188" s="3" t="s">
        <v>202</v>
      </c>
      <c r="DN188" s="3" t="s">
        <v>202</v>
      </c>
      <c r="DO188" s="3" t="s">
        <v>202</v>
      </c>
      <c r="DP188" s="3" t="s">
        <v>202</v>
      </c>
      <c r="DQ188" s="3" t="s">
        <v>181</v>
      </c>
      <c r="DR188" s="3" t="s">
        <v>181</v>
      </c>
      <c r="DS188" s="3" t="s">
        <v>181</v>
      </c>
      <c r="DT188" s="3" t="s">
        <v>181</v>
      </c>
      <c r="DU188" s="3" t="s">
        <v>202</v>
      </c>
      <c r="DV188" s="3" t="s">
        <v>202</v>
      </c>
      <c r="DW188" s="3" t="s">
        <v>202</v>
      </c>
      <c r="DX188" s="3" t="s">
        <v>197</v>
      </c>
      <c r="DY188" s="3" t="s">
        <v>197</v>
      </c>
      <c r="DZ188" s="3" t="s">
        <v>202</v>
      </c>
      <c r="EA188" s="3" t="s">
        <v>155</v>
      </c>
      <c r="EB188" s="3" t="s">
        <v>155</v>
      </c>
      <c r="EC188" s="3" t="s">
        <v>155</v>
      </c>
      <c r="ED188" s="3" t="s">
        <v>155</v>
      </c>
      <c r="EE188" s="3" t="s">
        <v>155</v>
      </c>
      <c r="EF188" s="3" t="s">
        <v>155</v>
      </c>
      <c r="EG188" s="3" t="s">
        <v>155</v>
      </c>
      <c r="EH188" s="3" t="s">
        <v>204</v>
      </c>
      <c r="EI188" s="3" t="s">
        <v>204</v>
      </c>
      <c r="EJ188" s="3" t="s">
        <v>204</v>
      </c>
      <c r="EK188" s="3" t="s">
        <v>204</v>
      </c>
      <c r="EL188" s="3" t="s">
        <v>182</v>
      </c>
      <c r="EM188" s="3" t="s">
        <v>182</v>
      </c>
      <c r="EN188" s="3" t="s">
        <v>182</v>
      </c>
      <c r="EO188" s="3" t="s">
        <v>192</v>
      </c>
      <c r="EP188" s="3" t="s">
        <v>192</v>
      </c>
      <c r="EQ188" s="3" t="s">
        <v>192</v>
      </c>
      <c r="ER188" s="3" t="s">
        <v>205</v>
      </c>
      <c r="ES188" s="3" t="s">
        <v>205</v>
      </c>
      <c r="ET188" s="3" t="s">
        <v>192</v>
      </c>
      <c r="EU188" s="3" t="s">
        <v>205</v>
      </c>
      <c r="EV188" s="3" t="s">
        <v>488</v>
      </c>
      <c r="EW188" s="4" t="str">
        <f>TEXT("6278968610914140554","0")</f>
        <v>6278968610914140554</v>
      </c>
    </row>
    <row r="189">
      <c r="A189" s="2">
        <v>45847.62805555556</v>
      </c>
      <c r="B189" s="3" t="s">
        <v>153</v>
      </c>
      <c r="C189" s="3" t="s">
        <v>155</v>
      </c>
      <c r="E189" s="3" t="s">
        <v>155</v>
      </c>
      <c r="F189" s="3" t="s">
        <v>155</v>
      </c>
      <c r="G189" s="3" t="s">
        <v>155</v>
      </c>
      <c r="K189" s="3" t="s">
        <v>185</v>
      </c>
      <c r="N189" s="3" t="s">
        <v>158</v>
      </c>
      <c r="R189" s="3" t="s">
        <v>157</v>
      </c>
      <c r="S189" s="3" t="s">
        <v>158</v>
      </c>
      <c r="X189" s="3" t="s">
        <v>158</v>
      </c>
      <c r="AB189" s="3" t="s">
        <v>157</v>
      </c>
      <c r="AG189" s="3" t="s">
        <v>224</v>
      </c>
      <c r="AH189" s="3">
        <v>2023.0</v>
      </c>
      <c r="AI189" s="3" t="s">
        <v>187</v>
      </c>
      <c r="AK189" s="3" t="s">
        <v>258</v>
      </c>
      <c r="AN189" s="3" t="s">
        <v>233</v>
      </c>
      <c r="AP189" s="3" t="s">
        <v>190</v>
      </c>
      <c r="AQ189" s="3" t="s">
        <v>250</v>
      </c>
      <c r="AR189" s="3" t="s">
        <v>250</v>
      </c>
      <c r="AS189" s="3" t="s">
        <v>250</v>
      </c>
      <c r="AT189" s="3" t="s">
        <v>234</v>
      </c>
      <c r="AU189" s="3" t="s">
        <v>153</v>
      </c>
      <c r="AV189" s="3" t="s">
        <v>153</v>
      </c>
      <c r="AW189" s="3" t="s">
        <v>163</v>
      </c>
      <c r="AX189" s="3" t="s">
        <v>153</v>
      </c>
      <c r="AY189" s="3" t="s">
        <v>293</v>
      </c>
      <c r="BD189" s="3" t="s">
        <v>153</v>
      </c>
      <c r="BE189" s="3" t="s">
        <v>227</v>
      </c>
      <c r="BF189" s="3" t="s">
        <v>227</v>
      </c>
      <c r="BG189" s="3" t="s">
        <v>220</v>
      </c>
      <c r="BH189" s="3" t="s">
        <v>220</v>
      </c>
      <c r="BI189" s="3" t="s">
        <v>193</v>
      </c>
      <c r="BJ189" s="3" t="s">
        <v>193</v>
      </c>
      <c r="BK189" s="3" t="s">
        <v>193</v>
      </c>
      <c r="BL189" s="3" t="s">
        <v>194</v>
      </c>
      <c r="BM189" s="3" t="s">
        <v>192</v>
      </c>
      <c r="BN189" s="3" t="s">
        <v>192</v>
      </c>
      <c r="BO189" s="3" t="s">
        <v>193</v>
      </c>
      <c r="BP189" s="3" t="s">
        <v>192</v>
      </c>
      <c r="BQ189" s="3" t="s">
        <v>196</v>
      </c>
      <c r="BR189" s="3" t="s">
        <v>196</v>
      </c>
      <c r="BS189" s="3" t="s">
        <v>197</v>
      </c>
      <c r="BT189" s="3" t="s">
        <v>197</v>
      </c>
      <c r="BU189" s="3" t="s">
        <v>181</v>
      </c>
      <c r="BV189" s="3" t="s">
        <v>197</v>
      </c>
      <c r="BW189" s="3" t="s">
        <v>197</v>
      </c>
      <c r="BX189" s="3" t="s">
        <v>193</v>
      </c>
      <c r="BY189" s="3" t="s">
        <v>193</v>
      </c>
      <c r="BZ189" s="3" t="s">
        <v>193</v>
      </c>
      <c r="CA189" s="3" t="s">
        <v>193</v>
      </c>
      <c r="CB189" s="3" t="s">
        <v>153</v>
      </c>
      <c r="CC189" s="3" t="s">
        <v>167</v>
      </c>
      <c r="CD189" s="3" t="s">
        <v>228</v>
      </c>
      <c r="CE189" s="3" t="s">
        <v>155</v>
      </c>
      <c r="CF189" s="3" t="s">
        <v>155</v>
      </c>
      <c r="CG189" s="3" t="s">
        <v>155</v>
      </c>
      <c r="CH189" s="3">
        <v>0.0</v>
      </c>
      <c r="CI189" s="3" t="s">
        <v>172</v>
      </c>
      <c r="CS189" s="3" t="s">
        <v>155</v>
      </c>
      <c r="CY189" s="3" t="s">
        <v>180</v>
      </c>
      <c r="CZ189" s="3" t="s">
        <v>179</v>
      </c>
      <c r="DA189" s="3" t="s">
        <v>179</v>
      </c>
      <c r="DB189" s="3" t="s">
        <v>179</v>
      </c>
      <c r="DC189" s="3" t="s">
        <v>200</v>
      </c>
      <c r="DD189" s="3" t="s">
        <v>200</v>
      </c>
      <c r="DE189" s="3" t="s">
        <v>200</v>
      </c>
      <c r="DF189" s="3" t="s">
        <v>230</v>
      </c>
      <c r="DG189" s="3" t="s">
        <v>180</v>
      </c>
      <c r="DH189" s="3" t="s">
        <v>180</v>
      </c>
      <c r="DI189" s="3" t="s">
        <v>180</v>
      </c>
      <c r="DJ189" s="3" t="s">
        <v>180</v>
      </c>
      <c r="DK189" s="3" t="s">
        <v>181</v>
      </c>
      <c r="DL189" s="3" t="s">
        <v>197</v>
      </c>
      <c r="DM189" s="3" t="s">
        <v>202</v>
      </c>
      <c r="DN189" s="3" t="s">
        <v>196</v>
      </c>
      <c r="DO189" s="3" t="s">
        <v>181</v>
      </c>
      <c r="DP189" s="3" t="s">
        <v>197</v>
      </c>
      <c r="DQ189" s="3" t="s">
        <v>197</v>
      </c>
      <c r="DR189" s="3" t="s">
        <v>197</v>
      </c>
      <c r="DS189" s="3" t="s">
        <v>181</v>
      </c>
      <c r="DT189" s="3" t="s">
        <v>181</v>
      </c>
      <c r="DU189" s="3" t="s">
        <v>181</v>
      </c>
      <c r="DV189" s="3" t="s">
        <v>197</v>
      </c>
      <c r="DW189" s="3" t="s">
        <v>197</v>
      </c>
      <c r="DX189" s="3" t="s">
        <v>197</v>
      </c>
      <c r="DY189" s="3" t="s">
        <v>202</v>
      </c>
      <c r="DZ189" s="3" t="s">
        <v>202</v>
      </c>
      <c r="EA189" s="3" t="s">
        <v>155</v>
      </c>
      <c r="EB189" s="3" t="s">
        <v>155</v>
      </c>
      <c r="EC189" s="3" t="s">
        <v>155</v>
      </c>
      <c r="ED189" s="3" t="s">
        <v>155</v>
      </c>
      <c r="EE189" s="3" t="s">
        <v>155</v>
      </c>
      <c r="EF189" s="3" t="s">
        <v>155</v>
      </c>
      <c r="EG189" s="3" t="s">
        <v>155</v>
      </c>
      <c r="EH189" s="3" t="s">
        <v>222</v>
      </c>
      <c r="EI189" s="3" t="s">
        <v>215</v>
      </c>
      <c r="EJ189" s="3" t="s">
        <v>222</v>
      </c>
      <c r="EK189" s="3" t="s">
        <v>222</v>
      </c>
      <c r="EL189" s="3" t="s">
        <v>215</v>
      </c>
      <c r="EM189" s="3" t="s">
        <v>222</v>
      </c>
      <c r="EN189" s="3" t="s">
        <v>222</v>
      </c>
      <c r="EO189" s="3" t="s">
        <v>183</v>
      </c>
      <c r="EP189" s="3" t="s">
        <v>183</v>
      </c>
      <c r="EQ189" s="3" t="s">
        <v>183</v>
      </c>
      <c r="ER189" s="3" t="s">
        <v>183</v>
      </c>
      <c r="ES189" s="3" t="s">
        <v>183</v>
      </c>
      <c r="ET189" s="3" t="s">
        <v>183</v>
      </c>
      <c r="EU189" s="3" t="s">
        <v>183</v>
      </c>
      <c r="EV189" s="3" t="s">
        <v>489</v>
      </c>
      <c r="EW189" s="4" t="str">
        <f>TEXT("6278970648817157783","0")</f>
        <v>6278970648817157783</v>
      </c>
    </row>
    <row r="190">
      <c r="A190" s="2">
        <v>45847.63148148148</v>
      </c>
      <c r="B190" s="3" t="s">
        <v>153</v>
      </c>
      <c r="C190" s="3" t="s">
        <v>153</v>
      </c>
      <c r="D190" s="3" t="s">
        <v>284</v>
      </c>
      <c r="E190" s="3" t="s">
        <v>153</v>
      </c>
      <c r="F190" s="3" t="s">
        <v>153</v>
      </c>
      <c r="G190" s="3" t="s">
        <v>153</v>
      </c>
      <c r="K190" s="3" t="s">
        <v>185</v>
      </c>
      <c r="P190" s="3" t="s">
        <v>185</v>
      </c>
      <c r="U190" s="3" t="s">
        <v>185</v>
      </c>
      <c r="Z190" s="3" t="s">
        <v>185</v>
      </c>
      <c r="AE190" s="3" t="s">
        <v>185</v>
      </c>
      <c r="AG190" s="3" t="s">
        <v>217</v>
      </c>
      <c r="AH190" s="3">
        <v>1970.0</v>
      </c>
      <c r="AI190" s="3" t="s">
        <v>187</v>
      </c>
      <c r="AK190" s="3" t="s">
        <v>258</v>
      </c>
      <c r="AN190" s="3" t="s">
        <v>246</v>
      </c>
      <c r="AP190" s="3" t="s">
        <v>250</v>
      </c>
      <c r="AQ190" s="3" t="s">
        <v>250</v>
      </c>
      <c r="AR190" s="3" t="s">
        <v>250</v>
      </c>
      <c r="AS190" s="3" t="s">
        <v>250</v>
      </c>
      <c r="AT190" s="3" t="s">
        <v>234</v>
      </c>
      <c r="AU190" s="3" t="s">
        <v>153</v>
      </c>
      <c r="AV190" s="3" t="s">
        <v>153</v>
      </c>
      <c r="AW190" s="3" t="s">
        <v>163</v>
      </c>
      <c r="AX190" s="3" t="s">
        <v>153</v>
      </c>
      <c r="AY190" s="3" t="s">
        <v>244</v>
      </c>
      <c r="AZ190" s="3" t="s">
        <v>155</v>
      </c>
      <c r="BA190" s="3" t="s">
        <v>155</v>
      </c>
      <c r="BB190" s="3" t="s">
        <v>155</v>
      </c>
      <c r="BC190" s="3" t="s">
        <v>153</v>
      </c>
      <c r="BD190" s="3" t="s">
        <v>153</v>
      </c>
      <c r="BE190" s="3" t="s">
        <v>156</v>
      </c>
      <c r="BF190" s="3" t="s">
        <v>156</v>
      </c>
      <c r="BG190" s="3" t="s">
        <v>156</v>
      </c>
      <c r="BH190" s="3" t="s">
        <v>156</v>
      </c>
      <c r="BI190" s="3" t="s">
        <v>194</v>
      </c>
      <c r="BJ190" s="3" t="s">
        <v>194</v>
      </c>
      <c r="BK190" s="3" t="s">
        <v>194</v>
      </c>
      <c r="BL190" s="3" t="s">
        <v>194</v>
      </c>
      <c r="BM190" s="3" t="s">
        <v>194</v>
      </c>
      <c r="BN190" s="3" t="s">
        <v>194</v>
      </c>
      <c r="BO190" s="3" t="s">
        <v>194</v>
      </c>
      <c r="BP190" s="3" t="s">
        <v>194</v>
      </c>
      <c r="BQ190" s="3" t="s">
        <v>197</v>
      </c>
      <c r="BR190" s="3" t="s">
        <v>197</v>
      </c>
      <c r="BS190" s="3" t="s">
        <v>197</v>
      </c>
      <c r="BT190" s="3" t="s">
        <v>197</v>
      </c>
      <c r="BU190" s="3" t="s">
        <v>197</v>
      </c>
      <c r="BV190" s="3" t="s">
        <v>197</v>
      </c>
      <c r="BW190" s="3" t="s">
        <v>197</v>
      </c>
      <c r="BX190" s="3" t="s">
        <v>195</v>
      </c>
      <c r="BY190" s="3" t="s">
        <v>195</v>
      </c>
      <c r="BZ190" s="3" t="s">
        <v>195</v>
      </c>
      <c r="CA190" s="3" t="s">
        <v>195</v>
      </c>
      <c r="CB190" s="3" t="s">
        <v>153</v>
      </c>
      <c r="CC190" s="3" t="s">
        <v>167</v>
      </c>
      <c r="CD190" s="3" t="s">
        <v>168</v>
      </c>
      <c r="CE190" s="3" t="s">
        <v>155</v>
      </c>
      <c r="CF190" s="3" t="s">
        <v>155</v>
      </c>
      <c r="CG190" s="3" t="s">
        <v>240</v>
      </c>
      <c r="CH190" s="3">
        <v>2.0</v>
      </c>
      <c r="CI190" s="3" t="s">
        <v>172</v>
      </c>
      <c r="CS190" s="3" t="s">
        <v>155</v>
      </c>
      <c r="CY190" s="3" t="s">
        <v>221</v>
      </c>
      <c r="CZ190" s="3" t="s">
        <v>200</v>
      </c>
      <c r="DA190" s="3" t="s">
        <v>200</v>
      </c>
      <c r="DB190" s="3" t="s">
        <v>200</v>
      </c>
      <c r="DC190" s="3" t="s">
        <v>200</v>
      </c>
      <c r="DD190" s="3" t="s">
        <v>200</v>
      </c>
      <c r="DE190" s="3" t="s">
        <v>200</v>
      </c>
      <c r="DF190" s="3" t="s">
        <v>230</v>
      </c>
      <c r="DG190" s="3" t="s">
        <v>230</v>
      </c>
      <c r="DH190" s="3" t="s">
        <v>230</v>
      </c>
      <c r="DI190" s="3" t="s">
        <v>230</v>
      </c>
      <c r="DJ190" s="3" t="s">
        <v>230</v>
      </c>
      <c r="DK190" s="3" t="s">
        <v>197</v>
      </c>
      <c r="DL190" s="3" t="s">
        <v>197</v>
      </c>
      <c r="DM190" s="3" t="s">
        <v>197</v>
      </c>
      <c r="DN190" s="3" t="s">
        <v>197</v>
      </c>
      <c r="DO190" s="3" t="s">
        <v>197</v>
      </c>
      <c r="DP190" s="3" t="s">
        <v>197</v>
      </c>
      <c r="DQ190" s="3" t="s">
        <v>197</v>
      </c>
      <c r="DR190" s="3" t="s">
        <v>197</v>
      </c>
      <c r="DS190" s="3" t="s">
        <v>197</v>
      </c>
      <c r="DT190" s="3" t="s">
        <v>197</v>
      </c>
      <c r="DU190" s="3" t="s">
        <v>197</v>
      </c>
      <c r="DV190" s="3" t="s">
        <v>197</v>
      </c>
      <c r="DW190" s="3" t="s">
        <v>197</v>
      </c>
      <c r="DX190" s="3" t="s">
        <v>197</v>
      </c>
      <c r="DY190" s="3" t="s">
        <v>197</v>
      </c>
      <c r="DZ190" s="3" t="s">
        <v>197</v>
      </c>
      <c r="EA190" s="3" t="s">
        <v>155</v>
      </c>
      <c r="EB190" s="3" t="s">
        <v>155</v>
      </c>
      <c r="EC190" s="3" t="s">
        <v>155</v>
      </c>
      <c r="ED190" s="3" t="s">
        <v>155</v>
      </c>
      <c r="EE190" s="3" t="s">
        <v>155</v>
      </c>
      <c r="EF190" s="3" t="s">
        <v>155</v>
      </c>
      <c r="EG190" s="3" t="s">
        <v>155</v>
      </c>
      <c r="EH190" s="3" t="s">
        <v>204</v>
      </c>
      <c r="EI190" s="3" t="s">
        <v>204</v>
      </c>
      <c r="EJ190" s="3" t="s">
        <v>204</v>
      </c>
      <c r="EK190" s="3" t="s">
        <v>204</v>
      </c>
      <c r="EL190" s="3" t="s">
        <v>204</v>
      </c>
      <c r="EM190" s="3" t="s">
        <v>204</v>
      </c>
      <c r="EN190" s="3" t="s">
        <v>204</v>
      </c>
      <c r="EO190" s="3" t="s">
        <v>183</v>
      </c>
      <c r="EP190" s="3" t="s">
        <v>183</v>
      </c>
      <c r="EQ190" s="3" t="s">
        <v>183</v>
      </c>
      <c r="ER190" s="3" t="s">
        <v>183</v>
      </c>
      <c r="ES190" s="3" t="s">
        <v>183</v>
      </c>
      <c r="ET190" s="3" t="s">
        <v>183</v>
      </c>
      <c r="EU190" s="3" t="s">
        <v>183</v>
      </c>
      <c r="EV190" s="3" t="s">
        <v>490</v>
      </c>
      <c r="EW190" s="4" t="str">
        <f>TEXT("6278973608326836624","0")</f>
        <v>6278973608326836624</v>
      </c>
    </row>
    <row r="191">
      <c r="A191" s="2">
        <v>45847.63277777778</v>
      </c>
      <c r="B191" s="3" t="s">
        <v>153</v>
      </c>
      <c r="C191" s="3" t="s">
        <v>155</v>
      </c>
      <c r="E191" s="3" t="s">
        <v>153</v>
      </c>
      <c r="F191" s="3" t="s">
        <v>155</v>
      </c>
      <c r="G191" s="3" t="s">
        <v>153</v>
      </c>
      <c r="K191" s="3" t="s">
        <v>185</v>
      </c>
      <c r="O191" s="3" t="s">
        <v>186</v>
      </c>
      <c r="S191" s="3" t="s">
        <v>158</v>
      </c>
      <c r="Y191" s="3" t="s">
        <v>186</v>
      </c>
      <c r="AB191" s="3" t="s">
        <v>157</v>
      </c>
      <c r="AG191" s="3" t="s">
        <v>208</v>
      </c>
      <c r="AH191" s="3">
        <v>2017.0</v>
      </c>
      <c r="AI191" s="3" t="s">
        <v>187</v>
      </c>
      <c r="AK191" s="3" t="s">
        <v>258</v>
      </c>
      <c r="AN191" s="3" t="s">
        <v>189</v>
      </c>
      <c r="AP191" s="3" t="s">
        <v>190</v>
      </c>
      <c r="AQ191" s="3" t="s">
        <v>190</v>
      </c>
      <c r="AR191" s="3" t="s">
        <v>190</v>
      </c>
      <c r="AS191" s="3" t="s">
        <v>190</v>
      </c>
      <c r="AT191" s="3" t="s">
        <v>162</v>
      </c>
      <c r="AU191" s="3" t="s">
        <v>155</v>
      </c>
      <c r="BD191" s="3" t="s">
        <v>153</v>
      </c>
      <c r="BE191" s="3" t="s">
        <v>227</v>
      </c>
      <c r="BF191" s="3" t="s">
        <v>220</v>
      </c>
      <c r="BG191" s="3" t="s">
        <v>164</v>
      </c>
      <c r="BH191" s="3" t="s">
        <v>213</v>
      </c>
      <c r="BI191" s="3" t="s">
        <v>192</v>
      </c>
      <c r="BJ191" s="3" t="s">
        <v>194</v>
      </c>
      <c r="BK191" s="3" t="s">
        <v>192</v>
      </c>
      <c r="BL191" s="3" t="s">
        <v>192</v>
      </c>
      <c r="BM191" s="3" t="s">
        <v>195</v>
      </c>
      <c r="BN191" s="3" t="s">
        <v>192</v>
      </c>
      <c r="BO191" s="3" t="s">
        <v>192</v>
      </c>
      <c r="BP191" s="3" t="s">
        <v>195</v>
      </c>
      <c r="BQ191" s="3" t="s">
        <v>203</v>
      </c>
      <c r="BR191" s="3" t="s">
        <v>181</v>
      </c>
      <c r="BS191" s="3" t="s">
        <v>181</v>
      </c>
      <c r="BT191" s="3" t="s">
        <v>197</v>
      </c>
      <c r="BU191" s="3" t="s">
        <v>196</v>
      </c>
      <c r="BV191" s="3" t="s">
        <v>196</v>
      </c>
      <c r="BW191" s="3" t="s">
        <v>196</v>
      </c>
      <c r="CB191" s="3" t="s">
        <v>155</v>
      </c>
      <c r="CF191" s="3" t="s">
        <v>479</v>
      </c>
      <c r="CG191" s="3" t="s">
        <v>281</v>
      </c>
      <c r="CH191" s="3">
        <v>2.0</v>
      </c>
      <c r="CI191" s="3" t="s">
        <v>172</v>
      </c>
      <c r="CS191" s="3" t="s">
        <v>155</v>
      </c>
      <c r="CY191" s="3" t="s">
        <v>201</v>
      </c>
      <c r="CZ191" s="3" t="s">
        <v>179</v>
      </c>
      <c r="DA191" s="3" t="s">
        <v>179</v>
      </c>
      <c r="DB191" s="3" t="s">
        <v>199</v>
      </c>
      <c r="DC191" s="3" t="s">
        <v>179</v>
      </c>
      <c r="DD191" s="3" t="s">
        <v>199</v>
      </c>
      <c r="DE191" s="3" t="s">
        <v>200</v>
      </c>
      <c r="DF191" s="3" t="s">
        <v>180</v>
      </c>
      <c r="DG191" s="3" t="s">
        <v>230</v>
      </c>
      <c r="DH191" s="3" t="s">
        <v>180</v>
      </c>
      <c r="DI191" s="3" t="s">
        <v>230</v>
      </c>
      <c r="DJ191" s="3" t="s">
        <v>230</v>
      </c>
      <c r="DK191" s="3" t="s">
        <v>197</v>
      </c>
      <c r="DL191" s="3" t="s">
        <v>181</v>
      </c>
      <c r="DM191" s="3" t="s">
        <v>196</v>
      </c>
      <c r="DN191" s="3" t="s">
        <v>197</v>
      </c>
      <c r="DO191" s="3" t="s">
        <v>196</v>
      </c>
      <c r="DP191" s="3" t="s">
        <v>181</v>
      </c>
      <c r="DQ191" s="3" t="s">
        <v>203</v>
      </c>
      <c r="DR191" s="3" t="s">
        <v>203</v>
      </c>
      <c r="DS191" s="3" t="s">
        <v>203</v>
      </c>
      <c r="DT191" s="3" t="s">
        <v>203</v>
      </c>
      <c r="DU191" s="3" t="s">
        <v>203</v>
      </c>
      <c r="DV191" s="3" t="s">
        <v>202</v>
      </c>
      <c r="DW191" s="3" t="s">
        <v>202</v>
      </c>
      <c r="DX191" s="3" t="s">
        <v>196</v>
      </c>
      <c r="DY191" s="3" t="s">
        <v>197</v>
      </c>
      <c r="DZ191" s="3" t="s">
        <v>197</v>
      </c>
      <c r="EA191" s="3" t="s">
        <v>155</v>
      </c>
      <c r="EB191" s="3" t="s">
        <v>155</v>
      </c>
      <c r="EC191" s="3" t="s">
        <v>155</v>
      </c>
      <c r="ED191" s="3" t="s">
        <v>155</v>
      </c>
      <c r="EE191" s="3" t="s">
        <v>155</v>
      </c>
      <c r="EF191" s="3" t="s">
        <v>155</v>
      </c>
      <c r="EG191" s="3" t="s">
        <v>155</v>
      </c>
      <c r="EH191" s="3" t="s">
        <v>204</v>
      </c>
      <c r="EI191" s="3" t="s">
        <v>204</v>
      </c>
      <c r="EJ191" s="3" t="s">
        <v>204</v>
      </c>
      <c r="EK191" s="3" t="s">
        <v>204</v>
      </c>
      <c r="EL191" s="3" t="s">
        <v>182</v>
      </c>
      <c r="EM191" s="3" t="s">
        <v>215</v>
      </c>
      <c r="EN191" s="3" t="s">
        <v>204</v>
      </c>
      <c r="EO191" s="3" t="s">
        <v>205</v>
      </c>
      <c r="EP191" s="3" t="s">
        <v>192</v>
      </c>
      <c r="EQ191" s="3" t="s">
        <v>193</v>
      </c>
      <c r="ER191" s="3" t="s">
        <v>206</v>
      </c>
      <c r="ES191" s="3" t="s">
        <v>192</v>
      </c>
      <c r="ET191" s="3" t="s">
        <v>206</v>
      </c>
      <c r="EU191" s="3" t="s">
        <v>192</v>
      </c>
      <c r="EV191" s="3" t="s">
        <v>491</v>
      </c>
      <c r="EW191" s="4" t="str">
        <f>TEXT("6278974727905916546","0")</f>
        <v>6278974727905916546</v>
      </c>
    </row>
    <row r="192">
      <c r="A192" s="2">
        <v>45847.63298611111</v>
      </c>
      <c r="B192" s="3" t="s">
        <v>153</v>
      </c>
      <c r="C192" s="3" t="s">
        <v>155</v>
      </c>
      <c r="E192" s="3" t="s">
        <v>155</v>
      </c>
      <c r="F192" s="3" t="s">
        <v>155</v>
      </c>
      <c r="G192" s="3" t="s">
        <v>153</v>
      </c>
      <c r="I192" s="3" t="s">
        <v>158</v>
      </c>
      <c r="O192" s="3" t="s">
        <v>186</v>
      </c>
      <c r="R192" s="3" t="s">
        <v>157</v>
      </c>
      <c r="Y192" s="3" t="s">
        <v>186</v>
      </c>
      <c r="AD192" s="3" t="s">
        <v>186</v>
      </c>
      <c r="AG192" s="3" t="s">
        <v>224</v>
      </c>
      <c r="AH192" s="3">
        <v>1999.0</v>
      </c>
      <c r="AI192" s="3" t="s">
        <v>187</v>
      </c>
      <c r="AK192" s="3" t="s">
        <v>258</v>
      </c>
      <c r="AN192" s="3" t="s">
        <v>189</v>
      </c>
      <c r="AP192" s="3" t="s">
        <v>210</v>
      </c>
      <c r="AQ192" s="3" t="s">
        <v>210</v>
      </c>
      <c r="AR192" s="3" t="s">
        <v>190</v>
      </c>
      <c r="AS192" s="3" t="s">
        <v>190</v>
      </c>
      <c r="AT192" s="3" t="s">
        <v>234</v>
      </c>
      <c r="AU192" s="3" t="s">
        <v>153</v>
      </c>
      <c r="AV192" s="3" t="s">
        <v>153</v>
      </c>
      <c r="AW192" s="3" t="s">
        <v>163</v>
      </c>
      <c r="AX192" s="3" t="s">
        <v>153</v>
      </c>
      <c r="AY192" s="3" t="s">
        <v>212</v>
      </c>
      <c r="BD192" s="3" t="s">
        <v>153</v>
      </c>
      <c r="BE192" s="3" t="s">
        <v>227</v>
      </c>
      <c r="BF192" s="3" t="s">
        <v>227</v>
      </c>
      <c r="BG192" s="3" t="s">
        <v>227</v>
      </c>
      <c r="BH192" s="3" t="s">
        <v>227</v>
      </c>
      <c r="BI192" s="3" t="s">
        <v>194</v>
      </c>
      <c r="BJ192" s="3" t="s">
        <v>195</v>
      </c>
      <c r="BK192" s="3" t="s">
        <v>194</v>
      </c>
      <c r="BL192" s="3" t="s">
        <v>194</v>
      </c>
      <c r="BM192" s="3" t="s">
        <v>194</v>
      </c>
      <c r="BN192" s="3" t="s">
        <v>194</v>
      </c>
      <c r="BO192" s="3" t="s">
        <v>194</v>
      </c>
      <c r="BP192" s="3" t="s">
        <v>192</v>
      </c>
      <c r="BQ192" s="3" t="s">
        <v>203</v>
      </c>
      <c r="BR192" s="3" t="s">
        <v>203</v>
      </c>
      <c r="BS192" s="3" t="s">
        <v>181</v>
      </c>
      <c r="BT192" s="3" t="s">
        <v>196</v>
      </c>
      <c r="BU192" s="3" t="s">
        <v>181</v>
      </c>
      <c r="BV192" s="3" t="s">
        <v>181</v>
      </c>
      <c r="BW192" s="3" t="s">
        <v>203</v>
      </c>
      <c r="BX192" s="3" t="s">
        <v>195</v>
      </c>
      <c r="BY192" s="3" t="s">
        <v>192</v>
      </c>
      <c r="BZ192" s="3" t="s">
        <v>195</v>
      </c>
      <c r="CA192" s="3" t="s">
        <v>192</v>
      </c>
      <c r="CB192" s="3" t="s">
        <v>155</v>
      </c>
      <c r="CF192" s="3" t="s">
        <v>155</v>
      </c>
      <c r="CG192" s="3" t="s">
        <v>240</v>
      </c>
      <c r="CH192" s="3">
        <v>2.0</v>
      </c>
      <c r="CI192" s="3" t="s">
        <v>172</v>
      </c>
      <c r="CS192" s="3" t="s">
        <v>155</v>
      </c>
      <c r="CY192" s="3" t="s">
        <v>201</v>
      </c>
      <c r="CZ192" s="3" t="s">
        <v>199</v>
      </c>
      <c r="DA192" s="3" t="s">
        <v>229</v>
      </c>
      <c r="DB192" s="3" t="s">
        <v>229</v>
      </c>
      <c r="DC192" s="3" t="s">
        <v>229</v>
      </c>
      <c r="DD192" s="3" t="s">
        <v>179</v>
      </c>
      <c r="DE192" s="3" t="s">
        <v>199</v>
      </c>
      <c r="DF192" s="3" t="s">
        <v>178</v>
      </c>
      <c r="DG192" s="3" t="s">
        <v>201</v>
      </c>
      <c r="DH192" s="3" t="s">
        <v>201</v>
      </c>
      <c r="DI192" s="3" t="s">
        <v>201</v>
      </c>
      <c r="DJ192" s="3" t="s">
        <v>230</v>
      </c>
      <c r="DK192" s="3" t="s">
        <v>181</v>
      </c>
      <c r="DL192" s="3" t="s">
        <v>181</v>
      </c>
      <c r="DM192" s="3" t="s">
        <v>196</v>
      </c>
      <c r="DN192" s="3" t="s">
        <v>197</v>
      </c>
      <c r="DO192" s="3" t="s">
        <v>196</v>
      </c>
      <c r="DP192" s="3" t="s">
        <v>203</v>
      </c>
      <c r="DQ192" s="3" t="s">
        <v>181</v>
      </c>
      <c r="DR192" s="3" t="s">
        <v>181</v>
      </c>
      <c r="DS192" s="3" t="s">
        <v>196</v>
      </c>
      <c r="DT192" s="3" t="s">
        <v>181</v>
      </c>
      <c r="DU192" s="3" t="s">
        <v>181</v>
      </c>
      <c r="DV192" s="3" t="s">
        <v>181</v>
      </c>
      <c r="DW192" s="3" t="s">
        <v>181</v>
      </c>
      <c r="DX192" s="3" t="s">
        <v>181</v>
      </c>
      <c r="DY192" s="3" t="s">
        <v>181</v>
      </c>
      <c r="DZ192" s="3" t="s">
        <v>181</v>
      </c>
      <c r="EA192" s="3" t="s">
        <v>214</v>
      </c>
      <c r="EB192" s="3" t="s">
        <v>214</v>
      </c>
      <c r="EC192" s="3" t="s">
        <v>155</v>
      </c>
      <c r="ED192" s="3" t="s">
        <v>155</v>
      </c>
      <c r="EE192" s="3" t="s">
        <v>155</v>
      </c>
      <c r="EF192" s="3" t="s">
        <v>155</v>
      </c>
      <c r="EG192" s="3" t="s">
        <v>155</v>
      </c>
      <c r="EH192" s="3" t="s">
        <v>204</v>
      </c>
      <c r="EI192" s="3" t="s">
        <v>204</v>
      </c>
      <c r="EJ192" s="3" t="s">
        <v>215</v>
      </c>
      <c r="EK192" s="3" t="s">
        <v>247</v>
      </c>
      <c r="EL192" s="3" t="s">
        <v>182</v>
      </c>
      <c r="EM192" s="3" t="s">
        <v>222</v>
      </c>
      <c r="EN192" s="3" t="s">
        <v>222</v>
      </c>
      <c r="EO192" s="3" t="s">
        <v>192</v>
      </c>
      <c r="EP192" s="3" t="s">
        <v>192</v>
      </c>
      <c r="EQ192" s="3" t="s">
        <v>192</v>
      </c>
      <c r="ER192" s="3" t="s">
        <v>193</v>
      </c>
      <c r="ES192" s="3" t="s">
        <v>193</v>
      </c>
      <c r="ET192" s="3" t="s">
        <v>183</v>
      </c>
      <c r="EU192" s="3" t="s">
        <v>192</v>
      </c>
      <c r="EV192" s="3" t="s">
        <v>492</v>
      </c>
      <c r="EW192" s="4" t="str">
        <f>TEXT("6278974909115672862","0")</f>
        <v>6278974909115672862</v>
      </c>
    </row>
    <row r="193">
      <c r="A193" s="2">
        <v>45847.64173611111</v>
      </c>
      <c r="B193" s="3" t="s">
        <v>153</v>
      </c>
      <c r="C193" s="3" t="s">
        <v>155</v>
      </c>
      <c r="E193" s="3" t="s">
        <v>155</v>
      </c>
      <c r="F193" s="3" t="s">
        <v>153</v>
      </c>
      <c r="G193" s="3" t="s">
        <v>153</v>
      </c>
      <c r="I193" s="3" t="s">
        <v>158</v>
      </c>
      <c r="N193" s="3" t="s">
        <v>158</v>
      </c>
      <c r="R193" s="3" t="s">
        <v>157</v>
      </c>
      <c r="W193" s="3" t="s">
        <v>157</v>
      </c>
      <c r="AB193" s="3" t="s">
        <v>157</v>
      </c>
      <c r="AG193" s="3" t="s">
        <v>159</v>
      </c>
      <c r="AH193" s="3">
        <v>2019.0</v>
      </c>
      <c r="AI193" s="3" t="s">
        <v>209</v>
      </c>
      <c r="AP193" s="3" t="s">
        <v>225</v>
      </c>
      <c r="AQ193" s="3" t="s">
        <v>225</v>
      </c>
      <c r="AR193" s="3" t="s">
        <v>243</v>
      </c>
      <c r="AS193" s="3" t="s">
        <v>225</v>
      </c>
      <c r="AT193" s="3" t="s">
        <v>162</v>
      </c>
      <c r="AU193" s="3" t="s">
        <v>153</v>
      </c>
      <c r="AV193" s="3" t="s">
        <v>153</v>
      </c>
      <c r="AW193" s="3" t="s">
        <v>219</v>
      </c>
      <c r="AX193" s="3" t="s">
        <v>153</v>
      </c>
      <c r="AY193" s="3" t="s">
        <v>297</v>
      </c>
      <c r="BD193" s="3" t="s">
        <v>153</v>
      </c>
      <c r="BE193" s="3" t="s">
        <v>227</v>
      </c>
      <c r="BF193" s="3" t="s">
        <v>164</v>
      </c>
      <c r="BG193" s="3" t="s">
        <v>227</v>
      </c>
      <c r="BH193" s="3" t="s">
        <v>220</v>
      </c>
      <c r="BI193" s="3" t="s">
        <v>165</v>
      </c>
      <c r="BJ193" s="3" t="s">
        <v>165</v>
      </c>
      <c r="BK193" s="3" t="s">
        <v>165</v>
      </c>
      <c r="BL193" s="3" t="s">
        <v>165</v>
      </c>
      <c r="BM193" s="3" t="s">
        <v>165</v>
      </c>
      <c r="BN193" s="3" t="s">
        <v>165</v>
      </c>
      <c r="BO193" s="3" t="s">
        <v>165</v>
      </c>
      <c r="BP193" s="3" t="s">
        <v>165</v>
      </c>
      <c r="BQ193" s="3" t="s">
        <v>197</v>
      </c>
      <c r="BR193" s="3" t="s">
        <v>196</v>
      </c>
      <c r="BS193" s="3" t="s">
        <v>203</v>
      </c>
      <c r="BT193" s="3" t="s">
        <v>197</v>
      </c>
      <c r="BU193" s="3" t="s">
        <v>166</v>
      </c>
      <c r="BV193" s="3" t="s">
        <v>166</v>
      </c>
      <c r="BW193" s="3" t="s">
        <v>166</v>
      </c>
      <c r="BX193" s="3" t="s">
        <v>165</v>
      </c>
      <c r="BY193" s="3" t="s">
        <v>165</v>
      </c>
      <c r="BZ193" s="3" t="s">
        <v>165</v>
      </c>
      <c r="CA193" s="3" t="s">
        <v>165</v>
      </c>
      <c r="CB193" s="3" t="s">
        <v>153</v>
      </c>
      <c r="CC193" s="3" t="s">
        <v>235</v>
      </c>
      <c r="CD193" s="3" t="s">
        <v>168</v>
      </c>
      <c r="CE193" s="3" t="s">
        <v>155</v>
      </c>
      <c r="CF193" s="3" t="s">
        <v>259</v>
      </c>
      <c r="CG193" s="3" t="s">
        <v>281</v>
      </c>
      <c r="CH193" s="3">
        <v>1.0</v>
      </c>
      <c r="CI193" s="3" t="s">
        <v>172</v>
      </c>
      <c r="CS193" s="3" t="s">
        <v>155</v>
      </c>
      <c r="CY193" s="3" t="s">
        <v>221</v>
      </c>
      <c r="CZ193" s="3" t="s">
        <v>200</v>
      </c>
      <c r="DA193" s="3" t="s">
        <v>200</v>
      </c>
      <c r="DB193" s="3" t="s">
        <v>200</v>
      </c>
      <c r="DC193" s="3" t="s">
        <v>200</v>
      </c>
      <c r="DD193" s="3" t="s">
        <v>200</v>
      </c>
      <c r="DE193" s="3" t="s">
        <v>200</v>
      </c>
      <c r="DF193" s="3" t="s">
        <v>178</v>
      </c>
      <c r="DG193" s="3" t="s">
        <v>230</v>
      </c>
      <c r="DH193" s="3" t="s">
        <v>230</v>
      </c>
      <c r="DI193" s="3" t="s">
        <v>230</v>
      </c>
      <c r="DJ193" s="3" t="s">
        <v>230</v>
      </c>
      <c r="DK193" s="3" t="s">
        <v>202</v>
      </c>
      <c r="DL193" s="3" t="s">
        <v>202</v>
      </c>
      <c r="DM193" s="3" t="s">
        <v>202</v>
      </c>
      <c r="DN193" s="3" t="s">
        <v>196</v>
      </c>
      <c r="DO193" s="3" t="s">
        <v>197</v>
      </c>
      <c r="DP193" s="3" t="s">
        <v>196</v>
      </c>
      <c r="DQ193" s="3" t="s">
        <v>203</v>
      </c>
      <c r="DR193" s="3" t="s">
        <v>203</v>
      </c>
      <c r="DS193" s="3" t="s">
        <v>203</v>
      </c>
      <c r="DT193" s="3" t="s">
        <v>202</v>
      </c>
      <c r="DU193" s="3" t="s">
        <v>196</v>
      </c>
      <c r="DV193" s="3" t="s">
        <v>202</v>
      </c>
      <c r="DW193" s="3" t="s">
        <v>196</v>
      </c>
      <c r="DX193" s="3" t="s">
        <v>196</v>
      </c>
      <c r="DY193" s="3" t="s">
        <v>197</v>
      </c>
      <c r="DZ193" s="3" t="s">
        <v>202</v>
      </c>
      <c r="EA193" s="3" t="s">
        <v>155</v>
      </c>
      <c r="EB193" s="3" t="s">
        <v>155</v>
      </c>
      <c r="EC193" s="3" t="s">
        <v>155</v>
      </c>
      <c r="ED193" s="3" t="s">
        <v>155</v>
      </c>
      <c r="EE193" s="3" t="s">
        <v>155</v>
      </c>
      <c r="EF193" s="3" t="s">
        <v>155</v>
      </c>
      <c r="EG193" s="3" t="s">
        <v>155</v>
      </c>
      <c r="EH193" s="3" t="s">
        <v>204</v>
      </c>
      <c r="EI193" s="3" t="s">
        <v>204</v>
      </c>
      <c r="EJ193" s="3" t="s">
        <v>222</v>
      </c>
      <c r="EK193" s="3" t="s">
        <v>222</v>
      </c>
      <c r="EL193" s="3" t="s">
        <v>182</v>
      </c>
      <c r="EM193" s="3" t="s">
        <v>204</v>
      </c>
      <c r="EN193" s="3" t="s">
        <v>204</v>
      </c>
      <c r="EO193" s="3" t="s">
        <v>205</v>
      </c>
      <c r="EP193" s="3" t="s">
        <v>205</v>
      </c>
      <c r="EQ193" s="3" t="s">
        <v>206</v>
      </c>
      <c r="ER193" s="3" t="s">
        <v>205</v>
      </c>
      <c r="ES193" s="3" t="s">
        <v>206</v>
      </c>
      <c r="ET193" s="3" t="s">
        <v>206</v>
      </c>
      <c r="EU193" s="3" t="s">
        <v>206</v>
      </c>
      <c r="EV193" s="3" t="s">
        <v>493</v>
      </c>
      <c r="EW193" s="4" t="str">
        <f>TEXT("6278982463216205668","0")</f>
        <v>6278982463216205668</v>
      </c>
    </row>
    <row r="194">
      <c r="A194" s="2">
        <v>45847.641747685186</v>
      </c>
      <c r="B194" s="3" t="s">
        <v>153</v>
      </c>
      <c r="C194" s="3" t="s">
        <v>155</v>
      </c>
      <c r="E194" s="3" t="s">
        <v>155</v>
      </c>
      <c r="F194" s="3" t="s">
        <v>155</v>
      </c>
      <c r="G194" s="3" t="s">
        <v>155</v>
      </c>
      <c r="H194" s="3" t="s">
        <v>157</v>
      </c>
      <c r="N194" s="3" t="s">
        <v>158</v>
      </c>
      <c r="R194" s="3" t="s">
        <v>157</v>
      </c>
      <c r="W194" s="3" t="s">
        <v>157</v>
      </c>
      <c r="AC194" s="3" t="s">
        <v>158</v>
      </c>
      <c r="AG194" s="3" t="s">
        <v>217</v>
      </c>
      <c r="AH194" s="3">
        <v>2014.0</v>
      </c>
      <c r="AI194" s="3" t="s">
        <v>187</v>
      </c>
      <c r="AL194" s="3" t="s">
        <v>237</v>
      </c>
      <c r="AN194" s="3" t="s">
        <v>270</v>
      </c>
      <c r="AP194" s="3" t="s">
        <v>210</v>
      </c>
      <c r="AQ194" s="3" t="s">
        <v>210</v>
      </c>
      <c r="AR194" s="3" t="s">
        <v>210</v>
      </c>
      <c r="AS194" s="3" t="s">
        <v>210</v>
      </c>
      <c r="AT194" s="3" t="s">
        <v>162</v>
      </c>
      <c r="AU194" s="3" t="s">
        <v>155</v>
      </c>
      <c r="BD194" s="3" t="s">
        <v>153</v>
      </c>
      <c r="BE194" s="3" t="s">
        <v>164</v>
      </c>
      <c r="BF194" s="3" t="s">
        <v>164</v>
      </c>
      <c r="BG194" s="3" t="s">
        <v>191</v>
      </c>
      <c r="BH194" s="3" t="s">
        <v>191</v>
      </c>
      <c r="BI194" s="3" t="s">
        <v>195</v>
      </c>
      <c r="BJ194" s="3" t="s">
        <v>195</v>
      </c>
      <c r="BK194" s="3" t="s">
        <v>195</v>
      </c>
      <c r="BL194" s="3" t="s">
        <v>195</v>
      </c>
      <c r="BM194" s="3" t="s">
        <v>195</v>
      </c>
      <c r="BN194" s="3" t="s">
        <v>195</v>
      </c>
      <c r="BO194" s="3" t="s">
        <v>195</v>
      </c>
      <c r="BP194" s="3" t="s">
        <v>195</v>
      </c>
      <c r="BQ194" s="3" t="s">
        <v>196</v>
      </c>
      <c r="BR194" s="3" t="s">
        <v>196</v>
      </c>
      <c r="BS194" s="3" t="s">
        <v>196</v>
      </c>
      <c r="BT194" s="3" t="s">
        <v>196</v>
      </c>
      <c r="BU194" s="3" t="s">
        <v>196</v>
      </c>
      <c r="BV194" s="3" t="s">
        <v>196</v>
      </c>
      <c r="BW194" s="3" t="s">
        <v>196</v>
      </c>
      <c r="CB194" s="3" t="s">
        <v>155</v>
      </c>
      <c r="CF194" s="3" t="s">
        <v>155</v>
      </c>
      <c r="CG194" s="3" t="s">
        <v>155</v>
      </c>
      <c r="CH194" s="3">
        <v>2.0</v>
      </c>
      <c r="CI194" s="3" t="s">
        <v>172</v>
      </c>
      <c r="CS194" s="3" t="s">
        <v>155</v>
      </c>
      <c r="CY194" s="3" t="s">
        <v>180</v>
      </c>
      <c r="CZ194" s="3" t="s">
        <v>199</v>
      </c>
      <c r="DA194" s="3" t="s">
        <v>199</v>
      </c>
      <c r="DB194" s="3" t="s">
        <v>199</v>
      </c>
      <c r="DC194" s="3" t="s">
        <v>199</v>
      </c>
      <c r="DD194" s="3" t="s">
        <v>199</v>
      </c>
      <c r="DE194" s="3" t="s">
        <v>199</v>
      </c>
      <c r="DF194" s="3" t="s">
        <v>180</v>
      </c>
      <c r="DG194" s="3" t="s">
        <v>180</v>
      </c>
      <c r="DH194" s="3" t="s">
        <v>180</v>
      </c>
      <c r="DI194" s="3" t="s">
        <v>180</v>
      </c>
      <c r="DJ194" s="3" t="s">
        <v>180</v>
      </c>
      <c r="DK194" s="3" t="s">
        <v>181</v>
      </c>
      <c r="DL194" s="3" t="s">
        <v>181</v>
      </c>
      <c r="DM194" s="3" t="s">
        <v>181</v>
      </c>
      <c r="DN194" s="3" t="s">
        <v>181</v>
      </c>
      <c r="DO194" s="3" t="s">
        <v>181</v>
      </c>
      <c r="DP194" s="3" t="s">
        <v>181</v>
      </c>
      <c r="DQ194" s="3" t="s">
        <v>181</v>
      </c>
      <c r="DR194" s="3" t="s">
        <v>181</v>
      </c>
      <c r="DS194" s="3" t="s">
        <v>181</v>
      </c>
      <c r="DT194" s="3" t="s">
        <v>181</v>
      </c>
      <c r="DU194" s="3" t="s">
        <v>181</v>
      </c>
      <c r="DV194" s="3" t="s">
        <v>181</v>
      </c>
      <c r="DW194" s="3" t="s">
        <v>181</v>
      </c>
      <c r="DX194" s="3" t="s">
        <v>181</v>
      </c>
      <c r="DY194" s="3" t="s">
        <v>181</v>
      </c>
      <c r="DZ194" s="3" t="s">
        <v>181</v>
      </c>
      <c r="EA194" s="3" t="s">
        <v>155</v>
      </c>
      <c r="EB194" s="3" t="s">
        <v>155</v>
      </c>
      <c r="EC194" s="3" t="s">
        <v>155</v>
      </c>
      <c r="ED194" s="3" t="s">
        <v>155</v>
      </c>
      <c r="EE194" s="3" t="s">
        <v>155</v>
      </c>
      <c r="EF194" s="3" t="s">
        <v>155</v>
      </c>
      <c r="EG194" s="3" t="s">
        <v>155</v>
      </c>
      <c r="EH194" s="3" t="s">
        <v>215</v>
      </c>
      <c r="EI194" s="3" t="s">
        <v>215</v>
      </c>
      <c r="EJ194" s="3" t="s">
        <v>215</v>
      </c>
      <c r="EK194" s="3" t="s">
        <v>215</v>
      </c>
      <c r="EL194" s="3" t="s">
        <v>215</v>
      </c>
      <c r="EM194" s="3" t="s">
        <v>215</v>
      </c>
      <c r="EN194" s="3" t="s">
        <v>215</v>
      </c>
      <c r="EO194" s="3" t="s">
        <v>206</v>
      </c>
      <c r="EP194" s="3" t="s">
        <v>206</v>
      </c>
      <c r="EQ194" s="3" t="s">
        <v>206</v>
      </c>
      <c r="ER194" s="3" t="s">
        <v>206</v>
      </c>
      <c r="ES194" s="3" t="s">
        <v>206</v>
      </c>
      <c r="ET194" s="3" t="s">
        <v>206</v>
      </c>
      <c r="EU194" s="3" t="s">
        <v>206</v>
      </c>
      <c r="EV194" s="3" t="s">
        <v>494</v>
      </c>
      <c r="EW194" s="4" t="str">
        <f>TEXT("6278982475614167388","0")</f>
        <v>6278982475614167388</v>
      </c>
    </row>
    <row r="195">
      <c r="A195" s="2">
        <v>45847.642175925925</v>
      </c>
      <c r="B195" s="3" t="s">
        <v>153</v>
      </c>
      <c r="C195" s="3" t="s">
        <v>155</v>
      </c>
      <c r="E195" s="3" t="s">
        <v>155</v>
      </c>
      <c r="F195" s="3" t="s">
        <v>155</v>
      </c>
      <c r="G195" s="3" t="s">
        <v>155</v>
      </c>
      <c r="J195" s="3" t="s">
        <v>186</v>
      </c>
      <c r="O195" s="3" t="s">
        <v>186</v>
      </c>
      <c r="S195" s="3" t="s">
        <v>158</v>
      </c>
      <c r="X195" s="3" t="s">
        <v>158</v>
      </c>
      <c r="AC195" s="3" t="s">
        <v>158</v>
      </c>
      <c r="AG195" s="3" t="s">
        <v>224</v>
      </c>
      <c r="AH195" s="3">
        <v>2023.0</v>
      </c>
      <c r="AI195" s="3" t="s">
        <v>187</v>
      </c>
      <c r="AK195" s="3" t="s">
        <v>258</v>
      </c>
      <c r="AN195" s="3" t="s">
        <v>189</v>
      </c>
      <c r="AP195" s="3" t="s">
        <v>190</v>
      </c>
      <c r="AQ195" s="3" t="s">
        <v>190</v>
      </c>
      <c r="AR195" s="3" t="s">
        <v>190</v>
      </c>
      <c r="AS195" s="3" t="s">
        <v>190</v>
      </c>
      <c r="AT195" s="3" t="s">
        <v>162</v>
      </c>
      <c r="AU195" s="3" t="s">
        <v>155</v>
      </c>
      <c r="BD195" s="3" t="s">
        <v>153</v>
      </c>
      <c r="BE195" s="3" t="s">
        <v>191</v>
      </c>
      <c r="BF195" s="3" t="s">
        <v>191</v>
      </c>
      <c r="BG195" s="3" t="s">
        <v>220</v>
      </c>
      <c r="BH195" s="3" t="s">
        <v>164</v>
      </c>
      <c r="BI195" s="3" t="s">
        <v>195</v>
      </c>
      <c r="BJ195" s="3" t="s">
        <v>195</v>
      </c>
      <c r="BK195" s="3" t="s">
        <v>195</v>
      </c>
      <c r="BL195" s="3" t="s">
        <v>193</v>
      </c>
      <c r="BM195" s="3" t="s">
        <v>195</v>
      </c>
      <c r="BN195" s="3" t="s">
        <v>192</v>
      </c>
      <c r="BO195" s="3" t="s">
        <v>195</v>
      </c>
      <c r="BP195" s="3" t="s">
        <v>195</v>
      </c>
      <c r="BQ195" s="3" t="s">
        <v>196</v>
      </c>
      <c r="BR195" s="3" t="s">
        <v>196</v>
      </c>
      <c r="BS195" s="3" t="s">
        <v>197</v>
      </c>
      <c r="BT195" s="3" t="s">
        <v>196</v>
      </c>
      <c r="BU195" s="3" t="s">
        <v>197</v>
      </c>
      <c r="BV195" s="3" t="s">
        <v>196</v>
      </c>
      <c r="BW195" s="3" t="s">
        <v>197</v>
      </c>
      <c r="CB195" s="3" t="s">
        <v>153</v>
      </c>
      <c r="CC195" s="3" t="s">
        <v>167</v>
      </c>
      <c r="CD195" s="3" t="s">
        <v>168</v>
      </c>
      <c r="CE195" s="3" t="s">
        <v>155</v>
      </c>
      <c r="CF195" s="3" t="s">
        <v>155</v>
      </c>
      <c r="CG195" s="3" t="s">
        <v>155</v>
      </c>
      <c r="CH195" s="3">
        <v>4.0</v>
      </c>
      <c r="CI195" s="3" t="s">
        <v>172</v>
      </c>
      <c r="CS195" s="3" t="s">
        <v>155</v>
      </c>
      <c r="CY195" s="3" t="s">
        <v>180</v>
      </c>
      <c r="CZ195" s="3" t="s">
        <v>179</v>
      </c>
      <c r="DA195" s="3" t="s">
        <v>179</v>
      </c>
      <c r="DB195" s="3" t="s">
        <v>179</v>
      </c>
      <c r="DC195" s="3" t="s">
        <v>200</v>
      </c>
      <c r="DD195" s="3" t="s">
        <v>200</v>
      </c>
      <c r="DE195" s="3" t="s">
        <v>200</v>
      </c>
      <c r="DF195" s="3" t="s">
        <v>180</v>
      </c>
      <c r="DG195" s="3" t="s">
        <v>180</v>
      </c>
      <c r="DH195" s="3" t="s">
        <v>180</v>
      </c>
      <c r="DI195" s="3" t="s">
        <v>180</v>
      </c>
      <c r="DJ195" s="3" t="s">
        <v>180</v>
      </c>
      <c r="DK195" s="3" t="s">
        <v>196</v>
      </c>
      <c r="DL195" s="3" t="s">
        <v>196</v>
      </c>
      <c r="DM195" s="3" t="s">
        <v>197</v>
      </c>
      <c r="DN195" s="3" t="s">
        <v>197</v>
      </c>
      <c r="DO195" s="3" t="s">
        <v>196</v>
      </c>
      <c r="DP195" s="3" t="s">
        <v>197</v>
      </c>
      <c r="DQ195" s="3" t="s">
        <v>196</v>
      </c>
      <c r="DR195" s="3" t="s">
        <v>196</v>
      </c>
      <c r="DS195" s="3" t="s">
        <v>181</v>
      </c>
      <c r="DT195" s="3" t="s">
        <v>181</v>
      </c>
      <c r="DU195" s="3" t="s">
        <v>196</v>
      </c>
      <c r="DV195" s="3" t="s">
        <v>196</v>
      </c>
      <c r="DW195" s="3" t="s">
        <v>197</v>
      </c>
      <c r="DX195" s="3" t="s">
        <v>197</v>
      </c>
      <c r="DY195" s="3" t="s">
        <v>196</v>
      </c>
      <c r="DZ195" s="3" t="s">
        <v>197</v>
      </c>
      <c r="EA195" s="3" t="s">
        <v>155</v>
      </c>
      <c r="EB195" s="3" t="s">
        <v>155</v>
      </c>
      <c r="EC195" s="3" t="s">
        <v>155</v>
      </c>
      <c r="ED195" s="3" t="s">
        <v>155</v>
      </c>
      <c r="EE195" s="3" t="s">
        <v>155</v>
      </c>
      <c r="EF195" s="3" t="s">
        <v>155</v>
      </c>
      <c r="EG195" s="3" t="s">
        <v>155</v>
      </c>
      <c r="EH195" s="3" t="s">
        <v>222</v>
      </c>
      <c r="EI195" s="3" t="s">
        <v>222</v>
      </c>
      <c r="EJ195" s="3" t="s">
        <v>222</v>
      </c>
      <c r="EK195" s="3" t="s">
        <v>215</v>
      </c>
      <c r="EL195" s="3" t="s">
        <v>182</v>
      </c>
      <c r="EM195" s="3" t="s">
        <v>182</v>
      </c>
      <c r="EN195" s="3" t="s">
        <v>215</v>
      </c>
      <c r="EO195" s="3" t="s">
        <v>192</v>
      </c>
      <c r="EP195" s="3" t="s">
        <v>192</v>
      </c>
      <c r="EQ195" s="3" t="s">
        <v>192</v>
      </c>
      <c r="ER195" s="3" t="s">
        <v>192</v>
      </c>
      <c r="ES195" s="3" t="s">
        <v>192</v>
      </c>
      <c r="ET195" s="3" t="s">
        <v>192</v>
      </c>
      <c r="EU195" s="3" t="s">
        <v>192</v>
      </c>
      <c r="EV195" s="3" t="s">
        <v>495</v>
      </c>
      <c r="EW195" s="4" t="str">
        <f>TEXT("6278982840522906456","0")</f>
        <v>6278982840522906456</v>
      </c>
    </row>
    <row r="196">
      <c r="A196" s="2">
        <v>45847.64640046296</v>
      </c>
      <c r="B196" s="3" t="s">
        <v>153</v>
      </c>
      <c r="C196" s="3" t="s">
        <v>155</v>
      </c>
      <c r="E196" s="3" t="s">
        <v>155</v>
      </c>
      <c r="F196" s="3" t="s">
        <v>153</v>
      </c>
      <c r="G196" s="3" t="s">
        <v>155</v>
      </c>
      <c r="J196" s="3" t="s">
        <v>186</v>
      </c>
      <c r="M196" s="3" t="s">
        <v>157</v>
      </c>
      <c r="S196" s="3" t="s">
        <v>158</v>
      </c>
      <c r="X196" s="3" t="s">
        <v>158</v>
      </c>
      <c r="AB196" s="3" t="s">
        <v>157</v>
      </c>
      <c r="AG196" s="3" t="s">
        <v>224</v>
      </c>
      <c r="AH196" s="3">
        <v>2011.0</v>
      </c>
      <c r="AI196" s="3" t="s">
        <v>187</v>
      </c>
      <c r="AK196" s="3" t="s">
        <v>258</v>
      </c>
      <c r="AM196" s="3" t="s">
        <v>339</v>
      </c>
      <c r="AN196" s="3" t="s">
        <v>246</v>
      </c>
      <c r="AP196" s="3" t="s">
        <v>190</v>
      </c>
      <c r="AQ196" s="3" t="s">
        <v>250</v>
      </c>
      <c r="AR196" s="3" t="s">
        <v>210</v>
      </c>
      <c r="AS196" s="3" t="s">
        <v>243</v>
      </c>
      <c r="AT196" s="3" t="s">
        <v>234</v>
      </c>
      <c r="AU196" s="3" t="s">
        <v>153</v>
      </c>
      <c r="AV196" s="3" t="s">
        <v>153</v>
      </c>
      <c r="AW196" s="3" t="s">
        <v>288</v>
      </c>
      <c r="AX196" s="3" t="s">
        <v>153</v>
      </c>
      <c r="AY196" s="3" t="s">
        <v>212</v>
      </c>
      <c r="BD196" s="3" t="s">
        <v>153</v>
      </c>
      <c r="BE196" s="3" t="s">
        <v>220</v>
      </c>
      <c r="BF196" s="3" t="s">
        <v>220</v>
      </c>
      <c r="BG196" s="3" t="s">
        <v>191</v>
      </c>
      <c r="BH196" s="3" t="s">
        <v>220</v>
      </c>
      <c r="BI196" s="3" t="s">
        <v>193</v>
      </c>
      <c r="BJ196" s="3" t="s">
        <v>195</v>
      </c>
      <c r="BK196" s="3" t="s">
        <v>192</v>
      </c>
      <c r="BL196" s="3" t="s">
        <v>195</v>
      </c>
      <c r="BM196" s="3" t="s">
        <v>193</v>
      </c>
      <c r="BN196" s="3" t="s">
        <v>192</v>
      </c>
      <c r="BO196" s="3" t="s">
        <v>195</v>
      </c>
      <c r="BP196" s="3" t="s">
        <v>192</v>
      </c>
      <c r="BQ196" s="3" t="s">
        <v>196</v>
      </c>
      <c r="BR196" s="3" t="s">
        <v>196</v>
      </c>
      <c r="BS196" s="3" t="s">
        <v>196</v>
      </c>
      <c r="BT196" s="3" t="s">
        <v>197</v>
      </c>
      <c r="BU196" s="3" t="s">
        <v>196</v>
      </c>
      <c r="BV196" s="3" t="s">
        <v>196</v>
      </c>
      <c r="BW196" s="3" t="s">
        <v>197</v>
      </c>
      <c r="BX196" s="3" t="s">
        <v>195</v>
      </c>
      <c r="BY196" s="3" t="s">
        <v>195</v>
      </c>
      <c r="BZ196" s="3" t="s">
        <v>192</v>
      </c>
      <c r="CA196" s="3" t="s">
        <v>195</v>
      </c>
      <c r="CB196" s="3" t="s">
        <v>155</v>
      </c>
      <c r="CF196" s="3" t="s">
        <v>155</v>
      </c>
      <c r="CG196" s="3" t="s">
        <v>155</v>
      </c>
      <c r="CH196" s="3">
        <v>2.0</v>
      </c>
      <c r="CI196" s="3" t="s">
        <v>172</v>
      </c>
      <c r="CS196" s="3" t="s">
        <v>155</v>
      </c>
      <c r="CY196" s="3" t="s">
        <v>180</v>
      </c>
      <c r="CZ196" s="3" t="s">
        <v>199</v>
      </c>
      <c r="DA196" s="3" t="s">
        <v>199</v>
      </c>
      <c r="DB196" s="3" t="s">
        <v>179</v>
      </c>
      <c r="DC196" s="3" t="s">
        <v>179</v>
      </c>
      <c r="DD196" s="3" t="s">
        <v>179</v>
      </c>
      <c r="DE196" s="3" t="s">
        <v>200</v>
      </c>
      <c r="DF196" s="3" t="s">
        <v>180</v>
      </c>
      <c r="DG196" s="3" t="s">
        <v>201</v>
      </c>
      <c r="DH196" s="3" t="s">
        <v>201</v>
      </c>
      <c r="DI196" s="3" t="s">
        <v>180</v>
      </c>
      <c r="DJ196" s="3" t="s">
        <v>201</v>
      </c>
      <c r="DK196" s="3" t="s">
        <v>197</v>
      </c>
      <c r="DL196" s="3" t="s">
        <v>196</v>
      </c>
      <c r="DM196" s="3" t="s">
        <v>202</v>
      </c>
      <c r="DN196" s="3" t="s">
        <v>197</v>
      </c>
      <c r="DO196" s="3" t="s">
        <v>196</v>
      </c>
      <c r="DP196" s="3" t="s">
        <v>197</v>
      </c>
      <c r="DQ196" s="3" t="s">
        <v>197</v>
      </c>
      <c r="DR196" s="3" t="s">
        <v>197</v>
      </c>
      <c r="DS196" s="3" t="s">
        <v>181</v>
      </c>
      <c r="DT196" s="3" t="s">
        <v>181</v>
      </c>
      <c r="DU196" s="3" t="s">
        <v>196</v>
      </c>
      <c r="DV196" s="3" t="s">
        <v>197</v>
      </c>
      <c r="DW196" s="3" t="s">
        <v>197</v>
      </c>
      <c r="DX196" s="3" t="s">
        <v>197</v>
      </c>
      <c r="DY196" s="3" t="s">
        <v>197</v>
      </c>
      <c r="DZ196" s="3" t="s">
        <v>197</v>
      </c>
      <c r="EA196" s="3" t="s">
        <v>155</v>
      </c>
      <c r="EB196" s="3" t="s">
        <v>155</v>
      </c>
      <c r="EC196" s="3" t="s">
        <v>214</v>
      </c>
      <c r="ED196" s="3" t="s">
        <v>214</v>
      </c>
      <c r="EE196" s="3" t="s">
        <v>214</v>
      </c>
      <c r="EF196" s="3" t="s">
        <v>155</v>
      </c>
      <c r="EG196" s="3" t="s">
        <v>214</v>
      </c>
      <c r="EH196" s="3" t="s">
        <v>204</v>
      </c>
      <c r="EI196" s="3" t="s">
        <v>204</v>
      </c>
      <c r="EJ196" s="3" t="s">
        <v>222</v>
      </c>
      <c r="EK196" s="3" t="s">
        <v>215</v>
      </c>
      <c r="EL196" s="3" t="s">
        <v>182</v>
      </c>
      <c r="EM196" s="3" t="s">
        <v>222</v>
      </c>
      <c r="EN196" s="3" t="s">
        <v>204</v>
      </c>
      <c r="EO196" s="3" t="s">
        <v>205</v>
      </c>
      <c r="EP196" s="3" t="s">
        <v>205</v>
      </c>
      <c r="EQ196" s="3" t="s">
        <v>205</v>
      </c>
      <c r="ER196" s="3" t="s">
        <v>192</v>
      </c>
      <c r="ES196" s="3" t="s">
        <v>206</v>
      </c>
      <c r="ET196" s="3" t="s">
        <v>206</v>
      </c>
      <c r="EU196" s="3" t="s">
        <v>205</v>
      </c>
      <c r="EV196" s="3" t="s">
        <v>496</v>
      </c>
      <c r="EW196" s="4" t="str">
        <f>TEXT("6278986494248667193","0")</f>
        <v>6278986494248667193</v>
      </c>
    </row>
    <row r="197">
      <c r="A197" s="2">
        <v>45847.651550925926</v>
      </c>
      <c r="B197" s="3" t="s">
        <v>155</v>
      </c>
      <c r="EW197" s="4" t="str">
        <f>TEXT("6278990946414599883","0")</f>
        <v>6278990946414599883</v>
      </c>
    </row>
    <row r="198">
      <c r="A198" s="2">
        <v>45847.65157407407</v>
      </c>
      <c r="B198" s="3" t="s">
        <v>153</v>
      </c>
      <c r="C198" s="3" t="s">
        <v>155</v>
      </c>
      <c r="E198" s="3" t="s">
        <v>155</v>
      </c>
      <c r="F198" s="3" t="s">
        <v>155</v>
      </c>
      <c r="G198" s="3" t="s">
        <v>155</v>
      </c>
      <c r="J198" s="3" t="s">
        <v>186</v>
      </c>
      <c r="N198" s="3" t="s">
        <v>158</v>
      </c>
      <c r="S198" s="3" t="s">
        <v>158</v>
      </c>
      <c r="X198" s="3" t="s">
        <v>158</v>
      </c>
      <c r="AC198" s="3" t="s">
        <v>158</v>
      </c>
      <c r="AG198" s="3" t="s">
        <v>217</v>
      </c>
      <c r="AH198" s="3">
        <v>2020.0</v>
      </c>
      <c r="AI198" s="3" t="s">
        <v>279</v>
      </c>
      <c r="AO198" s="3" t="s">
        <v>153</v>
      </c>
      <c r="AP198" s="3" t="s">
        <v>210</v>
      </c>
      <c r="AQ198" s="3" t="s">
        <v>190</v>
      </c>
      <c r="AR198" s="3" t="s">
        <v>190</v>
      </c>
      <c r="AS198" s="3" t="s">
        <v>190</v>
      </c>
      <c r="AT198" s="3" t="s">
        <v>234</v>
      </c>
      <c r="AU198" s="3" t="s">
        <v>153</v>
      </c>
      <c r="AV198" s="3" t="s">
        <v>155</v>
      </c>
      <c r="BD198" s="3" t="s">
        <v>153</v>
      </c>
      <c r="BE198" s="3" t="s">
        <v>220</v>
      </c>
      <c r="BF198" s="3" t="s">
        <v>220</v>
      </c>
      <c r="BG198" s="3" t="s">
        <v>156</v>
      </c>
      <c r="BH198" s="3" t="s">
        <v>191</v>
      </c>
      <c r="BI198" s="3" t="s">
        <v>195</v>
      </c>
      <c r="BJ198" s="3" t="s">
        <v>193</v>
      </c>
      <c r="BK198" s="3" t="s">
        <v>192</v>
      </c>
      <c r="BL198" s="3" t="s">
        <v>192</v>
      </c>
      <c r="BM198" s="3" t="s">
        <v>195</v>
      </c>
      <c r="BN198" s="3" t="s">
        <v>192</v>
      </c>
      <c r="BO198" s="3" t="s">
        <v>192</v>
      </c>
      <c r="BP198" s="3" t="s">
        <v>193</v>
      </c>
      <c r="BQ198" s="3" t="s">
        <v>196</v>
      </c>
      <c r="BR198" s="3" t="s">
        <v>203</v>
      </c>
      <c r="BS198" s="3" t="s">
        <v>196</v>
      </c>
      <c r="BT198" s="3" t="s">
        <v>166</v>
      </c>
      <c r="BU198" s="3" t="s">
        <v>196</v>
      </c>
      <c r="BV198" s="3" t="s">
        <v>196</v>
      </c>
      <c r="BW198" s="3" t="s">
        <v>203</v>
      </c>
      <c r="BX198" s="3" t="s">
        <v>195</v>
      </c>
      <c r="BY198" s="3" t="s">
        <v>193</v>
      </c>
      <c r="BZ198" s="3" t="s">
        <v>193</v>
      </c>
      <c r="CA198" s="3" t="s">
        <v>192</v>
      </c>
      <c r="CB198" s="3" t="s">
        <v>155</v>
      </c>
      <c r="CF198" s="3" t="s">
        <v>155</v>
      </c>
      <c r="CG198" s="3" t="s">
        <v>155</v>
      </c>
      <c r="CH198" s="3">
        <v>0.0</v>
      </c>
      <c r="CI198" s="3" t="s">
        <v>172</v>
      </c>
      <c r="CS198" s="3" t="s">
        <v>155</v>
      </c>
      <c r="CY198" s="3" t="s">
        <v>178</v>
      </c>
      <c r="CZ198" s="3" t="s">
        <v>229</v>
      </c>
      <c r="DA198" s="3" t="s">
        <v>229</v>
      </c>
      <c r="DB198" s="3" t="s">
        <v>229</v>
      </c>
      <c r="DC198" s="3" t="s">
        <v>199</v>
      </c>
      <c r="DD198" s="3" t="s">
        <v>199</v>
      </c>
      <c r="DE198" s="3" t="s">
        <v>179</v>
      </c>
      <c r="DF198" s="3" t="s">
        <v>180</v>
      </c>
      <c r="DG198" s="3" t="s">
        <v>180</v>
      </c>
      <c r="DH198" s="3" t="s">
        <v>180</v>
      </c>
      <c r="DI198" s="3" t="s">
        <v>180</v>
      </c>
      <c r="DJ198" s="3" t="s">
        <v>201</v>
      </c>
      <c r="DK198" s="3" t="s">
        <v>202</v>
      </c>
      <c r="DL198" s="3" t="s">
        <v>196</v>
      </c>
      <c r="DM198" s="3" t="s">
        <v>202</v>
      </c>
      <c r="DN198" s="3" t="s">
        <v>203</v>
      </c>
      <c r="DO198" s="3" t="s">
        <v>203</v>
      </c>
      <c r="DP198" s="3" t="s">
        <v>203</v>
      </c>
      <c r="DQ198" s="3" t="s">
        <v>202</v>
      </c>
      <c r="DR198" s="3" t="s">
        <v>202</v>
      </c>
      <c r="DS198" s="3" t="s">
        <v>202</v>
      </c>
      <c r="DT198" s="3" t="s">
        <v>196</v>
      </c>
      <c r="DU198" s="3" t="s">
        <v>197</v>
      </c>
      <c r="DV198" s="3" t="s">
        <v>203</v>
      </c>
      <c r="DW198" s="3" t="s">
        <v>203</v>
      </c>
      <c r="DX198" s="3" t="s">
        <v>202</v>
      </c>
      <c r="DY198" s="3" t="s">
        <v>196</v>
      </c>
      <c r="DZ198" s="3" t="s">
        <v>196</v>
      </c>
      <c r="EA198" s="3" t="s">
        <v>155</v>
      </c>
      <c r="EB198" s="3" t="s">
        <v>155</v>
      </c>
      <c r="EC198" s="3" t="s">
        <v>155</v>
      </c>
      <c r="ED198" s="3" t="s">
        <v>155</v>
      </c>
      <c r="EE198" s="3" t="s">
        <v>155</v>
      </c>
      <c r="EF198" s="3" t="s">
        <v>155</v>
      </c>
      <c r="EG198" s="3" t="s">
        <v>155</v>
      </c>
      <c r="EH198" s="3" t="s">
        <v>204</v>
      </c>
      <c r="EI198" s="3" t="s">
        <v>182</v>
      </c>
      <c r="EJ198" s="3" t="s">
        <v>204</v>
      </c>
      <c r="EK198" s="3" t="s">
        <v>204</v>
      </c>
      <c r="EL198" s="3" t="s">
        <v>182</v>
      </c>
      <c r="EM198" s="3" t="s">
        <v>182</v>
      </c>
      <c r="EN198" s="3" t="s">
        <v>182</v>
      </c>
      <c r="EO198" s="3" t="s">
        <v>205</v>
      </c>
      <c r="EP198" s="3" t="s">
        <v>205</v>
      </c>
      <c r="EQ198" s="3" t="s">
        <v>192</v>
      </c>
      <c r="ER198" s="3" t="s">
        <v>183</v>
      </c>
      <c r="ES198" s="3" t="s">
        <v>183</v>
      </c>
      <c r="ET198" s="3" t="s">
        <v>183</v>
      </c>
      <c r="EU198" s="3" t="s">
        <v>192</v>
      </c>
      <c r="EV198" s="3" t="s">
        <v>497</v>
      </c>
      <c r="EW198" s="4" t="str">
        <f>TEXT("6278990960395936091","0")</f>
        <v>6278990960395936091</v>
      </c>
    </row>
    <row r="199">
      <c r="A199" s="2">
        <v>45847.65409722222</v>
      </c>
      <c r="B199" s="3" t="s">
        <v>153</v>
      </c>
      <c r="C199" s="3" t="s">
        <v>153</v>
      </c>
      <c r="D199" s="3" t="s">
        <v>284</v>
      </c>
      <c r="E199" s="3" t="s">
        <v>155</v>
      </c>
      <c r="F199" s="3" t="s">
        <v>153</v>
      </c>
      <c r="G199" s="3" t="s">
        <v>155</v>
      </c>
      <c r="I199" s="3" t="s">
        <v>158</v>
      </c>
      <c r="N199" s="3" t="s">
        <v>158</v>
      </c>
      <c r="R199" s="3" t="s">
        <v>157</v>
      </c>
      <c r="W199" s="3" t="s">
        <v>157</v>
      </c>
      <c r="AB199" s="3" t="s">
        <v>157</v>
      </c>
      <c r="AG199" s="3" t="s">
        <v>159</v>
      </c>
      <c r="AH199" s="3">
        <v>2025.0</v>
      </c>
      <c r="AI199" s="3" t="s">
        <v>187</v>
      </c>
      <c r="AJ199" s="3" t="s">
        <v>188</v>
      </c>
      <c r="AN199" s="3" t="s">
        <v>189</v>
      </c>
      <c r="AP199" s="3" t="s">
        <v>190</v>
      </c>
      <c r="AQ199" s="3" t="s">
        <v>190</v>
      </c>
      <c r="AR199" s="3" t="s">
        <v>210</v>
      </c>
      <c r="AS199" s="3" t="s">
        <v>243</v>
      </c>
      <c r="AT199" s="3" t="s">
        <v>162</v>
      </c>
      <c r="AU199" s="3" t="s">
        <v>155</v>
      </c>
      <c r="BD199" s="3" t="s">
        <v>153</v>
      </c>
      <c r="BE199" s="3" t="s">
        <v>191</v>
      </c>
      <c r="BF199" s="3" t="s">
        <v>191</v>
      </c>
      <c r="BG199" s="3" t="s">
        <v>227</v>
      </c>
      <c r="BH199" s="3" t="s">
        <v>227</v>
      </c>
      <c r="BI199" s="3" t="s">
        <v>193</v>
      </c>
      <c r="BJ199" s="3" t="s">
        <v>193</v>
      </c>
      <c r="BK199" s="3" t="s">
        <v>193</v>
      </c>
      <c r="BL199" s="3" t="s">
        <v>192</v>
      </c>
      <c r="BM199" s="3" t="s">
        <v>193</v>
      </c>
      <c r="BN199" s="3" t="s">
        <v>195</v>
      </c>
      <c r="BO199" s="3" t="s">
        <v>193</v>
      </c>
      <c r="BP199" s="3" t="s">
        <v>195</v>
      </c>
      <c r="BQ199" s="3" t="s">
        <v>196</v>
      </c>
      <c r="BR199" s="3" t="s">
        <v>181</v>
      </c>
      <c r="BS199" s="3" t="s">
        <v>196</v>
      </c>
      <c r="BT199" s="3" t="s">
        <v>196</v>
      </c>
      <c r="BU199" s="3" t="s">
        <v>203</v>
      </c>
      <c r="BV199" s="3" t="s">
        <v>196</v>
      </c>
      <c r="BW199" s="3" t="s">
        <v>196</v>
      </c>
      <c r="CB199" s="3" t="s">
        <v>155</v>
      </c>
      <c r="CF199" s="3" t="s">
        <v>155</v>
      </c>
      <c r="CG199" s="3" t="s">
        <v>155</v>
      </c>
      <c r="CH199" s="3">
        <v>0.0</v>
      </c>
      <c r="CI199" s="3" t="s">
        <v>172</v>
      </c>
      <c r="CS199" s="3" t="s">
        <v>155</v>
      </c>
      <c r="CY199" s="3" t="s">
        <v>180</v>
      </c>
      <c r="CZ199" s="3" t="s">
        <v>199</v>
      </c>
      <c r="DA199" s="3" t="s">
        <v>179</v>
      </c>
      <c r="DB199" s="3" t="s">
        <v>179</v>
      </c>
      <c r="DC199" s="3" t="s">
        <v>179</v>
      </c>
      <c r="DD199" s="3" t="s">
        <v>179</v>
      </c>
      <c r="DE199" s="3" t="s">
        <v>200</v>
      </c>
      <c r="DF199" s="3" t="s">
        <v>180</v>
      </c>
      <c r="DG199" s="3" t="s">
        <v>180</v>
      </c>
      <c r="DH199" s="3" t="s">
        <v>201</v>
      </c>
      <c r="DI199" s="3" t="s">
        <v>180</v>
      </c>
      <c r="DJ199" s="3" t="s">
        <v>180</v>
      </c>
      <c r="DK199" s="3" t="s">
        <v>197</v>
      </c>
      <c r="DL199" s="3" t="s">
        <v>197</v>
      </c>
      <c r="DM199" s="3" t="s">
        <v>202</v>
      </c>
      <c r="DN199" s="3" t="s">
        <v>202</v>
      </c>
      <c r="DO199" s="3" t="s">
        <v>202</v>
      </c>
      <c r="DP199" s="3" t="s">
        <v>197</v>
      </c>
      <c r="DQ199" s="3" t="s">
        <v>202</v>
      </c>
      <c r="DR199" s="3" t="s">
        <v>202</v>
      </c>
      <c r="DS199" s="3" t="s">
        <v>203</v>
      </c>
      <c r="DT199" s="3" t="s">
        <v>203</v>
      </c>
      <c r="DU199" s="3" t="s">
        <v>202</v>
      </c>
      <c r="DV199" s="3" t="s">
        <v>202</v>
      </c>
      <c r="DW199" s="3" t="s">
        <v>202</v>
      </c>
      <c r="DX199" s="3" t="s">
        <v>202</v>
      </c>
      <c r="DY199" s="3" t="s">
        <v>202</v>
      </c>
      <c r="DZ199" s="3" t="s">
        <v>196</v>
      </c>
      <c r="EA199" s="3" t="s">
        <v>155</v>
      </c>
      <c r="EB199" s="3" t="s">
        <v>155</v>
      </c>
      <c r="EC199" s="3" t="s">
        <v>155</v>
      </c>
      <c r="ED199" s="3" t="s">
        <v>155</v>
      </c>
      <c r="EE199" s="3" t="s">
        <v>155</v>
      </c>
      <c r="EF199" s="3" t="s">
        <v>155</v>
      </c>
      <c r="EG199" s="3" t="s">
        <v>155</v>
      </c>
      <c r="EH199" s="3" t="s">
        <v>204</v>
      </c>
      <c r="EI199" s="3" t="s">
        <v>204</v>
      </c>
      <c r="EJ199" s="3" t="s">
        <v>204</v>
      </c>
      <c r="EK199" s="3" t="s">
        <v>182</v>
      </c>
      <c r="EL199" s="3" t="s">
        <v>182</v>
      </c>
      <c r="EM199" s="3" t="s">
        <v>182</v>
      </c>
      <c r="EN199" s="3" t="s">
        <v>182</v>
      </c>
      <c r="EO199" s="3" t="s">
        <v>205</v>
      </c>
      <c r="EP199" s="3" t="s">
        <v>206</v>
      </c>
      <c r="EQ199" s="3" t="s">
        <v>206</v>
      </c>
      <c r="ER199" s="3" t="s">
        <v>206</v>
      </c>
      <c r="ES199" s="3" t="s">
        <v>183</v>
      </c>
      <c r="ET199" s="3" t="s">
        <v>183</v>
      </c>
      <c r="EU199" s="3" t="s">
        <v>205</v>
      </c>
      <c r="EV199" s="3" t="s">
        <v>498</v>
      </c>
      <c r="EW199" s="4" t="str">
        <f>TEXT("6278993142638756666","0")</f>
        <v>6278993142638756666</v>
      </c>
    </row>
    <row r="200">
      <c r="A200" s="2">
        <v>45847.65509259259</v>
      </c>
      <c r="B200" s="3" t="s">
        <v>153</v>
      </c>
      <c r="C200" s="3" t="s">
        <v>155</v>
      </c>
      <c r="E200" s="3" t="s">
        <v>155</v>
      </c>
      <c r="F200" s="3" t="s">
        <v>155</v>
      </c>
      <c r="G200" s="3" t="s">
        <v>155</v>
      </c>
      <c r="J200" s="3" t="s">
        <v>186</v>
      </c>
      <c r="N200" s="3" t="s">
        <v>158</v>
      </c>
      <c r="S200" s="3" t="s">
        <v>158</v>
      </c>
      <c r="Y200" s="3" t="s">
        <v>186</v>
      </c>
      <c r="AC200" s="3" t="s">
        <v>158</v>
      </c>
      <c r="AG200" s="3" t="s">
        <v>217</v>
      </c>
      <c r="AH200" s="3">
        <v>2024.0</v>
      </c>
      <c r="AI200" s="3" t="s">
        <v>187</v>
      </c>
      <c r="AK200" s="3" t="s">
        <v>258</v>
      </c>
      <c r="AN200" s="3" t="s">
        <v>189</v>
      </c>
      <c r="AP200" s="3" t="s">
        <v>250</v>
      </c>
      <c r="AQ200" s="3" t="s">
        <v>250</v>
      </c>
      <c r="AR200" s="3" t="s">
        <v>250</v>
      </c>
      <c r="AS200" s="3" t="s">
        <v>250</v>
      </c>
      <c r="AT200" s="3" t="s">
        <v>218</v>
      </c>
      <c r="AU200" s="3" t="s">
        <v>153</v>
      </c>
      <c r="AV200" s="3" t="s">
        <v>153</v>
      </c>
      <c r="AW200" s="3" t="s">
        <v>288</v>
      </c>
      <c r="AX200" s="3" t="s">
        <v>153</v>
      </c>
      <c r="AY200" s="3" t="s">
        <v>297</v>
      </c>
      <c r="BD200" s="3" t="s">
        <v>153</v>
      </c>
      <c r="BE200" s="3" t="s">
        <v>156</v>
      </c>
      <c r="BF200" s="3" t="s">
        <v>220</v>
      </c>
      <c r="BG200" s="3" t="s">
        <v>156</v>
      </c>
      <c r="BH200" s="3" t="s">
        <v>164</v>
      </c>
      <c r="BI200" s="3" t="s">
        <v>195</v>
      </c>
      <c r="BJ200" s="3" t="s">
        <v>195</v>
      </c>
      <c r="BK200" s="3" t="s">
        <v>192</v>
      </c>
      <c r="BL200" s="3" t="s">
        <v>195</v>
      </c>
      <c r="BM200" s="3" t="s">
        <v>195</v>
      </c>
      <c r="BN200" s="3" t="s">
        <v>192</v>
      </c>
      <c r="BO200" s="3" t="s">
        <v>192</v>
      </c>
      <c r="BP200" s="3" t="s">
        <v>193</v>
      </c>
      <c r="BQ200" s="3" t="s">
        <v>197</v>
      </c>
      <c r="BR200" s="3" t="s">
        <v>166</v>
      </c>
      <c r="BS200" s="3" t="s">
        <v>166</v>
      </c>
      <c r="BT200" s="3" t="s">
        <v>166</v>
      </c>
      <c r="BU200" s="3" t="s">
        <v>166</v>
      </c>
      <c r="BV200" s="3" t="s">
        <v>166</v>
      </c>
      <c r="BW200" s="3" t="s">
        <v>166</v>
      </c>
      <c r="BX200" s="3" t="s">
        <v>193</v>
      </c>
      <c r="BY200" s="3" t="s">
        <v>193</v>
      </c>
      <c r="BZ200" s="3" t="s">
        <v>193</v>
      </c>
      <c r="CA200" s="3" t="s">
        <v>193</v>
      </c>
      <c r="CB200" s="3" t="s">
        <v>155</v>
      </c>
      <c r="CF200" s="3" t="s">
        <v>155</v>
      </c>
      <c r="CG200" s="3" t="s">
        <v>256</v>
      </c>
      <c r="CH200" s="3">
        <v>2.0</v>
      </c>
      <c r="CI200" s="3" t="s">
        <v>172</v>
      </c>
      <c r="CS200" s="3" t="s">
        <v>155</v>
      </c>
      <c r="CY200" s="3" t="s">
        <v>180</v>
      </c>
      <c r="CZ200" s="3" t="s">
        <v>199</v>
      </c>
      <c r="DA200" s="3" t="s">
        <v>199</v>
      </c>
      <c r="DB200" s="3" t="s">
        <v>199</v>
      </c>
      <c r="DC200" s="3" t="s">
        <v>199</v>
      </c>
      <c r="DD200" s="3" t="s">
        <v>199</v>
      </c>
      <c r="DE200" s="3" t="s">
        <v>179</v>
      </c>
      <c r="DF200" s="3" t="s">
        <v>180</v>
      </c>
      <c r="DG200" s="3" t="s">
        <v>230</v>
      </c>
      <c r="DH200" s="3" t="s">
        <v>230</v>
      </c>
      <c r="DI200" s="3" t="s">
        <v>230</v>
      </c>
      <c r="DJ200" s="3" t="s">
        <v>180</v>
      </c>
      <c r="DK200" s="3" t="s">
        <v>196</v>
      </c>
      <c r="DL200" s="3" t="s">
        <v>196</v>
      </c>
      <c r="DM200" s="3" t="s">
        <v>196</v>
      </c>
      <c r="DN200" s="3" t="s">
        <v>196</v>
      </c>
      <c r="DO200" s="3" t="s">
        <v>196</v>
      </c>
      <c r="DP200" s="3" t="s">
        <v>196</v>
      </c>
      <c r="DQ200" s="3" t="s">
        <v>196</v>
      </c>
      <c r="DR200" s="3" t="s">
        <v>196</v>
      </c>
      <c r="DS200" s="3" t="s">
        <v>196</v>
      </c>
      <c r="DT200" s="3" t="s">
        <v>196</v>
      </c>
      <c r="DU200" s="3" t="s">
        <v>196</v>
      </c>
      <c r="DV200" s="3" t="s">
        <v>196</v>
      </c>
      <c r="DW200" s="3" t="s">
        <v>196</v>
      </c>
      <c r="DX200" s="3" t="s">
        <v>196</v>
      </c>
      <c r="DY200" s="3" t="s">
        <v>196</v>
      </c>
      <c r="DZ200" s="3" t="s">
        <v>196</v>
      </c>
      <c r="EA200" s="3" t="s">
        <v>155</v>
      </c>
      <c r="EB200" s="3" t="s">
        <v>155</v>
      </c>
      <c r="EC200" s="3" t="s">
        <v>155</v>
      </c>
      <c r="ED200" s="3" t="s">
        <v>155</v>
      </c>
      <c r="EE200" s="3" t="s">
        <v>155</v>
      </c>
      <c r="EF200" s="3" t="s">
        <v>155</v>
      </c>
      <c r="EG200" s="3" t="s">
        <v>155</v>
      </c>
      <c r="EH200" s="3" t="s">
        <v>204</v>
      </c>
      <c r="EI200" s="3" t="s">
        <v>182</v>
      </c>
      <c r="EJ200" s="3" t="s">
        <v>182</v>
      </c>
      <c r="EK200" s="3" t="s">
        <v>182</v>
      </c>
      <c r="EL200" s="3" t="s">
        <v>182</v>
      </c>
      <c r="EM200" s="3" t="s">
        <v>182</v>
      </c>
      <c r="EN200" s="3" t="s">
        <v>182</v>
      </c>
      <c r="EO200" s="3" t="s">
        <v>205</v>
      </c>
      <c r="EP200" s="3" t="s">
        <v>205</v>
      </c>
      <c r="EQ200" s="3" t="s">
        <v>205</v>
      </c>
      <c r="ER200" s="3" t="s">
        <v>205</v>
      </c>
      <c r="ES200" s="3" t="s">
        <v>205</v>
      </c>
      <c r="ET200" s="3" t="s">
        <v>205</v>
      </c>
      <c r="EU200" s="3" t="s">
        <v>205</v>
      </c>
      <c r="EV200" s="3" t="s">
        <v>499</v>
      </c>
      <c r="EW200" s="4" t="str">
        <f>TEXT("6278994008814579332","0")</f>
        <v>6278994008814579332</v>
      </c>
    </row>
    <row r="201">
      <c r="A201" s="2">
        <v>45847.6556712963</v>
      </c>
      <c r="B201" s="3" t="s">
        <v>153</v>
      </c>
      <c r="C201" s="3" t="s">
        <v>155</v>
      </c>
      <c r="E201" s="3" t="s">
        <v>155</v>
      </c>
      <c r="F201" s="3" t="s">
        <v>155</v>
      </c>
      <c r="G201" s="3" t="s">
        <v>155</v>
      </c>
      <c r="I201" s="3" t="s">
        <v>158</v>
      </c>
      <c r="N201" s="3" t="s">
        <v>158</v>
      </c>
      <c r="R201" s="3" t="s">
        <v>157</v>
      </c>
      <c r="X201" s="3" t="s">
        <v>158</v>
      </c>
      <c r="AC201" s="3" t="s">
        <v>158</v>
      </c>
      <c r="AG201" s="3" t="s">
        <v>224</v>
      </c>
      <c r="AH201" s="3">
        <v>2021.0</v>
      </c>
      <c r="AI201" s="3" t="s">
        <v>187</v>
      </c>
      <c r="AL201" s="3" t="s">
        <v>237</v>
      </c>
      <c r="AN201" s="3" t="s">
        <v>246</v>
      </c>
      <c r="AP201" s="3" t="s">
        <v>210</v>
      </c>
      <c r="AQ201" s="3" t="s">
        <v>210</v>
      </c>
      <c r="AR201" s="3" t="s">
        <v>210</v>
      </c>
      <c r="AS201" s="3" t="s">
        <v>210</v>
      </c>
      <c r="AT201" s="3" t="s">
        <v>234</v>
      </c>
      <c r="AU201" s="3" t="s">
        <v>153</v>
      </c>
      <c r="AV201" s="3" t="s">
        <v>153</v>
      </c>
      <c r="AW201" s="3" t="s">
        <v>315</v>
      </c>
      <c r="AX201" s="3" t="s">
        <v>153</v>
      </c>
      <c r="AY201" s="3" t="s">
        <v>212</v>
      </c>
      <c r="BD201" s="3" t="s">
        <v>153</v>
      </c>
      <c r="BE201" s="3" t="s">
        <v>227</v>
      </c>
      <c r="BF201" s="3" t="s">
        <v>227</v>
      </c>
      <c r="BG201" s="3" t="s">
        <v>227</v>
      </c>
      <c r="BH201" s="3" t="s">
        <v>227</v>
      </c>
      <c r="BI201" s="3" t="s">
        <v>165</v>
      </c>
      <c r="BJ201" s="3" t="s">
        <v>165</v>
      </c>
      <c r="BK201" s="3" t="s">
        <v>165</v>
      </c>
      <c r="BL201" s="3" t="s">
        <v>165</v>
      </c>
      <c r="BM201" s="3" t="s">
        <v>165</v>
      </c>
      <c r="BN201" s="3" t="s">
        <v>165</v>
      </c>
      <c r="BO201" s="3" t="s">
        <v>165</v>
      </c>
      <c r="BP201" s="3" t="s">
        <v>165</v>
      </c>
      <c r="BQ201" s="3" t="s">
        <v>203</v>
      </c>
      <c r="BR201" s="3" t="s">
        <v>203</v>
      </c>
      <c r="BS201" s="3" t="s">
        <v>203</v>
      </c>
      <c r="BT201" s="3" t="s">
        <v>203</v>
      </c>
      <c r="BU201" s="3" t="s">
        <v>203</v>
      </c>
      <c r="BV201" s="3" t="s">
        <v>203</v>
      </c>
      <c r="BW201" s="3" t="s">
        <v>203</v>
      </c>
      <c r="BX201" s="3" t="s">
        <v>192</v>
      </c>
      <c r="BY201" s="3" t="s">
        <v>192</v>
      </c>
      <c r="BZ201" s="3" t="s">
        <v>192</v>
      </c>
      <c r="CA201" s="3" t="s">
        <v>192</v>
      </c>
      <c r="CB201" s="3" t="s">
        <v>155</v>
      </c>
      <c r="CF201" s="3" t="s">
        <v>155</v>
      </c>
      <c r="CG201" s="3" t="s">
        <v>155</v>
      </c>
      <c r="CH201" s="3">
        <v>0.0</v>
      </c>
      <c r="CI201" s="3" t="s">
        <v>172</v>
      </c>
      <c r="CS201" s="3" t="s">
        <v>155</v>
      </c>
      <c r="CY201" s="3" t="s">
        <v>180</v>
      </c>
      <c r="CZ201" s="3" t="s">
        <v>199</v>
      </c>
      <c r="DA201" s="3" t="s">
        <v>199</v>
      </c>
      <c r="DB201" s="3" t="s">
        <v>199</v>
      </c>
      <c r="DC201" s="3" t="s">
        <v>199</v>
      </c>
      <c r="DD201" s="3" t="s">
        <v>199</v>
      </c>
      <c r="DE201" s="3" t="s">
        <v>200</v>
      </c>
      <c r="DF201" s="3" t="s">
        <v>230</v>
      </c>
      <c r="DG201" s="3" t="s">
        <v>180</v>
      </c>
      <c r="DH201" s="3" t="s">
        <v>201</v>
      </c>
      <c r="DI201" s="3" t="s">
        <v>180</v>
      </c>
      <c r="DJ201" s="3" t="s">
        <v>180</v>
      </c>
      <c r="DK201" s="3" t="s">
        <v>181</v>
      </c>
      <c r="DL201" s="3" t="s">
        <v>181</v>
      </c>
      <c r="DM201" s="3" t="s">
        <v>181</v>
      </c>
      <c r="DN201" s="3" t="s">
        <v>181</v>
      </c>
      <c r="DO201" s="3" t="s">
        <v>181</v>
      </c>
      <c r="DP201" s="3" t="s">
        <v>181</v>
      </c>
      <c r="DQ201" s="3" t="s">
        <v>181</v>
      </c>
      <c r="DR201" s="3" t="s">
        <v>181</v>
      </c>
      <c r="DS201" s="3" t="s">
        <v>181</v>
      </c>
      <c r="DT201" s="3" t="s">
        <v>181</v>
      </c>
      <c r="DU201" s="3" t="s">
        <v>181</v>
      </c>
      <c r="DV201" s="3" t="s">
        <v>181</v>
      </c>
      <c r="DW201" s="3" t="s">
        <v>181</v>
      </c>
      <c r="DX201" s="3" t="s">
        <v>181</v>
      </c>
      <c r="DY201" s="3" t="s">
        <v>181</v>
      </c>
      <c r="DZ201" s="3" t="s">
        <v>181</v>
      </c>
      <c r="EA201" s="3" t="s">
        <v>214</v>
      </c>
      <c r="EB201" s="3" t="s">
        <v>214</v>
      </c>
      <c r="EC201" s="3" t="s">
        <v>155</v>
      </c>
      <c r="ED201" s="3" t="s">
        <v>155</v>
      </c>
      <c r="EE201" s="3" t="s">
        <v>155</v>
      </c>
      <c r="EF201" s="3" t="s">
        <v>155</v>
      </c>
      <c r="EG201" s="3" t="s">
        <v>155</v>
      </c>
      <c r="EH201" s="3" t="s">
        <v>204</v>
      </c>
      <c r="EI201" s="3" t="s">
        <v>204</v>
      </c>
      <c r="EJ201" s="3" t="s">
        <v>204</v>
      </c>
      <c r="EK201" s="3" t="s">
        <v>204</v>
      </c>
      <c r="EL201" s="3" t="s">
        <v>182</v>
      </c>
      <c r="EM201" s="3" t="s">
        <v>182</v>
      </c>
      <c r="EN201" s="3" t="s">
        <v>204</v>
      </c>
      <c r="EO201" s="3" t="s">
        <v>192</v>
      </c>
      <c r="EP201" s="3" t="s">
        <v>206</v>
      </c>
      <c r="EQ201" s="3" t="s">
        <v>192</v>
      </c>
      <c r="ER201" s="3" t="s">
        <v>206</v>
      </c>
      <c r="ES201" s="3" t="s">
        <v>206</v>
      </c>
      <c r="ET201" s="3" t="s">
        <v>206</v>
      </c>
      <c r="EU201" s="3" t="s">
        <v>206</v>
      </c>
      <c r="EV201" s="3" t="s">
        <v>500</v>
      </c>
      <c r="EW201" s="4" t="str">
        <f>TEXT("6278994509996653937","0")</f>
        <v>6278994509996653937</v>
      </c>
    </row>
    <row r="202">
      <c r="A202" s="2">
        <v>45847.65969907407</v>
      </c>
      <c r="B202" s="3" t="s">
        <v>153</v>
      </c>
      <c r="C202" s="3" t="s">
        <v>155</v>
      </c>
      <c r="E202" s="3" t="s">
        <v>153</v>
      </c>
      <c r="F202" s="3" t="s">
        <v>153</v>
      </c>
      <c r="G202" s="3" t="s">
        <v>153</v>
      </c>
      <c r="J202" s="3" t="s">
        <v>186</v>
      </c>
      <c r="N202" s="3" t="s">
        <v>158</v>
      </c>
      <c r="R202" s="3" t="s">
        <v>157</v>
      </c>
      <c r="X202" s="3" t="s">
        <v>158</v>
      </c>
      <c r="AC202" s="3" t="s">
        <v>158</v>
      </c>
      <c r="AG202" s="3" t="s">
        <v>501</v>
      </c>
      <c r="AH202" s="3">
        <v>2019.0</v>
      </c>
      <c r="AI202" s="3" t="s">
        <v>187</v>
      </c>
      <c r="AM202" s="3" t="s">
        <v>339</v>
      </c>
      <c r="AN202" s="3" t="s">
        <v>246</v>
      </c>
      <c r="AP202" s="3" t="s">
        <v>210</v>
      </c>
      <c r="AQ202" s="3" t="s">
        <v>210</v>
      </c>
      <c r="AR202" s="3" t="s">
        <v>210</v>
      </c>
      <c r="AS202" s="3" t="s">
        <v>210</v>
      </c>
      <c r="AT202" s="3" t="s">
        <v>218</v>
      </c>
      <c r="AU202" s="3" t="s">
        <v>153</v>
      </c>
      <c r="AV202" s="3" t="s">
        <v>153</v>
      </c>
      <c r="AW202" s="3" t="s">
        <v>163</v>
      </c>
      <c r="AX202" s="3" t="s">
        <v>153</v>
      </c>
      <c r="AY202" s="3" t="s">
        <v>244</v>
      </c>
      <c r="AZ202" s="3" t="s">
        <v>155</v>
      </c>
      <c r="BA202" s="3" t="s">
        <v>155</v>
      </c>
      <c r="BB202" s="3" t="s">
        <v>155</v>
      </c>
      <c r="BC202" s="3" t="s">
        <v>155</v>
      </c>
      <c r="BD202" s="3" t="s">
        <v>153</v>
      </c>
      <c r="BE202" s="3" t="s">
        <v>191</v>
      </c>
      <c r="BF202" s="3" t="s">
        <v>191</v>
      </c>
      <c r="BG202" s="3" t="s">
        <v>191</v>
      </c>
      <c r="BH202" s="3" t="s">
        <v>191</v>
      </c>
      <c r="BI202" s="3" t="s">
        <v>165</v>
      </c>
      <c r="BJ202" s="3" t="s">
        <v>195</v>
      </c>
      <c r="BK202" s="3" t="s">
        <v>192</v>
      </c>
      <c r="BL202" s="3" t="s">
        <v>193</v>
      </c>
      <c r="BM202" s="3" t="s">
        <v>193</v>
      </c>
      <c r="BN202" s="3" t="s">
        <v>165</v>
      </c>
      <c r="BO202" s="3" t="s">
        <v>195</v>
      </c>
      <c r="BP202" s="3" t="s">
        <v>193</v>
      </c>
      <c r="BQ202" s="3" t="s">
        <v>196</v>
      </c>
      <c r="BR202" s="3" t="s">
        <v>196</v>
      </c>
      <c r="BS202" s="3" t="s">
        <v>196</v>
      </c>
      <c r="BT202" s="3" t="s">
        <v>196</v>
      </c>
      <c r="BU202" s="3" t="s">
        <v>181</v>
      </c>
      <c r="BV202" s="3" t="s">
        <v>197</v>
      </c>
      <c r="BW202" s="3" t="s">
        <v>166</v>
      </c>
      <c r="BX202" s="3" t="s">
        <v>165</v>
      </c>
      <c r="BY202" s="3" t="s">
        <v>195</v>
      </c>
      <c r="BZ202" s="3" t="s">
        <v>193</v>
      </c>
      <c r="CA202" s="3" t="s">
        <v>192</v>
      </c>
      <c r="CB202" s="3" t="s">
        <v>153</v>
      </c>
      <c r="CC202" s="3" t="s">
        <v>167</v>
      </c>
      <c r="CD202" s="3" t="s">
        <v>168</v>
      </c>
      <c r="CE202" s="3" t="s">
        <v>155</v>
      </c>
      <c r="CF202" s="3" t="s">
        <v>155</v>
      </c>
      <c r="CG202" s="3" t="s">
        <v>155</v>
      </c>
      <c r="CH202" s="3">
        <v>1.0</v>
      </c>
      <c r="CI202" s="3" t="s">
        <v>172</v>
      </c>
      <c r="CS202" s="3" t="s">
        <v>155</v>
      </c>
      <c r="CY202" s="3" t="s">
        <v>201</v>
      </c>
      <c r="CZ202" s="3" t="s">
        <v>199</v>
      </c>
      <c r="DA202" s="3" t="s">
        <v>199</v>
      </c>
      <c r="DB202" s="3" t="s">
        <v>229</v>
      </c>
      <c r="DC202" s="3" t="s">
        <v>229</v>
      </c>
      <c r="DD202" s="3" t="s">
        <v>229</v>
      </c>
      <c r="DE202" s="3" t="s">
        <v>199</v>
      </c>
      <c r="DF202" s="3" t="s">
        <v>201</v>
      </c>
      <c r="DG202" s="3" t="s">
        <v>230</v>
      </c>
      <c r="DH202" s="3" t="s">
        <v>201</v>
      </c>
      <c r="DI202" s="3" t="s">
        <v>230</v>
      </c>
      <c r="DJ202" s="3" t="s">
        <v>178</v>
      </c>
      <c r="DK202" s="3" t="s">
        <v>196</v>
      </c>
      <c r="DL202" s="3" t="s">
        <v>196</v>
      </c>
      <c r="DM202" s="3" t="s">
        <v>196</v>
      </c>
      <c r="DN202" s="3" t="s">
        <v>202</v>
      </c>
      <c r="DO202" s="3" t="s">
        <v>181</v>
      </c>
      <c r="DP202" s="3" t="s">
        <v>181</v>
      </c>
      <c r="DQ202" s="3" t="s">
        <v>203</v>
      </c>
      <c r="DR202" s="3" t="s">
        <v>181</v>
      </c>
      <c r="DS202" s="3" t="s">
        <v>181</v>
      </c>
      <c r="DT202" s="3" t="s">
        <v>203</v>
      </c>
      <c r="DU202" s="3" t="s">
        <v>181</v>
      </c>
      <c r="DV202" s="3" t="s">
        <v>203</v>
      </c>
      <c r="DW202" s="3" t="s">
        <v>181</v>
      </c>
      <c r="DX202" s="3" t="s">
        <v>203</v>
      </c>
      <c r="DY202" s="3" t="s">
        <v>181</v>
      </c>
      <c r="DZ202" s="3" t="s">
        <v>181</v>
      </c>
      <c r="EA202" s="3" t="s">
        <v>155</v>
      </c>
      <c r="EB202" s="3" t="s">
        <v>214</v>
      </c>
      <c r="EC202" s="3" t="s">
        <v>155</v>
      </c>
      <c r="ED202" s="3" t="s">
        <v>155</v>
      </c>
      <c r="EE202" s="3" t="s">
        <v>155</v>
      </c>
      <c r="EF202" s="3" t="s">
        <v>155</v>
      </c>
      <c r="EG202" s="3" t="s">
        <v>155</v>
      </c>
      <c r="EH202" s="3" t="s">
        <v>204</v>
      </c>
      <c r="EI202" s="3" t="s">
        <v>204</v>
      </c>
      <c r="EJ202" s="3" t="s">
        <v>204</v>
      </c>
      <c r="EK202" s="3" t="s">
        <v>182</v>
      </c>
      <c r="EL202" s="3" t="s">
        <v>182</v>
      </c>
      <c r="EM202" s="3" t="s">
        <v>247</v>
      </c>
      <c r="EN202" s="3" t="s">
        <v>182</v>
      </c>
      <c r="EO202" s="3" t="s">
        <v>183</v>
      </c>
      <c r="EP202" s="3" t="s">
        <v>183</v>
      </c>
      <c r="EQ202" s="3" t="s">
        <v>183</v>
      </c>
      <c r="ER202" s="3" t="s">
        <v>192</v>
      </c>
      <c r="ES202" s="3" t="s">
        <v>192</v>
      </c>
      <c r="ET202" s="3" t="s">
        <v>192</v>
      </c>
      <c r="EU202" s="3" t="s">
        <v>205</v>
      </c>
      <c r="EV202" s="3" t="s">
        <v>502</v>
      </c>
      <c r="EW202" s="4" t="str">
        <f>TEXT("6278997981029209672","0")</f>
        <v>6278997981029209672</v>
      </c>
    </row>
    <row r="203">
      <c r="A203" s="2">
        <v>45847.66002314815</v>
      </c>
      <c r="B203" s="3" t="s">
        <v>153</v>
      </c>
      <c r="C203" s="3" t="s">
        <v>153</v>
      </c>
      <c r="D203" s="3" t="s">
        <v>284</v>
      </c>
      <c r="E203" s="3" t="s">
        <v>155</v>
      </c>
      <c r="F203" s="3" t="s">
        <v>155</v>
      </c>
      <c r="G203" s="3" t="s">
        <v>155</v>
      </c>
      <c r="K203" s="3" t="s">
        <v>185</v>
      </c>
      <c r="O203" s="3" t="s">
        <v>186</v>
      </c>
      <c r="S203" s="3" t="s">
        <v>158</v>
      </c>
      <c r="X203" s="3" t="s">
        <v>158</v>
      </c>
      <c r="AF203" s="3" t="s">
        <v>156</v>
      </c>
      <c r="AG203" s="3" t="s">
        <v>217</v>
      </c>
      <c r="AH203" s="3">
        <v>2023.0</v>
      </c>
      <c r="AI203" s="3" t="s">
        <v>187</v>
      </c>
      <c r="AJ203" s="3" t="s">
        <v>188</v>
      </c>
      <c r="AN203" s="3" t="s">
        <v>270</v>
      </c>
      <c r="AP203" s="3" t="s">
        <v>210</v>
      </c>
      <c r="AQ203" s="3" t="s">
        <v>190</v>
      </c>
      <c r="AR203" s="3" t="s">
        <v>190</v>
      </c>
      <c r="AS203" s="3" t="s">
        <v>190</v>
      </c>
      <c r="AT203" s="3" t="s">
        <v>234</v>
      </c>
      <c r="AU203" s="3" t="s">
        <v>153</v>
      </c>
      <c r="AV203" s="3" t="s">
        <v>153</v>
      </c>
      <c r="AW203" s="3" t="s">
        <v>163</v>
      </c>
      <c r="AX203" s="3" t="s">
        <v>153</v>
      </c>
      <c r="AY203" s="3" t="s">
        <v>244</v>
      </c>
      <c r="AZ203" s="3" t="s">
        <v>153</v>
      </c>
      <c r="BA203" s="3" t="s">
        <v>153</v>
      </c>
      <c r="BB203" s="3" t="s">
        <v>239</v>
      </c>
      <c r="BC203" s="3" t="s">
        <v>153</v>
      </c>
      <c r="BD203" s="3" t="s">
        <v>153</v>
      </c>
      <c r="BE203" s="3" t="s">
        <v>156</v>
      </c>
      <c r="BF203" s="3" t="s">
        <v>191</v>
      </c>
      <c r="BG203" s="3" t="s">
        <v>156</v>
      </c>
      <c r="BH203" s="3" t="s">
        <v>213</v>
      </c>
      <c r="BI203" s="3" t="s">
        <v>192</v>
      </c>
      <c r="BJ203" s="3" t="s">
        <v>192</v>
      </c>
      <c r="BK203" s="3" t="s">
        <v>192</v>
      </c>
      <c r="BL203" s="3" t="s">
        <v>192</v>
      </c>
      <c r="BM203" s="3" t="s">
        <v>192</v>
      </c>
      <c r="BN203" s="3" t="s">
        <v>192</v>
      </c>
      <c r="BO203" s="3" t="s">
        <v>192</v>
      </c>
      <c r="BP203" s="3" t="s">
        <v>192</v>
      </c>
      <c r="BQ203" s="3" t="s">
        <v>196</v>
      </c>
      <c r="BR203" s="3" t="s">
        <v>181</v>
      </c>
      <c r="BS203" s="3" t="s">
        <v>196</v>
      </c>
      <c r="BT203" s="3" t="s">
        <v>181</v>
      </c>
      <c r="BU203" s="3" t="s">
        <v>196</v>
      </c>
      <c r="BV203" s="3" t="s">
        <v>196</v>
      </c>
      <c r="BW203" s="3" t="s">
        <v>197</v>
      </c>
      <c r="BX203" s="3" t="s">
        <v>194</v>
      </c>
      <c r="BY203" s="3" t="s">
        <v>192</v>
      </c>
      <c r="BZ203" s="3" t="s">
        <v>192</v>
      </c>
      <c r="CA203" s="3" t="s">
        <v>194</v>
      </c>
      <c r="CB203" s="3" t="s">
        <v>155</v>
      </c>
      <c r="CF203" s="3" t="s">
        <v>155</v>
      </c>
      <c r="CG203" s="3" t="s">
        <v>155</v>
      </c>
      <c r="CH203" s="3">
        <v>0.0</v>
      </c>
      <c r="CI203" s="3" t="s">
        <v>172</v>
      </c>
      <c r="CS203" s="3" t="s">
        <v>155</v>
      </c>
      <c r="CY203" s="3" t="s">
        <v>201</v>
      </c>
      <c r="CZ203" s="3" t="s">
        <v>179</v>
      </c>
      <c r="DA203" s="3" t="s">
        <v>199</v>
      </c>
      <c r="DB203" s="3" t="s">
        <v>199</v>
      </c>
      <c r="DC203" s="3" t="s">
        <v>199</v>
      </c>
      <c r="DD203" s="3" t="s">
        <v>199</v>
      </c>
      <c r="DE203" s="3" t="s">
        <v>229</v>
      </c>
      <c r="DF203" s="3" t="s">
        <v>201</v>
      </c>
      <c r="DG203" s="3" t="s">
        <v>180</v>
      </c>
      <c r="DH203" s="3" t="s">
        <v>180</v>
      </c>
      <c r="DI203" s="3" t="s">
        <v>180</v>
      </c>
      <c r="DJ203" s="3" t="s">
        <v>180</v>
      </c>
      <c r="DK203" s="3" t="s">
        <v>196</v>
      </c>
      <c r="DL203" s="3" t="s">
        <v>196</v>
      </c>
      <c r="DM203" s="3" t="s">
        <v>196</v>
      </c>
      <c r="DN203" s="3" t="s">
        <v>197</v>
      </c>
      <c r="DO203" s="3" t="s">
        <v>181</v>
      </c>
      <c r="DP203" s="3" t="s">
        <v>197</v>
      </c>
      <c r="DQ203" s="3" t="s">
        <v>181</v>
      </c>
      <c r="DR203" s="3" t="s">
        <v>181</v>
      </c>
      <c r="DS203" s="3" t="s">
        <v>203</v>
      </c>
      <c r="DT203" s="3" t="s">
        <v>181</v>
      </c>
      <c r="DU203" s="3" t="s">
        <v>181</v>
      </c>
      <c r="DV203" s="3" t="s">
        <v>196</v>
      </c>
      <c r="DW203" s="3" t="s">
        <v>196</v>
      </c>
      <c r="DX203" s="3" t="s">
        <v>181</v>
      </c>
      <c r="DY203" s="3" t="s">
        <v>196</v>
      </c>
      <c r="DZ203" s="3" t="s">
        <v>196</v>
      </c>
      <c r="EA203" s="3" t="s">
        <v>155</v>
      </c>
      <c r="EB203" s="3" t="s">
        <v>155</v>
      </c>
      <c r="EC203" s="3" t="s">
        <v>155</v>
      </c>
      <c r="ED203" s="3" t="s">
        <v>155</v>
      </c>
      <c r="EE203" s="3" t="s">
        <v>155</v>
      </c>
      <c r="EF203" s="3" t="s">
        <v>155</v>
      </c>
      <c r="EG203" s="3" t="s">
        <v>155</v>
      </c>
      <c r="EH203" s="3" t="s">
        <v>204</v>
      </c>
      <c r="EI203" s="3" t="s">
        <v>204</v>
      </c>
      <c r="EJ203" s="3" t="s">
        <v>215</v>
      </c>
      <c r="EK203" s="3" t="s">
        <v>247</v>
      </c>
      <c r="EL203" s="3" t="s">
        <v>247</v>
      </c>
      <c r="EM203" s="3" t="s">
        <v>215</v>
      </c>
      <c r="EN203" s="3" t="s">
        <v>215</v>
      </c>
      <c r="EO203" s="3" t="s">
        <v>192</v>
      </c>
      <c r="EP203" s="3" t="s">
        <v>192</v>
      </c>
      <c r="EQ203" s="3" t="s">
        <v>192</v>
      </c>
      <c r="ER203" s="3" t="s">
        <v>206</v>
      </c>
      <c r="ES203" s="3" t="s">
        <v>192</v>
      </c>
      <c r="ET203" s="3" t="s">
        <v>192</v>
      </c>
      <c r="EU203" s="3" t="s">
        <v>192</v>
      </c>
      <c r="EV203" s="3" t="s">
        <v>503</v>
      </c>
      <c r="EW203" s="4" t="str">
        <f>TEXT("6278998265718181565","0")</f>
        <v>6278998265718181565</v>
      </c>
    </row>
    <row r="204">
      <c r="A204" s="2">
        <v>45847.66631944444</v>
      </c>
      <c r="B204" s="3" t="s">
        <v>153</v>
      </c>
      <c r="C204" s="3" t="s">
        <v>155</v>
      </c>
      <c r="E204" s="3" t="s">
        <v>155</v>
      </c>
      <c r="F204" s="3" t="s">
        <v>155</v>
      </c>
      <c r="G204" s="3" t="s">
        <v>155</v>
      </c>
      <c r="H204" s="3" t="s">
        <v>157</v>
      </c>
      <c r="M204" s="3" t="s">
        <v>157</v>
      </c>
      <c r="R204" s="3" t="s">
        <v>157</v>
      </c>
      <c r="W204" s="3" t="s">
        <v>157</v>
      </c>
      <c r="AF204" s="3" t="s">
        <v>156</v>
      </c>
      <c r="AG204" s="3" t="s">
        <v>504</v>
      </c>
      <c r="AH204" s="3">
        <v>2025.0</v>
      </c>
      <c r="AI204" s="3" t="s">
        <v>253</v>
      </c>
      <c r="AP204" s="3" t="s">
        <v>225</v>
      </c>
      <c r="AQ204" s="3" t="s">
        <v>225</v>
      </c>
      <c r="AR204" s="3" t="s">
        <v>225</v>
      </c>
      <c r="AS204" s="3" t="s">
        <v>225</v>
      </c>
      <c r="AT204" s="3" t="s">
        <v>162</v>
      </c>
      <c r="AU204" s="3" t="s">
        <v>155</v>
      </c>
      <c r="BD204" s="3" t="s">
        <v>153</v>
      </c>
      <c r="BE204" s="3" t="s">
        <v>156</v>
      </c>
      <c r="BF204" s="3" t="s">
        <v>213</v>
      </c>
      <c r="BG204" s="3" t="s">
        <v>156</v>
      </c>
      <c r="BH204" s="3" t="s">
        <v>213</v>
      </c>
      <c r="BI204" s="3" t="s">
        <v>195</v>
      </c>
      <c r="BJ204" s="3" t="s">
        <v>195</v>
      </c>
      <c r="BK204" s="3" t="s">
        <v>195</v>
      </c>
      <c r="BL204" s="3" t="s">
        <v>195</v>
      </c>
      <c r="BM204" s="3" t="s">
        <v>195</v>
      </c>
      <c r="BN204" s="3" t="s">
        <v>195</v>
      </c>
      <c r="BO204" s="3" t="s">
        <v>195</v>
      </c>
      <c r="BP204" s="3" t="s">
        <v>195</v>
      </c>
      <c r="BQ204" s="3" t="s">
        <v>166</v>
      </c>
      <c r="BR204" s="3" t="s">
        <v>166</v>
      </c>
      <c r="BS204" s="3" t="s">
        <v>166</v>
      </c>
      <c r="BT204" s="3" t="s">
        <v>166</v>
      </c>
      <c r="BU204" s="3" t="s">
        <v>166</v>
      </c>
      <c r="BV204" s="3" t="s">
        <v>166</v>
      </c>
      <c r="BW204" s="3" t="s">
        <v>166</v>
      </c>
      <c r="CB204" s="3" t="s">
        <v>155</v>
      </c>
      <c r="CF204" s="3" t="s">
        <v>155</v>
      </c>
      <c r="CG204" s="3" t="s">
        <v>155</v>
      </c>
      <c r="CH204" s="3">
        <v>0.0</v>
      </c>
      <c r="CI204" s="3" t="s">
        <v>172</v>
      </c>
      <c r="CS204" s="3" t="s">
        <v>155</v>
      </c>
      <c r="CY204" s="3" t="s">
        <v>178</v>
      </c>
      <c r="CZ204" s="3" t="s">
        <v>229</v>
      </c>
      <c r="DA204" s="3" t="s">
        <v>229</v>
      </c>
      <c r="DB204" s="3" t="s">
        <v>229</v>
      </c>
      <c r="DC204" s="3" t="s">
        <v>229</v>
      </c>
      <c r="DD204" s="3" t="s">
        <v>229</v>
      </c>
      <c r="DE204" s="3" t="s">
        <v>229</v>
      </c>
      <c r="DF204" s="3" t="s">
        <v>201</v>
      </c>
      <c r="DG204" s="3" t="s">
        <v>201</v>
      </c>
      <c r="DH204" s="3" t="s">
        <v>201</v>
      </c>
      <c r="DI204" s="3" t="s">
        <v>201</v>
      </c>
      <c r="DJ204" s="3" t="s">
        <v>201</v>
      </c>
      <c r="DK204" s="3" t="s">
        <v>203</v>
      </c>
      <c r="DL204" s="3" t="s">
        <v>203</v>
      </c>
      <c r="DM204" s="3" t="s">
        <v>203</v>
      </c>
      <c r="DN204" s="3" t="s">
        <v>203</v>
      </c>
      <c r="DO204" s="3" t="s">
        <v>203</v>
      </c>
      <c r="DP204" s="3" t="s">
        <v>203</v>
      </c>
      <c r="DQ204" s="3" t="s">
        <v>203</v>
      </c>
      <c r="DR204" s="3" t="s">
        <v>203</v>
      </c>
      <c r="DS204" s="3" t="s">
        <v>203</v>
      </c>
      <c r="DT204" s="3" t="s">
        <v>203</v>
      </c>
      <c r="DU204" s="3" t="s">
        <v>203</v>
      </c>
      <c r="DV204" s="3" t="s">
        <v>203</v>
      </c>
      <c r="DW204" s="3" t="s">
        <v>203</v>
      </c>
      <c r="DX204" s="3" t="s">
        <v>203</v>
      </c>
      <c r="DY204" s="3" t="s">
        <v>203</v>
      </c>
      <c r="DZ204" s="3" t="s">
        <v>203</v>
      </c>
      <c r="EA204" s="3" t="s">
        <v>155</v>
      </c>
      <c r="EB204" s="3" t="s">
        <v>155</v>
      </c>
      <c r="EC204" s="3" t="s">
        <v>155</v>
      </c>
      <c r="ED204" s="3" t="s">
        <v>155</v>
      </c>
      <c r="EE204" s="3" t="s">
        <v>155</v>
      </c>
      <c r="EF204" s="3" t="s">
        <v>155</v>
      </c>
      <c r="EG204" s="3" t="s">
        <v>155</v>
      </c>
      <c r="EH204" s="3" t="s">
        <v>182</v>
      </c>
      <c r="EI204" s="3" t="s">
        <v>182</v>
      </c>
      <c r="EJ204" s="3" t="s">
        <v>182</v>
      </c>
      <c r="EK204" s="3" t="s">
        <v>182</v>
      </c>
      <c r="EL204" s="3" t="s">
        <v>182</v>
      </c>
      <c r="EM204" s="3" t="s">
        <v>182</v>
      </c>
      <c r="EN204" s="3" t="s">
        <v>182</v>
      </c>
      <c r="EO204" s="3" t="s">
        <v>183</v>
      </c>
      <c r="EP204" s="3" t="s">
        <v>183</v>
      </c>
      <c r="EQ204" s="3" t="s">
        <v>183</v>
      </c>
      <c r="ER204" s="3" t="s">
        <v>183</v>
      </c>
      <c r="ES204" s="3" t="s">
        <v>183</v>
      </c>
      <c r="ET204" s="3" t="s">
        <v>183</v>
      </c>
      <c r="EU204" s="3" t="s">
        <v>183</v>
      </c>
      <c r="EV204" s="3" t="s">
        <v>252</v>
      </c>
      <c r="EW204" s="4" t="str">
        <f>TEXT("6279003702022457089","0")</f>
        <v>6279003702022457089</v>
      </c>
    </row>
    <row r="205">
      <c r="A205" s="2">
        <v>45847.67144675926</v>
      </c>
      <c r="B205" s="3" t="s">
        <v>153</v>
      </c>
      <c r="C205" s="3" t="s">
        <v>155</v>
      </c>
      <c r="E205" s="3" t="s">
        <v>155</v>
      </c>
      <c r="F205" s="3" t="s">
        <v>155</v>
      </c>
      <c r="G205" s="3" t="s">
        <v>155</v>
      </c>
      <c r="J205" s="3" t="s">
        <v>186</v>
      </c>
      <c r="N205" s="3" t="s">
        <v>158</v>
      </c>
      <c r="S205" s="3" t="s">
        <v>158</v>
      </c>
      <c r="X205" s="3" t="s">
        <v>158</v>
      </c>
      <c r="AD205" s="3" t="s">
        <v>186</v>
      </c>
      <c r="AG205" s="3" t="s">
        <v>224</v>
      </c>
      <c r="AH205" s="3">
        <v>2023.0</v>
      </c>
      <c r="AI205" s="3" t="s">
        <v>187</v>
      </c>
      <c r="AJ205" s="3" t="s">
        <v>188</v>
      </c>
      <c r="AN205" s="3" t="s">
        <v>246</v>
      </c>
      <c r="AP205" s="3" t="s">
        <v>190</v>
      </c>
      <c r="AQ205" s="3" t="s">
        <v>190</v>
      </c>
      <c r="AR205" s="3" t="s">
        <v>190</v>
      </c>
      <c r="AS205" s="3" t="s">
        <v>190</v>
      </c>
      <c r="AT205" s="3" t="s">
        <v>234</v>
      </c>
      <c r="AU205" s="3" t="s">
        <v>153</v>
      </c>
      <c r="AV205" s="3" t="s">
        <v>155</v>
      </c>
      <c r="BD205" s="3" t="s">
        <v>153</v>
      </c>
      <c r="BE205" s="3" t="s">
        <v>156</v>
      </c>
      <c r="BF205" s="3" t="s">
        <v>156</v>
      </c>
      <c r="BG205" s="3" t="s">
        <v>156</v>
      </c>
      <c r="BH205" s="3" t="s">
        <v>156</v>
      </c>
      <c r="BI205" s="3" t="s">
        <v>192</v>
      </c>
      <c r="BJ205" s="3" t="s">
        <v>192</v>
      </c>
      <c r="BK205" s="3" t="s">
        <v>192</v>
      </c>
      <c r="BL205" s="3" t="s">
        <v>192</v>
      </c>
      <c r="BM205" s="3" t="s">
        <v>192</v>
      </c>
      <c r="BN205" s="3" t="s">
        <v>165</v>
      </c>
      <c r="BO205" s="3" t="s">
        <v>192</v>
      </c>
      <c r="BP205" s="3" t="s">
        <v>194</v>
      </c>
      <c r="BQ205" s="3" t="s">
        <v>203</v>
      </c>
      <c r="BR205" s="3" t="s">
        <v>203</v>
      </c>
      <c r="BS205" s="3" t="s">
        <v>203</v>
      </c>
      <c r="BT205" s="3" t="s">
        <v>203</v>
      </c>
      <c r="BU205" s="3" t="s">
        <v>196</v>
      </c>
      <c r="BV205" s="3" t="s">
        <v>203</v>
      </c>
      <c r="BW205" s="3" t="s">
        <v>166</v>
      </c>
      <c r="BX205" s="3" t="s">
        <v>192</v>
      </c>
      <c r="BY205" s="3" t="s">
        <v>192</v>
      </c>
      <c r="BZ205" s="3" t="s">
        <v>192</v>
      </c>
      <c r="CA205" s="3" t="s">
        <v>192</v>
      </c>
      <c r="CB205" s="3" t="s">
        <v>155</v>
      </c>
      <c r="CF205" s="3" t="s">
        <v>155</v>
      </c>
      <c r="CG205" s="3" t="s">
        <v>198</v>
      </c>
      <c r="CH205" s="3">
        <v>2.0</v>
      </c>
      <c r="CI205" s="3" t="s">
        <v>172</v>
      </c>
      <c r="CS205" s="3" t="s">
        <v>155</v>
      </c>
      <c r="CY205" s="3" t="s">
        <v>201</v>
      </c>
      <c r="CZ205" s="3" t="s">
        <v>199</v>
      </c>
      <c r="DA205" s="3" t="s">
        <v>199</v>
      </c>
      <c r="DB205" s="3" t="s">
        <v>199</v>
      </c>
      <c r="DC205" s="3" t="s">
        <v>199</v>
      </c>
      <c r="DD205" s="3" t="s">
        <v>199</v>
      </c>
      <c r="DE205" s="3" t="s">
        <v>200</v>
      </c>
      <c r="DF205" s="3" t="s">
        <v>180</v>
      </c>
      <c r="DG205" s="3" t="s">
        <v>180</v>
      </c>
      <c r="DH205" s="3" t="s">
        <v>180</v>
      </c>
      <c r="DI205" s="3" t="s">
        <v>201</v>
      </c>
      <c r="DJ205" s="3" t="s">
        <v>180</v>
      </c>
      <c r="DK205" s="3" t="s">
        <v>197</v>
      </c>
      <c r="DL205" s="3" t="s">
        <v>197</v>
      </c>
      <c r="DM205" s="3" t="s">
        <v>197</v>
      </c>
      <c r="DN205" s="3" t="s">
        <v>197</v>
      </c>
      <c r="DO205" s="3" t="s">
        <v>197</v>
      </c>
      <c r="DP205" s="3" t="s">
        <v>197</v>
      </c>
      <c r="DQ205" s="3" t="s">
        <v>197</v>
      </c>
      <c r="DR205" s="3" t="s">
        <v>197</v>
      </c>
      <c r="DS205" s="3" t="s">
        <v>197</v>
      </c>
      <c r="DT205" s="3" t="s">
        <v>197</v>
      </c>
      <c r="DU205" s="3" t="s">
        <v>197</v>
      </c>
      <c r="DV205" s="3" t="s">
        <v>197</v>
      </c>
      <c r="DW205" s="3" t="s">
        <v>197</v>
      </c>
      <c r="DX205" s="3" t="s">
        <v>197</v>
      </c>
      <c r="DY205" s="3" t="s">
        <v>197</v>
      </c>
      <c r="DZ205" s="3" t="s">
        <v>197</v>
      </c>
      <c r="EA205" s="3" t="s">
        <v>155</v>
      </c>
      <c r="EB205" s="3" t="s">
        <v>155</v>
      </c>
      <c r="EC205" s="3" t="s">
        <v>155</v>
      </c>
      <c r="ED205" s="3" t="s">
        <v>155</v>
      </c>
      <c r="EE205" s="3" t="s">
        <v>155</v>
      </c>
      <c r="EF205" s="3" t="s">
        <v>155</v>
      </c>
      <c r="EG205" s="3" t="s">
        <v>155</v>
      </c>
      <c r="EH205" s="3" t="s">
        <v>204</v>
      </c>
      <c r="EI205" s="3" t="s">
        <v>204</v>
      </c>
      <c r="EJ205" s="3" t="s">
        <v>204</v>
      </c>
      <c r="EK205" s="3" t="s">
        <v>182</v>
      </c>
      <c r="EL205" s="3" t="s">
        <v>182</v>
      </c>
      <c r="EM205" s="3" t="s">
        <v>182</v>
      </c>
      <c r="EN205" s="3" t="s">
        <v>182</v>
      </c>
      <c r="EO205" s="3" t="s">
        <v>192</v>
      </c>
      <c r="EP205" s="3" t="s">
        <v>192</v>
      </c>
      <c r="EQ205" s="3" t="s">
        <v>192</v>
      </c>
      <c r="ER205" s="3" t="s">
        <v>206</v>
      </c>
      <c r="ES205" s="3" t="s">
        <v>206</v>
      </c>
      <c r="ET205" s="3" t="s">
        <v>206</v>
      </c>
      <c r="EU205" s="3" t="s">
        <v>206</v>
      </c>
      <c r="EV205" s="3" t="s">
        <v>505</v>
      </c>
      <c r="EW205" s="4" t="str">
        <f>TEXT("6279008139569742396","0")</f>
        <v>6279008139569742396</v>
      </c>
    </row>
    <row r="206">
      <c r="A206" s="2">
        <v>45847.683333333334</v>
      </c>
      <c r="B206" s="3" t="s">
        <v>153</v>
      </c>
      <c r="C206" s="3" t="s">
        <v>155</v>
      </c>
      <c r="E206" s="3" t="s">
        <v>155</v>
      </c>
      <c r="F206" s="3" t="s">
        <v>155</v>
      </c>
      <c r="G206" s="3" t="s">
        <v>155</v>
      </c>
      <c r="J206" s="3" t="s">
        <v>186</v>
      </c>
      <c r="N206" s="3" t="s">
        <v>158</v>
      </c>
      <c r="S206" s="3" t="s">
        <v>158</v>
      </c>
      <c r="X206" s="3" t="s">
        <v>158</v>
      </c>
      <c r="AC206" s="3" t="s">
        <v>158</v>
      </c>
      <c r="AG206" s="3" t="s">
        <v>159</v>
      </c>
      <c r="AH206" s="3">
        <v>2020.0</v>
      </c>
      <c r="AI206" s="3" t="s">
        <v>187</v>
      </c>
      <c r="AJ206" s="3" t="s">
        <v>188</v>
      </c>
      <c r="AN206" s="3" t="s">
        <v>189</v>
      </c>
      <c r="AP206" s="3" t="s">
        <v>190</v>
      </c>
      <c r="AQ206" s="3" t="s">
        <v>190</v>
      </c>
      <c r="AR206" s="3" t="s">
        <v>190</v>
      </c>
      <c r="AS206" s="3" t="s">
        <v>190</v>
      </c>
      <c r="AT206" s="3" t="s">
        <v>218</v>
      </c>
      <c r="AU206" s="3" t="s">
        <v>153</v>
      </c>
      <c r="AV206" s="3" t="s">
        <v>153</v>
      </c>
      <c r="AW206" s="3" t="s">
        <v>219</v>
      </c>
      <c r="AX206" s="3" t="s">
        <v>153</v>
      </c>
      <c r="AY206" s="3" t="s">
        <v>244</v>
      </c>
      <c r="AZ206" s="3" t="s">
        <v>155</v>
      </c>
      <c r="BA206" s="3" t="s">
        <v>155</v>
      </c>
      <c r="BB206" s="3" t="s">
        <v>239</v>
      </c>
      <c r="BC206" s="3" t="s">
        <v>153</v>
      </c>
      <c r="BD206" s="3" t="s">
        <v>153</v>
      </c>
      <c r="BE206" s="3" t="s">
        <v>220</v>
      </c>
      <c r="BF206" s="3" t="s">
        <v>220</v>
      </c>
      <c r="BG206" s="3" t="s">
        <v>191</v>
      </c>
      <c r="BH206" s="3" t="s">
        <v>220</v>
      </c>
      <c r="BI206" s="3" t="s">
        <v>195</v>
      </c>
      <c r="BJ206" s="3" t="s">
        <v>193</v>
      </c>
      <c r="BK206" s="3" t="s">
        <v>192</v>
      </c>
      <c r="BL206" s="3" t="s">
        <v>192</v>
      </c>
      <c r="BM206" s="3" t="s">
        <v>195</v>
      </c>
      <c r="BN206" s="3" t="s">
        <v>195</v>
      </c>
      <c r="BO206" s="3" t="s">
        <v>195</v>
      </c>
      <c r="BP206" s="3" t="s">
        <v>195</v>
      </c>
      <c r="BQ206" s="3" t="s">
        <v>181</v>
      </c>
      <c r="BR206" s="3" t="s">
        <v>181</v>
      </c>
      <c r="BS206" s="3" t="s">
        <v>196</v>
      </c>
      <c r="BT206" s="3" t="s">
        <v>196</v>
      </c>
      <c r="BU206" s="3" t="s">
        <v>181</v>
      </c>
      <c r="BV206" s="3" t="s">
        <v>181</v>
      </c>
      <c r="BW206" s="3" t="s">
        <v>196</v>
      </c>
      <c r="BX206" s="3" t="s">
        <v>195</v>
      </c>
      <c r="BY206" s="3" t="s">
        <v>195</v>
      </c>
      <c r="BZ206" s="3" t="s">
        <v>195</v>
      </c>
      <c r="CA206" s="3" t="s">
        <v>195</v>
      </c>
      <c r="CB206" s="3" t="s">
        <v>155</v>
      </c>
      <c r="CF206" s="3" t="s">
        <v>259</v>
      </c>
      <c r="CG206" s="3" t="s">
        <v>256</v>
      </c>
      <c r="CH206" s="3">
        <v>3.0</v>
      </c>
      <c r="CN206" s="3" t="s">
        <v>506</v>
      </c>
      <c r="CS206" s="3" t="s">
        <v>155</v>
      </c>
      <c r="CY206" s="3" t="s">
        <v>180</v>
      </c>
      <c r="CZ206" s="3" t="s">
        <v>179</v>
      </c>
      <c r="DA206" s="3" t="s">
        <v>179</v>
      </c>
      <c r="DB206" s="3" t="s">
        <v>179</v>
      </c>
      <c r="DC206" s="3" t="s">
        <v>179</v>
      </c>
      <c r="DD206" s="3" t="s">
        <v>179</v>
      </c>
      <c r="DE206" s="3" t="s">
        <v>179</v>
      </c>
      <c r="DF206" s="3" t="s">
        <v>180</v>
      </c>
      <c r="DG206" s="3" t="s">
        <v>180</v>
      </c>
      <c r="DH206" s="3" t="s">
        <v>180</v>
      </c>
      <c r="DI206" s="3" t="s">
        <v>180</v>
      </c>
      <c r="DJ206" s="3" t="s">
        <v>180</v>
      </c>
      <c r="DK206" s="3" t="s">
        <v>197</v>
      </c>
      <c r="DL206" s="3" t="s">
        <v>196</v>
      </c>
      <c r="DM206" s="3" t="s">
        <v>197</v>
      </c>
      <c r="DN206" s="3" t="s">
        <v>197</v>
      </c>
      <c r="DO206" s="3" t="s">
        <v>197</v>
      </c>
      <c r="DP206" s="3" t="s">
        <v>196</v>
      </c>
      <c r="DQ206" s="3" t="s">
        <v>196</v>
      </c>
      <c r="DR206" s="3" t="s">
        <v>196</v>
      </c>
      <c r="DS206" s="3" t="s">
        <v>196</v>
      </c>
      <c r="DT206" s="3" t="s">
        <v>196</v>
      </c>
      <c r="DU206" s="3" t="s">
        <v>196</v>
      </c>
      <c r="DV206" s="3" t="s">
        <v>197</v>
      </c>
      <c r="DW206" s="3" t="s">
        <v>197</v>
      </c>
      <c r="DX206" s="3" t="s">
        <v>197</v>
      </c>
      <c r="DY206" s="3" t="s">
        <v>197</v>
      </c>
      <c r="DZ206" s="3" t="s">
        <v>197</v>
      </c>
      <c r="EA206" s="3" t="s">
        <v>155</v>
      </c>
      <c r="EB206" s="3" t="s">
        <v>155</v>
      </c>
      <c r="EC206" s="3" t="s">
        <v>155</v>
      </c>
      <c r="ED206" s="3" t="s">
        <v>155</v>
      </c>
      <c r="EE206" s="3" t="s">
        <v>155</v>
      </c>
      <c r="EF206" s="3" t="s">
        <v>155</v>
      </c>
      <c r="EG206" s="3" t="s">
        <v>155</v>
      </c>
      <c r="EH206" s="3" t="s">
        <v>204</v>
      </c>
      <c r="EI206" s="3" t="s">
        <v>204</v>
      </c>
      <c r="EJ206" s="3" t="s">
        <v>204</v>
      </c>
      <c r="EK206" s="3" t="s">
        <v>204</v>
      </c>
      <c r="EL206" s="3" t="s">
        <v>182</v>
      </c>
      <c r="EM206" s="3" t="s">
        <v>204</v>
      </c>
      <c r="EN206" s="3" t="s">
        <v>204</v>
      </c>
      <c r="EO206" s="3" t="s">
        <v>192</v>
      </c>
      <c r="EP206" s="3" t="s">
        <v>192</v>
      </c>
      <c r="EQ206" s="3" t="s">
        <v>192</v>
      </c>
      <c r="ER206" s="3" t="s">
        <v>192</v>
      </c>
      <c r="ES206" s="3" t="s">
        <v>192</v>
      </c>
      <c r="ET206" s="3" t="s">
        <v>192</v>
      </c>
      <c r="EU206" s="3" t="s">
        <v>192</v>
      </c>
      <c r="EV206" s="3" t="s">
        <v>337</v>
      </c>
      <c r="EW206" s="4" t="str">
        <f>TEXT("6279018400815325546","0")</f>
        <v>6279018400815325546</v>
      </c>
    </row>
    <row r="207">
      <c r="A207" s="2">
        <v>45847.68648148148</v>
      </c>
      <c r="B207" s="3" t="s">
        <v>153</v>
      </c>
      <c r="C207" s="3" t="s">
        <v>155</v>
      </c>
      <c r="E207" s="3" t="s">
        <v>155</v>
      </c>
      <c r="F207" s="3" t="s">
        <v>155</v>
      </c>
      <c r="G207" s="3" t="s">
        <v>155</v>
      </c>
      <c r="J207" s="3" t="s">
        <v>186</v>
      </c>
      <c r="M207" s="3" t="s">
        <v>157</v>
      </c>
      <c r="R207" s="3" t="s">
        <v>157</v>
      </c>
      <c r="W207" s="3" t="s">
        <v>157</v>
      </c>
      <c r="AF207" s="3" t="s">
        <v>156</v>
      </c>
      <c r="AG207" s="3" t="s">
        <v>507</v>
      </c>
      <c r="AH207" s="3">
        <v>2023.0</v>
      </c>
      <c r="AI207" s="3" t="s">
        <v>187</v>
      </c>
      <c r="AK207" s="3" t="s">
        <v>258</v>
      </c>
      <c r="AN207" s="3" t="s">
        <v>189</v>
      </c>
      <c r="AP207" s="3" t="s">
        <v>190</v>
      </c>
      <c r="AQ207" s="3" t="s">
        <v>190</v>
      </c>
      <c r="AR207" s="3" t="s">
        <v>190</v>
      </c>
      <c r="AS207" s="3" t="s">
        <v>190</v>
      </c>
      <c r="AT207" s="3" t="s">
        <v>211</v>
      </c>
      <c r="AU207" s="3" t="s">
        <v>153</v>
      </c>
      <c r="AV207" s="3" t="s">
        <v>153</v>
      </c>
      <c r="AW207" s="3" t="s">
        <v>163</v>
      </c>
      <c r="AX207" s="3" t="s">
        <v>153</v>
      </c>
      <c r="AY207" s="3" t="s">
        <v>293</v>
      </c>
      <c r="BD207" s="3" t="s">
        <v>153</v>
      </c>
      <c r="BE207" s="3" t="s">
        <v>156</v>
      </c>
      <c r="BF207" s="3" t="s">
        <v>213</v>
      </c>
      <c r="BG207" s="3" t="s">
        <v>156</v>
      </c>
      <c r="BH207" s="3" t="s">
        <v>213</v>
      </c>
      <c r="BI207" s="3" t="s">
        <v>195</v>
      </c>
      <c r="BJ207" s="3" t="s">
        <v>193</v>
      </c>
      <c r="BK207" s="3" t="s">
        <v>193</v>
      </c>
      <c r="BL207" s="3" t="s">
        <v>193</v>
      </c>
      <c r="BM207" s="3" t="s">
        <v>193</v>
      </c>
      <c r="BN207" s="3" t="s">
        <v>193</v>
      </c>
      <c r="BO207" s="3" t="s">
        <v>193</v>
      </c>
      <c r="BP207" s="3" t="s">
        <v>193</v>
      </c>
      <c r="BQ207" s="3" t="s">
        <v>166</v>
      </c>
      <c r="BR207" s="3" t="s">
        <v>166</v>
      </c>
      <c r="BS207" s="3" t="s">
        <v>196</v>
      </c>
      <c r="BT207" s="3" t="s">
        <v>197</v>
      </c>
      <c r="BU207" s="3" t="s">
        <v>166</v>
      </c>
      <c r="BV207" s="3" t="s">
        <v>166</v>
      </c>
      <c r="BW207" s="3" t="s">
        <v>166</v>
      </c>
      <c r="BX207" s="3" t="s">
        <v>165</v>
      </c>
      <c r="BY207" s="3" t="s">
        <v>165</v>
      </c>
      <c r="BZ207" s="3" t="s">
        <v>165</v>
      </c>
      <c r="CA207" s="3" t="s">
        <v>165</v>
      </c>
      <c r="CB207" s="3" t="s">
        <v>155</v>
      </c>
      <c r="CF207" s="3" t="s">
        <v>155</v>
      </c>
      <c r="CG207" s="3" t="s">
        <v>155</v>
      </c>
      <c r="CH207" s="3">
        <v>0.0</v>
      </c>
      <c r="CI207" s="3" t="s">
        <v>172</v>
      </c>
      <c r="CS207" s="3" t="s">
        <v>155</v>
      </c>
      <c r="CY207" s="3" t="s">
        <v>221</v>
      </c>
      <c r="CZ207" s="3" t="s">
        <v>200</v>
      </c>
      <c r="DA207" s="3" t="s">
        <v>200</v>
      </c>
      <c r="DB207" s="3" t="s">
        <v>200</v>
      </c>
      <c r="DC207" s="3" t="s">
        <v>200</v>
      </c>
      <c r="DD207" s="3" t="s">
        <v>200</v>
      </c>
      <c r="DE207" s="3" t="s">
        <v>200</v>
      </c>
      <c r="DF207" s="3" t="s">
        <v>230</v>
      </c>
      <c r="DG207" s="3" t="s">
        <v>230</v>
      </c>
      <c r="DH207" s="3" t="s">
        <v>230</v>
      </c>
      <c r="DI207" s="3" t="s">
        <v>230</v>
      </c>
      <c r="DJ207" s="3" t="s">
        <v>230</v>
      </c>
      <c r="DK207" s="3" t="s">
        <v>202</v>
      </c>
      <c r="DL207" s="3" t="s">
        <v>202</v>
      </c>
      <c r="DM207" s="3" t="s">
        <v>202</v>
      </c>
      <c r="DN207" s="3" t="s">
        <v>202</v>
      </c>
      <c r="DO207" s="3" t="s">
        <v>202</v>
      </c>
      <c r="DP207" s="3" t="s">
        <v>202</v>
      </c>
      <c r="DQ207" s="3" t="s">
        <v>203</v>
      </c>
      <c r="DR207" s="3" t="s">
        <v>203</v>
      </c>
      <c r="DS207" s="3" t="s">
        <v>202</v>
      </c>
      <c r="DT207" s="3" t="s">
        <v>203</v>
      </c>
      <c r="DU207" s="3" t="s">
        <v>203</v>
      </c>
      <c r="DV207" s="3" t="s">
        <v>203</v>
      </c>
      <c r="DW207" s="3" t="s">
        <v>203</v>
      </c>
      <c r="DX207" s="3" t="s">
        <v>197</v>
      </c>
      <c r="DY207" s="3" t="s">
        <v>197</v>
      </c>
      <c r="DZ207" s="3" t="s">
        <v>197</v>
      </c>
      <c r="EA207" s="3" t="s">
        <v>155</v>
      </c>
      <c r="EB207" s="3" t="s">
        <v>155</v>
      </c>
      <c r="EC207" s="3" t="s">
        <v>155</v>
      </c>
      <c r="ED207" s="3" t="s">
        <v>155</v>
      </c>
      <c r="EE207" s="3" t="s">
        <v>155</v>
      </c>
      <c r="EF207" s="3" t="s">
        <v>155</v>
      </c>
      <c r="EG207" s="3" t="s">
        <v>155</v>
      </c>
      <c r="EH207" s="3" t="s">
        <v>204</v>
      </c>
      <c r="EI207" s="3" t="s">
        <v>204</v>
      </c>
      <c r="EJ207" s="3" t="s">
        <v>204</v>
      </c>
      <c r="EK207" s="3" t="s">
        <v>182</v>
      </c>
      <c r="EL207" s="3" t="s">
        <v>182</v>
      </c>
      <c r="EM207" s="3" t="s">
        <v>204</v>
      </c>
      <c r="EN207" s="3" t="s">
        <v>182</v>
      </c>
      <c r="EO207" s="3" t="s">
        <v>205</v>
      </c>
      <c r="EP207" s="3" t="s">
        <v>206</v>
      </c>
      <c r="EQ207" s="3" t="s">
        <v>206</v>
      </c>
      <c r="ER207" s="3" t="s">
        <v>205</v>
      </c>
      <c r="ES207" s="3" t="s">
        <v>205</v>
      </c>
      <c r="ET207" s="3" t="s">
        <v>183</v>
      </c>
      <c r="EU207" s="3" t="s">
        <v>205</v>
      </c>
      <c r="EV207" s="3" t="s">
        <v>508</v>
      </c>
      <c r="EW207" s="4" t="str">
        <f>TEXT("6279021125024457934","0")</f>
        <v>6279021125024457934</v>
      </c>
    </row>
    <row r="208">
      <c r="A208" s="2">
        <v>45847.68651620371</v>
      </c>
      <c r="B208" s="3" t="s">
        <v>153</v>
      </c>
      <c r="C208" s="3" t="s">
        <v>153</v>
      </c>
      <c r="D208" s="3" t="s">
        <v>444</v>
      </c>
      <c r="E208" s="3" t="s">
        <v>155</v>
      </c>
      <c r="F208" s="3" t="s">
        <v>153</v>
      </c>
      <c r="G208" s="3" t="s">
        <v>155</v>
      </c>
      <c r="J208" s="3" t="s">
        <v>186</v>
      </c>
      <c r="N208" s="3" t="s">
        <v>158</v>
      </c>
      <c r="V208" s="3" t="s">
        <v>156</v>
      </c>
      <c r="W208" s="3" t="s">
        <v>157</v>
      </c>
      <c r="AB208" s="3" t="s">
        <v>157</v>
      </c>
      <c r="AG208" s="3" t="s">
        <v>217</v>
      </c>
      <c r="AH208" s="3">
        <v>2019.0</v>
      </c>
      <c r="AI208" s="3" t="s">
        <v>187</v>
      </c>
      <c r="AJ208" s="3" t="s">
        <v>188</v>
      </c>
      <c r="AM208" s="3" t="s">
        <v>339</v>
      </c>
      <c r="AN208" s="3" t="s">
        <v>233</v>
      </c>
      <c r="AP208" s="3" t="s">
        <v>190</v>
      </c>
      <c r="AQ208" s="3" t="s">
        <v>190</v>
      </c>
      <c r="AR208" s="3" t="s">
        <v>250</v>
      </c>
      <c r="AS208" s="3" t="s">
        <v>210</v>
      </c>
      <c r="AT208" s="3" t="s">
        <v>162</v>
      </c>
      <c r="AU208" s="3" t="s">
        <v>155</v>
      </c>
      <c r="BD208" s="3" t="s">
        <v>153</v>
      </c>
      <c r="BE208" s="3" t="s">
        <v>191</v>
      </c>
      <c r="BF208" s="3" t="s">
        <v>191</v>
      </c>
      <c r="BG208" s="3" t="s">
        <v>191</v>
      </c>
      <c r="BH208" s="3" t="s">
        <v>191</v>
      </c>
      <c r="BI208" s="3" t="s">
        <v>192</v>
      </c>
      <c r="BJ208" s="3" t="s">
        <v>194</v>
      </c>
      <c r="BK208" s="3" t="s">
        <v>192</v>
      </c>
      <c r="BL208" s="3" t="s">
        <v>195</v>
      </c>
      <c r="BM208" s="3" t="s">
        <v>195</v>
      </c>
      <c r="BN208" s="3" t="s">
        <v>195</v>
      </c>
      <c r="BO208" s="3" t="s">
        <v>192</v>
      </c>
      <c r="BP208" s="3" t="s">
        <v>195</v>
      </c>
      <c r="BQ208" s="3" t="s">
        <v>203</v>
      </c>
      <c r="BR208" s="3" t="s">
        <v>203</v>
      </c>
      <c r="BS208" s="3" t="s">
        <v>197</v>
      </c>
      <c r="BT208" s="3" t="s">
        <v>196</v>
      </c>
      <c r="BU208" s="3" t="s">
        <v>196</v>
      </c>
      <c r="BV208" s="3" t="s">
        <v>196</v>
      </c>
      <c r="BW208" s="3" t="s">
        <v>196</v>
      </c>
      <c r="CB208" s="3" t="s">
        <v>155</v>
      </c>
      <c r="CF208" s="3" t="s">
        <v>155</v>
      </c>
      <c r="CG208" s="3" t="s">
        <v>198</v>
      </c>
      <c r="CH208" s="3">
        <v>1.0</v>
      </c>
      <c r="CI208" s="3" t="s">
        <v>172</v>
      </c>
      <c r="CS208" s="3" t="s">
        <v>155</v>
      </c>
      <c r="CY208" s="3" t="s">
        <v>180</v>
      </c>
      <c r="CZ208" s="3" t="s">
        <v>179</v>
      </c>
      <c r="DA208" s="3" t="s">
        <v>179</v>
      </c>
      <c r="DB208" s="3" t="s">
        <v>229</v>
      </c>
      <c r="DC208" s="3" t="s">
        <v>229</v>
      </c>
      <c r="DD208" s="3" t="s">
        <v>229</v>
      </c>
      <c r="DE208" s="3" t="s">
        <v>200</v>
      </c>
      <c r="DF208" s="3" t="s">
        <v>230</v>
      </c>
      <c r="DG208" s="3" t="s">
        <v>201</v>
      </c>
      <c r="DH208" s="3" t="s">
        <v>230</v>
      </c>
      <c r="DI208" s="3" t="s">
        <v>178</v>
      </c>
      <c r="DJ208" s="3" t="s">
        <v>230</v>
      </c>
      <c r="DK208" s="3" t="s">
        <v>197</v>
      </c>
      <c r="DL208" s="3" t="s">
        <v>196</v>
      </c>
      <c r="DM208" s="3" t="s">
        <v>197</v>
      </c>
      <c r="DN208" s="3" t="s">
        <v>202</v>
      </c>
      <c r="DO208" s="3" t="s">
        <v>202</v>
      </c>
      <c r="DP208" s="3" t="s">
        <v>202</v>
      </c>
      <c r="DQ208" s="3" t="s">
        <v>202</v>
      </c>
      <c r="DR208" s="3" t="s">
        <v>202</v>
      </c>
      <c r="DS208" s="3" t="s">
        <v>202</v>
      </c>
      <c r="DT208" s="3" t="s">
        <v>202</v>
      </c>
      <c r="DU208" s="3" t="s">
        <v>202</v>
      </c>
      <c r="DV208" s="3" t="s">
        <v>202</v>
      </c>
      <c r="DW208" s="3" t="s">
        <v>202</v>
      </c>
      <c r="DX208" s="3" t="s">
        <v>202</v>
      </c>
      <c r="DY208" s="3" t="s">
        <v>202</v>
      </c>
      <c r="DZ208" s="3" t="s">
        <v>202</v>
      </c>
      <c r="EA208" s="3" t="s">
        <v>155</v>
      </c>
      <c r="EB208" s="3" t="s">
        <v>155</v>
      </c>
      <c r="EC208" s="3" t="s">
        <v>155</v>
      </c>
      <c r="ED208" s="3" t="s">
        <v>155</v>
      </c>
      <c r="EE208" s="3" t="s">
        <v>155</v>
      </c>
      <c r="EF208" s="3" t="s">
        <v>155</v>
      </c>
      <c r="EG208" s="3" t="s">
        <v>155</v>
      </c>
      <c r="EH208" s="3" t="s">
        <v>204</v>
      </c>
      <c r="EI208" s="3" t="s">
        <v>204</v>
      </c>
      <c r="EJ208" s="3" t="s">
        <v>204</v>
      </c>
      <c r="EK208" s="3" t="s">
        <v>204</v>
      </c>
      <c r="EL208" s="3" t="s">
        <v>182</v>
      </c>
      <c r="EM208" s="3" t="s">
        <v>204</v>
      </c>
      <c r="EN208" s="3" t="s">
        <v>182</v>
      </c>
      <c r="EO208" s="3" t="s">
        <v>205</v>
      </c>
      <c r="EP208" s="3" t="s">
        <v>205</v>
      </c>
      <c r="EQ208" s="3" t="s">
        <v>205</v>
      </c>
      <c r="ER208" s="3" t="s">
        <v>205</v>
      </c>
      <c r="ES208" s="3" t="s">
        <v>205</v>
      </c>
      <c r="ET208" s="3" t="s">
        <v>205</v>
      </c>
      <c r="EU208" s="3" t="s">
        <v>205</v>
      </c>
      <c r="EV208" s="3" t="s">
        <v>509</v>
      </c>
      <c r="EW208" s="4" t="str">
        <f>TEXT("6279021158635372531","0")</f>
        <v>6279021158635372531</v>
      </c>
    </row>
    <row r="209">
      <c r="A209" s="2">
        <v>45847.687476851854</v>
      </c>
      <c r="B209" s="3" t="s">
        <v>153</v>
      </c>
      <c r="C209" s="3" t="s">
        <v>155</v>
      </c>
      <c r="E209" s="3" t="s">
        <v>153</v>
      </c>
      <c r="F209" s="3" t="s">
        <v>153</v>
      </c>
      <c r="G209" s="3" t="s">
        <v>155</v>
      </c>
      <c r="J209" s="3" t="s">
        <v>186</v>
      </c>
      <c r="O209" s="3" t="s">
        <v>186</v>
      </c>
      <c r="S209" s="3" t="s">
        <v>158</v>
      </c>
      <c r="Y209" s="3" t="s">
        <v>186</v>
      </c>
      <c r="AE209" s="3" t="s">
        <v>185</v>
      </c>
      <c r="AG209" s="3" t="s">
        <v>159</v>
      </c>
      <c r="AH209" s="3">
        <v>2023.0</v>
      </c>
      <c r="AI209" s="3" t="s">
        <v>187</v>
      </c>
      <c r="AJ209" s="3" t="s">
        <v>188</v>
      </c>
      <c r="AN209" s="3" t="s">
        <v>510</v>
      </c>
      <c r="AP209" s="3" t="s">
        <v>190</v>
      </c>
      <c r="AQ209" s="3" t="s">
        <v>250</v>
      </c>
      <c r="AR209" s="3" t="s">
        <v>210</v>
      </c>
      <c r="AS209" s="3" t="s">
        <v>210</v>
      </c>
      <c r="AT209" s="3" t="s">
        <v>234</v>
      </c>
      <c r="AU209" s="3" t="s">
        <v>153</v>
      </c>
      <c r="AV209" s="3" t="s">
        <v>153</v>
      </c>
      <c r="AW209" s="3" t="s">
        <v>163</v>
      </c>
      <c r="AX209" s="3" t="s">
        <v>153</v>
      </c>
      <c r="AY209" s="3" t="s">
        <v>212</v>
      </c>
      <c r="BD209" s="3" t="s">
        <v>153</v>
      </c>
      <c r="BE209" s="3" t="s">
        <v>191</v>
      </c>
      <c r="BF209" s="3" t="s">
        <v>164</v>
      </c>
      <c r="BG209" s="3" t="s">
        <v>191</v>
      </c>
      <c r="BH209" s="3" t="s">
        <v>191</v>
      </c>
      <c r="BI209" s="3" t="s">
        <v>192</v>
      </c>
      <c r="BJ209" s="3" t="s">
        <v>195</v>
      </c>
      <c r="BK209" s="3" t="s">
        <v>195</v>
      </c>
      <c r="BL209" s="3" t="s">
        <v>193</v>
      </c>
      <c r="BM209" s="3" t="s">
        <v>195</v>
      </c>
      <c r="BN209" s="3" t="s">
        <v>195</v>
      </c>
      <c r="BO209" s="3" t="s">
        <v>195</v>
      </c>
      <c r="BP209" s="3" t="s">
        <v>195</v>
      </c>
      <c r="BQ209" s="3" t="s">
        <v>196</v>
      </c>
      <c r="BR209" s="3" t="s">
        <v>196</v>
      </c>
      <c r="BS209" s="3" t="s">
        <v>197</v>
      </c>
      <c r="BT209" s="3" t="s">
        <v>197</v>
      </c>
      <c r="BU209" s="3" t="s">
        <v>197</v>
      </c>
      <c r="BV209" s="3" t="s">
        <v>196</v>
      </c>
      <c r="BW209" s="3" t="s">
        <v>197</v>
      </c>
      <c r="BX209" s="3" t="s">
        <v>195</v>
      </c>
      <c r="BY209" s="3" t="s">
        <v>195</v>
      </c>
      <c r="BZ209" s="3" t="s">
        <v>193</v>
      </c>
      <c r="CA209" s="3" t="s">
        <v>193</v>
      </c>
      <c r="CB209" s="3" t="s">
        <v>155</v>
      </c>
      <c r="CF209" s="3" t="s">
        <v>280</v>
      </c>
      <c r="CG209" s="3" t="s">
        <v>281</v>
      </c>
      <c r="CH209" s="3">
        <v>2.0</v>
      </c>
      <c r="CI209" s="3" t="s">
        <v>172</v>
      </c>
      <c r="CS209" s="3" t="s">
        <v>155</v>
      </c>
      <c r="CY209" s="3" t="s">
        <v>180</v>
      </c>
      <c r="CZ209" s="3" t="s">
        <v>179</v>
      </c>
      <c r="DA209" s="3" t="s">
        <v>179</v>
      </c>
      <c r="DB209" s="3" t="s">
        <v>200</v>
      </c>
      <c r="DC209" s="3" t="s">
        <v>179</v>
      </c>
      <c r="DD209" s="3" t="s">
        <v>200</v>
      </c>
      <c r="DE209" s="3" t="s">
        <v>200</v>
      </c>
      <c r="DF209" s="3" t="s">
        <v>180</v>
      </c>
      <c r="DG209" s="3" t="s">
        <v>230</v>
      </c>
      <c r="DH209" s="3" t="s">
        <v>230</v>
      </c>
      <c r="DI209" s="3" t="s">
        <v>230</v>
      </c>
      <c r="DJ209" s="3" t="s">
        <v>230</v>
      </c>
      <c r="DK209" s="3" t="s">
        <v>196</v>
      </c>
      <c r="DL209" s="3" t="s">
        <v>197</v>
      </c>
      <c r="DM209" s="3" t="s">
        <v>202</v>
      </c>
      <c r="DN209" s="3" t="s">
        <v>197</v>
      </c>
      <c r="DO209" s="3" t="s">
        <v>203</v>
      </c>
      <c r="DP209" s="3" t="s">
        <v>197</v>
      </c>
      <c r="DQ209" s="3" t="s">
        <v>197</v>
      </c>
      <c r="DR209" s="3" t="s">
        <v>181</v>
      </c>
      <c r="DS209" s="3" t="s">
        <v>181</v>
      </c>
      <c r="DT209" s="3" t="s">
        <v>181</v>
      </c>
      <c r="DU209" s="3" t="s">
        <v>202</v>
      </c>
      <c r="DV209" s="3" t="s">
        <v>181</v>
      </c>
      <c r="DW209" s="3" t="s">
        <v>197</v>
      </c>
      <c r="DX209" s="3" t="s">
        <v>197</v>
      </c>
      <c r="DY209" s="3" t="s">
        <v>197</v>
      </c>
      <c r="DZ209" s="3" t="s">
        <v>181</v>
      </c>
      <c r="EA209" s="3" t="s">
        <v>214</v>
      </c>
      <c r="EB209" s="3" t="s">
        <v>155</v>
      </c>
      <c r="EC209" s="3" t="s">
        <v>214</v>
      </c>
      <c r="ED209" s="3" t="s">
        <v>155</v>
      </c>
      <c r="EE209" s="3" t="s">
        <v>155</v>
      </c>
      <c r="EF209" s="3" t="s">
        <v>155</v>
      </c>
      <c r="EG209" s="3" t="s">
        <v>214</v>
      </c>
      <c r="EH209" s="3" t="s">
        <v>204</v>
      </c>
      <c r="EI209" s="3" t="s">
        <v>204</v>
      </c>
      <c r="EJ209" s="3" t="s">
        <v>204</v>
      </c>
      <c r="EK209" s="3" t="s">
        <v>204</v>
      </c>
      <c r="EL209" s="3" t="s">
        <v>247</v>
      </c>
      <c r="EM209" s="3" t="s">
        <v>215</v>
      </c>
      <c r="EN209" s="3" t="s">
        <v>222</v>
      </c>
      <c r="EO209" s="3" t="s">
        <v>205</v>
      </c>
      <c r="EP209" s="3" t="s">
        <v>192</v>
      </c>
      <c r="EQ209" s="3" t="s">
        <v>192</v>
      </c>
      <c r="ER209" s="3" t="s">
        <v>192</v>
      </c>
      <c r="ES209" s="3" t="s">
        <v>192</v>
      </c>
      <c r="ET209" s="3" t="s">
        <v>205</v>
      </c>
      <c r="EU209" s="3" t="s">
        <v>205</v>
      </c>
      <c r="EV209" s="3" t="s">
        <v>511</v>
      </c>
      <c r="EW209" s="4" t="str">
        <f>TEXT("6279021988029070942","0")</f>
        <v>6279021988029070942</v>
      </c>
    </row>
    <row r="210">
      <c r="A210" s="2">
        <v>45847.68803240741</v>
      </c>
      <c r="B210" s="3" t="s">
        <v>153</v>
      </c>
      <c r="C210" s="3" t="s">
        <v>155</v>
      </c>
      <c r="E210" s="3" t="s">
        <v>153</v>
      </c>
      <c r="F210" s="3" t="s">
        <v>155</v>
      </c>
      <c r="G210" s="3" t="s">
        <v>155</v>
      </c>
      <c r="K210" s="3" t="s">
        <v>185</v>
      </c>
      <c r="N210" s="3" t="s">
        <v>158</v>
      </c>
      <c r="R210" s="3" t="s">
        <v>157</v>
      </c>
      <c r="W210" s="3" t="s">
        <v>157</v>
      </c>
      <c r="AF210" s="3" t="s">
        <v>156</v>
      </c>
      <c r="AG210" s="3" t="s">
        <v>217</v>
      </c>
      <c r="AH210" s="3">
        <v>2010.0</v>
      </c>
      <c r="AI210" s="3" t="s">
        <v>279</v>
      </c>
      <c r="AO210" s="3" t="s">
        <v>153</v>
      </c>
      <c r="AP210" s="3" t="s">
        <v>190</v>
      </c>
      <c r="AQ210" s="3" t="s">
        <v>190</v>
      </c>
      <c r="AR210" s="3" t="s">
        <v>190</v>
      </c>
      <c r="AS210" s="3" t="s">
        <v>190</v>
      </c>
      <c r="AT210" s="3" t="s">
        <v>234</v>
      </c>
      <c r="AU210" s="3" t="s">
        <v>153</v>
      </c>
      <c r="AV210" s="3" t="s">
        <v>155</v>
      </c>
      <c r="BD210" s="3" t="s">
        <v>153</v>
      </c>
      <c r="BE210" s="3" t="s">
        <v>164</v>
      </c>
      <c r="BF210" s="3" t="s">
        <v>213</v>
      </c>
      <c r="BG210" s="3" t="s">
        <v>191</v>
      </c>
      <c r="BH210" s="3" t="s">
        <v>191</v>
      </c>
      <c r="BI210" s="3" t="s">
        <v>195</v>
      </c>
      <c r="BJ210" s="3" t="s">
        <v>193</v>
      </c>
      <c r="BK210" s="3" t="s">
        <v>195</v>
      </c>
      <c r="BL210" s="3" t="s">
        <v>192</v>
      </c>
      <c r="BM210" s="3" t="s">
        <v>195</v>
      </c>
      <c r="BN210" s="3" t="s">
        <v>195</v>
      </c>
      <c r="BO210" s="3" t="s">
        <v>165</v>
      </c>
      <c r="BP210" s="3" t="s">
        <v>193</v>
      </c>
      <c r="BQ210" s="3" t="s">
        <v>197</v>
      </c>
      <c r="BR210" s="3" t="s">
        <v>203</v>
      </c>
      <c r="BS210" s="3" t="s">
        <v>166</v>
      </c>
      <c r="BT210" s="3" t="s">
        <v>166</v>
      </c>
      <c r="BU210" s="3" t="s">
        <v>197</v>
      </c>
      <c r="BV210" s="3" t="s">
        <v>197</v>
      </c>
      <c r="BW210" s="3" t="s">
        <v>197</v>
      </c>
      <c r="BX210" s="3" t="s">
        <v>165</v>
      </c>
      <c r="BY210" s="3" t="s">
        <v>165</v>
      </c>
      <c r="BZ210" s="3" t="s">
        <v>165</v>
      </c>
      <c r="CA210" s="3" t="s">
        <v>193</v>
      </c>
      <c r="CB210" s="3" t="s">
        <v>155</v>
      </c>
      <c r="CF210" s="3" t="s">
        <v>155</v>
      </c>
      <c r="CG210" s="3" t="s">
        <v>281</v>
      </c>
      <c r="CH210" s="3">
        <v>3.0</v>
      </c>
      <c r="CI210" s="3" t="s">
        <v>172</v>
      </c>
      <c r="CS210" s="3" t="s">
        <v>155</v>
      </c>
      <c r="CY210" s="3" t="s">
        <v>221</v>
      </c>
      <c r="CZ210" s="3" t="s">
        <v>179</v>
      </c>
      <c r="DA210" s="3" t="s">
        <v>199</v>
      </c>
      <c r="DB210" s="3" t="s">
        <v>200</v>
      </c>
      <c r="DC210" s="3" t="s">
        <v>200</v>
      </c>
      <c r="DD210" s="3" t="s">
        <v>200</v>
      </c>
      <c r="DE210" s="3" t="s">
        <v>200</v>
      </c>
      <c r="DF210" s="3" t="s">
        <v>230</v>
      </c>
      <c r="DG210" s="3" t="s">
        <v>230</v>
      </c>
      <c r="DH210" s="3" t="s">
        <v>230</v>
      </c>
      <c r="DI210" s="3" t="s">
        <v>230</v>
      </c>
      <c r="DJ210" s="3" t="s">
        <v>230</v>
      </c>
      <c r="DK210" s="3" t="s">
        <v>202</v>
      </c>
      <c r="DL210" s="3" t="s">
        <v>197</v>
      </c>
      <c r="DM210" s="3" t="s">
        <v>202</v>
      </c>
      <c r="DN210" s="3" t="s">
        <v>202</v>
      </c>
      <c r="DO210" s="3" t="s">
        <v>202</v>
      </c>
      <c r="DP210" s="3" t="s">
        <v>202</v>
      </c>
      <c r="DQ210" s="3" t="s">
        <v>203</v>
      </c>
      <c r="DR210" s="3" t="s">
        <v>203</v>
      </c>
      <c r="DS210" s="3" t="s">
        <v>203</v>
      </c>
      <c r="DT210" s="3" t="s">
        <v>203</v>
      </c>
      <c r="DU210" s="3" t="s">
        <v>202</v>
      </c>
      <c r="DV210" s="3" t="s">
        <v>197</v>
      </c>
      <c r="DW210" s="3" t="s">
        <v>197</v>
      </c>
      <c r="DX210" s="3" t="s">
        <v>202</v>
      </c>
      <c r="DY210" s="3" t="s">
        <v>202</v>
      </c>
      <c r="DZ210" s="3" t="s">
        <v>202</v>
      </c>
      <c r="EA210" s="3" t="s">
        <v>155</v>
      </c>
      <c r="EB210" s="3" t="s">
        <v>155</v>
      </c>
      <c r="EC210" s="3" t="s">
        <v>155</v>
      </c>
      <c r="ED210" s="3" t="s">
        <v>155</v>
      </c>
      <c r="EE210" s="3" t="s">
        <v>155</v>
      </c>
      <c r="EF210" s="3" t="s">
        <v>155</v>
      </c>
      <c r="EG210" s="3" t="s">
        <v>155</v>
      </c>
      <c r="EH210" s="3" t="s">
        <v>204</v>
      </c>
      <c r="EI210" s="3" t="s">
        <v>247</v>
      </c>
      <c r="EJ210" s="3" t="s">
        <v>204</v>
      </c>
      <c r="EK210" s="3" t="s">
        <v>222</v>
      </c>
      <c r="EL210" s="3" t="s">
        <v>182</v>
      </c>
      <c r="EM210" s="3" t="s">
        <v>222</v>
      </c>
      <c r="EN210" s="3" t="s">
        <v>204</v>
      </c>
      <c r="EO210" s="3" t="s">
        <v>205</v>
      </c>
      <c r="EP210" s="3" t="s">
        <v>192</v>
      </c>
      <c r="EQ210" s="3" t="s">
        <v>192</v>
      </c>
      <c r="ER210" s="3" t="s">
        <v>206</v>
      </c>
      <c r="ES210" s="3" t="s">
        <v>206</v>
      </c>
      <c r="ET210" s="3" t="s">
        <v>206</v>
      </c>
      <c r="EU210" s="3" t="s">
        <v>206</v>
      </c>
      <c r="EV210" s="3" t="s">
        <v>512</v>
      </c>
      <c r="EW210" s="4" t="str">
        <f>TEXT("6279022463026961066","0")</f>
        <v>6279022463026961066</v>
      </c>
    </row>
    <row r="211">
      <c r="A211" s="2">
        <v>45847.69280092593</v>
      </c>
      <c r="B211" s="3" t="s">
        <v>153</v>
      </c>
      <c r="C211" s="3" t="s">
        <v>155</v>
      </c>
      <c r="E211" s="3" t="s">
        <v>153</v>
      </c>
      <c r="F211" s="3" t="s">
        <v>155</v>
      </c>
      <c r="G211" s="3" t="s">
        <v>155</v>
      </c>
      <c r="I211" s="3" t="s">
        <v>158</v>
      </c>
      <c r="P211" s="3" t="s">
        <v>185</v>
      </c>
      <c r="R211" s="3" t="s">
        <v>157</v>
      </c>
      <c r="W211" s="3" t="s">
        <v>157</v>
      </c>
      <c r="AB211" s="3" t="s">
        <v>157</v>
      </c>
      <c r="AG211" s="3" t="s">
        <v>159</v>
      </c>
      <c r="AH211" s="3">
        <v>2010.0</v>
      </c>
      <c r="AI211" s="3" t="s">
        <v>187</v>
      </c>
      <c r="AL211" s="3" t="s">
        <v>237</v>
      </c>
      <c r="AN211" s="3" t="s">
        <v>233</v>
      </c>
      <c r="AP211" s="3" t="s">
        <v>190</v>
      </c>
      <c r="AQ211" s="3" t="s">
        <v>190</v>
      </c>
      <c r="AR211" s="3" t="s">
        <v>190</v>
      </c>
      <c r="AS211" s="3" t="s">
        <v>190</v>
      </c>
      <c r="AT211" s="3" t="s">
        <v>251</v>
      </c>
      <c r="AU211" s="3" t="s">
        <v>153</v>
      </c>
      <c r="AV211" s="3" t="s">
        <v>153</v>
      </c>
      <c r="AW211" s="3" t="s">
        <v>219</v>
      </c>
      <c r="AX211" s="3" t="s">
        <v>153</v>
      </c>
      <c r="AY211" s="3" t="s">
        <v>238</v>
      </c>
      <c r="AZ211" s="3" t="s">
        <v>155</v>
      </c>
      <c r="BA211" s="3" t="s">
        <v>155</v>
      </c>
      <c r="BB211" s="3" t="s">
        <v>155</v>
      </c>
      <c r="BC211" s="3" t="s">
        <v>155</v>
      </c>
      <c r="BD211" s="3" t="s">
        <v>155</v>
      </c>
      <c r="CI211" s="3" t="s">
        <v>172</v>
      </c>
      <c r="CJ211" s="3" t="s">
        <v>363</v>
      </c>
      <c r="CS211" s="3" t="s">
        <v>155</v>
      </c>
      <c r="CY211" s="3" t="s">
        <v>178</v>
      </c>
      <c r="CZ211" s="3" t="s">
        <v>199</v>
      </c>
      <c r="DA211" s="3" t="s">
        <v>179</v>
      </c>
      <c r="DB211" s="3" t="s">
        <v>200</v>
      </c>
      <c r="DC211" s="3" t="s">
        <v>200</v>
      </c>
      <c r="DD211" s="3" t="s">
        <v>200</v>
      </c>
      <c r="DE211" s="3" t="s">
        <v>200</v>
      </c>
      <c r="DF211" s="3" t="s">
        <v>178</v>
      </c>
      <c r="DG211" s="3" t="s">
        <v>178</v>
      </c>
      <c r="DH211" s="3" t="s">
        <v>178</v>
      </c>
      <c r="DI211" s="3" t="s">
        <v>178</v>
      </c>
      <c r="DJ211" s="3" t="s">
        <v>178</v>
      </c>
      <c r="DK211" s="3" t="s">
        <v>203</v>
      </c>
      <c r="DL211" s="3" t="s">
        <v>181</v>
      </c>
      <c r="DM211" s="3" t="s">
        <v>197</v>
      </c>
      <c r="DN211" s="3" t="s">
        <v>197</v>
      </c>
      <c r="DO211" s="3" t="s">
        <v>203</v>
      </c>
      <c r="DP211" s="3" t="s">
        <v>202</v>
      </c>
      <c r="DQ211" s="3" t="s">
        <v>202</v>
      </c>
      <c r="DR211" s="3" t="s">
        <v>202</v>
      </c>
      <c r="DS211" s="3" t="s">
        <v>203</v>
      </c>
      <c r="DT211" s="3" t="s">
        <v>203</v>
      </c>
      <c r="DU211" s="3" t="s">
        <v>202</v>
      </c>
      <c r="DV211" s="3" t="s">
        <v>202</v>
      </c>
      <c r="DW211" s="3" t="s">
        <v>203</v>
      </c>
      <c r="DX211" s="3" t="s">
        <v>202</v>
      </c>
      <c r="DY211" s="3" t="s">
        <v>202</v>
      </c>
      <c r="DZ211" s="3" t="s">
        <v>202</v>
      </c>
      <c r="EA211" s="3" t="s">
        <v>155</v>
      </c>
      <c r="EB211" s="3" t="s">
        <v>155</v>
      </c>
      <c r="EC211" s="3" t="s">
        <v>155</v>
      </c>
      <c r="ED211" s="3" t="s">
        <v>155</v>
      </c>
      <c r="EE211" s="3" t="s">
        <v>155</v>
      </c>
      <c r="EF211" s="3" t="s">
        <v>155</v>
      </c>
      <c r="EG211" s="3" t="s">
        <v>155</v>
      </c>
      <c r="EH211" s="3" t="s">
        <v>204</v>
      </c>
      <c r="EI211" s="3" t="s">
        <v>182</v>
      </c>
      <c r="EJ211" s="3" t="s">
        <v>204</v>
      </c>
      <c r="EK211" s="3" t="s">
        <v>182</v>
      </c>
      <c r="EL211" s="3" t="s">
        <v>182</v>
      </c>
      <c r="EM211" s="3" t="s">
        <v>182</v>
      </c>
      <c r="EN211" s="3" t="s">
        <v>222</v>
      </c>
      <c r="EO211" s="3" t="s">
        <v>183</v>
      </c>
      <c r="EP211" s="3" t="s">
        <v>206</v>
      </c>
      <c r="EQ211" s="3" t="s">
        <v>206</v>
      </c>
      <c r="ER211" s="3" t="s">
        <v>206</v>
      </c>
      <c r="ES211" s="3" t="s">
        <v>206</v>
      </c>
      <c r="ET211" s="3" t="s">
        <v>206</v>
      </c>
      <c r="EU211" s="3" t="s">
        <v>206</v>
      </c>
      <c r="EV211" s="3" t="s">
        <v>252</v>
      </c>
      <c r="EW211" s="4" t="str">
        <f>TEXT("6279026586266970223","0")</f>
        <v>6279026586266970223</v>
      </c>
    </row>
    <row r="212">
      <c r="A212" s="2">
        <v>45847.69472222222</v>
      </c>
      <c r="B212" s="3" t="s">
        <v>153</v>
      </c>
      <c r="C212" s="3" t="s">
        <v>155</v>
      </c>
      <c r="E212" s="3" t="s">
        <v>153</v>
      </c>
      <c r="F212" s="3" t="s">
        <v>153</v>
      </c>
      <c r="G212" s="3" t="s">
        <v>155</v>
      </c>
      <c r="I212" s="3" t="s">
        <v>158</v>
      </c>
      <c r="M212" s="3" t="s">
        <v>157</v>
      </c>
      <c r="R212" s="3" t="s">
        <v>157</v>
      </c>
      <c r="Y212" s="3" t="s">
        <v>186</v>
      </c>
      <c r="AB212" s="3" t="s">
        <v>157</v>
      </c>
      <c r="AG212" s="3" t="s">
        <v>159</v>
      </c>
      <c r="AH212" s="3">
        <v>2023.0</v>
      </c>
      <c r="AI212" s="3" t="s">
        <v>279</v>
      </c>
      <c r="AO212" s="3" t="s">
        <v>155</v>
      </c>
      <c r="AP212" s="3" t="s">
        <v>210</v>
      </c>
      <c r="AQ212" s="3" t="s">
        <v>190</v>
      </c>
      <c r="AR212" s="3" t="s">
        <v>243</v>
      </c>
      <c r="AS212" s="3" t="s">
        <v>190</v>
      </c>
      <c r="AT212" s="3" t="s">
        <v>251</v>
      </c>
      <c r="AU212" s="3" t="s">
        <v>153</v>
      </c>
      <c r="AV212" s="3" t="s">
        <v>153</v>
      </c>
      <c r="AW212" s="3" t="s">
        <v>163</v>
      </c>
      <c r="AX212" s="3" t="s">
        <v>153</v>
      </c>
      <c r="AY212" s="3" t="s">
        <v>212</v>
      </c>
      <c r="BD212" s="3" t="s">
        <v>153</v>
      </c>
      <c r="BE212" s="3" t="s">
        <v>191</v>
      </c>
      <c r="BF212" s="3" t="s">
        <v>164</v>
      </c>
      <c r="BG212" s="3" t="s">
        <v>156</v>
      </c>
      <c r="BH212" s="3" t="s">
        <v>164</v>
      </c>
      <c r="BI212" s="3" t="s">
        <v>193</v>
      </c>
      <c r="BJ212" s="3" t="s">
        <v>165</v>
      </c>
      <c r="BK212" s="3" t="s">
        <v>192</v>
      </c>
      <c r="BL212" s="3" t="s">
        <v>193</v>
      </c>
      <c r="BM212" s="3" t="s">
        <v>193</v>
      </c>
      <c r="BN212" s="3" t="s">
        <v>192</v>
      </c>
      <c r="BO212" s="3" t="s">
        <v>192</v>
      </c>
      <c r="BP212" s="3" t="s">
        <v>193</v>
      </c>
      <c r="BQ212" s="3" t="s">
        <v>196</v>
      </c>
      <c r="BR212" s="3" t="s">
        <v>197</v>
      </c>
      <c r="BS212" s="3" t="s">
        <v>166</v>
      </c>
      <c r="BT212" s="3" t="s">
        <v>196</v>
      </c>
      <c r="BU212" s="3" t="s">
        <v>197</v>
      </c>
      <c r="BV212" s="3" t="s">
        <v>196</v>
      </c>
      <c r="BW212" s="3" t="s">
        <v>197</v>
      </c>
      <c r="BX212" s="3" t="s">
        <v>193</v>
      </c>
      <c r="BY212" s="3" t="s">
        <v>193</v>
      </c>
      <c r="BZ212" s="3" t="s">
        <v>193</v>
      </c>
      <c r="CA212" s="3" t="s">
        <v>193</v>
      </c>
      <c r="CB212" s="3" t="s">
        <v>155</v>
      </c>
      <c r="CF212" s="3" t="s">
        <v>170</v>
      </c>
      <c r="CG212" s="3" t="s">
        <v>155</v>
      </c>
      <c r="CH212" s="3">
        <v>0.0</v>
      </c>
      <c r="CI212" s="3" t="s">
        <v>172</v>
      </c>
      <c r="CS212" s="3" t="s">
        <v>155</v>
      </c>
      <c r="CY212" s="3" t="s">
        <v>221</v>
      </c>
      <c r="CZ212" s="3" t="s">
        <v>200</v>
      </c>
      <c r="DA212" s="3" t="s">
        <v>179</v>
      </c>
      <c r="DB212" s="3" t="s">
        <v>200</v>
      </c>
      <c r="DC212" s="3" t="s">
        <v>200</v>
      </c>
      <c r="DD212" s="3" t="s">
        <v>200</v>
      </c>
      <c r="DE212" s="3" t="s">
        <v>200</v>
      </c>
      <c r="DF212" s="3" t="s">
        <v>230</v>
      </c>
      <c r="DG212" s="3" t="s">
        <v>230</v>
      </c>
      <c r="DH212" s="3" t="s">
        <v>230</v>
      </c>
      <c r="DI212" s="3" t="s">
        <v>230</v>
      </c>
      <c r="DJ212" s="3" t="s">
        <v>180</v>
      </c>
      <c r="DK212" s="3" t="s">
        <v>196</v>
      </c>
      <c r="DL212" s="3" t="s">
        <v>197</v>
      </c>
      <c r="DM212" s="3" t="s">
        <v>202</v>
      </c>
      <c r="DN212" s="3" t="s">
        <v>202</v>
      </c>
      <c r="DO212" s="3" t="s">
        <v>202</v>
      </c>
      <c r="DP212" s="3" t="s">
        <v>197</v>
      </c>
      <c r="DQ212" s="3" t="s">
        <v>197</v>
      </c>
      <c r="DR212" s="3" t="s">
        <v>197</v>
      </c>
      <c r="DS212" s="3" t="s">
        <v>203</v>
      </c>
      <c r="DT212" s="3" t="s">
        <v>196</v>
      </c>
      <c r="DU212" s="3" t="s">
        <v>197</v>
      </c>
      <c r="DV212" s="3" t="s">
        <v>197</v>
      </c>
      <c r="DW212" s="3" t="s">
        <v>196</v>
      </c>
      <c r="DX212" s="3" t="s">
        <v>202</v>
      </c>
      <c r="DY212" s="3" t="s">
        <v>202</v>
      </c>
      <c r="DZ212" s="3" t="s">
        <v>197</v>
      </c>
      <c r="EA212" s="3" t="s">
        <v>155</v>
      </c>
      <c r="EB212" s="3" t="s">
        <v>155</v>
      </c>
      <c r="EC212" s="3" t="s">
        <v>155</v>
      </c>
      <c r="ED212" s="3" t="s">
        <v>155</v>
      </c>
      <c r="EE212" s="3" t="s">
        <v>155</v>
      </c>
      <c r="EF212" s="3" t="s">
        <v>214</v>
      </c>
      <c r="EG212" s="3" t="s">
        <v>214</v>
      </c>
      <c r="EH212" s="3" t="s">
        <v>204</v>
      </c>
      <c r="EI212" s="3" t="s">
        <v>215</v>
      </c>
      <c r="EJ212" s="3" t="s">
        <v>222</v>
      </c>
      <c r="EK212" s="3" t="s">
        <v>182</v>
      </c>
      <c r="EL212" s="3" t="s">
        <v>182</v>
      </c>
      <c r="EM212" s="3" t="s">
        <v>182</v>
      </c>
      <c r="EN212" s="3" t="s">
        <v>182</v>
      </c>
      <c r="EO212" s="3" t="s">
        <v>192</v>
      </c>
      <c r="EP212" s="3" t="s">
        <v>206</v>
      </c>
      <c r="EQ212" s="3" t="s">
        <v>206</v>
      </c>
      <c r="ER212" s="3" t="s">
        <v>192</v>
      </c>
      <c r="ES212" s="3" t="s">
        <v>206</v>
      </c>
      <c r="ET212" s="3" t="s">
        <v>206</v>
      </c>
      <c r="EU212" s="3" t="s">
        <v>206</v>
      </c>
      <c r="EV212" s="3" t="s">
        <v>513</v>
      </c>
      <c r="EW212" s="4" t="str">
        <f>TEXT("6279028242074461054","0")</f>
        <v>6279028242074461054</v>
      </c>
    </row>
    <row r="213">
      <c r="A213" s="2">
        <v>45847.703148148146</v>
      </c>
      <c r="B213" s="3" t="s">
        <v>153</v>
      </c>
      <c r="C213" s="3" t="s">
        <v>155</v>
      </c>
      <c r="E213" s="3" t="s">
        <v>155</v>
      </c>
      <c r="F213" s="3" t="s">
        <v>153</v>
      </c>
      <c r="G213" s="3" t="s">
        <v>153</v>
      </c>
      <c r="J213" s="3" t="s">
        <v>186</v>
      </c>
      <c r="M213" s="3" t="s">
        <v>157</v>
      </c>
      <c r="S213" s="3" t="s">
        <v>158</v>
      </c>
      <c r="W213" s="3" t="s">
        <v>157</v>
      </c>
      <c r="AB213" s="3" t="s">
        <v>157</v>
      </c>
      <c r="AG213" s="3" t="s">
        <v>159</v>
      </c>
      <c r="AH213" s="3">
        <v>2022.0</v>
      </c>
      <c r="AI213" s="3" t="s">
        <v>187</v>
      </c>
      <c r="AK213" s="3" t="s">
        <v>258</v>
      </c>
      <c r="AN213" s="3" t="s">
        <v>233</v>
      </c>
      <c r="AP213" s="3" t="s">
        <v>250</v>
      </c>
      <c r="AQ213" s="3" t="s">
        <v>190</v>
      </c>
      <c r="AR213" s="3" t="s">
        <v>210</v>
      </c>
      <c r="AS213" s="3" t="s">
        <v>250</v>
      </c>
      <c r="AT213" s="3" t="s">
        <v>234</v>
      </c>
      <c r="AU213" s="3" t="s">
        <v>153</v>
      </c>
      <c r="AV213" s="3" t="s">
        <v>153</v>
      </c>
      <c r="AW213" s="3" t="s">
        <v>163</v>
      </c>
      <c r="AX213" s="3" t="s">
        <v>153</v>
      </c>
      <c r="AY213" s="3" t="s">
        <v>212</v>
      </c>
      <c r="BD213" s="3" t="s">
        <v>153</v>
      </c>
      <c r="BE213" s="3" t="s">
        <v>164</v>
      </c>
      <c r="BF213" s="3" t="s">
        <v>191</v>
      </c>
      <c r="BG213" s="3" t="s">
        <v>164</v>
      </c>
      <c r="BH213" s="3" t="s">
        <v>191</v>
      </c>
      <c r="BI213" s="3" t="s">
        <v>193</v>
      </c>
      <c r="BJ213" s="3" t="s">
        <v>165</v>
      </c>
      <c r="BK213" s="3" t="s">
        <v>165</v>
      </c>
      <c r="BL213" s="3" t="s">
        <v>195</v>
      </c>
      <c r="BM213" s="3" t="s">
        <v>165</v>
      </c>
      <c r="BN213" s="3" t="s">
        <v>195</v>
      </c>
      <c r="BO213" s="3" t="s">
        <v>193</v>
      </c>
      <c r="BP213" s="3" t="s">
        <v>165</v>
      </c>
      <c r="BQ213" s="3" t="s">
        <v>181</v>
      </c>
      <c r="BR213" s="3" t="s">
        <v>196</v>
      </c>
      <c r="BS213" s="3" t="s">
        <v>166</v>
      </c>
      <c r="BT213" s="3" t="s">
        <v>166</v>
      </c>
      <c r="BU213" s="3" t="s">
        <v>166</v>
      </c>
      <c r="BV213" s="3" t="s">
        <v>166</v>
      </c>
      <c r="BW213" s="3" t="s">
        <v>166</v>
      </c>
      <c r="BX213" s="3" t="s">
        <v>193</v>
      </c>
      <c r="BY213" s="3" t="s">
        <v>193</v>
      </c>
      <c r="BZ213" s="3" t="s">
        <v>193</v>
      </c>
      <c r="CA213" s="3" t="s">
        <v>193</v>
      </c>
      <c r="CB213" s="3" t="s">
        <v>153</v>
      </c>
      <c r="CC213" s="3" t="s">
        <v>167</v>
      </c>
      <c r="CD213" s="3" t="s">
        <v>228</v>
      </c>
      <c r="CE213" s="3" t="s">
        <v>155</v>
      </c>
      <c r="CF213" s="3" t="s">
        <v>155</v>
      </c>
      <c r="CG213" s="3" t="s">
        <v>155</v>
      </c>
      <c r="CH213" s="3">
        <v>0.0</v>
      </c>
      <c r="CI213" s="3" t="s">
        <v>172</v>
      </c>
      <c r="CS213" s="3" t="s">
        <v>155</v>
      </c>
      <c r="CY213" s="3" t="s">
        <v>180</v>
      </c>
      <c r="CZ213" s="3" t="s">
        <v>200</v>
      </c>
      <c r="DA213" s="3" t="s">
        <v>200</v>
      </c>
      <c r="DB213" s="3" t="s">
        <v>200</v>
      </c>
      <c r="DC213" s="3" t="s">
        <v>200</v>
      </c>
      <c r="DD213" s="3" t="s">
        <v>200</v>
      </c>
      <c r="DE213" s="3" t="s">
        <v>179</v>
      </c>
      <c r="DF213" s="3" t="s">
        <v>180</v>
      </c>
      <c r="DG213" s="3" t="s">
        <v>230</v>
      </c>
      <c r="DH213" s="3" t="s">
        <v>230</v>
      </c>
      <c r="DI213" s="3" t="s">
        <v>230</v>
      </c>
      <c r="DJ213" s="3" t="s">
        <v>230</v>
      </c>
      <c r="DK213" s="3" t="s">
        <v>202</v>
      </c>
      <c r="DL213" s="3" t="s">
        <v>197</v>
      </c>
      <c r="DM213" s="3" t="s">
        <v>197</v>
      </c>
      <c r="DN213" s="3" t="s">
        <v>197</v>
      </c>
      <c r="DO213" s="3" t="s">
        <v>202</v>
      </c>
      <c r="DP213" s="3" t="s">
        <v>197</v>
      </c>
      <c r="DQ213" s="3" t="s">
        <v>196</v>
      </c>
      <c r="DR213" s="3" t="s">
        <v>181</v>
      </c>
      <c r="DS213" s="3" t="s">
        <v>203</v>
      </c>
      <c r="DT213" s="3" t="s">
        <v>197</v>
      </c>
      <c r="DU213" s="3" t="s">
        <v>196</v>
      </c>
      <c r="DV213" s="3" t="s">
        <v>202</v>
      </c>
      <c r="DW213" s="3" t="s">
        <v>202</v>
      </c>
      <c r="DX213" s="3" t="s">
        <v>202</v>
      </c>
      <c r="DY213" s="3" t="s">
        <v>202</v>
      </c>
      <c r="DZ213" s="3" t="s">
        <v>202</v>
      </c>
      <c r="EA213" s="3" t="s">
        <v>155</v>
      </c>
      <c r="EB213" s="3" t="s">
        <v>155</v>
      </c>
      <c r="EC213" s="3" t="s">
        <v>155</v>
      </c>
      <c r="ED213" s="3" t="s">
        <v>155</v>
      </c>
      <c r="EE213" s="3" t="s">
        <v>155</v>
      </c>
      <c r="EF213" s="3" t="s">
        <v>155</v>
      </c>
      <c r="EG213" s="3" t="s">
        <v>155</v>
      </c>
      <c r="EH213" s="3" t="s">
        <v>204</v>
      </c>
      <c r="EI213" s="3" t="s">
        <v>204</v>
      </c>
      <c r="EJ213" s="3" t="s">
        <v>204</v>
      </c>
      <c r="EK213" s="3" t="s">
        <v>204</v>
      </c>
      <c r="EL213" s="3" t="s">
        <v>204</v>
      </c>
      <c r="EM213" s="3" t="s">
        <v>204</v>
      </c>
      <c r="EN213" s="3" t="s">
        <v>204</v>
      </c>
      <c r="EO213" s="3" t="s">
        <v>205</v>
      </c>
      <c r="EP213" s="3" t="s">
        <v>205</v>
      </c>
      <c r="EQ213" s="3" t="s">
        <v>205</v>
      </c>
      <c r="ER213" s="3" t="s">
        <v>206</v>
      </c>
      <c r="ES213" s="3" t="s">
        <v>206</v>
      </c>
      <c r="ET213" s="3" t="s">
        <v>192</v>
      </c>
      <c r="EU213" s="3" t="s">
        <v>206</v>
      </c>
      <c r="EV213" s="3" t="s">
        <v>514</v>
      </c>
      <c r="EW213" s="4" t="str">
        <f>TEXT("6279035527122081771","0")</f>
        <v>6279035527122081771</v>
      </c>
    </row>
    <row r="214">
      <c r="A214" s="2">
        <v>45847.72010416666</v>
      </c>
      <c r="B214" s="3" t="s">
        <v>153</v>
      </c>
      <c r="C214" s="3" t="s">
        <v>153</v>
      </c>
      <c r="D214" s="3" t="s">
        <v>284</v>
      </c>
      <c r="E214" s="3" t="s">
        <v>153</v>
      </c>
      <c r="F214" s="3" t="s">
        <v>153</v>
      </c>
      <c r="G214" s="3" t="s">
        <v>153</v>
      </c>
      <c r="K214" s="3" t="s">
        <v>185</v>
      </c>
      <c r="N214" s="3" t="s">
        <v>158</v>
      </c>
      <c r="S214" s="3" t="s">
        <v>158</v>
      </c>
      <c r="Y214" s="3" t="s">
        <v>186</v>
      </c>
      <c r="AE214" s="3" t="s">
        <v>185</v>
      </c>
      <c r="AG214" s="3" t="s">
        <v>159</v>
      </c>
      <c r="AH214" s="3">
        <v>2024.0</v>
      </c>
      <c r="AI214" s="3" t="s">
        <v>187</v>
      </c>
      <c r="AJ214" s="3" t="s">
        <v>188</v>
      </c>
      <c r="AN214" s="3" t="s">
        <v>270</v>
      </c>
      <c r="AP214" s="3" t="s">
        <v>250</v>
      </c>
      <c r="AQ214" s="3" t="s">
        <v>250</v>
      </c>
      <c r="AR214" s="3" t="s">
        <v>250</v>
      </c>
      <c r="AS214" s="3" t="s">
        <v>250</v>
      </c>
      <c r="AT214" s="3" t="s">
        <v>162</v>
      </c>
      <c r="AU214" s="3" t="s">
        <v>153</v>
      </c>
      <c r="AV214" s="3" t="s">
        <v>155</v>
      </c>
      <c r="BD214" s="3" t="s">
        <v>153</v>
      </c>
      <c r="BE214" s="3" t="s">
        <v>220</v>
      </c>
      <c r="BF214" s="3" t="s">
        <v>191</v>
      </c>
      <c r="BG214" s="3" t="s">
        <v>227</v>
      </c>
      <c r="BH214" s="3" t="s">
        <v>227</v>
      </c>
      <c r="BI214" s="3" t="s">
        <v>192</v>
      </c>
      <c r="BJ214" s="3" t="s">
        <v>193</v>
      </c>
      <c r="BK214" s="3" t="s">
        <v>193</v>
      </c>
      <c r="BL214" s="3" t="s">
        <v>193</v>
      </c>
      <c r="BM214" s="3" t="s">
        <v>193</v>
      </c>
      <c r="BN214" s="3" t="s">
        <v>193</v>
      </c>
      <c r="BO214" s="3" t="s">
        <v>193</v>
      </c>
      <c r="BP214" s="3" t="s">
        <v>192</v>
      </c>
      <c r="BQ214" s="3" t="s">
        <v>181</v>
      </c>
      <c r="BR214" s="3" t="s">
        <v>181</v>
      </c>
      <c r="BS214" s="3" t="s">
        <v>181</v>
      </c>
      <c r="BT214" s="3" t="s">
        <v>181</v>
      </c>
      <c r="BU214" s="3" t="s">
        <v>181</v>
      </c>
      <c r="BV214" s="3" t="s">
        <v>181</v>
      </c>
      <c r="BW214" s="3" t="s">
        <v>181</v>
      </c>
      <c r="BX214" s="3" t="s">
        <v>195</v>
      </c>
      <c r="BY214" s="3" t="s">
        <v>192</v>
      </c>
      <c r="BZ214" s="3" t="s">
        <v>193</v>
      </c>
      <c r="CA214" s="3" t="s">
        <v>192</v>
      </c>
      <c r="CB214" s="3" t="s">
        <v>155</v>
      </c>
      <c r="CF214" s="3" t="s">
        <v>259</v>
      </c>
      <c r="CG214" s="3" t="s">
        <v>296</v>
      </c>
      <c r="CH214" s="3">
        <v>5.0</v>
      </c>
      <c r="CI214" s="3" t="s">
        <v>172</v>
      </c>
      <c r="CS214" s="3" t="s">
        <v>155</v>
      </c>
      <c r="CY214" s="3" t="s">
        <v>178</v>
      </c>
      <c r="CZ214" s="3" t="s">
        <v>199</v>
      </c>
      <c r="DA214" s="3" t="s">
        <v>199</v>
      </c>
      <c r="DB214" s="3" t="s">
        <v>199</v>
      </c>
      <c r="DC214" s="3" t="s">
        <v>199</v>
      </c>
      <c r="DD214" s="3" t="s">
        <v>199</v>
      </c>
      <c r="DE214" s="3" t="s">
        <v>200</v>
      </c>
      <c r="DF214" s="3" t="s">
        <v>230</v>
      </c>
      <c r="DG214" s="3" t="s">
        <v>230</v>
      </c>
      <c r="DH214" s="3" t="s">
        <v>230</v>
      </c>
      <c r="DI214" s="3" t="s">
        <v>230</v>
      </c>
      <c r="DJ214" s="3" t="s">
        <v>230</v>
      </c>
      <c r="DK214" s="3" t="s">
        <v>203</v>
      </c>
      <c r="DL214" s="3" t="s">
        <v>203</v>
      </c>
      <c r="DM214" s="3" t="s">
        <v>203</v>
      </c>
      <c r="DN214" s="3" t="s">
        <v>196</v>
      </c>
      <c r="DO214" s="3" t="s">
        <v>196</v>
      </c>
      <c r="DP214" s="3" t="s">
        <v>196</v>
      </c>
      <c r="DQ214" s="3" t="s">
        <v>196</v>
      </c>
      <c r="DR214" s="3" t="s">
        <v>196</v>
      </c>
      <c r="DS214" s="3" t="s">
        <v>196</v>
      </c>
      <c r="DT214" s="3" t="s">
        <v>196</v>
      </c>
      <c r="DU214" s="3" t="s">
        <v>196</v>
      </c>
      <c r="DV214" s="3" t="s">
        <v>196</v>
      </c>
      <c r="DW214" s="3" t="s">
        <v>196</v>
      </c>
      <c r="DX214" s="3" t="s">
        <v>196</v>
      </c>
      <c r="DY214" s="3" t="s">
        <v>196</v>
      </c>
      <c r="DZ214" s="3" t="s">
        <v>196</v>
      </c>
      <c r="EA214" s="3" t="s">
        <v>155</v>
      </c>
      <c r="EB214" s="3" t="s">
        <v>155</v>
      </c>
      <c r="EC214" s="3" t="s">
        <v>155</v>
      </c>
      <c r="ED214" s="3" t="s">
        <v>155</v>
      </c>
      <c r="EE214" s="3" t="s">
        <v>155</v>
      </c>
      <c r="EF214" s="3" t="s">
        <v>155</v>
      </c>
      <c r="EG214" s="3" t="s">
        <v>155</v>
      </c>
      <c r="EH214" s="3" t="s">
        <v>204</v>
      </c>
      <c r="EI214" s="3" t="s">
        <v>204</v>
      </c>
      <c r="EJ214" s="3" t="s">
        <v>204</v>
      </c>
      <c r="EK214" s="3" t="s">
        <v>204</v>
      </c>
      <c r="EL214" s="3" t="s">
        <v>204</v>
      </c>
      <c r="EM214" s="3" t="s">
        <v>204</v>
      </c>
      <c r="EN214" s="3" t="s">
        <v>204</v>
      </c>
      <c r="EO214" s="3" t="s">
        <v>183</v>
      </c>
      <c r="EP214" s="3" t="s">
        <v>183</v>
      </c>
      <c r="EQ214" s="3" t="s">
        <v>183</v>
      </c>
      <c r="ER214" s="3" t="s">
        <v>183</v>
      </c>
      <c r="ES214" s="3" t="s">
        <v>193</v>
      </c>
      <c r="ET214" s="3" t="s">
        <v>193</v>
      </c>
      <c r="EU214" s="3" t="s">
        <v>183</v>
      </c>
      <c r="EV214" s="3" t="s">
        <v>515</v>
      </c>
      <c r="EW214" s="4" t="str">
        <f>TEXT("6279050176753778987","0")</f>
        <v>6279050176753778987</v>
      </c>
    </row>
    <row r="215">
      <c r="A215" s="2">
        <v>45847.72729166667</v>
      </c>
      <c r="B215" s="3" t="s">
        <v>153</v>
      </c>
      <c r="C215" s="3" t="s">
        <v>155</v>
      </c>
      <c r="E215" s="3" t="s">
        <v>155</v>
      </c>
      <c r="F215" s="3" t="s">
        <v>155</v>
      </c>
      <c r="G215" s="3" t="s">
        <v>155</v>
      </c>
      <c r="K215" s="3" t="s">
        <v>185</v>
      </c>
      <c r="P215" s="3" t="s">
        <v>185</v>
      </c>
      <c r="S215" s="3" t="s">
        <v>158</v>
      </c>
      <c r="X215" s="3" t="s">
        <v>158</v>
      </c>
      <c r="AD215" s="3" t="s">
        <v>186</v>
      </c>
      <c r="AG215" s="3" t="s">
        <v>159</v>
      </c>
      <c r="AH215" s="3">
        <v>2005.0</v>
      </c>
      <c r="AI215" s="3" t="s">
        <v>187</v>
      </c>
      <c r="AL215" s="3" t="s">
        <v>237</v>
      </c>
      <c r="AN215" s="3" t="s">
        <v>189</v>
      </c>
      <c r="AP215" s="3" t="s">
        <v>190</v>
      </c>
      <c r="AQ215" s="3" t="s">
        <v>190</v>
      </c>
      <c r="AR215" s="3" t="s">
        <v>210</v>
      </c>
      <c r="AS215" s="3" t="s">
        <v>210</v>
      </c>
      <c r="AT215" s="3" t="s">
        <v>226</v>
      </c>
      <c r="AU215" s="3" t="s">
        <v>153</v>
      </c>
      <c r="AV215" s="3" t="s">
        <v>153</v>
      </c>
      <c r="AW215" s="3" t="s">
        <v>163</v>
      </c>
      <c r="AX215" s="3" t="s">
        <v>153</v>
      </c>
      <c r="AY215" s="3" t="s">
        <v>212</v>
      </c>
      <c r="BD215" s="3" t="s">
        <v>153</v>
      </c>
      <c r="BE215" s="3" t="s">
        <v>191</v>
      </c>
      <c r="BF215" s="3" t="s">
        <v>191</v>
      </c>
      <c r="BG215" s="3" t="s">
        <v>227</v>
      </c>
      <c r="BH215" s="3" t="s">
        <v>227</v>
      </c>
      <c r="BI215" s="3" t="s">
        <v>194</v>
      </c>
      <c r="BJ215" s="3" t="s">
        <v>195</v>
      </c>
      <c r="BK215" s="3" t="s">
        <v>195</v>
      </c>
      <c r="BL215" s="3" t="s">
        <v>192</v>
      </c>
      <c r="BM215" s="3" t="s">
        <v>192</v>
      </c>
      <c r="BN215" s="3" t="s">
        <v>192</v>
      </c>
      <c r="BO215" s="3" t="s">
        <v>195</v>
      </c>
      <c r="BP215" s="3" t="s">
        <v>195</v>
      </c>
      <c r="BQ215" s="3" t="s">
        <v>166</v>
      </c>
      <c r="BR215" s="3" t="s">
        <v>166</v>
      </c>
      <c r="BS215" s="3" t="s">
        <v>166</v>
      </c>
      <c r="BT215" s="3" t="s">
        <v>166</v>
      </c>
      <c r="BU215" s="3" t="s">
        <v>166</v>
      </c>
      <c r="BV215" s="3" t="s">
        <v>166</v>
      </c>
      <c r="BW215" s="3" t="s">
        <v>166</v>
      </c>
      <c r="BX215" s="3" t="s">
        <v>195</v>
      </c>
      <c r="BY215" s="3" t="s">
        <v>195</v>
      </c>
      <c r="BZ215" s="3" t="s">
        <v>195</v>
      </c>
      <c r="CA215" s="3" t="s">
        <v>195</v>
      </c>
      <c r="CB215" s="3" t="s">
        <v>153</v>
      </c>
      <c r="CC215" s="3" t="s">
        <v>235</v>
      </c>
      <c r="CD215" s="3" t="s">
        <v>228</v>
      </c>
      <c r="CE215" s="3" t="s">
        <v>155</v>
      </c>
      <c r="CF215" s="3" t="s">
        <v>155</v>
      </c>
      <c r="CG215" s="3" t="s">
        <v>256</v>
      </c>
      <c r="CH215" s="3">
        <v>3.0</v>
      </c>
      <c r="CI215" s="3" t="s">
        <v>172</v>
      </c>
      <c r="CS215" s="3" t="s">
        <v>155</v>
      </c>
      <c r="CY215" s="3" t="s">
        <v>178</v>
      </c>
      <c r="CZ215" s="3" t="s">
        <v>179</v>
      </c>
      <c r="DA215" s="3" t="s">
        <v>179</v>
      </c>
      <c r="DB215" s="3" t="s">
        <v>179</v>
      </c>
      <c r="DC215" s="3" t="s">
        <v>179</v>
      </c>
      <c r="DD215" s="3" t="s">
        <v>179</v>
      </c>
      <c r="DE215" s="3" t="s">
        <v>179</v>
      </c>
      <c r="DF215" s="3" t="s">
        <v>180</v>
      </c>
      <c r="DG215" s="3" t="s">
        <v>180</v>
      </c>
      <c r="DH215" s="3" t="s">
        <v>180</v>
      </c>
      <c r="DI215" s="3" t="s">
        <v>180</v>
      </c>
      <c r="DJ215" s="3" t="s">
        <v>180</v>
      </c>
      <c r="DK215" s="3" t="s">
        <v>196</v>
      </c>
      <c r="DL215" s="3" t="s">
        <v>196</v>
      </c>
      <c r="DM215" s="3" t="s">
        <v>197</v>
      </c>
      <c r="DN215" s="3" t="s">
        <v>202</v>
      </c>
      <c r="DO215" s="3" t="s">
        <v>197</v>
      </c>
      <c r="DP215" s="3" t="s">
        <v>197</v>
      </c>
      <c r="DQ215" s="3" t="s">
        <v>196</v>
      </c>
      <c r="DR215" s="3" t="s">
        <v>181</v>
      </c>
      <c r="DS215" s="3" t="s">
        <v>203</v>
      </c>
      <c r="DT215" s="3" t="s">
        <v>203</v>
      </c>
      <c r="DU215" s="3" t="s">
        <v>197</v>
      </c>
      <c r="DV215" s="3" t="s">
        <v>181</v>
      </c>
      <c r="DW215" s="3" t="s">
        <v>196</v>
      </c>
      <c r="DX215" s="3" t="s">
        <v>196</v>
      </c>
      <c r="DY215" s="3" t="s">
        <v>197</v>
      </c>
      <c r="DZ215" s="3" t="s">
        <v>197</v>
      </c>
      <c r="EA215" s="3" t="s">
        <v>155</v>
      </c>
      <c r="EB215" s="3" t="s">
        <v>155</v>
      </c>
      <c r="EC215" s="3" t="s">
        <v>155</v>
      </c>
      <c r="ED215" s="3" t="s">
        <v>155</v>
      </c>
      <c r="EE215" s="3" t="s">
        <v>155</v>
      </c>
      <c r="EF215" s="3" t="s">
        <v>155</v>
      </c>
      <c r="EG215" s="3" t="s">
        <v>155</v>
      </c>
      <c r="EH215" s="3" t="s">
        <v>204</v>
      </c>
      <c r="EI215" s="3" t="s">
        <v>215</v>
      </c>
      <c r="EJ215" s="3" t="s">
        <v>204</v>
      </c>
      <c r="EK215" s="3" t="s">
        <v>204</v>
      </c>
      <c r="EL215" s="3" t="s">
        <v>182</v>
      </c>
      <c r="EM215" s="3" t="s">
        <v>222</v>
      </c>
      <c r="EN215" s="3" t="s">
        <v>215</v>
      </c>
      <c r="EO215" s="3" t="s">
        <v>205</v>
      </c>
      <c r="EP215" s="3" t="s">
        <v>205</v>
      </c>
      <c r="EQ215" s="3" t="s">
        <v>205</v>
      </c>
      <c r="ER215" s="3" t="s">
        <v>192</v>
      </c>
      <c r="ES215" s="3" t="s">
        <v>206</v>
      </c>
      <c r="ET215" s="3" t="s">
        <v>205</v>
      </c>
      <c r="EU215" s="3" t="s">
        <v>205</v>
      </c>
      <c r="EV215" s="3" t="s">
        <v>516</v>
      </c>
      <c r="EW215" s="4" t="str">
        <f>TEXT("6279056386017711159","0")</f>
        <v>6279056386017711159</v>
      </c>
    </row>
    <row r="216">
      <c r="A216" s="2">
        <v>45847.728101851855</v>
      </c>
      <c r="B216" s="3" t="s">
        <v>153</v>
      </c>
      <c r="C216" s="3" t="s">
        <v>155</v>
      </c>
      <c r="E216" s="3" t="s">
        <v>153</v>
      </c>
      <c r="F216" s="3" t="s">
        <v>153</v>
      </c>
      <c r="G216" s="3" t="s">
        <v>155</v>
      </c>
      <c r="J216" s="3" t="s">
        <v>186</v>
      </c>
      <c r="O216" s="3" t="s">
        <v>186</v>
      </c>
      <c r="S216" s="3" t="s">
        <v>158</v>
      </c>
      <c r="X216" s="3" t="s">
        <v>158</v>
      </c>
      <c r="AB216" s="3" t="s">
        <v>157</v>
      </c>
      <c r="AG216" s="3" t="s">
        <v>217</v>
      </c>
      <c r="AH216" s="3">
        <v>2000.0</v>
      </c>
      <c r="AI216" s="3" t="s">
        <v>160</v>
      </c>
      <c r="AO216" s="3" t="s">
        <v>155</v>
      </c>
      <c r="AP216" s="3" t="s">
        <v>243</v>
      </c>
      <c r="AQ216" s="3" t="s">
        <v>210</v>
      </c>
      <c r="AR216" s="3" t="s">
        <v>250</v>
      </c>
      <c r="AS216" s="3" t="s">
        <v>250</v>
      </c>
      <c r="AT216" s="3" t="s">
        <v>234</v>
      </c>
      <c r="AU216" s="3" t="s">
        <v>153</v>
      </c>
      <c r="AV216" s="3" t="s">
        <v>153</v>
      </c>
      <c r="AW216" s="3" t="s">
        <v>163</v>
      </c>
      <c r="AX216" s="3" t="s">
        <v>153</v>
      </c>
      <c r="AY216" s="3" t="s">
        <v>212</v>
      </c>
      <c r="BD216" s="3" t="s">
        <v>153</v>
      </c>
      <c r="BE216" s="3" t="s">
        <v>191</v>
      </c>
      <c r="BF216" s="3" t="s">
        <v>191</v>
      </c>
      <c r="BG216" s="3" t="s">
        <v>191</v>
      </c>
      <c r="BH216" s="3" t="s">
        <v>164</v>
      </c>
      <c r="BI216" s="3" t="s">
        <v>165</v>
      </c>
      <c r="BJ216" s="3" t="s">
        <v>193</v>
      </c>
      <c r="BK216" s="3" t="s">
        <v>192</v>
      </c>
      <c r="BL216" s="3" t="s">
        <v>192</v>
      </c>
      <c r="BM216" s="3" t="s">
        <v>193</v>
      </c>
      <c r="BN216" s="3" t="s">
        <v>193</v>
      </c>
      <c r="BO216" s="3" t="s">
        <v>193</v>
      </c>
      <c r="BP216" s="3" t="s">
        <v>193</v>
      </c>
      <c r="BQ216" s="3" t="s">
        <v>196</v>
      </c>
      <c r="BR216" s="3" t="s">
        <v>196</v>
      </c>
      <c r="BS216" s="3" t="s">
        <v>196</v>
      </c>
      <c r="BT216" s="3" t="s">
        <v>196</v>
      </c>
      <c r="BU216" s="3" t="s">
        <v>196</v>
      </c>
      <c r="BV216" s="3" t="s">
        <v>181</v>
      </c>
      <c r="BW216" s="3" t="s">
        <v>196</v>
      </c>
      <c r="BX216" s="3" t="s">
        <v>193</v>
      </c>
      <c r="BY216" s="3" t="s">
        <v>193</v>
      </c>
      <c r="BZ216" s="3" t="s">
        <v>165</v>
      </c>
      <c r="CA216" s="3" t="s">
        <v>165</v>
      </c>
      <c r="CB216" s="3" t="s">
        <v>155</v>
      </c>
      <c r="CF216" s="3" t="s">
        <v>259</v>
      </c>
      <c r="CG216" s="3" t="s">
        <v>240</v>
      </c>
      <c r="CH216" s="3">
        <v>3.0</v>
      </c>
      <c r="CI216" s="3" t="s">
        <v>172</v>
      </c>
      <c r="CS216" s="3" t="s">
        <v>155</v>
      </c>
      <c r="CY216" s="3" t="s">
        <v>221</v>
      </c>
      <c r="CZ216" s="3" t="s">
        <v>200</v>
      </c>
      <c r="DA216" s="3" t="s">
        <v>179</v>
      </c>
      <c r="DB216" s="3" t="s">
        <v>179</v>
      </c>
      <c r="DC216" s="3" t="s">
        <v>179</v>
      </c>
      <c r="DD216" s="3" t="s">
        <v>179</v>
      </c>
      <c r="DE216" s="3" t="s">
        <v>200</v>
      </c>
      <c r="DF216" s="3" t="s">
        <v>180</v>
      </c>
      <c r="DG216" s="3" t="s">
        <v>230</v>
      </c>
      <c r="DH216" s="3" t="s">
        <v>230</v>
      </c>
      <c r="DI216" s="3" t="s">
        <v>230</v>
      </c>
      <c r="DJ216" s="3" t="s">
        <v>230</v>
      </c>
      <c r="DK216" s="3" t="s">
        <v>196</v>
      </c>
      <c r="DL216" s="3" t="s">
        <v>197</v>
      </c>
      <c r="DM216" s="3" t="s">
        <v>197</v>
      </c>
      <c r="DN216" s="3" t="s">
        <v>197</v>
      </c>
      <c r="DO216" s="3" t="s">
        <v>197</v>
      </c>
      <c r="DP216" s="3" t="s">
        <v>196</v>
      </c>
      <c r="DQ216" s="3" t="s">
        <v>202</v>
      </c>
      <c r="DR216" s="3" t="s">
        <v>202</v>
      </c>
      <c r="DS216" s="3" t="s">
        <v>203</v>
      </c>
      <c r="DT216" s="3" t="s">
        <v>203</v>
      </c>
      <c r="DU216" s="3" t="s">
        <v>202</v>
      </c>
      <c r="DV216" s="3" t="s">
        <v>202</v>
      </c>
      <c r="DW216" s="3" t="s">
        <v>202</v>
      </c>
      <c r="DX216" s="3" t="s">
        <v>203</v>
      </c>
      <c r="DY216" s="3" t="s">
        <v>203</v>
      </c>
      <c r="DZ216" s="3" t="s">
        <v>203</v>
      </c>
      <c r="EA216" s="3" t="s">
        <v>155</v>
      </c>
      <c r="EB216" s="3" t="s">
        <v>155</v>
      </c>
      <c r="EC216" s="3" t="s">
        <v>155</v>
      </c>
      <c r="ED216" s="3" t="s">
        <v>155</v>
      </c>
      <c r="EE216" s="3" t="s">
        <v>155</v>
      </c>
      <c r="EF216" s="3" t="s">
        <v>155</v>
      </c>
      <c r="EG216" s="3" t="s">
        <v>155</v>
      </c>
      <c r="EH216" s="3" t="s">
        <v>204</v>
      </c>
      <c r="EI216" s="3" t="s">
        <v>215</v>
      </c>
      <c r="EJ216" s="3" t="s">
        <v>204</v>
      </c>
      <c r="EK216" s="3" t="s">
        <v>204</v>
      </c>
      <c r="EL216" s="3" t="s">
        <v>182</v>
      </c>
      <c r="EM216" s="3" t="s">
        <v>204</v>
      </c>
      <c r="EN216" s="3" t="s">
        <v>204</v>
      </c>
      <c r="EO216" s="3" t="s">
        <v>205</v>
      </c>
      <c r="EP216" s="3" t="s">
        <v>183</v>
      </c>
      <c r="EQ216" s="3" t="s">
        <v>183</v>
      </c>
      <c r="ER216" s="3" t="s">
        <v>205</v>
      </c>
      <c r="ES216" s="3" t="s">
        <v>205</v>
      </c>
      <c r="ET216" s="3" t="s">
        <v>205</v>
      </c>
      <c r="EU216" s="3" t="s">
        <v>205</v>
      </c>
      <c r="EV216" s="3" t="s">
        <v>517</v>
      </c>
      <c r="EW216" s="4" t="str">
        <f>TEXT("6279057082096669609","0")</f>
        <v>6279057082096669609</v>
      </c>
    </row>
    <row r="217">
      <c r="A217" s="2">
        <v>45847.736238425925</v>
      </c>
      <c r="B217" s="3" t="s">
        <v>153</v>
      </c>
      <c r="C217" s="3" t="s">
        <v>155</v>
      </c>
      <c r="E217" s="3" t="s">
        <v>155</v>
      </c>
      <c r="F217" s="3" t="s">
        <v>153</v>
      </c>
      <c r="G217" s="3" t="s">
        <v>155</v>
      </c>
      <c r="K217" s="3" t="s">
        <v>185</v>
      </c>
      <c r="N217" s="3" t="s">
        <v>158</v>
      </c>
      <c r="S217" s="3" t="s">
        <v>158</v>
      </c>
      <c r="X217" s="3" t="s">
        <v>158</v>
      </c>
      <c r="AB217" s="3" t="s">
        <v>157</v>
      </c>
      <c r="AG217" s="3" t="s">
        <v>224</v>
      </c>
      <c r="AH217" s="3">
        <v>1993.0</v>
      </c>
      <c r="AI217" s="3" t="s">
        <v>187</v>
      </c>
      <c r="AJ217" s="3" t="s">
        <v>188</v>
      </c>
      <c r="AN217" s="3" t="s">
        <v>246</v>
      </c>
      <c r="AP217" s="3" t="s">
        <v>190</v>
      </c>
      <c r="AQ217" s="3" t="s">
        <v>243</v>
      </c>
      <c r="AR217" s="3" t="s">
        <v>210</v>
      </c>
      <c r="AS217" s="3" t="s">
        <v>243</v>
      </c>
      <c r="AT217" s="3" t="s">
        <v>162</v>
      </c>
      <c r="AU217" s="3" t="s">
        <v>155</v>
      </c>
      <c r="BD217" s="3" t="s">
        <v>153</v>
      </c>
      <c r="BE217" s="3" t="s">
        <v>191</v>
      </c>
      <c r="BF217" s="3" t="s">
        <v>191</v>
      </c>
      <c r="BG217" s="3" t="s">
        <v>191</v>
      </c>
      <c r="BH217" s="3" t="s">
        <v>191</v>
      </c>
      <c r="BI217" s="3" t="s">
        <v>192</v>
      </c>
      <c r="BJ217" s="3" t="s">
        <v>192</v>
      </c>
      <c r="BK217" s="3" t="s">
        <v>195</v>
      </c>
      <c r="BL217" s="3" t="s">
        <v>192</v>
      </c>
      <c r="BM217" s="3" t="s">
        <v>192</v>
      </c>
      <c r="BN217" s="3" t="s">
        <v>192</v>
      </c>
      <c r="BO217" s="3" t="s">
        <v>192</v>
      </c>
      <c r="BP217" s="3" t="s">
        <v>192</v>
      </c>
      <c r="BQ217" s="3" t="s">
        <v>203</v>
      </c>
      <c r="BR217" s="3" t="s">
        <v>181</v>
      </c>
      <c r="BS217" s="3" t="s">
        <v>181</v>
      </c>
      <c r="BT217" s="3" t="s">
        <v>181</v>
      </c>
      <c r="BU217" s="3" t="s">
        <v>203</v>
      </c>
      <c r="BV217" s="3" t="s">
        <v>203</v>
      </c>
      <c r="BW217" s="3" t="s">
        <v>196</v>
      </c>
      <c r="CB217" s="3" t="s">
        <v>155</v>
      </c>
      <c r="CF217" s="3" t="s">
        <v>318</v>
      </c>
      <c r="CG217" s="3" t="s">
        <v>155</v>
      </c>
      <c r="CH217" s="3">
        <v>0.0</v>
      </c>
      <c r="CI217" s="3" t="s">
        <v>172</v>
      </c>
      <c r="CS217" s="3" t="s">
        <v>155</v>
      </c>
      <c r="CY217" s="3" t="s">
        <v>201</v>
      </c>
      <c r="CZ217" s="3" t="s">
        <v>199</v>
      </c>
      <c r="DA217" s="3" t="s">
        <v>229</v>
      </c>
      <c r="DB217" s="3" t="s">
        <v>199</v>
      </c>
      <c r="DC217" s="3" t="s">
        <v>229</v>
      </c>
      <c r="DD217" s="3" t="s">
        <v>199</v>
      </c>
      <c r="DE217" s="3" t="s">
        <v>200</v>
      </c>
      <c r="DF217" s="3" t="s">
        <v>180</v>
      </c>
      <c r="DG217" s="3" t="s">
        <v>180</v>
      </c>
      <c r="DH217" s="3" t="s">
        <v>201</v>
      </c>
      <c r="DI217" s="3" t="s">
        <v>180</v>
      </c>
      <c r="DJ217" s="3" t="s">
        <v>180</v>
      </c>
      <c r="DK217" s="3" t="s">
        <v>203</v>
      </c>
      <c r="DL217" s="3" t="s">
        <v>181</v>
      </c>
      <c r="DM217" s="3" t="s">
        <v>196</v>
      </c>
      <c r="DN217" s="3" t="s">
        <v>196</v>
      </c>
      <c r="DO217" s="3" t="s">
        <v>197</v>
      </c>
      <c r="DP217" s="3" t="s">
        <v>181</v>
      </c>
      <c r="DQ217" s="3" t="s">
        <v>202</v>
      </c>
      <c r="DR217" s="3" t="s">
        <v>202</v>
      </c>
      <c r="DS217" s="3" t="s">
        <v>202</v>
      </c>
      <c r="DT217" s="3" t="s">
        <v>202</v>
      </c>
      <c r="DU217" s="3" t="s">
        <v>202</v>
      </c>
      <c r="DV217" s="3" t="s">
        <v>202</v>
      </c>
      <c r="DW217" s="3" t="s">
        <v>202</v>
      </c>
      <c r="DX217" s="3" t="s">
        <v>181</v>
      </c>
      <c r="DY217" s="3" t="s">
        <v>196</v>
      </c>
      <c r="DZ217" s="3" t="s">
        <v>196</v>
      </c>
      <c r="EA217" s="3" t="s">
        <v>155</v>
      </c>
      <c r="EB217" s="3" t="s">
        <v>155</v>
      </c>
      <c r="EC217" s="3" t="s">
        <v>155</v>
      </c>
      <c r="ED217" s="3" t="s">
        <v>155</v>
      </c>
      <c r="EE217" s="3" t="s">
        <v>155</v>
      </c>
      <c r="EF217" s="3" t="s">
        <v>155</v>
      </c>
      <c r="EG217" s="3" t="s">
        <v>155</v>
      </c>
      <c r="EH217" s="3" t="s">
        <v>204</v>
      </c>
      <c r="EI217" s="3" t="s">
        <v>182</v>
      </c>
      <c r="EJ217" s="3" t="s">
        <v>204</v>
      </c>
      <c r="EK217" s="3" t="s">
        <v>182</v>
      </c>
      <c r="EL217" s="3" t="s">
        <v>182</v>
      </c>
      <c r="EM217" s="3" t="s">
        <v>204</v>
      </c>
      <c r="EN217" s="3" t="s">
        <v>182</v>
      </c>
      <c r="EO217" s="3" t="s">
        <v>192</v>
      </c>
      <c r="EP217" s="3" t="s">
        <v>192</v>
      </c>
      <c r="EQ217" s="3" t="s">
        <v>192</v>
      </c>
      <c r="ER217" s="3" t="s">
        <v>206</v>
      </c>
      <c r="ES217" s="3" t="s">
        <v>193</v>
      </c>
      <c r="ET217" s="3" t="s">
        <v>193</v>
      </c>
      <c r="EU217" s="3" t="s">
        <v>193</v>
      </c>
      <c r="EV217" s="3" t="s">
        <v>518</v>
      </c>
      <c r="EW217" s="4" t="str">
        <f>TEXT("6279064111387091175","0")</f>
        <v>6279064111387091175</v>
      </c>
    </row>
    <row r="218">
      <c r="A218" s="2">
        <v>45847.73685185185</v>
      </c>
      <c r="B218" s="3" t="s">
        <v>153</v>
      </c>
      <c r="C218" s="3" t="s">
        <v>155</v>
      </c>
      <c r="E218" s="3" t="s">
        <v>155</v>
      </c>
      <c r="F218" s="3" t="s">
        <v>155</v>
      </c>
      <c r="G218" s="3" t="s">
        <v>155</v>
      </c>
      <c r="J218" s="3" t="s">
        <v>186</v>
      </c>
      <c r="N218" s="3" t="s">
        <v>158</v>
      </c>
      <c r="R218" s="3" t="s">
        <v>157</v>
      </c>
      <c r="W218" s="3" t="s">
        <v>157</v>
      </c>
      <c r="AC218" s="3" t="s">
        <v>158</v>
      </c>
      <c r="AG218" s="3" t="s">
        <v>217</v>
      </c>
      <c r="AH218" s="3">
        <v>2022.0</v>
      </c>
      <c r="AI218" s="3" t="s">
        <v>279</v>
      </c>
      <c r="AO218" s="3" t="s">
        <v>153</v>
      </c>
      <c r="AP218" s="3" t="s">
        <v>190</v>
      </c>
      <c r="AQ218" s="3" t="s">
        <v>250</v>
      </c>
      <c r="AR218" s="3" t="s">
        <v>190</v>
      </c>
      <c r="AS218" s="3" t="s">
        <v>250</v>
      </c>
      <c r="AT218" s="3" t="s">
        <v>234</v>
      </c>
      <c r="AU218" s="3" t="s">
        <v>153</v>
      </c>
      <c r="AV218" s="3" t="s">
        <v>153</v>
      </c>
      <c r="AW218" s="3" t="s">
        <v>355</v>
      </c>
      <c r="AX218" s="3" t="s">
        <v>153</v>
      </c>
      <c r="AY218" s="3" t="s">
        <v>212</v>
      </c>
      <c r="BD218" s="3" t="s">
        <v>153</v>
      </c>
      <c r="BE218" s="3" t="s">
        <v>191</v>
      </c>
      <c r="BF218" s="3" t="s">
        <v>191</v>
      </c>
      <c r="BG218" s="3" t="s">
        <v>191</v>
      </c>
      <c r="BH218" s="3" t="s">
        <v>191</v>
      </c>
      <c r="BI218" s="3" t="s">
        <v>194</v>
      </c>
      <c r="BJ218" s="3" t="s">
        <v>192</v>
      </c>
      <c r="BK218" s="3" t="s">
        <v>194</v>
      </c>
      <c r="BL218" s="3" t="s">
        <v>194</v>
      </c>
      <c r="BM218" s="3" t="s">
        <v>193</v>
      </c>
      <c r="BN218" s="3" t="s">
        <v>194</v>
      </c>
      <c r="BO218" s="3" t="s">
        <v>195</v>
      </c>
      <c r="BP218" s="3" t="s">
        <v>193</v>
      </c>
      <c r="BQ218" s="3" t="s">
        <v>203</v>
      </c>
      <c r="BR218" s="3" t="s">
        <v>181</v>
      </c>
      <c r="BS218" s="3" t="s">
        <v>181</v>
      </c>
      <c r="BT218" s="3" t="s">
        <v>181</v>
      </c>
      <c r="BU218" s="3" t="s">
        <v>196</v>
      </c>
      <c r="BV218" s="3" t="s">
        <v>196</v>
      </c>
      <c r="BW218" s="3" t="s">
        <v>197</v>
      </c>
      <c r="BX218" s="3" t="s">
        <v>193</v>
      </c>
      <c r="BY218" s="3" t="s">
        <v>193</v>
      </c>
      <c r="BZ218" s="3" t="s">
        <v>193</v>
      </c>
      <c r="CA218" s="3" t="s">
        <v>192</v>
      </c>
      <c r="CB218" s="3" t="s">
        <v>155</v>
      </c>
      <c r="CF218" s="3" t="s">
        <v>155</v>
      </c>
      <c r="CG218" s="3" t="s">
        <v>155</v>
      </c>
      <c r="CH218" s="3">
        <v>0.0</v>
      </c>
      <c r="CI218" s="3" t="s">
        <v>172</v>
      </c>
      <c r="CS218" s="3" t="s">
        <v>155</v>
      </c>
      <c r="CY218" s="3" t="s">
        <v>180</v>
      </c>
      <c r="CZ218" s="3" t="s">
        <v>179</v>
      </c>
      <c r="DA218" s="3" t="s">
        <v>179</v>
      </c>
      <c r="DB218" s="3" t="s">
        <v>179</v>
      </c>
      <c r="DC218" s="3" t="s">
        <v>200</v>
      </c>
      <c r="DD218" s="3" t="s">
        <v>200</v>
      </c>
      <c r="DE218" s="3" t="s">
        <v>200</v>
      </c>
      <c r="DF218" s="3" t="s">
        <v>230</v>
      </c>
      <c r="DG218" s="3" t="s">
        <v>230</v>
      </c>
      <c r="DH218" s="3" t="s">
        <v>180</v>
      </c>
      <c r="DI218" s="3" t="s">
        <v>230</v>
      </c>
      <c r="DJ218" s="3" t="s">
        <v>230</v>
      </c>
      <c r="DK218" s="3" t="s">
        <v>202</v>
      </c>
      <c r="DL218" s="3" t="s">
        <v>197</v>
      </c>
      <c r="DM218" s="3" t="s">
        <v>197</v>
      </c>
      <c r="DN218" s="3" t="s">
        <v>196</v>
      </c>
      <c r="DO218" s="3" t="s">
        <v>202</v>
      </c>
      <c r="DP218" s="3" t="s">
        <v>197</v>
      </c>
      <c r="DQ218" s="3" t="s">
        <v>181</v>
      </c>
      <c r="DR218" s="3" t="s">
        <v>181</v>
      </c>
      <c r="DS218" s="3" t="s">
        <v>181</v>
      </c>
      <c r="DT218" s="3" t="s">
        <v>181</v>
      </c>
      <c r="DU218" s="3" t="s">
        <v>197</v>
      </c>
      <c r="DV218" s="3" t="s">
        <v>197</v>
      </c>
      <c r="DW218" s="3" t="s">
        <v>197</v>
      </c>
      <c r="DX218" s="3" t="s">
        <v>196</v>
      </c>
      <c r="DY218" s="3" t="s">
        <v>196</v>
      </c>
      <c r="DZ218" s="3" t="s">
        <v>196</v>
      </c>
      <c r="EA218" s="3" t="s">
        <v>155</v>
      </c>
      <c r="EB218" s="3" t="s">
        <v>155</v>
      </c>
      <c r="EC218" s="3" t="s">
        <v>155</v>
      </c>
      <c r="ED218" s="3" t="s">
        <v>155</v>
      </c>
      <c r="EE218" s="3" t="s">
        <v>155</v>
      </c>
      <c r="EF218" s="3" t="s">
        <v>155</v>
      </c>
      <c r="EG218" s="3" t="s">
        <v>155</v>
      </c>
      <c r="EH218" s="3" t="s">
        <v>204</v>
      </c>
      <c r="EI218" s="3" t="s">
        <v>204</v>
      </c>
      <c r="EJ218" s="3" t="s">
        <v>204</v>
      </c>
      <c r="EK218" s="3" t="s">
        <v>204</v>
      </c>
      <c r="EL218" s="3" t="s">
        <v>182</v>
      </c>
      <c r="EM218" s="3" t="s">
        <v>182</v>
      </c>
      <c r="EN218" s="3" t="s">
        <v>182</v>
      </c>
      <c r="EO218" s="3" t="s">
        <v>192</v>
      </c>
      <c r="EP218" s="3" t="s">
        <v>192</v>
      </c>
      <c r="EQ218" s="3" t="s">
        <v>183</v>
      </c>
      <c r="ER218" s="3" t="s">
        <v>192</v>
      </c>
      <c r="ES218" s="3" t="s">
        <v>192</v>
      </c>
      <c r="ET218" s="3" t="s">
        <v>192</v>
      </c>
      <c r="EU218" s="3" t="s">
        <v>192</v>
      </c>
      <c r="EV218" s="3" t="s">
        <v>519</v>
      </c>
      <c r="EW218" s="4" t="str">
        <f>TEXT("6279064640696115569","0")</f>
        <v>6279064640696115569</v>
      </c>
    </row>
    <row r="219">
      <c r="A219" s="2">
        <v>45847.73782407407</v>
      </c>
      <c r="B219" s="3" t="s">
        <v>153</v>
      </c>
      <c r="C219" s="3" t="s">
        <v>155</v>
      </c>
      <c r="E219" s="3" t="s">
        <v>155</v>
      </c>
      <c r="F219" s="3" t="s">
        <v>153</v>
      </c>
      <c r="G219" s="3" t="s">
        <v>155</v>
      </c>
      <c r="J219" s="3" t="s">
        <v>186</v>
      </c>
      <c r="N219" s="3" t="s">
        <v>158</v>
      </c>
      <c r="S219" s="3" t="s">
        <v>158</v>
      </c>
      <c r="W219" s="3" t="s">
        <v>157</v>
      </c>
      <c r="AF219" s="3" t="s">
        <v>156</v>
      </c>
      <c r="AG219" s="3" t="s">
        <v>217</v>
      </c>
      <c r="AH219" s="3">
        <v>2019.0</v>
      </c>
      <c r="AI219" s="3" t="s">
        <v>279</v>
      </c>
      <c r="AO219" s="3" t="s">
        <v>153</v>
      </c>
      <c r="AP219" s="3" t="s">
        <v>190</v>
      </c>
      <c r="AQ219" s="3" t="s">
        <v>190</v>
      </c>
      <c r="AR219" s="3" t="s">
        <v>190</v>
      </c>
      <c r="AS219" s="3" t="s">
        <v>190</v>
      </c>
      <c r="AT219" s="3" t="s">
        <v>218</v>
      </c>
      <c r="AU219" s="3" t="s">
        <v>153</v>
      </c>
      <c r="AV219" s="3" t="s">
        <v>153</v>
      </c>
      <c r="AW219" s="3" t="s">
        <v>355</v>
      </c>
      <c r="AX219" s="3" t="s">
        <v>153</v>
      </c>
      <c r="AY219" s="3" t="s">
        <v>212</v>
      </c>
      <c r="BD219" s="3" t="s">
        <v>153</v>
      </c>
      <c r="BE219" s="3" t="s">
        <v>227</v>
      </c>
      <c r="BF219" s="3" t="s">
        <v>220</v>
      </c>
      <c r="BG219" s="3" t="s">
        <v>227</v>
      </c>
      <c r="BH219" s="3" t="s">
        <v>220</v>
      </c>
      <c r="BI219" s="3" t="s">
        <v>192</v>
      </c>
      <c r="BJ219" s="3" t="s">
        <v>192</v>
      </c>
      <c r="BK219" s="3" t="s">
        <v>195</v>
      </c>
      <c r="BL219" s="3" t="s">
        <v>195</v>
      </c>
      <c r="BM219" s="3" t="s">
        <v>195</v>
      </c>
      <c r="BN219" s="3" t="s">
        <v>192</v>
      </c>
      <c r="BO219" s="3" t="s">
        <v>192</v>
      </c>
      <c r="BP219" s="3" t="s">
        <v>195</v>
      </c>
      <c r="BQ219" s="3" t="s">
        <v>196</v>
      </c>
      <c r="BR219" s="3" t="s">
        <v>196</v>
      </c>
      <c r="BS219" s="3" t="s">
        <v>196</v>
      </c>
      <c r="BT219" s="3" t="s">
        <v>197</v>
      </c>
      <c r="BU219" s="3" t="s">
        <v>197</v>
      </c>
      <c r="BV219" s="3" t="s">
        <v>197</v>
      </c>
      <c r="BW219" s="3" t="s">
        <v>197</v>
      </c>
      <c r="BX219" s="3" t="s">
        <v>195</v>
      </c>
      <c r="BY219" s="3" t="s">
        <v>195</v>
      </c>
      <c r="BZ219" s="3" t="s">
        <v>193</v>
      </c>
      <c r="CA219" s="3" t="s">
        <v>192</v>
      </c>
      <c r="CB219" s="3" t="s">
        <v>153</v>
      </c>
      <c r="CC219" s="3" t="s">
        <v>167</v>
      </c>
      <c r="CD219" s="3" t="s">
        <v>168</v>
      </c>
      <c r="CE219" s="3" t="s">
        <v>155</v>
      </c>
      <c r="CF219" s="3" t="s">
        <v>155</v>
      </c>
      <c r="CG219" s="3" t="s">
        <v>256</v>
      </c>
      <c r="CH219" s="3">
        <v>2.0</v>
      </c>
      <c r="CI219" s="3" t="s">
        <v>172</v>
      </c>
      <c r="CS219" s="3" t="s">
        <v>155</v>
      </c>
      <c r="CY219" s="3" t="s">
        <v>180</v>
      </c>
      <c r="CZ219" s="3" t="s">
        <v>199</v>
      </c>
      <c r="DA219" s="3" t="s">
        <v>199</v>
      </c>
      <c r="DB219" s="3" t="s">
        <v>179</v>
      </c>
      <c r="DC219" s="3" t="s">
        <v>200</v>
      </c>
      <c r="DD219" s="3" t="s">
        <v>200</v>
      </c>
      <c r="DE219" s="3" t="s">
        <v>200</v>
      </c>
      <c r="DF219" s="3" t="s">
        <v>180</v>
      </c>
      <c r="DG219" s="3" t="s">
        <v>230</v>
      </c>
      <c r="DH219" s="3" t="s">
        <v>180</v>
      </c>
      <c r="DI219" s="3" t="s">
        <v>180</v>
      </c>
      <c r="DJ219" s="3" t="s">
        <v>230</v>
      </c>
      <c r="DK219" s="3" t="s">
        <v>196</v>
      </c>
      <c r="DL219" s="3" t="s">
        <v>196</v>
      </c>
      <c r="DM219" s="3" t="s">
        <v>202</v>
      </c>
      <c r="DN219" s="3" t="s">
        <v>202</v>
      </c>
      <c r="DO219" s="3" t="s">
        <v>181</v>
      </c>
      <c r="DP219" s="3" t="s">
        <v>196</v>
      </c>
      <c r="DQ219" s="3" t="s">
        <v>196</v>
      </c>
      <c r="DR219" s="3" t="s">
        <v>181</v>
      </c>
      <c r="DS219" s="3" t="s">
        <v>203</v>
      </c>
      <c r="DT219" s="3" t="s">
        <v>203</v>
      </c>
      <c r="DU219" s="3" t="s">
        <v>202</v>
      </c>
      <c r="DV219" s="3" t="s">
        <v>202</v>
      </c>
      <c r="DW219" s="3" t="s">
        <v>202</v>
      </c>
      <c r="DX219" s="3" t="s">
        <v>196</v>
      </c>
      <c r="DY219" s="3" t="s">
        <v>196</v>
      </c>
      <c r="DZ219" s="3" t="s">
        <v>196</v>
      </c>
      <c r="EA219" s="3" t="s">
        <v>155</v>
      </c>
      <c r="EB219" s="3" t="s">
        <v>155</v>
      </c>
      <c r="EC219" s="3" t="s">
        <v>155</v>
      </c>
      <c r="ED219" s="3" t="s">
        <v>155</v>
      </c>
      <c r="EE219" s="3" t="s">
        <v>155</v>
      </c>
      <c r="EF219" s="3" t="s">
        <v>155</v>
      </c>
      <c r="EG219" s="3" t="s">
        <v>155</v>
      </c>
      <c r="EH219" s="3" t="s">
        <v>204</v>
      </c>
      <c r="EI219" s="3" t="s">
        <v>204</v>
      </c>
      <c r="EJ219" s="3" t="s">
        <v>204</v>
      </c>
      <c r="EK219" s="3" t="s">
        <v>222</v>
      </c>
      <c r="EL219" s="3" t="s">
        <v>182</v>
      </c>
      <c r="EM219" s="3" t="s">
        <v>215</v>
      </c>
      <c r="EN219" s="3" t="s">
        <v>182</v>
      </c>
      <c r="EO219" s="3" t="s">
        <v>192</v>
      </c>
      <c r="EP219" s="3" t="s">
        <v>192</v>
      </c>
      <c r="EQ219" s="3" t="s">
        <v>192</v>
      </c>
      <c r="ER219" s="3" t="s">
        <v>192</v>
      </c>
      <c r="ES219" s="3" t="s">
        <v>206</v>
      </c>
      <c r="ET219" s="3" t="s">
        <v>206</v>
      </c>
      <c r="EU219" s="3" t="s">
        <v>192</v>
      </c>
      <c r="EV219" s="3" t="s">
        <v>520</v>
      </c>
      <c r="EW219" s="4" t="str">
        <f>TEXT("6279065480123134327","0")</f>
        <v>6279065480123134327</v>
      </c>
    </row>
    <row r="220">
      <c r="A220" s="2">
        <v>45847.75732638889</v>
      </c>
      <c r="B220" s="3" t="s">
        <v>153</v>
      </c>
      <c r="C220" s="3" t="s">
        <v>153</v>
      </c>
      <c r="D220" s="3" t="s">
        <v>284</v>
      </c>
      <c r="E220" s="3" t="s">
        <v>155</v>
      </c>
      <c r="F220" s="3" t="s">
        <v>153</v>
      </c>
      <c r="G220" s="3" t="s">
        <v>155</v>
      </c>
      <c r="K220" s="3" t="s">
        <v>185</v>
      </c>
      <c r="N220" s="3" t="s">
        <v>158</v>
      </c>
      <c r="S220" s="3" t="s">
        <v>158</v>
      </c>
      <c r="X220" s="3" t="s">
        <v>158</v>
      </c>
      <c r="AC220" s="3" t="s">
        <v>158</v>
      </c>
      <c r="AG220" s="3" t="s">
        <v>224</v>
      </c>
      <c r="AH220" s="3">
        <v>2021.0</v>
      </c>
      <c r="AI220" s="3" t="s">
        <v>187</v>
      </c>
      <c r="AM220" s="3" t="s">
        <v>272</v>
      </c>
      <c r="AN220" s="3" t="s">
        <v>314</v>
      </c>
      <c r="AP220" s="3" t="s">
        <v>190</v>
      </c>
      <c r="AQ220" s="3" t="s">
        <v>190</v>
      </c>
      <c r="AR220" s="3" t="s">
        <v>190</v>
      </c>
      <c r="AS220" s="3" t="s">
        <v>190</v>
      </c>
      <c r="AT220" s="3" t="s">
        <v>162</v>
      </c>
      <c r="AU220" s="3" t="s">
        <v>155</v>
      </c>
      <c r="AV220" s="3" t="s">
        <v>153</v>
      </c>
      <c r="AW220" s="3" t="s">
        <v>219</v>
      </c>
      <c r="BD220" s="3" t="s">
        <v>153</v>
      </c>
      <c r="BE220" s="3" t="s">
        <v>227</v>
      </c>
      <c r="BF220" s="3" t="s">
        <v>227</v>
      </c>
      <c r="BG220" s="3" t="s">
        <v>227</v>
      </c>
      <c r="BH220" s="3" t="s">
        <v>227</v>
      </c>
      <c r="BI220" s="3" t="s">
        <v>193</v>
      </c>
      <c r="BJ220" s="3" t="s">
        <v>195</v>
      </c>
      <c r="BK220" s="3" t="s">
        <v>193</v>
      </c>
      <c r="BL220" s="3" t="s">
        <v>193</v>
      </c>
      <c r="BM220" s="3" t="s">
        <v>193</v>
      </c>
      <c r="BN220" s="3" t="s">
        <v>193</v>
      </c>
      <c r="BO220" s="3" t="s">
        <v>195</v>
      </c>
      <c r="BP220" s="3" t="s">
        <v>192</v>
      </c>
      <c r="BQ220" s="3" t="s">
        <v>197</v>
      </c>
      <c r="BR220" s="3" t="s">
        <v>166</v>
      </c>
      <c r="BS220" s="3" t="s">
        <v>197</v>
      </c>
      <c r="BT220" s="3" t="s">
        <v>166</v>
      </c>
      <c r="BU220" s="3" t="s">
        <v>197</v>
      </c>
      <c r="BV220" s="3" t="s">
        <v>196</v>
      </c>
      <c r="BW220" s="3" t="s">
        <v>166</v>
      </c>
      <c r="CB220" s="3" t="s">
        <v>155</v>
      </c>
      <c r="CF220" s="3" t="s">
        <v>155</v>
      </c>
      <c r="CG220" s="3" t="s">
        <v>155</v>
      </c>
      <c r="CH220" s="3">
        <v>0.0</v>
      </c>
      <c r="CI220" s="3" t="s">
        <v>172</v>
      </c>
      <c r="CS220" s="3" t="s">
        <v>155</v>
      </c>
      <c r="CY220" s="3" t="s">
        <v>180</v>
      </c>
      <c r="CZ220" s="3" t="s">
        <v>200</v>
      </c>
      <c r="DA220" s="3" t="s">
        <v>179</v>
      </c>
      <c r="DB220" s="3" t="s">
        <v>200</v>
      </c>
      <c r="DC220" s="3" t="s">
        <v>200</v>
      </c>
      <c r="DD220" s="3" t="s">
        <v>200</v>
      </c>
      <c r="DE220" s="3" t="s">
        <v>200</v>
      </c>
      <c r="DF220" s="3" t="s">
        <v>230</v>
      </c>
      <c r="DG220" s="3" t="s">
        <v>180</v>
      </c>
      <c r="DH220" s="3" t="s">
        <v>180</v>
      </c>
      <c r="DI220" s="3" t="s">
        <v>230</v>
      </c>
      <c r="DJ220" s="3" t="s">
        <v>230</v>
      </c>
      <c r="DK220" s="3" t="s">
        <v>197</v>
      </c>
      <c r="DL220" s="3" t="s">
        <v>202</v>
      </c>
      <c r="DM220" s="3" t="s">
        <v>202</v>
      </c>
      <c r="DN220" s="3" t="s">
        <v>202</v>
      </c>
      <c r="DO220" s="3" t="s">
        <v>197</v>
      </c>
      <c r="DP220" s="3" t="s">
        <v>202</v>
      </c>
      <c r="DQ220" s="3" t="s">
        <v>197</v>
      </c>
      <c r="DR220" s="3" t="s">
        <v>202</v>
      </c>
      <c r="DS220" s="3" t="s">
        <v>203</v>
      </c>
      <c r="DT220" s="3" t="s">
        <v>203</v>
      </c>
      <c r="DU220" s="3" t="s">
        <v>202</v>
      </c>
      <c r="DV220" s="3" t="s">
        <v>202</v>
      </c>
      <c r="DW220" s="3" t="s">
        <v>202</v>
      </c>
      <c r="DX220" s="3" t="s">
        <v>202</v>
      </c>
      <c r="DY220" s="3" t="s">
        <v>202</v>
      </c>
      <c r="DZ220" s="3" t="s">
        <v>202</v>
      </c>
      <c r="EA220" s="3" t="s">
        <v>155</v>
      </c>
      <c r="EB220" s="3" t="s">
        <v>155</v>
      </c>
      <c r="EC220" s="3" t="s">
        <v>155</v>
      </c>
      <c r="ED220" s="3" t="s">
        <v>155</v>
      </c>
      <c r="EE220" s="3" t="s">
        <v>155</v>
      </c>
      <c r="EF220" s="3" t="s">
        <v>155</v>
      </c>
      <c r="EG220" s="3" t="s">
        <v>155</v>
      </c>
      <c r="EH220" s="3" t="s">
        <v>204</v>
      </c>
      <c r="EI220" s="3" t="s">
        <v>204</v>
      </c>
      <c r="EJ220" s="3" t="s">
        <v>204</v>
      </c>
      <c r="EK220" s="3" t="s">
        <v>182</v>
      </c>
      <c r="EL220" s="3" t="s">
        <v>182</v>
      </c>
      <c r="EM220" s="3" t="s">
        <v>247</v>
      </c>
      <c r="EN220" s="3" t="s">
        <v>182</v>
      </c>
      <c r="EO220" s="3" t="s">
        <v>192</v>
      </c>
      <c r="EP220" s="3" t="s">
        <v>192</v>
      </c>
      <c r="EQ220" s="3" t="s">
        <v>206</v>
      </c>
      <c r="ER220" s="3" t="s">
        <v>192</v>
      </c>
      <c r="ES220" s="3" t="s">
        <v>192</v>
      </c>
      <c r="ET220" s="3" t="s">
        <v>192</v>
      </c>
      <c r="EU220" s="3" t="s">
        <v>192</v>
      </c>
      <c r="EV220" s="3" t="s">
        <v>521</v>
      </c>
      <c r="EW220" s="4" t="str">
        <f>TEXT("6279082330129634299","0")</f>
        <v>6279082330129634299</v>
      </c>
    </row>
    <row r="221">
      <c r="A221" s="2">
        <v>45847.759409722225</v>
      </c>
      <c r="B221" s="3" t="s">
        <v>153</v>
      </c>
      <c r="C221" s="3" t="s">
        <v>153</v>
      </c>
      <c r="D221" s="3" t="s">
        <v>444</v>
      </c>
      <c r="E221" s="3" t="s">
        <v>155</v>
      </c>
      <c r="F221" s="3" t="s">
        <v>153</v>
      </c>
      <c r="G221" s="3" t="s">
        <v>155</v>
      </c>
      <c r="J221" s="3" t="s">
        <v>186</v>
      </c>
      <c r="N221" s="3" t="s">
        <v>158</v>
      </c>
      <c r="S221" s="3" t="s">
        <v>158</v>
      </c>
      <c r="W221" s="3" t="s">
        <v>157</v>
      </c>
      <c r="AB221" s="3" t="s">
        <v>157</v>
      </c>
      <c r="AG221" s="3" t="s">
        <v>224</v>
      </c>
      <c r="AH221" s="3">
        <v>2022.0</v>
      </c>
      <c r="AI221" s="3" t="s">
        <v>253</v>
      </c>
      <c r="AP221" s="3" t="s">
        <v>190</v>
      </c>
      <c r="AQ221" s="3" t="s">
        <v>210</v>
      </c>
      <c r="AR221" s="3" t="s">
        <v>210</v>
      </c>
      <c r="AS221" s="3" t="s">
        <v>190</v>
      </c>
      <c r="AT221" s="3" t="s">
        <v>234</v>
      </c>
      <c r="AU221" s="3" t="s">
        <v>153</v>
      </c>
      <c r="AV221" s="3" t="s">
        <v>153</v>
      </c>
      <c r="AW221" s="3" t="s">
        <v>288</v>
      </c>
      <c r="AX221" s="3" t="s">
        <v>153</v>
      </c>
      <c r="AY221" s="3" t="s">
        <v>253</v>
      </c>
      <c r="BD221" s="3" t="s">
        <v>153</v>
      </c>
      <c r="BE221" s="3" t="s">
        <v>220</v>
      </c>
      <c r="BF221" s="3" t="s">
        <v>191</v>
      </c>
      <c r="BG221" s="3" t="s">
        <v>227</v>
      </c>
      <c r="BH221" s="3" t="s">
        <v>227</v>
      </c>
      <c r="BI221" s="3" t="s">
        <v>192</v>
      </c>
      <c r="BJ221" s="3" t="s">
        <v>195</v>
      </c>
      <c r="BK221" s="3" t="s">
        <v>194</v>
      </c>
      <c r="BL221" s="3" t="s">
        <v>194</v>
      </c>
      <c r="BM221" s="3" t="s">
        <v>192</v>
      </c>
      <c r="BN221" s="3" t="s">
        <v>194</v>
      </c>
      <c r="BO221" s="3" t="s">
        <v>194</v>
      </c>
      <c r="BP221" s="3" t="s">
        <v>194</v>
      </c>
      <c r="BQ221" s="3" t="s">
        <v>203</v>
      </c>
      <c r="BR221" s="3" t="s">
        <v>203</v>
      </c>
      <c r="BS221" s="3" t="s">
        <v>181</v>
      </c>
      <c r="BT221" s="3" t="s">
        <v>181</v>
      </c>
      <c r="BU221" s="3" t="s">
        <v>203</v>
      </c>
      <c r="BV221" s="3" t="s">
        <v>203</v>
      </c>
      <c r="BW221" s="3" t="s">
        <v>203</v>
      </c>
      <c r="BX221" s="3" t="s">
        <v>194</v>
      </c>
      <c r="BY221" s="3" t="s">
        <v>194</v>
      </c>
      <c r="BZ221" s="3" t="s">
        <v>194</v>
      </c>
      <c r="CA221" s="3" t="s">
        <v>194</v>
      </c>
      <c r="CB221" s="3" t="s">
        <v>155</v>
      </c>
      <c r="CF221" s="3" t="s">
        <v>318</v>
      </c>
      <c r="CG221" s="3" t="s">
        <v>198</v>
      </c>
      <c r="CH221" s="3">
        <v>2.0</v>
      </c>
      <c r="CI221" s="3" t="s">
        <v>172</v>
      </c>
      <c r="CS221" s="3" t="s">
        <v>155</v>
      </c>
      <c r="CY221" s="3" t="s">
        <v>201</v>
      </c>
      <c r="CZ221" s="3" t="s">
        <v>199</v>
      </c>
      <c r="DA221" s="3" t="s">
        <v>199</v>
      </c>
      <c r="DB221" s="3" t="s">
        <v>199</v>
      </c>
      <c r="DC221" s="3" t="s">
        <v>199</v>
      </c>
      <c r="DD221" s="3" t="s">
        <v>199</v>
      </c>
      <c r="DE221" s="3" t="s">
        <v>199</v>
      </c>
      <c r="DF221" s="3" t="s">
        <v>178</v>
      </c>
      <c r="DG221" s="3" t="s">
        <v>178</v>
      </c>
      <c r="DH221" s="3" t="s">
        <v>178</v>
      </c>
      <c r="DI221" s="3" t="s">
        <v>178</v>
      </c>
      <c r="DJ221" s="3" t="s">
        <v>178</v>
      </c>
      <c r="DK221" s="3" t="s">
        <v>181</v>
      </c>
      <c r="DL221" s="3" t="s">
        <v>196</v>
      </c>
      <c r="DM221" s="3" t="s">
        <v>202</v>
      </c>
      <c r="DN221" s="3" t="s">
        <v>181</v>
      </c>
      <c r="DO221" s="3" t="s">
        <v>181</v>
      </c>
      <c r="DP221" s="3" t="s">
        <v>203</v>
      </c>
      <c r="DQ221" s="3" t="s">
        <v>202</v>
      </c>
      <c r="DR221" s="3" t="s">
        <v>202</v>
      </c>
      <c r="DS221" s="3" t="s">
        <v>202</v>
      </c>
      <c r="DT221" s="3" t="s">
        <v>196</v>
      </c>
      <c r="DU221" s="3" t="s">
        <v>196</v>
      </c>
      <c r="DV221" s="3" t="s">
        <v>202</v>
      </c>
      <c r="DW221" s="3" t="s">
        <v>196</v>
      </c>
      <c r="DX221" s="3" t="s">
        <v>196</v>
      </c>
      <c r="DY221" s="3" t="s">
        <v>196</v>
      </c>
      <c r="DZ221" s="3" t="s">
        <v>196</v>
      </c>
      <c r="EA221" s="3" t="s">
        <v>155</v>
      </c>
      <c r="EB221" s="3" t="s">
        <v>155</v>
      </c>
      <c r="EC221" s="3" t="s">
        <v>155</v>
      </c>
      <c r="ED221" s="3" t="s">
        <v>155</v>
      </c>
      <c r="EE221" s="3" t="s">
        <v>274</v>
      </c>
      <c r="EF221" s="3" t="s">
        <v>155</v>
      </c>
      <c r="EG221" s="3" t="s">
        <v>155</v>
      </c>
      <c r="EH221" s="3" t="s">
        <v>204</v>
      </c>
      <c r="EI221" s="3" t="s">
        <v>204</v>
      </c>
      <c r="EJ221" s="3" t="s">
        <v>204</v>
      </c>
      <c r="EK221" s="3" t="s">
        <v>182</v>
      </c>
      <c r="EL221" s="3" t="s">
        <v>182</v>
      </c>
      <c r="EM221" s="3" t="s">
        <v>182</v>
      </c>
      <c r="EN221" s="3" t="s">
        <v>182</v>
      </c>
      <c r="EO221" s="3" t="s">
        <v>205</v>
      </c>
      <c r="EP221" s="3" t="s">
        <v>205</v>
      </c>
      <c r="EQ221" s="3" t="s">
        <v>205</v>
      </c>
      <c r="ER221" s="3" t="s">
        <v>205</v>
      </c>
      <c r="ES221" s="3" t="s">
        <v>205</v>
      </c>
      <c r="ET221" s="3" t="s">
        <v>205</v>
      </c>
      <c r="EU221" s="3" t="s">
        <v>205</v>
      </c>
      <c r="EV221" s="3" t="s">
        <v>522</v>
      </c>
      <c r="EW221" s="4" t="str">
        <f>TEXT("6279084137897536798","0")</f>
        <v>6279084137897536798</v>
      </c>
    </row>
    <row r="222">
      <c r="A222" s="2">
        <v>45847.760567129626</v>
      </c>
      <c r="B222" s="3" t="s">
        <v>153</v>
      </c>
      <c r="C222" s="3" t="s">
        <v>153</v>
      </c>
      <c r="D222" s="3" t="s">
        <v>284</v>
      </c>
      <c r="E222" s="3" t="s">
        <v>153</v>
      </c>
      <c r="F222" s="3" t="s">
        <v>155</v>
      </c>
      <c r="G222" s="3" t="s">
        <v>155</v>
      </c>
      <c r="J222" s="3" t="s">
        <v>186</v>
      </c>
      <c r="O222" s="3" t="s">
        <v>186</v>
      </c>
      <c r="R222" s="3" t="s">
        <v>157</v>
      </c>
      <c r="X222" s="3" t="s">
        <v>158</v>
      </c>
      <c r="AC222" s="3" t="s">
        <v>158</v>
      </c>
      <c r="AG222" s="3" t="s">
        <v>159</v>
      </c>
      <c r="AH222" s="3">
        <v>2015.0</v>
      </c>
      <c r="AI222" s="3" t="s">
        <v>187</v>
      </c>
      <c r="AJ222" s="3" t="s">
        <v>188</v>
      </c>
      <c r="AN222" s="3" t="s">
        <v>246</v>
      </c>
      <c r="AP222" s="3" t="s">
        <v>190</v>
      </c>
      <c r="AQ222" s="3" t="s">
        <v>190</v>
      </c>
      <c r="AR222" s="3" t="s">
        <v>190</v>
      </c>
      <c r="AS222" s="3" t="s">
        <v>190</v>
      </c>
      <c r="AT222" s="3" t="s">
        <v>234</v>
      </c>
      <c r="AU222" s="3" t="s">
        <v>153</v>
      </c>
      <c r="AV222" s="3" t="s">
        <v>155</v>
      </c>
      <c r="BD222" s="3" t="s">
        <v>153</v>
      </c>
      <c r="BE222" s="3" t="s">
        <v>191</v>
      </c>
      <c r="BF222" s="3" t="s">
        <v>227</v>
      </c>
      <c r="BG222" s="3" t="s">
        <v>213</v>
      </c>
      <c r="BH222" s="3" t="s">
        <v>227</v>
      </c>
      <c r="BI222" s="3" t="s">
        <v>194</v>
      </c>
      <c r="BJ222" s="3" t="s">
        <v>192</v>
      </c>
      <c r="BK222" s="3" t="s">
        <v>194</v>
      </c>
      <c r="BL222" s="3" t="s">
        <v>194</v>
      </c>
      <c r="BM222" s="3" t="s">
        <v>192</v>
      </c>
      <c r="BN222" s="3" t="s">
        <v>194</v>
      </c>
      <c r="BO222" s="3" t="s">
        <v>194</v>
      </c>
      <c r="BP222" s="3" t="s">
        <v>192</v>
      </c>
      <c r="BQ222" s="3" t="s">
        <v>181</v>
      </c>
      <c r="BR222" s="3" t="s">
        <v>181</v>
      </c>
      <c r="BS222" s="3" t="s">
        <v>196</v>
      </c>
      <c r="BT222" s="3" t="s">
        <v>181</v>
      </c>
      <c r="BU222" s="3" t="s">
        <v>196</v>
      </c>
      <c r="BV222" s="3" t="s">
        <v>196</v>
      </c>
      <c r="BW222" s="3" t="s">
        <v>196</v>
      </c>
      <c r="BX222" s="3" t="s">
        <v>194</v>
      </c>
      <c r="BY222" s="3" t="s">
        <v>194</v>
      </c>
      <c r="BZ222" s="3" t="s">
        <v>194</v>
      </c>
      <c r="CA222" s="3" t="s">
        <v>194</v>
      </c>
      <c r="CB222" s="3" t="s">
        <v>153</v>
      </c>
      <c r="CC222" s="3" t="s">
        <v>167</v>
      </c>
      <c r="CD222" s="3" t="s">
        <v>168</v>
      </c>
      <c r="CE222" s="3" t="s">
        <v>169</v>
      </c>
      <c r="CF222" s="3" t="s">
        <v>316</v>
      </c>
      <c r="CG222" s="3" t="s">
        <v>267</v>
      </c>
      <c r="CH222" s="3">
        <v>5.0</v>
      </c>
      <c r="CI222" s="3" t="s">
        <v>172</v>
      </c>
      <c r="CS222" s="3" t="s">
        <v>155</v>
      </c>
      <c r="CY222" s="3" t="s">
        <v>201</v>
      </c>
      <c r="CZ222" s="3" t="s">
        <v>229</v>
      </c>
      <c r="DA222" s="3" t="s">
        <v>229</v>
      </c>
      <c r="DB222" s="3" t="s">
        <v>229</v>
      </c>
      <c r="DC222" s="3" t="s">
        <v>229</v>
      </c>
      <c r="DD222" s="3" t="s">
        <v>229</v>
      </c>
      <c r="DE222" s="3" t="s">
        <v>200</v>
      </c>
      <c r="DF222" s="3" t="s">
        <v>180</v>
      </c>
      <c r="DG222" s="3" t="s">
        <v>201</v>
      </c>
      <c r="DH222" s="3" t="s">
        <v>201</v>
      </c>
      <c r="DI222" s="3" t="s">
        <v>230</v>
      </c>
      <c r="DJ222" s="3" t="s">
        <v>180</v>
      </c>
      <c r="DK222" s="3" t="s">
        <v>197</v>
      </c>
      <c r="DL222" s="3" t="s">
        <v>203</v>
      </c>
      <c r="DM222" s="3" t="s">
        <v>197</v>
      </c>
      <c r="DN222" s="3" t="s">
        <v>196</v>
      </c>
      <c r="DO222" s="3" t="s">
        <v>197</v>
      </c>
      <c r="DP222" s="3" t="s">
        <v>196</v>
      </c>
      <c r="DQ222" s="3" t="s">
        <v>181</v>
      </c>
      <c r="DR222" s="3" t="s">
        <v>181</v>
      </c>
      <c r="DS222" s="3" t="s">
        <v>203</v>
      </c>
      <c r="DT222" s="3" t="s">
        <v>203</v>
      </c>
      <c r="DU222" s="3" t="s">
        <v>196</v>
      </c>
      <c r="DV222" s="3" t="s">
        <v>203</v>
      </c>
      <c r="DW222" s="3" t="s">
        <v>203</v>
      </c>
      <c r="DX222" s="3" t="s">
        <v>196</v>
      </c>
      <c r="DY222" s="3" t="s">
        <v>196</v>
      </c>
      <c r="DZ222" s="3" t="s">
        <v>196</v>
      </c>
      <c r="EA222" s="3" t="s">
        <v>155</v>
      </c>
      <c r="EB222" s="3" t="s">
        <v>214</v>
      </c>
      <c r="EC222" s="3" t="s">
        <v>155</v>
      </c>
      <c r="ED222" s="3" t="s">
        <v>155</v>
      </c>
      <c r="EE222" s="3" t="s">
        <v>155</v>
      </c>
      <c r="EF222" s="3" t="s">
        <v>155</v>
      </c>
      <c r="EG222" s="3" t="s">
        <v>214</v>
      </c>
      <c r="EH222" s="3" t="s">
        <v>204</v>
      </c>
      <c r="EI222" s="3" t="s">
        <v>182</v>
      </c>
      <c r="EJ222" s="3" t="s">
        <v>222</v>
      </c>
      <c r="EK222" s="3" t="s">
        <v>215</v>
      </c>
      <c r="EL222" s="3" t="s">
        <v>215</v>
      </c>
      <c r="EM222" s="3" t="s">
        <v>222</v>
      </c>
      <c r="EN222" s="3" t="s">
        <v>215</v>
      </c>
      <c r="EO222" s="3" t="s">
        <v>205</v>
      </c>
      <c r="EP222" s="3" t="s">
        <v>192</v>
      </c>
      <c r="EQ222" s="3" t="s">
        <v>206</v>
      </c>
      <c r="ER222" s="3" t="s">
        <v>206</v>
      </c>
      <c r="ES222" s="3" t="s">
        <v>206</v>
      </c>
      <c r="ET222" s="3" t="s">
        <v>206</v>
      </c>
      <c r="EU222" s="3" t="s">
        <v>205</v>
      </c>
      <c r="EV222" s="3" t="s">
        <v>523</v>
      </c>
      <c r="EW222" s="4" t="str">
        <f>TEXT("6279085137365521356","0")</f>
        <v>6279085137365521356</v>
      </c>
    </row>
    <row r="223">
      <c r="A223" s="2">
        <v>45847.761770833335</v>
      </c>
      <c r="B223" s="3" t="s">
        <v>153</v>
      </c>
      <c r="C223" s="3" t="s">
        <v>155</v>
      </c>
      <c r="E223" s="3" t="s">
        <v>155</v>
      </c>
      <c r="F223" s="3" t="s">
        <v>155</v>
      </c>
      <c r="G223" s="3" t="s">
        <v>155</v>
      </c>
      <c r="J223" s="3" t="s">
        <v>186</v>
      </c>
      <c r="N223" s="3" t="s">
        <v>158</v>
      </c>
      <c r="S223" s="3" t="s">
        <v>158</v>
      </c>
      <c r="X223" s="3" t="s">
        <v>158</v>
      </c>
      <c r="AD223" s="3" t="s">
        <v>186</v>
      </c>
      <c r="AG223" s="3" t="s">
        <v>159</v>
      </c>
      <c r="AH223" s="3">
        <v>2018.0</v>
      </c>
      <c r="AI223" s="3" t="s">
        <v>187</v>
      </c>
      <c r="AM223" s="3" t="s">
        <v>339</v>
      </c>
      <c r="AN223" s="3" t="s">
        <v>233</v>
      </c>
      <c r="AP223" s="3" t="s">
        <v>210</v>
      </c>
      <c r="AQ223" s="3" t="s">
        <v>190</v>
      </c>
      <c r="AR223" s="3" t="s">
        <v>190</v>
      </c>
      <c r="AS223" s="3" t="s">
        <v>190</v>
      </c>
      <c r="AT223" s="3" t="s">
        <v>234</v>
      </c>
      <c r="AU223" s="3" t="s">
        <v>153</v>
      </c>
      <c r="AV223" s="3" t="s">
        <v>155</v>
      </c>
      <c r="BD223" s="3" t="s">
        <v>153</v>
      </c>
      <c r="BE223" s="3" t="s">
        <v>220</v>
      </c>
      <c r="BF223" s="3" t="s">
        <v>191</v>
      </c>
      <c r="BG223" s="3" t="s">
        <v>220</v>
      </c>
      <c r="BH223" s="3" t="s">
        <v>220</v>
      </c>
      <c r="BI223" s="3" t="s">
        <v>195</v>
      </c>
      <c r="BJ223" s="3" t="s">
        <v>193</v>
      </c>
      <c r="BK223" s="3" t="s">
        <v>195</v>
      </c>
      <c r="BL223" s="3" t="s">
        <v>193</v>
      </c>
      <c r="BM223" s="3" t="s">
        <v>193</v>
      </c>
      <c r="BN223" s="3" t="s">
        <v>193</v>
      </c>
      <c r="BO223" s="3" t="s">
        <v>193</v>
      </c>
      <c r="BP223" s="3" t="s">
        <v>193</v>
      </c>
      <c r="BQ223" s="3" t="s">
        <v>197</v>
      </c>
      <c r="BR223" s="3" t="s">
        <v>166</v>
      </c>
      <c r="BS223" s="3" t="s">
        <v>197</v>
      </c>
      <c r="BT223" s="3" t="s">
        <v>197</v>
      </c>
      <c r="BU223" s="3" t="s">
        <v>197</v>
      </c>
      <c r="BV223" s="3" t="s">
        <v>197</v>
      </c>
      <c r="BW223" s="3" t="s">
        <v>197</v>
      </c>
      <c r="BX223" s="3" t="s">
        <v>165</v>
      </c>
      <c r="BY223" s="3" t="s">
        <v>165</v>
      </c>
      <c r="BZ223" s="3" t="s">
        <v>165</v>
      </c>
      <c r="CA223" s="3" t="s">
        <v>165</v>
      </c>
      <c r="CB223" s="3" t="s">
        <v>155</v>
      </c>
      <c r="CF223" s="3" t="s">
        <v>155</v>
      </c>
      <c r="CG223" s="3" t="s">
        <v>240</v>
      </c>
      <c r="CH223" s="3">
        <v>1.0</v>
      </c>
      <c r="CI223" s="3" t="s">
        <v>172</v>
      </c>
      <c r="CS223" s="3" t="s">
        <v>155</v>
      </c>
      <c r="CY223" s="3" t="s">
        <v>221</v>
      </c>
      <c r="CZ223" s="3" t="s">
        <v>179</v>
      </c>
      <c r="DA223" s="3" t="s">
        <v>179</v>
      </c>
      <c r="DB223" s="3" t="s">
        <v>179</v>
      </c>
      <c r="DC223" s="3" t="s">
        <v>200</v>
      </c>
      <c r="DD223" s="3" t="s">
        <v>200</v>
      </c>
      <c r="DE223" s="3" t="s">
        <v>200</v>
      </c>
      <c r="DF223" s="3" t="s">
        <v>230</v>
      </c>
      <c r="DG223" s="3" t="s">
        <v>230</v>
      </c>
      <c r="DH223" s="3" t="s">
        <v>230</v>
      </c>
      <c r="DI223" s="3" t="s">
        <v>230</v>
      </c>
      <c r="DJ223" s="3" t="s">
        <v>230</v>
      </c>
      <c r="DK223" s="3" t="s">
        <v>197</v>
      </c>
      <c r="DL223" s="3" t="s">
        <v>197</v>
      </c>
      <c r="DM223" s="3" t="s">
        <v>197</v>
      </c>
      <c r="DN223" s="3" t="s">
        <v>202</v>
      </c>
      <c r="DO223" s="3" t="s">
        <v>202</v>
      </c>
      <c r="DP223" s="3" t="s">
        <v>197</v>
      </c>
      <c r="DQ223" s="3" t="s">
        <v>202</v>
      </c>
      <c r="DR223" s="3" t="s">
        <v>202</v>
      </c>
      <c r="DS223" s="3" t="s">
        <v>197</v>
      </c>
      <c r="DT223" s="3" t="s">
        <v>202</v>
      </c>
      <c r="DU223" s="3" t="s">
        <v>202</v>
      </c>
      <c r="DV223" s="3" t="s">
        <v>202</v>
      </c>
      <c r="DW223" s="3" t="s">
        <v>202</v>
      </c>
      <c r="DX223" s="3" t="s">
        <v>202</v>
      </c>
      <c r="DY223" s="3" t="s">
        <v>202</v>
      </c>
      <c r="DZ223" s="3" t="s">
        <v>202</v>
      </c>
      <c r="EA223" s="3" t="s">
        <v>155</v>
      </c>
      <c r="EB223" s="3" t="s">
        <v>155</v>
      </c>
      <c r="EC223" s="3" t="s">
        <v>155</v>
      </c>
      <c r="ED223" s="3" t="s">
        <v>155</v>
      </c>
      <c r="EE223" s="3" t="s">
        <v>155</v>
      </c>
      <c r="EF223" s="3" t="s">
        <v>155</v>
      </c>
      <c r="EG223" s="3" t="s">
        <v>155</v>
      </c>
      <c r="EH223" s="3" t="s">
        <v>204</v>
      </c>
      <c r="EI223" s="3" t="s">
        <v>204</v>
      </c>
      <c r="EJ223" s="3" t="s">
        <v>204</v>
      </c>
      <c r="EK223" s="3" t="s">
        <v>204</v>
      </c>
      <c r="EL223" s="3" t="s">
        <v>182</v>
      </c>
      <c r="EM223" s="3" t="s">
        <v>182</v>
      </c>
      <c r="EN223" s="3" t="s">
        <v>215</v>
      </c>
      <c r="EO223" s="3" t="s">
        <v>183</v>
      </c>
      <c r="EP223" s="3" t="s">
        <v>183</v>
      </c>
      <c r="EQ223" s="3" t="s">
        <v>183</v>
      </c>
      <c r="ER223" s="3" t="s">
        <v>183</v>
      </c>
      <c r="ES223" s="3" t="s">
        <v>183</v>
      </c>
      <c r="ET223" s="3" t="s">
        <v>183</v>
      </c>
      <c r="EU223" s="3" t="s">
        <v>183</v>
      </c>
      <c r="EV223" s="3" t="s">
        <v>524</v>
      </c>
      <c r="EW223" s="4" t="str">
        <f>TEXT("6279086174786633947","0")</f>
        <v>6279086174786633947</v>
      </c>
    </row>
    <row r="224">
      <c r="A224" s="2">
        <v>45847.76310185185</v>
      </c>
      <c r="B224" s="3" t="s">
        <v>153</v>
      </c>
      <c r="C224" s="3" t="s">
        <v>155</v>
      </c>
      <c r="E224" s="3" t="s">
        <v>155</v>
      </c>
      <c r="F224" s="3" t="s">
        <v>155</v>
      </c>
      <c r="G224" s="3" t="s">
        <v>155</v>
      </c>
      <c r="K224" s="3" t="s">
        <v>185</v>
      </c>
      <c r="N224" s="3" t="s">
        <v>158</v>
      </c>
      <c r="T224" s="3" t="s">
        <v>186</v>
      </c>
      <c r="AA224" s="3" t="s">
        <v>156</v>
      </c>
      <c r="AF224" s="3" t="s">
        <v>156</v>
      </c>
      <c r="AG224" s="3" t="s">
        <v>224</v>
      </c>
      <c r="AH224" s="3">
        <v>2019.0</v>
      </c>
      <c r="AI224" s="3" t="s">
        <v>187</v>
      </c>
      <c r="AJ224" s="3" t="s">
        <v>188</v>
      </c>
      <c r="AN224" s="3" t="s">
        <v>233</v>
      </c>
      <c r="AP224" s="3" t="s">
        <v>250</v>
      </c>
      <c r="AQ224" s="3" t="s">
        <v>250</v>
      </c>
      <c r="AR224" s="3" t="s">
        <v>250</v>
      </c>
      <c r="AS224" s="3" t="s">
        <v>250</v>
      </c>
      <c r="AT224" s="3" t="s">
        <v>218</v>
      </c>
      <c r="AU224" s="3" t="s">
        <v>153</v>
      </c>
      <c r="AV224" s="3" t="s">
        <v>155</v>
      </c>
      <c r="BD224" s="3" t="s">
        <v>155</v>
      </c>
      <c r="CI224" s="3" t="s">
        <v>172</v>
      </c>
      <c r="CS224" s="3" t="s">
        <v>155</v>
      </c>
      <c r="CY224" s="3" t="s">
        <v>221</v>
      </c>
      <c r="CZ224" s="3" t="s">
        <v>179</v>
      </c>
      <c r="DA224" s="3" t="s">
        <v>200</v>
      </c>
      <c r="DB224" s="3" t="s">
        <v>200</v>
      </c>
      <c r="DC224" s="3" t="s">
        <v>200</v>
      </c>
      <c r="DD224" s="3" t="s">
        <v>200</v>
      </c>
      <c r="DE224" s="3" t="s">
        <v>200</v>
      </c>
      <c r="DF224" s="3" t="s">
        <v>230</v>
      </c>
      <c r="DG224" s="3" t="s">
        <v>230</v>
      </c>
      <c r="DH224" s="3" t="s">
        <v>230</v>
      </c>
      <c r="DI224" s="3" t="s">
        <v>230</v>
      </c>
      <c r="DJ224" s="3" t="s">
        <v>230</v>
      </c>
      <c r="DK224" s="3" t="s">
        <v>197</v>
      </c>
      <c r="DL224" s="3" t="s">
        <v>202</v>
      </c>
      <c r="DM224" s="3" t="s">
        <v>202</v>
      </c>
      <c r="DN224" s="3" t="s">
        <v>202</v>
      </c>
      <c r="DO224" s="3" t="s">
        <v>197</v>
      </c>
      <c r="DP224" s="3" t="s">
        <v>202</v>
      </c>
      <c r="DQ224" s="3" t="s">
        <v>202</v>
      </c>
      <c r="DR224" s="3" t="s">
        <v>197</v>
      </c>
      <c r="DS224" s="3" t="s">
        <v>203</v>
      </c>
      <c r="DT224" s="3" t="s">
        <v>203</v>
      </c>
      <c r="DU224" s="3" t="s">
        <v>197</v>
      </c>
      <c r="DV224" s="3" t="s">
        <v>202</v>
      </c>
      <c r="DW224" s="3" t="s">
        <v>202</v>
      </c>
      <c r="DX224" s="3" t="s">
        <v>197</v>
      </c>
      <c r="DY224" s="3" t="s">
        <v>202</v>
      </c>
      <c r="DZ224" s="3" t="s">
        <v>202</v>
      </c>
      <c r="EA224" s="3" t="s">
        <v>155</v>
      </c>
      <c r="EB224" s="3" t="s">
        <v>155</v>
      </c>
      <c r="EC224" s="3" t="s">
        <v>155</v>
      </c>
      <c r="ED224" s="3" t="s">
        <v>155</v>
      </c>
      <c r="EE224" s="3" t="s">
        <v>155</v>
      </c>
      <c r="EF224" s="3" t="s">
        <v>155</v>
      </c>
      <c r="EG224" s="3" t="s">
        <v>155</v>
      </c>
      <c r="EH224" s="3" t="s">
        <v>204</v>
      </c>
      <c r="EI224" s="3" t="s">
        <v>204</v>
      </c>
      <c r="EJ224" s="3" t="s">
        <v>204</v>
      </c>
      <c r="EK224" s="3" t="s">
        <v>204</v>
      </c>
      <c r="EL224" s="3" t="s">
        <v>182</v>
      </c>
      <c r="EM224" s="3" t="s">
        <v>182</v>
      </c>
      <c r="EN224" s="3" t="s">
        <v>215</v>
      </c>
      <c r="EO224" s="3" t="s">
        <v>205</v>
      </c>
      <c r="EP224" s="3" t="s">
        <v>205</v>
      </c>
      <c r="EQ224" s="3" t="s">
        <v>205</v>
      </c>
      <c r="ER224" s="3" t="s">
        <v>192</v>
      </c>
      <c r="ES224" s="3" t="s">
        <v>192</v>
      </c>
      <c r="ET224" s="3" t="s">
        <v>192</v>
      </c>
      <c r="EU224" s="3" t="s">
        <v>192</v>
      </c>
      <c r="EV224" s="3" t="s">
        <v>525</v>
      </c>
      <c r="EW224" s="4" t="str">
        <f>TEXT("6279087328417105308","0")</f>
        <v>6279087328417105308</v>
      </c>
    </row>
    <row r="225">
      <c r="A225" s="2">
        <v>45847.76530092592</v>
      </c>
      <c r="B225" s="3" t="s">
        <v>153</v>
      </c>
      <c r="C225" s="3" t="s">
        <v>155</v>
      </c>
      <c r="E225" s="3" t="s">
        <v>155</v>
      </c>
      <c r="F225" s="3" t="s">
        <v>155</v>
      </c>
      <c r="G225" s="3" t="s">
        <v>155</v>
      </c>
      <c r="I225" s="3" t="s">
        <v>158</v>
      </c>
      <c r="M225" s="3" t="s">
        <v>157</v>
      </c>
      <c r="R225" s="3" t="s">
        <v>157</v>
      </c>
      <c r="X225" s="3" t="s">
        <v>158</v>
      </c>
      <c r="AD225" s="3" t="s">
        <v>186</v>
      </c>
      <c r="AG225" s="3" t="s">
        <v>224</v>
      </c>
      <c r="AH225" s="3">
        <v>2023.0</v>
      </c>
      <c r="AI225" s="3" t="s">
        <v>187</v>
      </c>
      <c r="AK225" s="3" t="s">
        <v>258</v>
      </c>
      <c r="AN225" s="3" t="s">
        <v>189</v>
      </c>
      <c r="AP225" s="3" t="s">
        <v>210</v>
      </c>
      <c r="AQ225" s="3" t="s">
        <v>225</v>
      </c>
      <c r="AR225" s="3" t="s">
        <v>210</v>
      </c>
      <c r="AS225" s="3" t="s">
        <v>210</v>
      </c>
      <c r="AT225" s="3" t="s">
        <v>218</v>
      </c>
      <c r="AU225" s="3" t="s">
        <v>153</v>
      </c>
      <c r="AV225" s="3" t="s">
        <v>153</v>
      </c>
      <c r="AW225" s="3" t="s">
        <v>315</v>
      </c>
      <c r="AX225" s="3" t="s">
        <v>153</v>
      </c>
      <c r="AY225" s="3" t="s">
        <v>244</v>
      </c>
      <c r="AZ225" s="3" t="s">
        <v>155</v>
      </c>
      <c r="BA225" s="3" t="s">
        <v>155</v>
      </c>
      <c r="BB225" s="3" t="s">
        <v>239</v>
      </c>
      <c r="BC225" s="3" t="s">
        <v>153</v>
      </c>
      <c r="BD225" s="3" t="s">
        <v>153</v>
      </c>
      <c r="BE225" s="3" t="s">
        <v>191</v>
      </c>
      <c r="BF225" s="3" t="s">
        <v>191</v>
      </c>
      <c r="BG225" s="3" t="s">
        <v>164</v>
      </c>
      <c r="BH225" s="3" t="s">
        <v>164</v>
      </c>
      <c r="BI225" s="3" t="s">
        <v>165</v>
      </c>
      <c r="BJ225" s="3" t="s">
        <v>165</v>
      </c>
      <c r="BK225" s="3" t="s">
        <v>193</v>
      </c>
      <c r="BL225" s="3" t="s">
        <v>165</v>
      </c>
      <c r="BM225" s="3" t="s">
        <v>165</v>
      </c>
      <c r="BN225" s="3" t="s">
        <v>192</v>
      </c>
      <c r="BO225" s="3" t="s">
        <v>165</v>
      </c>
      <c r="BP225" s="3" t="s">
        <v>165</v>
      </c>
      <c r="BQ225" s="3" t="s">
        <v>197</v>
      </c>
      <c r="BR225" s="3" t="s">
        <v>166</v>
      </c>
      <c r="BS225" s="3" t="s">
        <v>166</v>
      </c>
      <c r="BT225" s="3" t="s">
        <v>166</v>
      </c>
      <c r="BU225" s="3" t="s">
        <v>197</v>
      </c>
      <c r="BV225" s="3" t="s">
        <v>166</v>
      </c>
      <c r="BW225" s="3" t="s">
        <v>166</v>
      </c>
      <c r="BX225" s="3" t="s">
        <v>165</v>
      </c>
      <c r="BY225" s="3" t="s">
        <v>165</v>
      </c>
      <c r="BZ225" s="3" t="s">
        <v>165</v>
      </c>
      <c r="CA225" s="3" t="s">
        <v>193</v>
      </c>
      <c r="CB225" s="3" t="s">
        <v>155</v>
      </c>
      <c r="CF225" s="3" t="s">
        <v>170</v>
      </c>
      <c r="CG225" s="3" t="s">
        <v>198</v>
      </c>
      <c r="CH225" s="3">
        <v>1.0</v>
      </c>
      <c r="CI225" s="3" t="s">
        <v>172</v>
      </c>
      <c r="CS225" s="3" t="s">
        <v>155</v>
      </c>
      <c r="CY225" s="3" t="s">
        <v>180</v>
      </c>
      <c r="CZ225" s="3" t="s">
        <v>179</v>
      </c>
      <c r="DA225" s="3" t="s">
        <v>200</v>
      </c>
      <c r="DB225" s="3" t="s">
        <v>179</v>
      </c>
      <c r="DC225" s="3" t="s">
        <v>200</v>
      </c>
      <c r="DD225" s="3" t="s">
        <v>200</v>
      </c>
      <c r="DE225" s="3" t="s">
        <v>200</v>
      </c>
      <c r="DF225" s="3" t="s">
        <v>180</v>
      </c>
      <c r="DG225" s="3" t="s">
        <v>180</v>
      </c>
      <c r="DH225" s="3" t="s">
        <v>180</v>
      </c>
      <c r="DI225" s="3" t="s">
        <v>180</v>
      </c>
      <c r="DJ225" s="3" t="s">
        <v>180</v>
      </c>
      <c r="DK225" s="3" t="s">
        <v>196</v>
      </c>
      <c r="DL225" s="3" t="s">
        <v>197</v>
      </c>
      <c r="DM225" s="3" t="s">
        <v>196</v>
      </c>
      <c r="DN225" s="3" t="s">
        <v>197</v>
      </c>
      <c r="DO225" s="3" t="s">
        <v>202</v>
      </c>
      <c r="DP225" s="3" t="s">
        <v>197</v>
      </c>
      <c r="DQ225" s="3" t="s">
        <v>196</v>
      </c>
      <c r="DR225" s="3" t="s">
        <v>196</v>
      </c>
      <c r="DS225" s="3" t="s">
        <v>197</v>
      </c>
      <c r="DT225" s="3" t="s">
        <v>196</v>
      </c>
      <c r="DU225" s="3" t="s">
        <v>196</v>
      </c>
      <c r="DV225" s="3" t="s">
        <v>196</v>
      </c>
      <c r="DW225" s="3" t="s">
        <v>203</v>
      </c>
      <c r="DX225" s="3" t="s">
        <v>203</v>
      </c>
      <c r="DY225" s="3" t="s">
        <v>203</v>
      </c>
      <c r="DZ225" s="3" t="s">
        <v>203</v>
      </c>
      <c r="EA225" s="3" t="s">
        <v>155</v>
      </c>
      <c r="EB225" s="3" t="s">
        <v>155</v>
      </c>
      <c r="EC225" s="3" t="s">
        <v>155</v>
      </c>
      <c r="ED225" s="3" t="s">
        <v>155</v>
      </c>
      <c r="EE225" s="3" t="s">
        <v>214</v>
      </c>
      <c r="EF225" s="3" t="s">
        <v>155</v>
      </c>
      <c r="EG225" s="3" t="s">
        <v>155</v>
      </c>
      <c r="EH225" s="3" t="s">
        <v>204</v>
      </c>
      <c r="EI225" s="3" t="s">
        <v>204</v>
      </c>
      <c r="EJ225" s="3" t="s">
        <v>204</v>
      </c>
      <c r="EK225" s="3" t="s">
        <v>204</v>
      </c>
      <c r="EL225" s="3" t="s">
        <v>204</v>
      </c>
      <c r="EM225" s="3" t="s">
        <v>182</v>
      </c>
      <c r="EN225" s="3" t="s">
        <v>182</v>
      </c>
      <c r="EO225" s="3" t="s">
        <v>192</v>
      </c>
      <c r="EP225" s="3" t="s">
        <v>192</v>
      </c>
      <c r="EQ225" s="3" t="s">
        <v>206</v>
      </c>
      <c r="ER225" s="3" t="s">
        <v>206</v>
      </c>
      <c r="ES225" s="3" t="s">
        <v>193</v>
      </c>
      <c r="ET225" s="3" t="s">
        <v>206</v>
      </c>
      <c r="EU225" s="3" t="s">
        <v>206</v>
      </c>
      <c r="EV225" s="3" t="s">
        <v>526</v>
      </c>
      <c r="EW225" s="4" t="str">
        <f>TEXT("6279089228427089310","0")</f>
        <v>6279089228427089310</v>
      </c>
    </row>
    <row r="226">
      <c r="A226" s="2">
        <v>45847.769224537034</v>
      </c>
      <c r="B226" s="3" t="s">
        <v>153</v>
      </c>
      <c r="C226" s="3" t="s">
        <v>155</v>
      </c>
      <c r="E226" s="3" t="s">
        <v>155</v>
      </c>
      <c r="F226" s="3" t="s">
        <v>153</v>
      </c>
      <c r="G226" s="3" t="s">
        <v>155</v>
      </c>
      <c r="J226" s="3" t="s">
        <v>186</v>
      </c>
      <c r="M226" s="3" t="s">
        <v>157</v>
      </c>
      <c r="R226" s="3" t="s">
        <v>157</v>
      </c>
      <c r="W226" s="3" t="s">
        <v>157</v>
      </c>
      <c r="AC226" s="3" t="s">
        <v>158</v>
      </c>
      <c r="AG226" s="3" t="s">
        <v>224</v>
      </c>
      <c r="AH226" s="3">
        <v>2021.0</v>
      </c>
      <c r="AI226" s="3" t="s">
        <v>187</v>
      </c>
      <c r="AJ226" s="3" t="s">
        <v>188</v>
      </c>
      <c r="AN226" s="3" t="s">
        <v>246</v>
      </c>
      <c r="AP226" s="3" t="s">
        <v>190</v>
      </c>
      <c r="AQ226" s="3" t="s">
        <v>250</v>
      </c>
      <c r="AR226" s="3" t="s">
        <v>250</v>
      </c>
      <c r="AS226" s="3" t="s">
        <v>250</v>
      </c>
      <c r="AT226" s="3" t="s">
        <v>218</v>
      </c>
      <c r="AU226" s="3" t="s">
        <v>153</v>
      </c>
      <c r="AV226" s="3" t="s">
        <v>153</v>
      </c>
      <c r="AW226" s="3" t="s">
        <v>219</v>
      </c>
      <c r="AX226" s="3" t="s">
        <v>153</v>
      </c>
      <c r="AY226" s="3" t="s">
        <v>293</v>
      </c>
      <c r="BD226" s="3" t="s">
        <v>153</v>
      </c>
      <c r="BE226" s="3" t="s">
        <v>220</v>
      </c>
      <c r="BF226" s="3" t="s">
        <v>220</v>
      </c>
      <c r="BG226" s="3" t="s">
        <v>227</v>
      </c>
      <c r="BH226" s="3" t="s">
        <v>220</v>
      </c>
      <c r="BI226" s="3" t="s">
        <v>165</v>
      </c>
      <c r="BJ226" s="3" t="s">
        <v>165</v>
      </c>
      <c r="BK226" s="3" t="s">
        <v>193</v>
      </c>
      <c r="BL226" s="3" t="s">
        <v>165</v>
      </c>
      <c r="BM226" s="3" t="s">
        <v>165</v>
      </c>
      <c r="BN226" s="3" t="s">
        <v>165</v>
      </c>
      <c r="BO226" s="3" t="s">
        <v>165</v>
      </c>
      <c r="BP226" s="3" t="s">
        <v>165</v>
      </c>
      <c r="BQ226" s="3" t="s">
        <v>197</v>
      </c>
      <c r="BR226" s="3" t="s">
        <v>196</v>
      </c>
      <c r="BS226" s="3" t="s">
        <v>181</v>
      </c>
      <c r="BT226" s="3" t="s">
        <v>166</v>
      </c>
      <c r="BU226" s="3" t="s">
        <v>166</v>
      </c>
      <c r="BV226" s="3" t="s">
        <v>197</v>
      </c>
      <c r="BW226" s="3" t="s">
        <v>166</v>
      </c>
      <c r="BX226" s="3" t="s">
        <v>194</v>
      </c>
      <c r="BY226" s="3" t="s">
        <v>165</v>
      </c>
      <c r="BZ226" s="3" t="s">
        <v>165</v>
      </c>
      <c r="CA226" s="3" t="s">
        <v>192</v>
      </c>
      <c r="CB226" s="3" t="s">
        <v>155</v>
      </c>
      <c r="CF226" s="3" t="s">
        <v>155</v>
      </c>
      <c r="CG226" s="3" t="s">
        <v>155</v>
      </c>
      <c r="CH226" s="3">
        <v>0.0</v>
      </c>
      <c r="CI226" s="3" t="s">
        <v>172</v>
      </c>
      <c r="CS226" s="3" t="s">
        <v>155</v>
      </c>
      <c r="CY226" s="3" t="s">
        <v>221</v>
      </c>
      <c r="CZ226" s="3" t="s">
        <v>200</v>
      </c>
      <c r="DA226" s="3" t="s">
        <v>179</v>
      </c>
      <c r="DB226" s="3" t="s">
        <v>200</v>
      </c>
      <c r="DC226" s="3" t="s">
        <v>200</v>
      </c>
      <c r="DD226" s="3" t="s">
        <v>200</v>
      </c>
      <c r="DE226" s="3" t="s">
        <v>200</v>
      </c>
      <c r="DF226" s="3" t="s">
        <v>230</v>
      </c>
      <c r="DG226" s="3" t="s">
        <v>230</v>
      </c>
      <c r="DH226" s="3" t="s">
        <v>230</v>
      </c>
      <c r="DI226" s="3" t="s">
        <v>230</v>
      </c>
      <c r="DJ226" s="3" t="s">
        <v>230</v>
      </c>
      <c r="DK226" s="3" t="s">
        <v>202</v>
      </c>
      <c r="DL226" s="3" t="s">
        <v>202</v>
      </c>
      <c r="DM226" s="3" t="s">
        <v>202</v>
      </c>
      <c r="DN226" s="3" t="s">
        <v>197</v>
      </c>
      <c r="DO226" s="3" t="s">
        <v>197</v>
      </c>
      <c r="DP226" s="3" t="s">
        <v>197</v>
      </c>
      <c r="DQ226" s="3" t="s">
        <v>197</v>
      </c>
      <c r="DR226" s="3" t="s">
        <v>196</v>
      </c>
      <c r="DS226" s="3" t="s">
        <v>203</v>
      </c>
      <c r="DT226" s="3" t="s">
        <v>203</v>
      </c>
      <c r="DU226" s="3" t="s">
        <v>202</v>
      </c>
      <c r="DV226" s="3" t="s">
        <v>202</v>
      </c>
      <c r="DW226" s="3" t="s">
        <v>202</v>
      </c>
      <c r="DX226" s="3" t="s">
        <v>202</v>
      </c>
      <c r="DY226" s="3" t="s">
        <v>202</v>
      </c>
      <c r="DZ226" s="3" t="s">
        <v>202</v>
      </c>
      <c r="EA226" s="3" t="s">
        <v>155</v>
      </c>
      <c r="EB226" s="3" t="s">
        <v>155</v>
      </c>
      <c r="EC226" s="3" t="s">
        <v>155</v>
      </c>
      <c r="ED226" s="3" t="s">
        <v>155</v>
      </c>
      <c r="EE226" s="3" t="s">
        <v>155</v>
      </c>
      <c r="EF226" s="3" t="s">
        <v>155</v>
      </c>
      <c r="EG226" s="3" t="s">
        <v>155</v>
      </c>
      <c r="EH226" s="3" t="s">
        <v>204</v>
      </c>
      <c r="EI226" s="3" t="s">
        <v>204</v>
      </c>
      <c r="EJ226" s="3" t="s">
        <v>222</v>
      </c>
      <c r="EK226" s="3" t="s">
        <v>215</v>
      </c>
      <c r="EL226" s="3" t="s">
        <v>182</v>
      </c>
      <c r="EM226" s="3" t="s">
        <v>222</v>
      </c>
      <c r="EN226" s="3" t="s">
        <v>204</v>
      </c>
      <c r="EO226" s="3" t="s">
        <v>205</v>
      </c>
      <c r="EP226" s="3" t="s">
        <v>192</v>
      </c>
      <c r="EQ226" s="3" t="s">
        <v>206</v>
      </c>
      <c r="ER226" s="3" t="s">
        <v>206</v>
      </c>
      <c r="ES226" s="3" t="s">
        <v>205</v>
      </c>
      <c r="ET226" s="3" t="s">
        <v>206</v>
      </c>
      <c r="EU226" s="3" t="s">
        <v>192</v>
      </c>
      <c r="EV226" s="3" t="s">
        <v>527</v>
      </c>
      <c r="EW226" s="4" t="str">
        <f>TEXT("6279092615513593890","0")</f>
        <v>6279092615513593890</v>
      </c>
    </row>
    <row r="227">
      <c r="A227" s="2">
        <v>45847.7853125</v>
      </c>
      <c r="B227" s="3" t="s">
        <v>153</v>
      </c>
      <c r="C227" s="3" t="s">
        <v>155</v>
      </c>
      <c r="E227" s="3" t="s">
        <v>155</v>
      </c>
      <c r="F227" s="3" t="s">
        <v>153</v>
      </c>
      <c r="G227" s="3" t="s">
        <v>155</v>
      </c>
      <c r="J227" s="3" t="s">
        <v>186</v>
      </c>
      <c r="O227" s="3" t="s">
        <v>186</v>
      </c>
      <c r="S227" s="3" t="s">
        <v>158</v>
      </c>
      <c r="W227" s="3" t="s">
        <v>157</v>
      </c>
      <c r="AB227" s="3" t="s">
        <v>157</v>
      </c>
      <c r="AG227" s="3" t="s">
        <v>159</v>
      </c>
      <c r="AH227" s="3">
        <v>2018.0</v>
      </c>
      <c r="AI227" s="3" t="s">
        <v>187</v>
      </c>
      <c r="AJ227" s="3" t="s">
        <v>188</v>
      </c>
      <c r="AN227" s="3" t="s">
        <v>246</v>
      </c>
      <c r="AP227" s="3" t="s">
        <v>190</v>
      </c>
      <c r="AQ227" s="3" t="s">
        <v>250</v>
      </c>
      <c r="AR227" s="3" t="s">
        <v>190</v>
      </c>
      <c r="AS227" s="3" t="s">
        <v>190</v>
      </c>
      <c r="AT227" s="3" t="s">
        <v>218</v>
      </c>
      <c r="AU227" s="3" t="s">
        <v>153</v>
      </c>
      <c r="AV227" s="3" t="s">
        <v>155</v>
      </c>
      <c r="BD227" s="3" t="s">
        <v>153</v>
      </c>
      <c r="BE227" s="3" t="s">
        <v>164</v>
      </c>
      <c r="BF227" s="3" t="s">
        <v>213</v>
      </c>
      <c r="BG227" s="3" t="s">
        <v>164</v>
      </c>
      <c r="BH227" s="3" t="s">
        <v>164</v>
      </c>
      <c r="BI227" s="3" t="s">
        <v>165</v>
      </c>
      <c r="BJ227" s="3" t="s">
        <v>165</v>
      </c>
      <c r="BK227" s="3" t="s">
        <v>165</v>
      </c>
      <c r="BL227" s="3" t="s">
        <v>165</v>
      </c>
      <c r="BM227" s="3" t="s">
        <v>165</v>
      </c>
      <c r="BN227" s="3" t="s">
        <v>193</v>
      </c>
      <c r="BO227" s="3" t="s">
        <v>165</v>
      </c>
      <c r="BP227" s="3" t="s">
        <v>192</v>
      </c>
      <c r="BQ227" s="3" t="s">
        <v>197</v>
      </c>
      <c r="BR227" s="3" t="s">
        <v>197</v>
      </c>
      <c r="BS227" s="3" t="s">
        <v>197</v>
      </c>
      <c r="BT227" s="3" t="s">
        <v>166</v>
      </c>
      <c r="BU227" s="3" t="s">
        <v>166</v>
      </c>
      <c r="BV227" s="3" t="s">
        <v>197</v>
      </c>
      <c r="BW227" s="3" t="s">
        <v>166</v>
      </c>
      <c r="BX227" s="3" t="s">
        <v>165</v>
      </c>
      <c r="BY227" s="3" t="s">
        <v>193</v>
      </c>
      <c r="BZ227" s="3" t="s">
        <v>165</v>
      </c>
      <c r="CA227" s="3" t="s">
        <v>165</v>
      </c>
      <c r="CB227" s="3" t="s">
        <v>153</v>
      </c>
      <c r="CC227" s="3" t="s">
        <v>235</v>
      </c>
      <c r="CD227" s="3" t="s">
        <v>168</v>
      </c>
      <c r="CE227" s="3" t="s">
        <v>155</v>
      </c>
      <c r="CF227" s="3" t="s">
        <v>155</v>
      </c>
      <c r="CG227" s="3" t="s">
        <v>198</v>
      </c>
      <c r="CH227" s="3">
        <v>1.0</v>
      </c>
      <c r="CI227" s="3" t="s">
        <v>172</v>
      </c>
      <c r="CS227" s="3" t="s">
        <v>155</v>
      </c>
      <c r="CY227" s="3" t="s">
        <v>180</v>
      </c>
      <c r="CZ227" s="3" t="s">
        <v>200</v>
      </c>
      <c r="DA227" s="3" t="s">
        <v>200</v>
      </c>
      <c r="DB227" s="3" t="s">
        <v>179</v>
      </c>
      <c r="DC227" s="3" t="s">
        <v>200</v>
      </c>
      <c r="DD227" s="3" t="s">
        <v>179</v>
      </c>
      <c r="DE227" s="3" t="s">
        <v>200</v>
      </c>
      <c r="DF227" s="3" t="s">
        <v>178</v>
      </c>
      <c r="DG227" s="3" t="s">
        <v>180</v>
      </c>
      <c r="DH227" s="3" t="s">
        <v>230</v>
      </c>
      <c r="DI227" s="3" t="s">
        <v>230</v>
      </c>
      <c r="DJ227" s="3" t="s">
        <v>230</v>
      </c>
      <c r="DK227" s="3" t="s">
        <v>202</v>
      </c>
      <c r="DL227" s="3" t="s">
        <v>202</v>
      </c>
      <c r="DM227" s="3" t="s">
        <v>202</v>
      </c>
      <c r="DN227" s="3" t="s">
        <v>202</v>
      </c>
      <c r="DO227" s="3" t="s">
        <v>202</v>
      </c>
      <c r="DP227" s="3" t="s">
        <v>197</v>
      </c>
      <c r="DQ227" s="3" t="s">
        <v>197</v>
      </c>
      <c r="DR227" s="3" t="s">
        <v>197</v>
      </c>
      <c r="DS227" s="3" t="s">
        <v>202</v>
      </c>
      <c r="DT227" s="3" t="s">
        <v>202</v>
      </c>
      <c r="DU227" s="3" t="s">
        <v>197</v>
      </c>
      <c r="DV227" s="3" t="s">
        <v>196</v>
      </c>
      <c r="DW227" s="3" t="s">
        <v>197</v>
      </c>
      <c r="DX227" s="3" t="s">
        <v>202</v>
      </c>
      <c r="DY227" s="3" t="s">
        <v>202</v>
      </c>
      <c r="DZ227" s="3" t="s">
        <v>202</v>
      </c>
      <c r="EA227" s="3" t="s">
        <v>155</v>
      </c>
      <c r="EB227" s="3" t="s">
        <v>155</v>
      </c>
      <c r="EC227" s="3" t="s">
        <v>340</v>
      </c>
      <c r="ED227" s="3" t="s">
        <v>155</v>
      </c>
      <c r="EE227" s="3" t="s">
        <v>155</v>
      </c>
      <c r="EF227" s="3" t="s">
        <v>155</v>
      </c>
      <c r="EG227" s="3" t="s">
        <v>155</v>
      </c>
      <c r="EH227" s="3" t="s">
        <v>204</v>
      </c>
      <c r="EI227" s="3" t="s">
        <v>204</v>
      </c>
      <c r="EJ227" s="3" t="s">
        <v>204</v>
      </c>
      <c r="EK227" s="3" t="s">
        <v>215</v>
      </c>
      <c r="EL227" s="3" t="s">
        <v>182</v>
      </c>
      <c r="EM227" s="3" t="s">
        <v>182</v>
      </c>
      <c r="EN227" s="3" t="s">
        <v>222</v>
      </c>
      <c r="EO227" s="3" t="s">
        <v>205</v>
      </c>
      <c r="EP227" s="3" t="s">
        <v>192</v>
      </c>
      <c r="EQ227" s="3" t="s">
        <v>206</v>
      </c>
      <c r="ER227" s="3" t="s">
        <v>206</v>
      </c>
      <c r="ES227" s="3" t="s">
        <v>192</v>
      </c>
      <c r="ET227" s="3" t="s">
        <v>206</v>
      </c>
      <c r="EU227" s="3" t="s">
        <v>192</v>
      </c>
      <c r="EV227" s="3" t="s">
        <v>528</v>
      </c>
      <c r="EW227" s="4" t="str">
        <f>TEXT("6279106518311751200","0")</f>
        <v>6279106518311751200</v>
      </c>
    </row>
    <row r="228">
      <c r="A228" s="2">
        <v>45847.788877314815</v>
      </c>
      <c r="B228" s="3" t="s">
        <v>153</v>
      </c>
      <c r="C228" s="3" t="s">
        <v>153</v>
      </c>
      <c r="D228" s="3" t="s">
        <v>284</v>
      </c>
      <c r="E228" s="3" t="s">
        <v>155</v>
      </c>
      <c r="F228" s="3" t="s">
        <v>155</v>
      </c>
      <c r="G228" s="3" t="s">
        <v>155</v>
      </c>
      <c r="I228" s="3" t="s">
        <v>158</v>
      </c>
      <c r="N228" s="3" t="s">
        <v>158</v>
      </c>
      <c r="R228" s="3" t="s">
        <v>157</v>
      </c>
      <c r="W228" s="3" t="s">
        <v>157</v>
      </c>
      <c r="AF228" s="3" t="s">
        <v>156</v>
      </c>
      <c r="AG228" s="3" t="s">
        <v>208</v>
      </c>
      <c r="AH228" s="3">
        <v>2020.0</v>
      </c>
      <c r="AI228" s="3" t="s">
        <v>187</v>
      </c>
      <c r="AJ228" s="3" t="s">
        <v>188</v>
      </c>
      <c r="AN228" s="3" t="s">
        <v>314</v>
      </c>
      <c r="AP228" s="3" t="s">
        <v>225</v>
      </c>
      <c r="AQ228" s="3" t="s">
        <v>225</v>
      </c>
      <c r="AR228" s="3" t="s">
        <v>225</v>
      </c>
      <c r="AS228" s="3" t="s">
        <v>225</v>
      </c>
      <c r="AT228" s="3" t="s">
        <v>234</v>
      </c>
      <c r="AU228" s="3" t="s">
        <v>153</v>
      </c>
      <c r="AV228" s="3" t="s">
        <v>153</v>
      </c>
      <c r="AW228" s="3" t="s">
        <v>163</v>
      </c>
      <c r="AX228" s="3" t="s">
        <v>153</v>
      </c>
      <c r="AY228" s="3" t="s">
        <v>244</v>
      </c>
      <c r="AZ228" s="3" t="s">
        <v>155</v>
      </c>
      <c r="BA228" s="3" t="s">
        <v>155</v>
      </c>
      <c r="BB228" s="3" t="s">
        <v>239</v>
      </c>
      <c r="BC228" s="3" t="s">
        <v>153</v>
      </c>
      <c r="BD228" s="3" t="s">
        <v>153</v>
      </c>
      <c r="BE228" s="3" t="s">
        <v>213</v>
      </c>
      <c r="BF228" s="3" t="s">
        <v>164</v>
      </c>
      <c r="BG228" s="3" t="s">
        <v>213</v>
      </c>
      <c r="BH228" s="3" t="s">
        <v>164</v>
      </c>
      <c r="BI228" s="3" t="s">
        <v>195</v>
      </c>
      <c r="BJ228" s="3" t="s">
        <v>195</v>
      </c>
      <c r="BK228" s="3" t="s">
        <v>195</v>
      </c>
      <c r="BL228" s="3" t="s">
        <v>193</v>
      </c>
      <c r="BM228" s="3" t="s">
        <v>193</v>
      </c>
      <c r="BN228" s="3" t="s">
        <v>193</v>
      </c>
      <c r="BO228" s="3" t="s">
        <v>193</v>
      </c>
      <c r="BP228" s="3" t="s">
        <v>193</v>
      </c>
      <c r="BQ228" s="3" t="s">
        <v>197</v>
      </c>
      <c r="BR228" s="3" t="s">
        <v>197</v>
      </c>
      <c r="BS228" s="3" t="s">
        <v>196</v>
      </c>
      <c r="BT228" s="3" t="s">
        <v>197</v>
      </c>
      <c r="BU228" s="3" t="s">
        <v>197</v>
      </c>
      <c r="BV228" s="3" t="s">
        <v>166</v>
      </c>
      <c r="BW228" s="3" t="s">
        <v>166</v>
      </c>
      <c r="BX228" s="3" t="s">
        <v>165</v>
      </c>
      <c r="BY228" s="3" t="s">
        <v>165</v>
      </c>
      <c r="BZ228" s="3" t="s">
        <v>193</v>
      </c>
      <c r="CA228" s="3" t="s">
        <v>193</v>
      </c>
      <c r="CB228" s="3" t="s">
        <v>155</v>
      </c>
      <c r="CF228" s="3" t="s">
        <v>155</v>
      </c>
      <c r="CG228" s="3" t="s">
        <v>198</v>
      </c>
      <c r="CH228" s="3">
        <v>1.0</v>
      </c>
      <c r="CI228" s="3" t="s">
        <v>172</v>
      </c>
      <c r="CS228" s="3" t="s">
        <v>155</v>
      </c>
      <c r="CY228" s="3" t="s">
        <v>221</v>
      </c>
      <c r="CZ228" s="3" t="s">
        <v>200</v>
      </c>
      <c r="DA228" s="3" t="s">
        <v>179</v>
      </c>
      <c r="DB228" s="3" t="s">
        <v>179</v>
      </c>
      <c r="DC228" s="3" t="s">
        <v>199</v>
      </c>
      <c r="DD228" s="3" t="s">
        <v>200</v>
      </c>
      <c r="DE228" s="3" t="s">
        <v>200</v>
      </c>
      <c r="DF228" s="3" t="s">
        <v>230</v>
      </c>
      <c r="DG228" s="3" t="s">
        <v>230</v>
      </c>
      <c r="DH228" s="3" t="s">
        <v>180</v>
      </c>
      <c r="DI228" s="3" t="s">
        <v>180</v>
      </c>
      <c r="DJ228" s="3" t="s">
        <v>180</v>
      </c>
      <c r="DK228" s="3" t="s">
        <v>181</v>
      </c>
      <c r="DL228" s="3" t="s">
        <v>181</v>
      </c>
      <c r="DM228" s="3" t="s">
        <v>196</v>
      </c>
      <c r="DN228" s="3" t="s">
        <v>196</v>
      </c>
      <c r="DO228" s="3" t="s">
        <v>196</v>
      </c>
      <c r="DP228" s="3" t="s">
        <v>196</v>
      </c>
      <c r="DQ228" s="3" t="s">
        <v>203</v>
      </c>
      <c r="DR228" s="3" t="s">
        <v>181</v>
      </c>
      <c r="DS228" s="3" t="s">
        <v>181</v>
      </c>
      <c r="DT228" s="3" t="s">
        <v>181</v>
      </c>
      <c r="DU228" s="3" t="s">
        <v>181</v>
      </c>
      <c r="DV228" s="3" t="s">
        <v>202</v>
      </c>
      <c r="DW228" s="3" t="s">
        <v>202</v>
      </c>
      <c r="DX228" s="3" t="s">
        <v>202</v>
      </c>
      <c r="DY228" s="3" t="s">
        <v>202</v>
      </c>
      <c r="DZ228" s="3" t="s">
        <v>202</v>
      </c>
      <c r="EA228" s="3" t="s">
        <v>155</v>
      </c>
      <c r="EB228" s="3" t="s">
        <v>155</v>
      </c>
      <c r="EC228" s="3" t="s">
        <v>155</v>
      </c>
      <c r="ED228" s="3" t="s">
        <v>155</v>
      </c>
      <c r="EE228" s="3" t="s">
        <v>155</v>
      </c>
      <c r="EF228" s="3" t="s">
        <v>155</v>
      </c>
      <c r="EG228" s="3" t="s">
        <v>155</v>
      </c>
      <c r="EH228" s="3" t="s">
        <v>247</v>
      </c>
      <c r="EI228" s="3" t="s">
        <v>182</v>
      </c>
      <c r="EJ228" s="3" t="s">
        <v>247</v>
      </c>
      <c r="EK228" s="3" t="s">
        <v>182</v>
      </c>
      <c r="EL228" s="3" t="s">
        <v>182</v>
      </c>
      <c r="EM228" s="3" t="s">
        <v>215</v>
      </c>
      <c r="EN228" s="3" t="s">
        <v>222</v>
      </c>
      <c r="EO228" s="3" t="s">
        <v>183</v>
      </c>
      <c r="EP228" s="3" t="s">
        <v>193</v>
      </c>
      <c r="EQ228" s="3" t="s">
        <v>183</v>
      </c>
      <c r="ER228" s="3" t="s">
        <v>183</v>
      </c>
      <c r="ES228" s="3" t="s">
        <v>193</v>
      </c>
      <c r="ET228" s="3" t="s">
        <v>193</v>
      </c>
      <c r="EU228" s="3" t="s">
        <v>193</v>
      </c>
      <c r="EV228" s="3" t="s">
        <v>529</v>
      </c>
      <c r="EW228" s="4" t="str">
        <f>TEXT("6279109592383446016","0")</f>
        <v>6279109592383446016</v>
      </c>
    </row>
    <row r="229">
      <c r="A229" s="2">
        <v>45847.79436342593</v>
      </c>
      <c r="B229" s="3" t="s">
        <v>153</v>
      </c>
      <c r="C229" s="3" t="s">
        <v>153</v>
      </c>
      <c r="D229" s="3" t="s">
        <v>232</v>
      </c>
      <c r="E229" s="3" t="s">
        <v>155</v>
      </c>
      <c r="F229" s="3" t="s">
        <v>155</v>
      </c>
      <c r="G229" s="3" t="s">
        <v>155</v>
      </c>
      <c r="J229" s="3" t="s">
        <v>186</v>
      </c>
      <c r="M229" s="3" t="s">
        <v>157</v>
      </c>
      <c r="S229" s="3" t="s">
        <v>158</v>
      </c>
      <c r="W229" s="3" t="s">
        <v>157</v>
      </c>
      <c r="AB229" s="3" t="s">
        <v>157</v>
      </c>
      <c r="AG229" s="3" t="s">
        <v>224</v>
      </c>
      <c r="AH229" s="3">
        <v>2024.0</v>
      </c>
      <c r="AI229" s="3" t="s">
        <v>253</v>
      </c>
      <c r="AP229" s="3" t="s">
        <v>210</v>
      </c>
      <c r="AQ229" s="3" t="s">
        <v>210</v>
      </c>
      <c r="AR229" s="3" t="s">
        <v>250</v>
      </c>
      <c r="AS229" s="3" t="s">
        <v>210</v>
      </c>
      <c r="AT229" s="3" t="s">
        <v>162</v>
      </c>
      <c r="AU229" s="3" t="s">
        <v>155</v>
      </c>
      <c r="BD229" s="3" t="s">
        <v>155</v>
      </c>
      <c r="CI229" s="3" t="s">
        <v>172</v>
      </c>
      <c r="CS229" s="3" t="s">
        <v>155</v>
      </c>
      <c r="CY229" s="3" t="s">
        <v>221</v>
      </c>
      <c r="CZ229" s="3" t="s">
        <v>179</v>
      </c>
      <c r="DA229" s="3" t="s">
        <v>179</v>
      </c>
      <c r="DB229" s="3" t="s">
        <v>179</v>
      </c>
      <c r="DC229" s="3" t="s">
        <v>179</v>
      </c>
      <c r="DD229" s="3" t="s">
        <v>200</v>
      </c>
      <c r="DE229" s="3" t="s">
        <v>200</v>
      </c>
      <c r="DF229" s="3" t="s">
        <v>230</v>
      </c>
      <c r="DG229" s="3" t="s">
        <v>230</v>
      </c>
      <c r="DH229" s="3" t="s">
        <v>180</v>
      </c>
      <c r="DI229" s="3" t="s">
        <v>180</v>
      </c>
      <c r="DJ229" s="3" t="s">
        <v>180</v>
      </c>
      <c r="DK229" s="3" t="s">
        <v>196</v>
      </c>
      <c r="DL229" s="3" t="s">
        <v>181</v>
      </c>
      <c r="DM229" s="3" t="s">
        <v>181</v>
      </c>
      <c r="DN229" s="3" t="s">
        <v>197</v>
      </c>
      <c r="DO229" s="3" t="s">
        <v>196</v>
      </c>
      <c r="DP229" s="3" t="s">
        <v>202</v>
      </c>
      <c r="DQ229" s="3" t="s">
        <v>203</v>
      </c>
      <c r="DR229" s="3" t="s">
        <v>203</v>
      </c>
      <c r="DS229" s="3" t="s">
        <v>203</v>
      </c>
      <c r="DT229" s="3" t="s">
        <v>203</v>
      </c>
      <c r="DU229" s="3" t="s">
        <v>203</v>
      </c>
      <c r="DV229" s="3" t="s">
        <v>202</v>
      </c>
      <c r="DW229" s="3" t="s">
        <v>202</v>
      </c>
      <c r="DX229" s="3" t="s">
        <v>202</v>
      </c>
      <c r="DY229" s="3" t="s">
        <v>202</v>
      </c>
      <c r="DZ229" s="3" t="s">
        <v>196</v>
      </c>
      <c r="EA229" s="3" t="s">
        <v>155</v>
      </c>
      <c r="EB229" s="3" t="s">
        <v>155</v>
      </c>
      <c r="EC229" s="3" t="s">
        <v>155</v>
      </c>
      <c r="ED229" s="3" t="s">
        <v>155</v>
      </c>
      <c r="EE229" s="3" t="s">
        <v>155</v>
      </c>
      <c r="EF229" s="3" t="s">
        <v>155</v>
      </c>
      <c r="EG229" s="3" t="s">
        <v>155</v>
      </c>
      <c r="EH229" s="3" t="s">
        <v>204</v>
      </c>
      <c r="EI229" s="3" t="s">
        <v>204</v>
      </c>
      <c r="EJ229" s="3" t="s">
        <v>204</v>
      </c>
      <c r="EK229" s="3" t="s">
        <v>182</v>
      </c>
      <c r="EL229" s="3" t="s">
        <v>182</v>
      </c>
      <c r="EM229" s="3" t="s">
        <v>182</v>
      </c>
      <c r="EN229" s="3" t="s">
        <v>182</v>
      </c>
      <c r="EO229" s="3" t="s">
        <v>205</v>
      </c>
      <c r="EP229" s="3" t="s">
        <v>205</v>
      </c>
      <c r="EQ229" s="3" t="s">
        <v>205</v>
      </c>
      <c r="ER229" s="3" t="s">
        <v>205</v>
      </c>
      <c r="ES229" s="3" t="s">
        <v>192</v>
      </c>
      <c r="ET229" s="3" t="s">
        <v>205</v>
      </c>
      <c r="EU229" s="3" t="s">
        <v>205</v>
      </c>
      <c r="EV229" s="3" t="s">
        <v>530</v>
      </c>
      <c r="EW229" s="4" t="str">
        <f>TEXT("6279114338024972805","0")</f>
        <v>6279114338024972805</v>
      </c>
    </row>
    <row r="230">
      <c r="A230" s="2">
        <v>45847.80061342593</v>
      </c>
      <c r="B230" s="3" t="s">
        <v>153</v>
      </c>
      <c r="C230" s="3" t="s">
        <v>155</v>
      </c>
      <c r="E230" s="3" t="s">
        <v>153</v>
      </c>
      <c r="F230" s="3" t="s">
        <v>153</v>
      </c>
      <c r="G230" s="3" t="s">
        <v>155</v>
      </c>
      <c r="J230" s="3" t="s">
        <v>186</v>
      </c>
      <c r="N230" s="3" t="s">
        <v>158</v>
      </c>
      <c r="R230" s="3" t="s">
        <v>157</v>
      </c>
      <c r="W230" s="3" t="s">
        <v>157</v>
      </c>
      <c r="AB230" s="3" t="s">
        <v>157</v>
      </c>
      <c r="AG230" s="3" t="s">
        <v>217</v>
      </c>
      <c r="AH230" s="3">
        <v>2016.0</v>
      </c>
      <c r="AI230" s="3" t="s">
        <v>187</v>
      </c>
      <c r="AK230" s="3" t="s">
        <v>258</v>
      </c>
      <c r="AN230" s="3" t="s">
        <v>189</v>
      </c>
      <c r="AP230" s="3" t="s">
        <v>190</v>
      </c>
      <c r="AQ230" s="3" t="s">
        <v>190</v>
      </c>
      <c r="AR230" s="3" t="s">
        <v>190</v>
      </c>
      <c r="AS230" s="3" t="s">
        <v>190</v>
      </c>
      <c r="AT230" s="3" t="s">
        <v>234</v>
      </c>
      <c r="AU230" s="3" t="s">
        <v>153</v>
      </c>
      <c r="AV230" s="3" t="s">
        <v>153</v>
      </c>
      <c r="AW230" s="3" t="s">
        <v>163</v>
      </c>
      <c r="AX230" s="3" t="s">
        <v>153</v>
      </c>
      <c r="AY230" s="3" t="s">
        <v>423</v>
      </c>
      <c r="BD230" s="3" t="s">
        <v>153</v>
      </c>
      <c r="BE230" s="3" t="s">
        <v>156</v>
      </c>
      <c r="BF230" s="3" t="s">
        <v>213</v>
      </c>
      <c r="BG230" s="3" t="s">
        <v>156</v>
      </c>
      <c r="BH230" s="3" t="s">
        <v>213</v>
      </c>
      <c r="BI230" s="3" t="s">
        <v>193</v>
      </c>
      <c r="BJ230" s="3" t="s">
        <v>165</v>
      </c>
      <c r="BK230" s="3" t="s">
        <v>165</v>
      </c>
      <c r="BL230" s="3" t="s">
        <v>195</v>
      </c>
      <c r="BM230" s="3" t="s">
        <v>165</v>
      </c>
      <c r="BN230" s="3" t="s">
        <v>195</v>
      </c>
      <c r="BO230" s="3" t="s">
        <v>193</v>
      </c>
      <c r="BP230" s="3" t="s">
        <v>165</v>
      </c>
      <c r="BQ230" s="3" t="s">
        <v>166</v>
      </c>
      <c r="BR230" s="3" t="s">
        <v>166</v>
      </c>
      <c r="BS230" s="3" t="s">
        <v>197</v>
      </c>
      <c r="BT230" s="3" t="s">
        <v>197</v>
      </c>
      <c r="BU230" s="3" t="s">
        <v>197</v>
      </c>
      <c r="BV230" s="3" t="s">
        <v>166</v>
      </c>
      <c r="BW230" s="3" t="s">
        <v>166</v>
      </c>
      <c r="BX230" s="3" t="s">
        <v>165</v>
      </c>
      <c r="BY230" s="3" t="s">
        <v>165</v>
      </c>
      <c r="BZ230" s="3" t="s">
        <v>165</v>
      </c>
      <c r="CA230" s="3" t="s">
        <v>165</v>
      </c>
      <c r="CB230" s="3" t="s">
        <v>155</v>
      </c>
      <c r="CF230" s="3" t="s">
        <v>155</v>
      </c>
      <c r="CG230" s="3" t="s">
        <v>155</v>
      </c>
      <c r="CH230" s="3">
        <v>0.0</v>
      </c>
      <c r="CI230" s="3" t="s">
        <v>172</v>
      </c>
      <c r="CS230" s="3" t="s">
        <v>155</v>
      </c>
      <c r="CY230" s="3" t="s">
        <v>221</v>
      </c>
      <c r="CZ230" s="3" t="s">
        <v>179</v>
      </c>
      <c r="DA230" s="3" t="s">
        <v>179</v>
      </c>
      <c r="DB230" s="3" t="s">
        <v>179</v>
      </c>
      <c r="DC230" s="3" t="s">
        <v>179</v>
      </c>
      <c r="DD230" s="3" t="s">
        <v>200</v>
      </c>
      <c r="DE230" s="3" t="s">
        <v>200</v>
      </c>
      <c r="DF230" s="3" t="s">
        <v>230</v>
      </c>
      <c r="DG230" s="3" t="s">
        <v>230</v>
      </c>
      <c r="DH230" s="3" t="s">
        <v>230</v>
      </c>
      <c r="DI230" s="3" t="s">
        <v>230</v>
      </c>
      <c r="DJ230" s="3" t="s">
        <v>230</v>
      </c>
      <c r="DK230" s="3" t="s">
        <v>197</v>
      </c>
      <c r="DL230" s="3" t="s">
        <v>197</v>
      </c>
      <c r="DM230" s="3" t="s">
        <v>197</v>
      </c>
      <c r="DN230" s="3" t="s">
        <v>202</v>
      </c>
      <c r="DO230" s="3" t="s">
        <v>197</v>
      </c>
      <c r="DP230" s="3" t="s">
        <v>196</v>
      </c>
      <c r="DQ230" s="3" t="s">
        <v>203</v>
      </c>
      <c r="DR230" s="3" t="s">
        <v>203</v>
      </c>
      <c r="DS230" s="3" t="s">
        <v>203</v>
      </c>
      <c r="DT230" s="3" t="s">
        <v>203</v>
      </c>
      <c r="DU230" s="3" t="s">
        <v>202</v>
      </c>
      <c r="DV230" s="3" t="s">
        <v>202</v>
      </c>
      <c r="DW230" s="3" t="s">
        <v>202</v>
      </c>
      <c r="DX230" s="3" t="s">
        <v>202</v>
      </c>
      <c r="DY230" s="3" t="s">
        <v>202</v>
      </c>
      <c r="DZ230" s="3" t="s">
        <v>202</v>
      </c>
      <c r="EA230" s="3" t="s">
        <v>155</v>
      </c>
      <c r="EB230" s="3" t="s">
        <v>155</v>
      </c>
      <c r="EC230" s="3" t="s">
        <v>155</v>
      </c>
      <c r="ED230" s="3" t="s">
        <v>155</v>
      </c>
      <c r="EE230" s="3" t="s">
        <v>155</v>
      </c>
      <c r="EF230" s="3" t="s">
        <v>155</v>
      </c>
      <c r="EG230" s="3" t="s">
        <v>155</v>
      </c>
      <c r="EH230" s="3" t="s">
        <v>204</v>
      </c>
      <c r="EI230" s="3" t="s">
        <v>204</v>
      </c>
      <c r="EJ230" s="3" t="s">
        <v>204</v>
      </c>
      <c r="EK230" s="3" t="s">
        <v>204</v>
      </c>
      <c r="EL230" s="3" t="s">
        <v>182</v>
      </c>
      <c r="EM230" s="3" t="s">
        <v>204</v>
      </c>
      <c r="EN230" s="3" t="s">
        <v>215</v>
      </c>
      <c r="EO230" s="3" t="s">
        <v>205</v>
      </c>
      <c r="EP230" s="3" t="s">
        <v>205</v>
      </c>
      <c r="EQ230" s="3" t="s">
        <v>205</v>
      </c>
      <c r="ER230" s="3" t="s">
        <v>205</v>
      </c>
      <c r="ES230" s="3" t="s">
        <v>205</v>
      </c>
      <c r="ET230" s="3" t="s">
        <v>205</v>
      </c>
      <c r="EU230" s="3" t="s">
        <v>205</v>
      </c>
      <c r="EV230" s="3" t="s">
        <v>531</v>
      </c>
      <c r="EW230" s="4" t="str">
        <f>TEXT("6279119733521946376","0")</f>
        <v>6279119733521946376</v>
      </c>
    </row>
    <row r="231">
      <c r="A231" s="2">
        <v>45847.81318287037</v>
      </c>
      <c r="B231" s="3" t="s">
        <v>153</v>
      </c>
      <c r="C231" s="3" t="s">
        <v>153</v>
      </c>
      <c r="D231" s="3" t="s">
        <v>284</v>
      </c>
      <c r="E231" s="3" t="s">
        <v>155</v>
      </c>
      <c r="F231" s="3" t="s">
        <v>155</v>
      </c>
      <c r="G231" s="3" t="s">
        <v>155</v>
      </c>
      <c r="J231" s="3" t="s">
        <v>186</v>
      </c>
      <c r="O231" s="3" t="s">
        <v>186</v>
      </c>
      <c r="S231" s="3" t="s">
        <v>158</v>
      </c>
      <c r="W231" s="3" t="s">
        <v>157</v>
      </c>
      <c r="AB231" s="3" t="s">
        <v>157</v>
      </c>
      <c r="AG231" s="3" t="s">
        <v>532</v>
      </c>
      <c r="AH231" s="3">
        <v>2015.0</v>
      </c>
      <c r="AI231" s="3" t="s">
        <v>187</v>
      </c>
      <c r="AJ231" s="3" t="s">
        <v>188</v>
      </c>
      <c r="AN231" s="3" t="s">
        <v>189</v>
      </c>
      <c r="AP231" s="3" t="s">
        <v>190</v>
      </c>
      <c r="AQ231" s="3" t="s">
        <v>190</v>
      </c>
      <c r="AR231" s="3" t="s">
        <v>190</v>
      </c>
      <c r="AS231" s="3" t="s">
        <v>190</v>
      </c>
      <c r="AT231" s="3" t="s">
        <v>162</v>
      </c>
      <c r="AU231" s="3" t="s">
        <v>153</v>
      </c>
      <c r="AV231" s="3" t="s">
        <v>155</v>
      </c>
      <c r="BD231" s="3" t="s">
        <v>153</v>
      </c>
      <c r="BE231" s="3" t="s">
        <v>227</v>
      </c>
      <c r="BF231" s="3" t="s">
        <v>227</v>
      </c>
      <c r="BG231" s="3" t="s">
        <v>227</v>
      </c>
      <c r="BH231" s="3" t="s">
        <v>227</v>
      </c>
      <c r="BI231" s="3" t="s">
        <v>195</v>
      </c>
      <c r="BJ231" s="3" t="s">
        <v>165</v>
      </c>
      <c r="BK231" s="3" t="s">
        <v>195</v>
      </c>
      <c r="BL231" s="3" t="s">
        <v>192</v>
      </c>
      <c r="BM231" s="3" t="s">
        <v>195</v>
      </c>
      <c r="BN231" s="3" t="s">
        <v>195</v>
      </c>
      <c r="BO231" s="3" t="s">
        <v>165</v>
      </c>
      <c r="BP231" s="3" t="s">
        <v>165</v>
      </c>
      <c r="BQ231" s="3" t="s">
        <v>196</v>
      </c>
      <c r="BR231" s="3" t="s">
        <v>197</v>
      </c>
      <c r="BS231" s="3" t="s">
        <v>181</v>
      </c>
      <c r="BT231" s="3" t="s">
        <v>166</v>
      </c>
      <c r="BU231" s="3" t="s">
        <v>197</v>
      </c>
      <c r="BV231" s="3" t="s">
        <v>197</v>
      </c>
      <c r="BW231" s="3" t="s">
        <v>166</v>
      </c>
      <c r="BX231" s="3" t="s">
        <v>165</v>
      </c>
      <c r="BY231" s="3" t="s">
        <v>165</v>
      </c>
      <c r="BZ231" s="3" t="s">
        <v>165</v>
      </c>
      <c r="CA231" s="3" t="s">
        <v>165</v>
      </c>
      <c r="CB231" s="3" t="s">
        <v>155</v>
      </c>
      <c r="CF231" s="3" t="s">
        <v>155</v>
      </c>
      <c r="CG231" s="3" t="s">
        <v>155</v>
      </c>
      <c r="CH231" s="3">
        <v>0.0</v>
      </c>
      <c r="CI231" s="3" t="s">
        <v>172</v>
      </c>
      <c r="CS231" s="3" t="s">
        <v>155</v>
      </c>
      <c r="CY231" s="3" t="s">
        <v>180</v>
      </c>
      <c r="CZ231" s="3" t="s">
        <v>200</v>
      </c>
      <c r="DA231" s="3" t="s">
        <v>200</v>
      </c>
      <c r="DB231" s="3" t="s">
        <v>200</v>
      </c>
      <c r="DC231" s="3" t="s">
        <v>200</v>
      </c>
      <c r="DD231" s="3" t="s">
        <v>200</v>
      </c>
      <c r="DE231" s="3" t="s">
        <v>200</v>
      </c>
      <c r="DF231" s="3" t="s">
        <v>230</v>
      </c>
      <c r="DG231" s="3" t="s">
        <v>230</v>
      </c>
      <c r="DH231" s="3" t="s">
        <v>180</v>
      </c>
      <c r="DI231" s="3" t="s">
        <v>230</v>
      </c>
      <c r="DJ231" s="3" t="s">
        <v>230</v>
      </c>
      <c r="DK231" s="3" t="s">
        <v>202</v>
      </c>
      <c r="DL231" s="3" t="s">
        <v>197</v>
      </c>
      <c r="DM231" s="3" t="s">
        <v>202</v>
      </c>
      <c r="DN231" s="3" t="s">
        <v>196</v>
      </c>
      <c r="DO231" s="3" t="s">
        <v>181</v>
      </c>
      <c r="DP231" s="3" t="s">
        <v>196</v>
      </c>
      <c r="DQ231" s="3" t="s">
        <v>203</v>
      </c>
      <c r="DR231" s="3" t="s">
        <v>203</v>
      </c>
      <c r="DS231" s="3" t="s">
        <v>203</v>
      </c>
      <c r="DT231" s="3" t="s">
        <v>203</v>
      </c>
      <c r="DU231" s="3" t="s">
        <v>196</v>
      </c>
      <c r="DV231" s="3" t="s">
        <v>203</v>
      </c>
      <c r="DW231" s="3" t="s">
        <v>203</v>
      </c>
      <c r="DX231" s="3" t="s">
        <v>197</v>
      </c>
      <c r="DY231" s="3" t="s">
        <v>202</v>
      </c>
      <c r="DZ231" s="3" t="s">
        <v>202</v>
      </c>
      <c r="EA231" s="3" t="s">
        <v>214</v>
      </c>
      <c r="EB231" s="3" t="s">
        <v>155</v>
      </c>
      <c r="EC231" s="3" t="s">
        <v>155</v>
      </c>
      <c r="ED231" s="3" t="s">
        <v>155</v>
      </c>
      <c r="EE231" s="3" t="s">
        <v>155</v>
      </c>
      <c r="EF231" s="3" t="s">
        <v>155</v>
      </c>
      <c r="EG231" s="3" t="s">
        <v>155</v>
      </c>
      <c r="EH231" s="3" t="s">
        <v>215</v>
      </c>
      <c r="EI231" s="3" t="s">
        <v>215</v>
      </c>
      <c r="EJ231" s="3" t="s">
        <v>215</v>
      </c>
      <c r="EK231" s="3" t="s">
        <v>215</v>
      </c>
      <c r="EL231" s="3" t="s">
        <v>182</v>
      </c>
      <c r="EM231" s="3" t="s">
        <v>182</v>
      </c>
      <c r="EN231" s="3" t="s">
        <v>182</v>
      </c>
      <c r="EO231" s="3" t="s">
        <v>206</v>
      </c>
      <c r="EP231" s="3" t="s">
        <v>206</v>
      </c>
      <c r="EQ231" s="3" t="s">
        <v>206</v>
      </c>
      <c r="ER231" s="3" t="s">
        <v>193</v>
      </c>
      <c r="ES231" s="3" t="s">
        <v>193</v>
      </c>
      <c r="ET231" s="3" t="s">
        <v>206</v>
      </c>
      <c r="EU231" s="3" t="s">
        <v>206</v>
      </c>
      <c r="EV231" s="3" t="s">
        <v>287</v>
      </c>
      <c r="EW231" s="4" t="str">
        <f>TEXT("6279130597404257379","0")</f>
        <v>6279130597404257379</v>
      </c>
    </row>
    <row r="232">
      <c r="A232" s="2">
        <v>45847.81761574074</v>
      </c>
      <c r="B232" s="3" t="s">
        <v>153</v>
      </c>
      <c r="C232" s="3" t="s">
        <v>155</v>
      </c>
      <c r="E232" s="3" t="s">
        <v>155</v>
      </c>
      <c r="F232" s="3" t="s">
        <v>155</v>
      </c>
      <c r="G232" s="3" t="s">
        <v>155</v>
      </c>
      <c r="K232" s="3" t="s">
        <v>185</v>
      </c>
      <c r="O232" s="3" t="s">
        <v>186</v>
      </c>
      <c r="T232" s="3" t="s">
        <v>186</v>
      </c>
      <c r="W232" s="3" t="s">
        <v>157</v>
      </c>
      <c r="AC232" s="3" t="s">
        <v>158</v>
      </c>
      <c r="AG232" s="3" t="s">
        <v>224</v>
      </c>
      <c r="AH232" s="3">
        <v>2009.0</v>
      </c>
      <c r="AI232" s="3" t="s">
        <v>209</v>
      </c>
      <c r="AP232" s="3" t="s">
        <v>250</v>
      </c>
      <c r="AQ232" s="3" t="s">
        <v>250</v>
      </c>
      <c r="AR232" s="3" t="s">
        <v>190</v>
      </c>
      <c r="AS232" s="3" t="s">
        <v>190</v>
      </c>
      <c r="AT232" s="3" t="s">
        <v>162</v>
      </c>
      <c r="AU232" s="3" t="s">
        <v>155</v>
      </c>
      <c r="BD232" s="3" t="s">
        <v>153</v>
      </c>
      <c r="BE232" s="3" t="s">
        <v>227</v>
      </c>
      <c r="BF232" s="3" t="s">
        <v>191</v>
      </c>
      <c r="BG232" s="3" t="s">
        <v>227</v>
      </c>
      <c r="BH232" s="3" t="s">
        <v>220</v>
      </c>
      <c r="BI232" s="3" t="s">
        <v>194</v>
      </c>
      <c r="BJ232" s="3" t="s">
        <v>192</v>
      </c>
      <c r="BK232" s="3" t="s">
        <v>194</v>
      </c>
      <c r="BL232" s="3" t="s">
        <v>194</v>
      </c>
      <c r="BM232" s="3" t="s">
        <v>194</v>
      </c>
      <c r="BN232" s="3" t="s">
        <v>194</v>
      </c>
      <c r="BO232" s="3" t="s">
        <v>194</v>
      </c>
      <c r="BP232" s="3" t="s">
        <v>194</v>
      </c>
      <c r="BQ232" s="3" t="s">
        <v>203</v>
      </c>
      <c r="BR232" s="3" t="s">
        <v>203</v>
      </c>
      <c r="BS232" s="3" t="s">
        <v>203</v>
      </c>
      <c r="BT232" s="3" t="s">
        <v>196</v>
      </c>
      <c r="BU232" s="3" t="s">
        <v>203</v>
      </c>
      <c r="BV232" s="3" t="s">
        <v>181</v>
      </c>
      <c r="BW232" s="3" t="s">
        <v>203</v>
      </c>
      <c r="CB232" s="3" t="s">
        <v>155</v>
      </c>
      <c r="CF232" s="3" t="s">
        <v>155</v>
      </c>
      <c r="CG232" s="3" t="s">
        <v>155</v>
      </c>
      <c r="CH232" s="3">
        <v>1.0</v>
      </c>
      <c r="CI232" s="3" t="s">
        <v>172</v>
      </c>
      <c r="CS232" s="3" t="s">
        <v>155</v>
      </c>
      <c r="CY232" s="3" t="s">
        <v>201</v>
      </c>
      <c r="CZ232" s="3" t="s">
        <v>229</v>
      </c>
      <c r="DA232" s="3" t="s">
        <v>229</v>
      </c>
      <c r="DB232" s="3" t="s">
        <v>229</v>
      </c>
      <c r="DC232" s="3" t="s">
        <v>199</v>
      </c>
      <c r="DD232" s="3" t="s">
        <v>179</v>
      </c>
      <c r="DE232" s="3" t="s">
        <v>200</v>
      </c>
      <c r="DF232" s="3" t="s">
        <v>180</v>
      </c>
      <c r="DG232" s="3" t="s">
        <v>180</v>
      </c>
      <c r="DH232" s="3" t="s">
        <v>180</v>
      </c>
      <c r="DI232" s="3" t="s">
        <v>180</v>
      </c>
      <c r="DJ232" s="3" t="s">
        <v>180</v>
      </c>
      <c r="DK232" s="3" t="s">
        <v>203</v>
      </c>
      <c r="DL232" s="3" t="s">
        <v>203</v>
      </c>
      <c r="DM232" s="3" t="s">
        <v>203</v>
      </c>
      <c r="DN232" s="3" t="s">
        <v>203</v>
      </c>
      <c r="DO232" s="3" t="s">
        <v>203</v>
      </c>
      <c r="DP232" s="3" t="s">
        <v>202</v>
      </c>
      <c r="DQ232" s="3" t="s">
        <v>203</v>
      </c>
      <c r="DR232" s="3" t="s">
        <v>203</v>
      </c>
      <c r="DS232" s="3" t="s">
        <v>203</v>
      </c>
      <c r="DT232" s="3" t="s">
        <v>203</v>
      </c>
      <c r="DU232" s="3" t="s">
        <v>202</v>
      </c>
      <c r="DV232" s="3" t="s">
        <v>202</v>
      </c>
      <c r="DW232" s="3" t="s">
        <v>202</v>
      </c>
      <c r="DX232" s="3" t="s">
        <v>203</v>
      </c>
      <c r="DY232" s="3" t="s">
        <v>203</v>
      </c>
      <c r="DZ232" s="3" t="s">
        <v>203</v>
      </c>
      <c r="EA232" s="3" t="s">
        <v>155</v>
      </c>
      <c r="EB232" s="3" t="s">
        <v>155</v>
      </c>
      <c r="EC232" s="3" t="s">
        <v>155</v>
      </c>
      <c r="ED232" s="3" t="s">
        <v>155</v>
      </c>
      <c r="EE232" s="3" t="s">
        <v>155</v>
      </c>
      <c r="EF232" s="3" t="s">
        <v>155</v>
      </c>
      <c r="EG232" s="3" t="s">
        <v>155</v>
      </c>
      <c r="EH232" s="3" t="s">
        <v>204</v>
      </c>
      <c r="EI232" s="3" t="s">
        <v>204</v>
      </c>
      <c r="EJ232" s="3" t="s">
        <v>204</v>
      </c>
      <c r="EK232" s="3" t="s">
        <v>204</v>
      </c>
      <c r="EL232" s="3" t="s">
        <v>182</v>
      </c>
      <c r="EM232" s="3" t="s">
        <v>204</v>
      </c>
      <c r="EN232" s="3" t="s">
        <v>204</v>
      </c>
      <c r="EO232" s="3" t="s">
        <v>205</v>
      </c>
      <c r="EP232" s="3" t="s">
        <v>206</v>
      </c>
      <c r="EQ232" s="3" t="s">
        <v>206</v>
      </c>
      <c r="ER232" s="3" t="s">
        <v>205</v>
      </c>
      <c r="ES232" s="3" t="s">
        <v>193</v>
      </c>
      <c r="ET232" s="3" t="s">
        <v>183</v>
      </c>
      <c r="EU232" s="3" t="s">
        <v>183</v>
      </c>
      <c r="EV232" s="3" t="s">
        <v>533</v>
      </c>
      <c r="EW232" s="4" t="str">
        <f>TEXT("6279134423418926882","0")</f>
        <v>6279134423418926882</v>
      </c>
    </row>
    <row r="233">
      <c r="A233" s="2">
        <v>45847.82732638889</v>
      </c>
      <c r="B233" s="3" t="s">
        <v>153</v>
      </c>
      <c r="C233" s="3" t="s">
        <v>155</v>
      </c>
      <c r="E233" s="3" t="s">
        <v>153</v>
      </c>
      <c r="F233" s="3" t="s">
        <v>155</v>
      </c>
      <c r="G233" s="3" t="s">
        <v>155</v>
      </c>
      <c r="I233" s="3" t="s">
        <v>158</v>
      </c>
      <c r="N233" s="3" t="s">
        <v>158</v>
      </c>
      <c r="S233" s="3" t="s">
        <v>158</v>
      </c>
      <c r="Y233" s="3" t="s">
        <v>186</v>
      </c>
      <c r="AB233" s="3" t="s">
        <v>157</v>
      </c>
      <c r="AG233" s="3" t="s">
        <v>159</v>
      </c>
      <c r="AH233" s="3">
        <v>2023.0</v>
      </c>
      <c r="AI233" s="3" t="s">
        <v>253</v>
      </c>
      <c r="AP233" s="3" t="s">
        <v>190</v>
      </c>
      <c r="AQ233" s="3" t="s">
        <v>210</v>
      </c>
      <c r="AR233" s="3" t="s">
        <v>190</v>
      </c>
      <c r="AS233" s="3" t="s">
        <v>243</v>
      </c>
      <c r="AT233" s="3" t="s">
        <v>162</v>
      </c>
      <c r="AU233" s="3" t="s">
        <v>155</v>
      </c>
      <c r="BD233" s="3" t="s">
        <v>153</v>
      </c>
      <c r="BE233" s="3" t="s">
        <v>227</v>
      </c>
      <c r="BF233" s="3" t="s">
        <v>220</v>
      </c>
      <c r="BG233" s="3" t="s">
        <v>227</v>
      </c>
      <c r="BH233" s="3" t="s">
        <v>220</v>
      </c>
      <c r="BI233" s="3" t="s">
        <v>194</v>
      </c>
      <c r="BJ233" s="3" t="s">
        <v>192</v>
      </c>
      <c r="BK233" s="3" t="s">
        <v>192</v>
      </c>
      <c r="BL233" s="3" t="s">
        <v>194</v>
      </c>
      <c r="BM233" s="3" t="s">
        <v>195</v>
      </c>
      <c r="BN233" s="3" t="s">
        <v>194</v>
      </c>
      <c r="BO233" s="3" t="s">
        <v>194</v>
      </c>
      <c r="BP233" s="3" t="s">
        <v>192</v>
      </c>
      <c r="BQ233" s="3" t="s">
        <v>181</v>
      </c>
      <c r="BR233" s="3" t="s">
        <v>196</v>
      </c>
      <c r="BS233" s="3" t="s">
        <v>181</v>
      </c>
      <c r="BT233" s="3" t="s">
        <v>181</v>
      </c>
      <c r="BU233" s="3" t="s">
        <v>181</v>
      </c>
      <c r="BV233" s="3" t="s">
        <v>197</v>
      </c>
      <c r="BW233" s="3" t="s">
        <v>166</v>
      </c>
      <c r="CB233" s="3" t="s">
        <v>155</v>
      </c>
      <c r="CF233" s="3" t="s">
        <v>155</v>
      </c>
      <c r="CG233" s="3" t="s">
        <v>198</v>
      </c>
      <c r="CH233" s="3">
        <v>1.0</v>
      </c>
      <c r="CI233" s="3" t="s">
        <v>172</v>
      </c>
      <c r="CS233" s="3" t="s">
        <v>155</v>
      </c>
      <c r="CY233" s="3" t="s">
        <v>201</v>
      </c>
      <c r="CZ233" s="3" t="s">
        <v>199</v>
      </c>
      <c r="DA233" s="3" t="s">
        <v>229</v>
      </c>
      <c r="DB233" s="3" t="s">
        <v>199</v>
      </c>
      <c r="DC233" s="3" t="s">
        <v>179</v>
      </c>
      <c r="DD233" s="3" t="s">
        <v>179</v>
      </c>
      <c r="DE233" s="3" t="s">
        <v>200</v>
      </c>
      <c r="DF233" s="3" t="s">
        <v>180</v>
      </c>
      <c r="DG233" s="3" t="s">
        <v>180</v>
      </c>
      <c r="DH233" s="3" t="s">
        <v>201</v>
      </c>
      <c r="DI233" s="3" t="s">
        <v>180</v>
      </c>
      <c r="DJ233" s="3" t="s">
        <v>201</v>
      </c>
      <c r="DK233" s="3" t="s">
        <v>203</v>
      </c>
      <c r="DL233" s="3" t="s">
        <v>181</v>
      </c>
      <c r="DM233" s="3" t="s">
        <v>181</v>
      </c>
      <c r="DN233" s="3" t="s">
        <v>197</v>
      </c>
      <c r="DO233" s="3" t="s">
        <v>202</v>
      </c>
      <c r="DP233" s="3" t="s">
        <v>196</v>
      </c>
      <c r="DQ233" s="3" t="s">
        <v>203</v>
      </c>
      <c r="DR233" s="3" t="s">
        <v>203</v>
      </c>
      <c r="DS233" s="3" t="s">
        <v>181</v>
      </c>
      <c r="DT233" s="3" t="s">
        <v>203</v>
      </c>
      <c r="DU233" s="3" t="s">
        <v>181</v>
      </c>
      <c r="DV233" s="3" t="s">
        <v>196</v>
      </c>
      <c r="DW233" s="3" t="s">
        <v>196</v>
      </c>
      <c r="DX233" s="3" t="s">
        <v>197</v>
      </c>
      <c r="DY233" s="3" t="s">
        <v>196</v>
      </c>
      <c r="DZ233" s="3" t="s">
        <v>202</v>
      </c>
      <c r="EA233" s="3" t="s">
        <v>214</v>
      </c>
      <c r="EB233" s="3" t="s">
        <v>155</v>
      </c>
      <c r="EC233" s="3" t="s">
        <v>155</v>
      </c>
      <c r="ED233" s="3" t="s">
        <v>155</v>
      </c>
      <c r="EE233" s="3" t="s">
        <v>155</v>
      </c>
      <c r="EF233" s="3" t="s">
        <v>155</v>
      </c>
      <c r="EG233" s="3" t="s">
        <v>214</v>
      </c>
      <c r="EH233" s="3" t="s">
        <v>204</v>
      </c>
      <c r="EI233" s="3" t="s">
        <v>222</v>
      </c>
      <c r="EJ233" s="3" t="s">
        <v>204</v>
      </c>
      <c r="EK233" s="3" t="s">
        <v>222</v>
      </c>
      <c r="EL233" s="3" t="s">
        <v>182</v>
      </c>
      <c r="EM233" s="3" t="s">
        <v>215</v>
      </c>
      <c r="EN233" s="3" t="s">
        <v>215</v>
      </c>
      <c r="EO233" s="3" t="s">
        <v>205</v>
      </c>
      <c r="EP233" s="3" t="s">
        <v>205</v>
      </c>
      <c r="EQ233" s="3" t="s">
        <v>192</v>
      </c>
      <c r="ER233" s="3" t="s">
        <v>193</v>
      </c>
      <c r="ES233" s="3" t="s">
        <v>193</v>
      </c>
      <c r="ET233" s="3" t="s">
        <v>183</v>
      </c>
      <c r="EU233" s="3" t="s">
        <v>206</v>
      </c>
      <c r="EV233" s="3" t="s">
        <v>534</v>
      </c>
      <c r="EW233" s="4" t="str">
        <f>TEXT("6279142815317703948","0")</f>
        <v>6279142815317703948</v>
      </c>
    </row>
    <row r="234">
      <c r="A234" s="2">
        <v>45847.83837962963</v>
      </c>
      <c r="B234" s="3" t="s">
        <v>153</v>
      </c>
      <c r="C234" s="3" t="s">
        <v>155</v>
      </c>
      <c r="E234" s="3" t="s">
        <v>153</v>
      </c>
      <c r="F234" s="3" t="s">
        <v>155</v>
      </c>
      <c r="G234" s="3" t="s">
        <v>155</v>
      </c>
      <c r="K234" s="3" t="s">
        <v>185</v>
      </c>
      <c r="O234" s="3" t="s">
        <v>186</v>
      </c>
      <c r="T234" s="3" t="s">
        <v>186</v>
      </c>
      <c r="W234" s="3" t="s">
        <v>157</v>
      </c>
      <c r="AE234" s="3" t="s">
        <v>185</v>
      </c>
      <c r="AG234" s="3" t="s">
        <v>224</v>
      </c>
      <c r="AH234" s="3">
        <v>2018.0</v>
      </c>
      <c r="AI234" s="3" t="s">
        <v>187</v>
      </c>
      <c r="AK234" s="3" t="s">
        <v>258</v>
      </c>
      <c r="AN234" s="3" t="s">
        <v>246</v>
      </c>
      <c r="AP234" s="3" t="s">
        <v>210</v>
      </c>
      <c r="AQ234" s="3" t="s">
        <v>243</v>
      </c>
      <c r="AR234" s="3" t="s">
        <v>243</v>
      </c>
      <c r="AS234" s="3" t="s">
        <v>243</v>
      </c>
      <c r="AT234" s="3" t="s">
        <v>226</v>
      </c>
      <c r="AU234" s="3" t="s">
        <v>155</v>
      </c>
      <c r="BD234" s="3" t="s">
        <v>153</v>
      </c>
      <c r="BE234" s="3" t="s">
        <v>213</v>
      </c>
      <c r="BF234" s="3" t="s">
        <v>191</v>
      </c>
      <c r="BG234" s="3" t="s">
        <v>156</v>
      </c>
      <c r="BH234" s="3" t="s">
        <v>227</v>
      </c>
      <c r="BI234" s="3" t="s">
        <v>194</v>
      </c>
      <c r="BJ234" s="3" t="s">
        <v>194</v>
      </c>
      <c r="BK234" s="3" t="s">
        <v>194</v>
      </c>
      <c r="BL234" s="3" t="s">
        <v>194</v>
      </c>
      <c r="BM234" s="3" t="s">
        <v>195</v>
      </c>
      <c r="BN234" s="3" t="s">
        <v>194</v>
      </c>
      <c r="BO234" s="3" t="s">
        <v>194</v>
      </c>
      <c r="BP234" s="3" t="s">
        <v>194</v>
      </c>
      <c r="BQ234" s="3" t="s">
        <v>181</v>
      </c>
      <c r="BR234" s="3" t="s">
        <v>196</v>
      </c>
      <c r="BS234" s="3" t="s">
        <v>196</v>
      </c>
      <c r="BT234" s="3" t="s">
        <v>196</v>
      </c>
      <c r="BU234" s="3" t="s">
        <v>196</v>
      </c>
      <c r="BV234" s="3" t="s">
        <v>196</v>
      </c>
      <c r="BW234" s="3" t="s">
        <v>196</v>
      </c>
      <c r="CB234" s="3" t="s">
        <v>155</v>
      </c>
      <c r="CF234" s="3" t="s">
        <v>155</v>
      </c>
      <c r="CG234" s="3" t="s">
        <v>296</v>
      </c>
      <c r="CH234" s="3">
        <v>4.0</v>
      </c>
      <c r="CI234" s="3" t="s">
        <v>172</v>
      </c>
      <c r="CS234" s="3" t="s">
        <v>155</v>
      </c>
      <c r="CY234" s="3" t="s">
        <v>201</v>
      </c>
      <c r="CZ234" s="3" t="s">
        <v>199</v>
      </c>
      <c r="DA234" s="3" t="s">
        <v>199</v>
      </c>
      <c r="DB234" s="3" t="s">
        <v>199</v>
      </c>
      <c r="DC234" s="3" t="s">
        <v>229</v>
      </c>
      <c r="DD234" s="3" t="s">
        <v>229</v>
      </c>
      <c r="DE234" s="3" t="s">
        <v>229</v>
      </c>
      <c r="DF234" s="3" t="s">
        <v>180</v>
      </c>
      <c r="DG234" s="3" t="s">
        <v>201</v>
      </c>
      <c r="DH234" s="3" t="s">
        <v>180</v>
      </c>
      <c r="DI234" s="3" t="s">
        <v>180</v>
      </c>
      <c r="DJ234" s="3" t="s">
        <v>178</v>
      </c>
      <c r="DK234" s="3" t="s">
        <v>181</v>
      </c>
      <c r="DL234" s="3" t="s">
        <v>181</v>
      </c>
      <c r="DM234" s="3" t="s">
        <v>202</v>
      </c>
      <c r="DN234" s="3" t="s">
        <v>197</v>
      </c>
      <c r="DO234" s="3" t="s">
        <v>197</v>
      </c>
      <c r="DP234" s="3" t="s">
        <v>203</v>
      </c>
      <c r="DQ234" s="3" t="s">
        <v>202</v>
      </c>
      <c r="DR234" s="3" t="s">
        <v>202</v>
      </c>
      <c r="DS234" s="3" t="s">
        <v>202</v>
      </c>
      <c r="DT234" s="3" t="s">
        <v>202</v>
      </c>
      <c r="DU234" s="3" t="s">
        <v>202</v>
      </c>
      <c r="DV234" s="3" t="s">
        <v>197</v>
      </c>
      <c r="DW234" s="3" t="s">
        <v>197</v>
      </c>
      <c r="DX234" s="3" t="s">
        <v>197</v>
      </c>
      <c r="DY234" s="3" t="s">
        <v>197</v>
      </c>
      <c r="DZ234" s="3" t="s">
        <v>197</v>
      </c>
      <c r="EA234" s="3" t="s">
        <v>155</v>
      </c>
      <c r="EB234" s="3" t="s">
        <v>155</v>
      </c>
      <c r="EC234" s="3" t="s">
        <v>155</v>
      </c>
      <c r="ED234" s="3" t="s">
        <v>155</v>
      </c>
      <c r="EE234" s="3" t="s">
        <v>155</v>
      </c>
      <c r="EF234" s="3" t="s">
        <v>155</v>
      </c>
      <c r="EG234" s="3" t="s">
        <v>155</v>
      </c>
      <c r="EH234" s="3" t="s">
        <v>204</v>
      </c>
      <c r="EI234" s="3" t="s">
        <v>204</v>
      </c>
      <c r="EJ234" s="3" t="s">
        <v>204</v>
      </c>
      <c r="EK234" s="3" t="s">
        <v>204</v>
      </c>
      <c r="EL234" s="3" t="s">
        <v>182</v>
      </c>
      <c r="EM234" s="3" t="s">
        <v>182</v>
      </c>
      <c r="EN234" s="3" t="s">
        <v>182</v>
      </c>
      <c r="EO234" s="3" t="s">
        <v>206</v>
      </c>
      <c r="EP234" s="3" t="s">
        <v>206</v>
      </c>
      <c r="EQ234" s="3" t="s">
        <v>193</v>
      </c>
      <c r="ER234" s="3" t="s">
        <v>193</v>
      </c>
      <c r="ES234" s="3" t="s">
        <v>193</v>
      </c>
      <c r="ET234" s="3" t="s">
        <v>193</v>
      </c>
      <c r="EU234" s="3" t="s">
        <v>193</v>
      </c>
      <c r="EV234" s="3" t="s">
        <v>535</v>
      </c>
      <c r="EW234" s="4" t="str">
        <f>TEXT("6279152369912396175","0")</f>
        <v>6279152369912396175</v>
      </c>
    </row>
    <row r="235">
      <c r="A235" s="2">
        <v>45847.84512731482</v>
      </c>
      <c r="B235" s="3" t="s">
        <v>153</v>
      </c>
      <c r="C235" s="3" t="s">
        <v>155</v>
      </c>
      <c r="E235" s="3" t="s">
        <v>155</v>
      </c>
      <c r="F235" s="3" t="s">
        <v>155</v>
      </c>
      <c r="G235" s="3" t="s">
        <v>155</v>
      </c>
      <c r="K235" s="3" t="s">
        <v>185</v>
      </c>
      <c r="N235" s="3" t="s">
        <v>158</v>
      </c>
      <c r="U235" s="3" t="s">
        <v>185</v>
      </c>
      <c r="X235" s="3" t="s">
        <v>158</v>
      </c>
      <c r="AF235" s="3" t="s">
        <v>156</v>
      </c>
      <c r="AG235" s="3" t="s">
        <v>159</v>
      </c>
      <c r="AH235" s="3">
        <v>2010.0</v>
      </c>
      <c r="AI235" s="3" t="s">
        <v>187</v>
      </c>
      <c r="AL235" s="3" t="s">
        <v>237</v>
      </c>
      <c r="AN235" s="3" t="s">
        <v>189</v>
      </c>
      <c r="AP235" s="3" t="s">
        <v>190</v>
      </c>
      <c r="AQ235" s="3" t="s">
        <v>190</v>
      </c>
      <c r="AR235" s="3" t="s">
        <v>210</v>
      </c>
      <c r="AS235" s="3" t="s">
        <v>243</v>
      </c>
      <c r="AT235" s="3" t="s">
        <v>251</v>
      </c>
      <c r="AU235" s="3" t="s">
        <v>155</v>
      </c>
      <c r="BD235" s="3" t="s">
        <v>153</v>
      </c>
      <c r="BE235" s="3" t="s">
        <v>213</v>
      </c>
      <c r="BF235" s="3" t="s">
        <v>213</v>
      </c>
      <c r="BG235" s="3" t="s">
        <v>164</v>
      </c>
      <c r="BH235" s="3" t="s">
        <v>164</v>
      </c>
      <c r="BI235" s="3" t="s">
        <v>195</v>
      </c>
      <c r="BJ235" s="3" t="s">
        <v>192</v>
      </c>
      <c r="BK235" s="3" t="s">
        <v>195</v>
      </c>
      <c r="BL235" s="3" t="s">
        <v>192</v>
      </c>
      <c r="BM235" s="3" t="s">
        <v>195</v>
      </c>
      <c r="BN235" s="3" t="s">
        <v>195</v>
      </c>
      <c r="BO235" s="3" t="s">
        <v>192</v>
      </c>
      <c r="BP235" s="3" t="s">
        <v>195</v>
      </c>
      <c r="BQ235" s="3" t="s">
        <v>181</v>
      </c>
      <c r="BR235" s="3" t="s">
        <v>181</v>
      </c>
      <c r="BS235" s="3" t="s">
        <v>181</v>
      </c>
      <c r="BT235" s="3" t="s">
        <v>181</v>
      </c>
      <c r="BU235" s="3" t="s">
        <v>196</v>
      </c>
      <c r="BV235" s="3" t="s">
        <v>181</v>
      </c>
      <c r="BW235" s="3" t="s">
        <v>181</v>
      </c>
      <c r="CB235" s="3" t="s">
        <v>153</v>
      </c>
      <c r="CC235" s="3" t="s">
        <v>167</v>
      </c>
      <c r="CD235" s="3" t="s">
        <v>168</v>
      </c>
      <c r="CE235" s="3" t="s">
        <v>155</v>
      </c>
      <c r="CF235" s="3" t="s">
        <v>155</v>
      </c>
      <c r="CG235" s="3" t="s">
        <v>240</v>
      </c>
      <c r="CH235" s="3">
        <v>2.0</v>
      </c>
      <c r="CI235" s="3" t="s">
        <v>172</v>
      </c>
      <c r="CS235" s="3" t="s">
        <v>155</v>
      </c>
      <c r="CY235" s="3" t="s">
        <v>180</v>
      </c>
      <c r="CZ235" s="3" t="s">
        <v>229</v>
      </c>
      <c r="DA235" s="3" t="s">
        <v>229</v>
      </c>
      <c r="DB235" s="3" t="s">
        <v>229</v>
      </c>
      <c r="DC235" s="3" t="s">
        <v>199</v>
      </c>
      <c r="DD235" s="3" t="s">
        <v>179</v>
      </c>
      <c r="DE235" s="3" t="s">
        <v>200</v>
      </c>
      <c r="DF235" s="3" t="s">
        <v>180</v>
      </c>
      <c r="DG235" s="3" t="s">
        <v>180</v>
      </c>
      <c r="DH235" s="3" t="s">
        <v>201</v>
      </c>
      <c r="DI235" s="3" t="s">
        <v>201</v>
      </c>
      <c r="DJ235" s="3" t="s">
        <v>180</v>
      </c>
      <c r="DK235" s="3" t="s">
        <v>181</v>
      </c>
      <c r="DL235" s="3" t="s">
        <v>181</v>
      </c>
      <c r="DM235" s="3" t="s">
        <v>181</v>
      </c>
      <c r="DN235" s="3" t="s">
        <v>181</v>
      </c>
      <c r="DO235" s="3" t="s">
        <v>181</v>
      </c>
      <c r="DP235" s="3" t="s">
        <v>181</v>
      </c>
      <c r="DQ235" s="3" t="s">
        <v>181</v>
      </c>
      <c r="DR235" s="3" t="s">
        <v>202</v>
      </c>
      <c r="DS235" s="3" t="s">
        <v>196</v>
      </c>
      <c r="DT235" s="3" t="s">
        <v>196</v>
      </c>
      <c r="DU235" s="3" t="s">
        <v>181</v>
      </c>
      <c r="DV235" s="3" t="s">
        <v>181</v>
      </c>
      <c r="DW235" s="3" t="s">
        <v>181</v>
      </c>
      <c r="DX235" s="3" t="s">
        <v>181</v>
      </c>
      <c r="DY235" s="3" t="s">
        <v>181</v>
      </c>
      <c r="DZ235" s="3" t="s">
        <v>181</v>
      </c>
      <c r="EA235" s="3" t="s">
        <v>214</v>
      </c>
      <c r="EB235" s="3" t="s">
        <v>155</v>
      </c>
      <c r="EC235" s="3" t="s">
        <v>155</v>
      </c>
      <c r="ED235" s="3" t="s">
        <v>155</v>
      </c>
      <c r="EE235" s="3" t="s">
        <v>155</v>
      </c>
      <c r="EF235" s="3" t="s">
        <v>155</v>
      </c>
      <c r="EG235" s="3" t="s">
        <v>214</v>
      </c>
      <c r="EH235" s="3" t="s">
        <v>204</v>
      </c>
      <c r="EI235" s="3" t="s">
        <v>204</v>
      </c>
      <c r="EJ235" s="3" t="s">
        <v>204</v>
      </c>
      <c r="EK235" s="3" t="s">
        <v>222</v>
      </c>
      <c r="EL235" s="3" t="s">
        <v>215</v>
      </c>
      <c r="EM235" s="3" t="s">
        <v>222</v>
      </c>
      <c r="EN235" s="3" t="s">
        <v>222</v>
      </c>
      <c r="EO235" s="3" t="s">
        <v>205</v>
      </c>
      <c r="EP235" s="3" t="s">
        <v>205</v>
      </c>
      <c r="EQ235" s="3" t="s">
        <v>192</v>
      </c>
      <c r="ER235" s="3" t="s">
        <v>206</v>
      </c>
      <c r="ES235" s="3" t="s">
        <v>206</v>
      </c>
      <c r="ET235" s="3" t="s">
        <v>206</v>
      </c>
      <c r="EU235" s="3" t="s">
        <v>192</v>
      </c>
      <c r="EV235" s="3" t="s">
        <v>536</v>
      </c>
      <c r="EW235" s="4" t="str">
        <f>TEXT("6279158193244322546","0")</f>
        <v>6279158193244322546</v>
      </c>
    </row>
    <row r="236">
      <c r="A236" s="2">
        <v>45847.856770833336</v>
      </c>
      <c r="B236" s="3" t="s">
        <v>153</v>
      </c>
      <c r="C236" s="3" t="s">
        <v>155</v>
      </c>
      <c r="E236" s="3" t="s">
        <v>155</v>
      </c>
      <c r="F236" s="3" t="s">
        <v>153</v>
      </c>
      <c r="G236" s="3" t="s">
        <v>155</v>
      </c>
      <c r="K236" s="3" t="s">
        <v>185</v>
      </c>
      <c r="N236" s="3" t="s">
        <v>158</v>
      </c>
      <c r="S236" s="3" t="s">
        <v>158</v>
      </c>
      <c r="W236" s="3" t="s">
        <v>157</v>
      </c>
      <c r="AC236" s="3" t="s">
        <v>158</v>
      </c>
      <c r="AG236" s="3" t="s">
        <v>224</v>
      </c>
      <c r="AH236" s="3">
        <v>2021.0</v>
      </c>
      <c r="AI236" s="3" t="s">
        <v>187</v>
      </c>
      <c r="AK236" s="3" t="s">
        <v>258</v>
      </c>
      <c r="AN236" s="3" t="s">
        <v>246</v>
      </c>
      <c r="AP236" s="3" t="s">
        <v>190</v>
      </c>
      <c r="AQ236" s="3" t="s">
        <v>210</v>
      </c>
      <c r="AR236" s="3" t="s">
        <v>210</v>
      </c>
      <c r="AS236" s="3" t="s">
        <v>190</v>
      </c>
      <c r="AT236" s="3" t="s">
        <v>251</v>
      </c>
      <c r="AU236" s="3" t="s">
        <v>155</v>
      </c>
      <c r="BD236" s="3" t="s">
        <v>153</v>
      </c>
      <c r="BE236" s="3" t="s">
        <v>227</v>
      </c>
      <c r="BF236" s="3" t="s">
        <v>227</v>
      </c>
      <c r="BG236" s="3" t="s">
        <v>220</v>
      </c>
      <c r="BH236" s="3" t="s">
        <v>220</v>
      </c>
      <c r="BI236" s="3" t="s">
        <v>195</v>
      </c>
      <c r="BJ236" s="3" t="s">
        <v>192</v>
      </c>
      <c r="BK236" s="3" t="s">
        <v>195</v>
      </c>
      <c r="BL236" s="3" t="s">
        <v>195</v>
      </c>
      <c r="BM236" s="3" t="s">
        <v>195</v>
      </c>
      <c r="BN236" s="3" t="s">
        <v>195</v>
      </c>
      <c r="BO236" s="3" t="s">
        <v>195</v>
      </c>
      <c r="BP236" s="3" t="s">
        <v>195</v>
      </c>
      <c r="BQ236" s="3" t="s">
        <v>181</v>
      </c>
      <c r="BR236" s="3" t="s">
        <v>181</v>
      </c>
      <c r="BS236" s="3" t="s">
        <v>196</v>
      </c>
      <c r="BT236" s="3" t="s">
        <v>196</v>
      </c>
      <c r="BU236" s="3" t="s">
        <v>197</v>
      </c>
      <c r="BV236" s="3" t="s">
        <v>197</v>
      </c>
      <c r="BW236" s="3" t="s">
        <v>197</v>
      </c>
      <c r="CB236" s="3" t="s">
        <v>153</v>
      </c>
      <c r="CC236" s="3" t="s">
        <v>235</v>
      </c>
      <c r="CD236" s="3" t="s">
        <v>168</v>
      </c>
      <c r="CE236" s="3" t="s">
        <v>322</v>
      </c>
      <c r="CF236" s="3" t="s">
        <v>155</v>
      </c>
      <c r="CG236" s="3" t="s">
        <v>267</v>
      </c>
      <c r="CH236" s="3">
        <v>5.0</v>
      </c>
      <c r="CI236" s="3" t="s">
        <v>172</v>
      </c>
      <c r="CS236" s="3" t="s">
        <v>155</v>
      </c>
      <c r="CY236" s="3" t="s">
        <v>180</v>
      </c>
      <c r="CZ236" s="3" t="s">
        <v>199</v>
      </c>
      <c r="DA236" s="3" t="s">
        <v>179</v>
      </c>
      <c r="DB236" s="3" t="s">
        <v>200</v>
      </c>
      <c r="DC236" s="3" t="s">
        <v>179</v>
      </c>
      <c r="DD236" s="3" t="s">
        <v>179</v>
      </c>
      <c r="DE236" s="3" t="s">
        <v>200</v>
      </c>
      <c r="DF236" s="3" t="s">
        <v>180</v>
      </c>
      <c r="DG236" s="3" t="s">
        <v>180</v>
      </c>
      <c r="DH236" s="3" t="s">
        <v>180</v>
      </c>
      <c r="DI236" s="3" t="s">
        <v>180</v>
      </c>
      <c r="DJ236" s="3" t="s">
        <v>180</v>
      </c>
      <c r="DK236" s="3" t="s">
        <v>197</v>
      </c>
      <c r="DL236" s="3" t="s">
        <v>196</v>
      </c>
      <c r="DM236" s="3" t="s">
        <v>202</v>
      </c>
      <c r="DN236" s="3" t="s">
        <v>197</v>
      </c>
      <c r="DO236" s="3" t="s">
        <v>196</v>
      </c>
      <c r="DP236" s="3" t="s">
        <v>197</v>
      </c>
      <c r="DQ236" s="3" t="s">
        <v>196</v>
      </c>
      <c r="DR236" s="3" t="s">
        <v>181</v>
      </c>
      <c r="DS236" s="3" t="s">
        <v>181</v>
      </c>
      <c r="DT236" s="3" t="s">
        <v>181</v>
      </c>
      <c r="DU236" s="3" t="s">
        <v>197</v>
      </c>
      <c r="DV236" s="3" t="s">
        <v>197</v>
      </c>
      <c r="DW236" s="3" t="s">
        <v>197</v>
      </c>
      <c r="DX236" s="3" t="s">
        <v>197</v>
      </c>
      <c r="DY236" s="3" t="s">
        <v>197</v>
      </c>
      <c r="DZ236" s="3" t="s">
        <v>197</v>
      </c>
      <c r="EA236" s="3" t="s">
        <v>155</v>
      </c>
      <c r="EB236" s="3" t="s">
        <v>155</v>
      </c>
      <c r="EC236" s="3" t="s">
        <v>155</v>
      </c>
      <c r="ED236" s="3" t="s">
        <v>155</v>
      </c>
      <c r="EE236" s="3" t="s">
        <v>155</v>
      </c>
      <c r="EF236" s="3" t="s">
        <v>155</v>
      </c>
      <c r="EG236" s="3" t="s">
        <v>155</v>
      </c>
      <c r="EH236" s="3" t="s">
        <v>222</v>
      </c>
      <c r="EI236" s="3" t="s">
        <v>222</v>
      </c>
      <c r="EJ236" s="3" t="s">
        <v>222</v>
      </c>
      <c r="EK236" s="3" t="s">
        <v>222</v>
      </c>
      <c r="EL236" s="3" t="s">
        <v>182</v>
      </c>
      <c r="EM236" s="3" t="s">
        <v>247</v>
      </c>
      <c r="EN236" s="3" t="s">
        <v>222</v>
      </c>
      <c r="EO236" s="3" t="s">
        <v>206</v>
      </c>
      <c r="EP236" s="3" t="s">
        <v>192</v>
      </c>
      <c r="EQ236" s="3" t="s">
        <v>206</v>
      </c>
      <c r="ER236" s="3" t="s">
        <v>206</v>
      </c>
      <c r="ES236" s="3" t="s">
        <v>206</v>
      </c>
      <c r="ET236" s="3" t="s">
        <v>206</v>
      </c>
      <c r="EU236" s="3" t="s">
        <v>206</v>
      </c>
      <c r="EV236" s="3" t="s">
        <v>537</v>
      </c>
      <c r="EW236" s="4" t="str">
        <f>TEXT("6279168255904887078","0")</f>
        <v>6279168255904887078</v>
      </c>
    </row>
    <row r="237">
      <c r="A237" s="2">
        <v>45847.85868055555</v>
      </c>
      <c r="B237" s="3" t="s">
        <v>153</v>
      </c>
      <c r="C237" s="3" t="s">
        <v>155</v>
      </c>
      <c r="E237" s="3" t="s">
        <v>155</v>
      </c>
      <c r="F237" s="3" t="s">
        <v>153</v>
      </c>
      <c r="G237" s="3" t="s">
        <v>155</v>
      </c>
      <c r="I237" s="3" t="s">
        <v>158</v>
      </c>
      <c r="N237" s="3" t="s">
        <v>158</v>
      </c>
      <c r="R237" s="3" t="s">
        <v>157</v>
      </c>
      <c r="W237" s="3" t="s">
        <v>157</v>
      </c>
      <c r="AB237" s="3" t="s">
        <v>157</v>
      </c>
      <c r="AG237" s="3" t="s">
        <v>224</v>
      </c>
      <c r="AH237" s="3">
        <v>2018.0</v>
      </c>
      <c r="AI237" s="3" t="s">
        <v>187</v>
      </c>
      <c r="AJ237" s="3" t="s">
        <v>188</v>
      </c>
      <c r="AN237" s="3" t="s">
        <v>189</v>
      </c>
      <c r="AP237" s="3" t="s">
        <v>190</v>
      </c>
      <c r="AQ237" s="3" t="s">
        <v>190</v>
      </c>
      <c r="AR237" s="3" t="s">
        <v>250</v>
      </c>
      <c r="AS237" s="3" t="s">
        <v>250</v>
      </c>
      <c r="AT237" s="3" t="s">
        <v>218</v>
      </c>
      <c r="AU237" s="3" t="s">
        <v>153</v>
      </c>
      <c r="AV237" s="3" t="s">
        <v>153</v>
      </c>
      <c r="AW237" s="3" t="s">
        <v>163</v>
      </c>
      <c r="AX237" s="3" t="s">
        <v>153</v>
      </c>
      <c r="AY237" s="3" t="s">
        <v>212</v>
      </c>
      <c r="BD237" s="3" t="s">
        <v>153</v>
      </c>
      <c r="BE237" s="3" t="s">
        <v>227</v>
      </c>
      <c r="BF237" s="3" t="s">
        <v>220</v>
      </c>
      <c r="BG237" s="3" t="s">
        <v>227</v>
      </c>
      <c r="BH237" s="3" t="s">
        <v>220</v>
      </c>
      <c r="BI237" s="3" t="s">
        <v>193</v>
      </c>
      <c r="BJ237" s="3" t="s">
        <v>165</v>
      </c>
      <c r="BK237" s="3" t="s">
        <v>193</v>
      </c>
      <c r="BL237" s="3" t="s">
        <v>193</v>
      </c>
      <c r="BM237" s="3" t="s">
        <v>193</v>
      </c>
      <c r="BN237" s="3" t="s">
        <v>192</v>
      </c>
      <c r="BO237" s="3" t="s">
        <v>193</v>
      </c>
      <c r="BP237" s="3" t="s">
        <v>165</v>
      </c>
      <c r="BQ237" s="3" t="s">
        <v>196</v>
      </c>
      <c r="BR237" s="3" t="s">
        <v>196</v>
      </c>
      <c r="BS237" s="3" t="s">
        <v>197</v>
      </c>
      <c r="BT237" s="3" t="s">
        <v>197</v>
      </c>
      <c r="BU237" s="3" t="s">
        <v>166</v>
      </c>
      <c r="BV237" s="3" t="s">
        <v>166</v>
      </c>
      <c r="BW237" s="3" t="s">
        <v>197</v>
      </c>
      <c r="BX237" s="3" t="s">
        <v>195</v>
      </c>
      <c r="BY237" s="3" t="s">
        <v>192</v>
      </c>
      <c r="BZ237" s="3" t="s">
        <v>192</v>
      </c>
      <c r="CA237" s="3" t="s">
        <v>192</v>
      </c>
      <c r="CB237" s="3" t="s">
        <v>155</v>
      </c>
      <c r="CF237" s="3" t="s">
        <v>155</v>
      </c>
      <c r="CG237" s="3" t="s">
        <v>155</v>
      </c>
      <c r="CH237" s="3">
        <v>0.0</v>
      </c>
      <c r="CM237" s="3" t="s">
        <v>382</v>
      </c>
      <c r="CS237" s="3" t="s">
        <v>153</v>
      </c>
      <c r="CT237" s="3" t="s">
        <v>299</v>
      </c>
      <c r="CU237" s="3" t="s">
        <v>320</v>
      </c>
      <c r="CV237" s="3" t="s">
        <v>384</v>
      </c>
      <c r="CW237" s="3" t="s">
        <v>302</v>
      </c>
      <c r="CX237" s="3" t="s">
        <v>177</v>
      </c>
      <c r="CY237" s="3" t="s">
        <v>201</v>
      </c>
      <c r="CZ237" s="3" t="s">
        <v>199</v>
      </c>
      <c r="DA237" s="3" t="s">
        <v>199</v>
      </c>
      <c r="DB237" s="3" t="s">
        <v>199</v>
      </c>
      <c r="DC237" s="3" t="s">
        <v>199</v>
      </c>
      <c r="DD237" s="3" t="s">
        <v>199</v>
      </c>
      <c r="DE237" s="3" t="s">
        <v>179</v>
      </c>
      <c r="DF237" s="3" t="s">
        <v>180</v>
      </c>
      <c r="DG237" s="3" t="s">
        <v>201</v>
      </c>
      <c r="DH237" s="3" t="s">
        <v>180</v>
      </c>
      <c r="DI237" s="3" t="s">
        <v>201</v>
      </c>
      <c r="DJ237" s="3" t="s">
        <v>180</v>
      </c>
      <c r="DK237" s="3" t="s">
        <v>197</v>
      </c>
      <c r="DL237" s="3" t="s">
        <v>196</v>
      </c>
      <c r="DM237" s="3" t="s">
        <v>196</v>
      </c>
      <c r="DN237" s="3" t="s">
        <v>196</v>
      </c>
      <c r="DO237" s="3" t="s">
        <v>197</v>
      </c>
      <c r="DP237" s="3" t="s">
        <v>181</v>
      </c>
      <c r="DQ237" s="3" t="s">
        <v>197</v>
      </c>
      <c r="DR237" s="3" t="s">
        <v>181</v>
      </c>
      <c r="DS237" s="3" t="s">
        <v>203</v>
      </c>
      <c r="DT237" s="3" t="s">
        <v>203</v>
      </c>
      <c r="DU237" s="3" t="s">
        <v>196</v>
      </c>
      <c r="DV237" s="3" t="s">
        <v>196</v>
      </c>
      <c r="DW237" s="3" t="s">
        <v>197</v>
      </c>
      <c r="DX237" s="3" t="s">
        <v>197</v>
      </c>
      <c r="DY237" s="3" t="s">
        <v>197</v>
      </c>
      <c r="DZ237" s="3" t="s">
        <v>197</v>
      </c>
      <c r="EA237" s="3" t="s">
        <v>155</v>
      </c>
      <c r="EB237" s="3" t="s">
        <v>214</v>
      </c>
      <c r="EC237" s="3" t="s">
        <v>155</v>
      </c>
      <c r="ED237" s="3" t="s">
        <v>155</v>
      </c>
      <c r="EE237" s="3" t="s">
        <v>155</v>
      </c>
      <c r="EF237" s="3" t="s">
        <v>214</v>
      </c>
      <c r="EG237" s="3" t="s">
        <v>214</v>
      </c>
      <c r="EH237" s="3" t="s">
        <v>222</v>
      </c>
      <c r="EI237" s="3" t="s">
        <v>222</v>
      </c>
      <c r="EJ237" s="3" t="s">
        <v>222</v>
      </c>
      <c r="EK237" s="3" t="s">
        <v>222</v>
      </c>
      <c r="EL237" s="3" t="s">
        <v>182</v>
      </c>
      <c r="EM237" s="3" t="s">
        <v>222</v>
      </c>
      <c r="EN237" s="3" t="s">
        <v>182</v>
      </c>
      <c r="EO237" s="3" t="s">
        <v>205</v>
      </c>
      <c r="EP237" s="3" t="s">
        <v>205</v>
      </c>
      <c r="EQ237" s="3" t="s">
        <v>205</v>
      </c>
      <c r="ER237" s="3" t="s">
        <v>192</v>
      </c>
      <c r="ES237" s="3" t="s">
        <v>206</v>
      </c>
      <c r="ET237" s="3" t="s">
        <v>205</v>
      </c>
      <c r="EU237" s="3" t="s">
        <v>205</v>
      </c>
      <c r="EV237" s="3" t="s">
        <v>538</v>
      </c>
      <c r="EW237" s="4" t="str">
        <f>TEXT("6279169901321642474","0")</f>
        <v>6279169901321642474</v>
      </c>
    </row>
    <row r="238">
      <c r="A238" s="2">
        <v>45847.87094907407</v>
      </c>
      <c r="B238" s="3" t="s">
        <v>153</v>
      </c>
      <c r="C238" s="3" t="s">
        <v>155</v>
      </c>
      <c r="E238" s="3" t="s">
        <v>155</v>
      </c>
      <c r="F238" s="3" t="s">
        <v>155</v>
      </c>
      <c r="G238" s="3" t="s">
        <v>155</v>
      </c>
      <c r="J238" s="3" t="s">
        <v>186</v>
      </c>
      <c r="N238" s="3" t="s">
        <v>158</v>
      </c>
      <c r="T238" s="3" t="s">
        <v>186</v>
      </c>
      <c r="W238" s="3" t="s">
        <v>157</v>
      </c>
      <c r="AC238" s="3" t="s">
        <v>158</v>
      </c>
      <c r="AG238" s="3" t="s">
        <v>217</v>
      </c>
      <c r="AH238" s="3">
        <v>2006.0</v>
      </c>
      <c r="AI238" s="3" t="s">
        <v>286</v>
      </c>
      <c r="AO238" s="3" t="s">
        <v>153</v>
      </c>
      <c r="AP238" s="3" t="s">
        <v>225</v>
      </c>
      <c r="AQ238" s="3" t="s">
        <v>225</v>
      </c>
      <c r="AR238" s="3" t="s">
        <v>225</v>
      </c>
      <c r="AS238" s="3" t="s">
        <v>225</v>
      </c>
      <c r="AT238" s="3" t="s">
        <v>218</v>
      </c>
      <c r="AU238" s="3" t="s">
        <v>153</v>
      </c>
      <c r="AV238" s="3" t="s">
        <v>153</v>
      </c>
      <c r="AW238" s="3" t="s">
        <v>315</v>
      </c>
      <c r="AX238" s="3" t="s">
        <v>153</v>
      </c>
      <c r="AY238" s="3" t="s">
        <v>293</v>
      </c>
      <c r="BD238" s="3" t="s">
        <v>153</v>
      </c>
      <c r="BE238" s="3" t="s">
        <v>191</v>
      </c>
      <c r="BF238" s="3" t="s">
        <v>213</v>
      </c>
      <c r="BG238" s="3" t="s">
        <v>191</v>
      </c>
      <c r="BH238" s="3" t="s">
        <v>164</v>
      </c>
      <c r="BI238" s="3" t="s">
        <v>193</v>
      </c>
      <c r="BJ238" s="3" t="s">
        <v>193</v>
      </c>
      <c r="BK238" s="3" t="s">
        <v>165</v>
      </c>
      <c r="BL238" s="3" t="s">
        <v>165</v>
      </c>
      <c r="BM238" s="3" t="s">
        <v>165</v>
      </c>
      <c r="BN238" s="3" t="s">
        <v>165</v>
      </c>
      <c r="BO238" s="3" t="s">
        <v>193</v>
      </c>
      <c r="BP238" s="3" t="s">
        <v>165</v>
      </c>
      <c r="BQ238" s="3" t="s">
        <v>197</v>
      </c>
      <c r="BR238" s="3" t="s">
        <v>196</v>
      </c>
      <c r="BS238" s="3" t="s">
        <v>203</v>
      </c>
      <c r="BT238" s="3" t="s">
        <v>196</v>
      </c>
      <c r="BU238" s="3" t="s">
        <v>203</v>
      </c>
      <c r="BV238" s="3" t="s">
        <v>203</v>
      </c>
      <c r="BW238" s="3" t="s">
        <v>196</v>
      </c>
      <c r="BX238" s="3" t="s">
        <v>195</v>
      </c>
      <c r="BY238" s="3" t="s">
        <v>195</v>
      </c>
      <c r="BZ238" s="3" t="s">
        <v>195</v>
      </c>
      <c r="CA238" s="3" t="s">
        <v>195</v>
      </c>
      <c r="CB238" s="3" t="s">
        <v>153</v>
      </c>
      <c r="CC238" s="3" t="s">
        <v>235</v>
      </c>
      <c r="CD238" s="3" t="s">
        <v>168</v>
      </c>
      <c r="CE238" s="3" t="s">
        <v>155</v>
      </c>
      <c r="CF238" s="3" t="s">
        <v>316</v>
      </c>
      <c r="CG238" s="3" t="s">
        <v>155</v>
      </c>
      <c r="CH238" s="3">
        <v>4.0</v>
      </c>
      <c r="CI238" s="3" t="s">
        <v>172</v>
      </c>
      <c r="CS238" s="3" t="s">
        <v>155</v>
      </c>
      <c r="CY238" s="3" t="s">
        <v>221</v>
      </c>
      <c r="CZ238" s="3" t="s">
        <v>199</v>
      </c>
      <c r="DA238" s="3" t="s">
        <v>199</v>
      </c>
      <c r="DB238" s="3" t="s">
        <v>199</v>
      </c>
      <c r="DC238" s="3" t="s">
        <v>200</v>
      </c>
      <c r="DD238" s="3" t="s">
        <v>200</v>
      </c>
      <c r="DE238" s="3" t="s">
        <v>200</v>
      </c>
      <c r="DF238" s="3" t="s">
        <v>230</v>
      </c>
      <c r="DG238" s="3" t="s">
        <v>230</v>
      </c>
      <c r="DH238" s="3" t="s">
        <v>230</v>
      </c>
      <c r="DI238" s="3" t="s">
        <v>230</v>
      </c>
      <c r="DJ238" s="3" t="s">
        <v>230</v>
      </c>
      <c r="DK238" s="3" t="s">
        <v>181</v>
      </c>
      <c r="DL238" s="3" t="s">
        <v>196</v>
      </c>
      <c r="DM238" s="3" t="s">
        <v>197</v>
      </c>
      <c r="DN238" s="3" t="s">
        <v>197</v>
      </c>
      <c r="DO238" s="3" t="s">
        <v>197</v>
      </c>
      <c r="DP238" s="3" t="s">
        <v>196</v>
      </c>
      <c r="DQ238" s="3" t="s">
        <v>181</v>
      </c>
      <c r="DR238" s="3" t="s">
        <v>181</v>
      </c>
      <c r="DS238" s="3" t="s">
        <v>181</v>
      </c>
      <c r="DT238" s="3" t="s">
        <v>181</v>
      </c>
      <c r="DU238" s="3" t="s">
        <v>181</v>
      </c>
      <c r="DV238" s="3" t="s">
        <v>181</v>
      </c>
      <c r="DW238" s="3" t="s">
        <v>181</v>
      </c>
      <c r="DX238" s="3" t="s">
        <v>181</v>
      </c>
      <c r="DY238" s="3" t="s">
        <v>181</v>
      </c>
      <c r="DZ238" s="3" t="s">
        <v>181</v>
      </c>
      <c r="EA238" s="3" t="s">
        <v>155</v>
      </c>
      <c r="EB238" s="3" t="s">
        <v>155</v>
      </c>
      <c r="EC238" s="3" t="s">
        <v>155</v>
      </c>
      <c r="ED238" s="3" t="s">
        <v>155</v>
      </c>
      <c r="EE238" s="3" t="s">
        <v>155</v>
      </c>
      <c r="EF238" s="3" t="s">
        <v>155</v>
      </c>
      <c r="EG238" s="3" t="s">
        <v>155</v>
      </c>
      <c r="EH238" s="3" t="s">
        <v>222</v>
      </c>
      <c r="EI238" s="3" t="s">
        <v>222</v>
      </c>
      <c r="EJ238" s="3" t="s">
        <v>222</v>
      </c>
      <c r="EK238" s="3" t="s">
        <v>222</v>
      </c>
      <c r="EL238" s="3" t="s">
        <v>222</v>
      </c>
      <c r="EM238" s="3" t="s">
        <v>222</v>
      </c>
      <c r="EN238" s="3" t="s">
        <v>222</v>
      </c>
      <c r="EO238" s="3" t="s">
        <v>205</v>
      </c>
      <c r="EP238" s="3" t="s">
        <v>205</v>
      </c>
      <c r="EQ238" s="3" t="s">
        <v>205</v>
      </c>
      <c r="ER238" s="3" t="s">
        <v>205</v>
      </c>
      <c r="ES238" s="3" t="s">
        <v>205</v>
      </c>
      <c r="ET238" s="3" t="s">
        <v>205</v>
      </c>
      <c r="EU238" s="3" t="s">
        <v>205</v>
      </c>
      <c r="EV238" s="3" t="s">
        <v>539</v>
      </c>
      <c r="EW238" s="4" t="str">
        <f>TEXT("6279180504013045029","0")</f>
        <v>6279180504013045029</v>
      </c>
    </row>
    <row r="239">
      <c r="A239" s="2">
        <v>45847.87190972222</v>
      </c>
      <c r="B239" s="3" t="s">
        <v>153</v>
      </c>
      <c r="C239" s="3" t="s">
        <v>155</v>
      </c>
      <c r="E239" s="3" t="s">
        <v>155</v>
      </c>
      <c r="F239" s="3" t="s">
        <v>155</v>
      </c>
      <c r="G239" s="3" t="s">
        <v>155</v>
      </c>
      <c r="J239" s="3" t="s">
        <v>186</v>
      </c>
      <c r="O239" s="3" t="s">
        <v>186</v>
      </c>
      <c r="S239" s="3" t="s">
        <v>158</v>
      </c>
      <c r="X239" s="3" t="s">
        <v>158</v>
      </c>
      <c r="AC239" s="3" t="s">
        <v>158</v>
      </c>
      <c r="AG239" s="3" t="s">
        <v>540</v>
      </c>
      <c r="AH239" s="3">
        <v>2025.0</v>
      </c>
      <c r="AI239" s="3" t="s">
        <v>160</v>
      </c>
      <c r="AO239" s="3" t="s">
        <v>153</v>
      </c>
      <c r="AP239" s="3" t="s">
        <v>250</v>
      </c>
      <c r="AQ239" s="3" t="s">
        <v>250</v>
      </c>
      <c r="AR239" s="3" t="s">
        <v>250</v>
      </c>
      <c r="AS239" s="3" t="s">
        <v>250</v>
      </c>
      <c r="AT239" s="3" t="s">
        <v>234</v>
      </c>
      <c r="AU239" s="3" t="s">
        <v>153</v>
      </c>
      <c r="AV239" s="3" t="s">
        <v>153</v>
      </c>
      <c r="AW239" s="3" t="s">
        <v>163</v>
      </c>
      <c r="AX239" s="3" t="s">
        <v>153</v>
      </c>
      <c r="AY239" s="3" t="s">
        <v>212</v>
      </c>
      <c r="BD239" s="3" t="s">
        <v>153</v>
      </c>
      <c r="BE239" s="3" t="s">
        <v>227</v>
      </c>
      <c r="BF239" s="3" t="s">
        <v>227</v>
      </c>
      <c r="BG239" s="3" t="s">
        <v>227</v>
      </c>
      <c r="BH239" s="3" t="s">
        <v>227</v>
      </c>
      <c r="BI239" s="3" t="s">
        <v>193</v>
      </c>
      <c r="BJ239" s="3" t="s">
        <v>193</v>
      </c>
      <c r="BK239" s="3" t="s">
        <v>193</v>
      </c>
      <c r="BL239" s="3" t="s">
        <v>193</v>
      </c>
      <c r="BM239" s="3" t="s">
        <v>193</v>
      </c>
      <c r="BN239" s="3" t="s">
        <v>193</v>
      </c>
      <c r="BO239" s="3" t="s">
        <v>193</v>
      </c>
      <c r="BP239" s="3" t="s">
        <v>193</v>
      </c>
      <c r="BQ239" s="3" t="s">
        <v>203</v>
      </c>
      <c r="BR239" s="3" t="s">
        <v>203</v>
      </c>
      <c r="BS239" s="3" t="s">
        <v>181</v>
      </c>
      <c r="BT239" s="3" t="s">
        <v>197</v>
      </c>
      <c r="BU239" s="3" t="s">
        <v>181</v>
      </c>
      <c r="BV239" s="3" t="s">
        <v>203</v>
      </c>
      <c r="BW239" s="3" t="s">
        <v>203</v>
      </c>
      <c r="BX239" s="3" t="s">
        <v>195</v>
      </c>
      <c r="BY239" s="3" t="s">
        <v>193</v>
      </c>
      <c r="BZ239" s="3" t="s">
        <v>193</v>
      </c>
      <c r="CA239" s="3" t="s">
        <v>165</v>
      </c>
      <c r="CB239" s="3" t="s">
        <v>155</v>
      </c>
      <c r="CF239" s="3" t="s">
        <v>155</v>
      </c>
      <c r="CG239" s="3" t="s">
        <v>155</v>
      </c>
      <c r="CH239" s="3">
        <v>0.0</v>
      </c>
      <c r="CI239" s="3" t="s">
        <v>172</v>
      </c>
      <c r="CS239" s="3" t="s">
        <v>155</v>
      </c>
      <c r="CY239" s="3" t="s">
        <v>201</v>
      </c>
      <c r="CZ239" s="3" t="s">
        <v>199</v>
      </c>
      <c r="DA239" s="3" t="s">
        <v>179</v>
      </c>
      <c r="DB239" s="3" t="s">
        <v>199</v>
      </c>
      <c r="DC239" s="3" t="s">
        <v>179</v>
      </c>
      <c r="DD239" s="3" t="s">
        <v>179</v>
      </c>
      <c r="DE239" s="3" t="s">
        <v>200</v>
      </c>
      <c r="DF239" s="3" t="s">
        <v>230</v>
      </c>
      <c r="DG239" s="3" t="s">
        <v>230</v>
      </c>
      <c r="DH239" s="3" t="s">
        <v>230</v>
      </c>
      <c r="DI239" s="3" t="s">
        <v>230</v>
      </c>
      <c r="DJ239" s="3" t="s">
        <v>230</v>
      </c>
      <c r="DK239" s="3" t="s">
        <v>196</v>
      </c>
      <c r="DL239" s="3" t="s">
        <v>196</v>
      </c>
      <c r="DM239" s="3" t="s">
        <v>202</v>
      </c>
      <c r="DN239" s="3" t="s">
        <v>196</v>
      </c>
      <c r="DO239" s="3" t="s">
        <v>196</v>
      </c>
      <c r="DP239" s="3" t="s">
        <v>203</v>
      </c>
      <c r="DQ239" s="3" t="s">
        <v>196</v>
      </c>
      <c r="DR239" s="3" t="s">
        <v>181</v>
      </c>
      <c r="DS239" s="3" t="s">
        <v>203</v>
      </c>
      <c r="DT239" s="3" t="s">
        <v>181</v>
      </c>
      <c r="DU239" s="3" t="s">
        <v>181</v>
      </c>
      <c r="DV239" s="3" t="s">
        <v>196</v>
      </c>
      <c r="DW239" s="3" t="s">
        <v>203</v>
      </c>
      <c r="DX239" s="3" t="s">
        <v>203</v>
      </c>
      <c r="DY239" s="3" t="s">
        <v>203</v>
      </c>
      <c r="DZ239" s="3" t="s">
        <v>196</v>
      </c>
      <c r="EA239" s="3" t="s">
        <v>155</v>
      </c>
      <c r="EB239" s="3" t="s">
        <v>155</v>
      </c>
      <c r="EC239" s="3" t="s">
        <v>155</v>
      </c>
      <c r="ED239" s="3" t="s">
        <v>155</v>
      </c>
      <c r="EE239" s="3" t="s">
        <v>155</v>
      </c>
      <c r="EF239" s="3" t="s">
        <v>155</v>
      </c>
      <c r="EG239" s="3" t="s">
        <v>155</v>
      </c>
      <c r="EH239" s="3" t="s">
        <v>204</v>
      </c>
      <c r="EI239" s="3" t="s">
        <v>204</v>
      </c>
      <c r="EJ239" s="3" t="s">
        <v>204</v>
      </c>
      <c r="EK239" s="3" t="s">
        <v>204</v>
      </c>
      <c r="EL239" s="3" t="s">
        <v>182</v>
      </c>
      <c r="EM239" s="3" t="s">
        <v>204</v>
      </c>
      <c r="EN239" s="3" t="s">
        <v>204</v>
      </c>
      <c r="EO239" s="3" t="s">
        <v>192</v>
      </c>
      <c r="EP239" s="3" t="s">
        <v>192</v>
      </c>
      <c r="EQ239" s="3" t="s">
        <v>192</v>
      </c>
      <c r="ER239" s="3" t="s">
        <v>192</v>
      </c>
      <c r="ES239" s="3" t="s">
        <v>192</v>
      </c>
      <c r="ET239" s="3" t="s">
        <v>192</v>
      </c>
      <c r="EU239" s="3" t="s">
        <v>192</v>
      </c>
      <c r="EV239" s="3" t="s">
        <v>541</v>
      </c>
      <c r="EW239" s="4" t="str">
        <f>TEXT("6279181331814821394","0")</f>
        <v>6279181331814821394</v>
      </c>
    </row>
    <row r="240">
      <c r="A240" s="2">
        <v>45847.87255787037</v>
      </c>
      <c r="B240" s="3" t="s">
        <v>153</v>
      </c>
      <c r="C240" s="3" t="s">
        <v>155</v>
      </c>
      <c r="E240" s="3" t="s">
        <v>155</v>
      </c>
      <c r="F240" s="3" t="s">
        <v>155</v>
      </c>
      <c r="G240" s="3" t="s">
        <v>153</v>
      </c>
      <c r="J240" s="3" t="s">
        <v>186</v>
      </c>
      <c r="N240" s="3" t="s">
        <v>158</v>
      </c>
      <c r="R240" s="3" t="s">
        <v>157</v>
      </c>
      <c r="W240" s="3" t="s">
        <v>157</v>
      </c>
      <c r="AC240" s="3" t="s">
        <v>158</v>
      </c>
      <c r="AG240" s="3" t="s">
        <v>159</v>
      </c>
      <c r="AH240" s="3">
        <v>2024.0</v>
      </c>
      <c r="AI240" s="3" t="s">
        <v>187</v>
      </c>
      <c r="AM240" s="3" t="s">
        <v>272</v>
      </c>
      <c r="AN240" s="3" t="s">
        <v>542</v>
      </c>
      <c r="AP240" s="3" t="s">
        <v>210</v>
      </c>
      <c r="AQ240" s="3" t="s">
        <v>190</v>
      </c>
      <c r="AR240" s="3" t="s">
        <v>190</v>
      </c>
      <c r="AS240" s="3" t="s">
        <v>190</v>
      </c>
      <c r="AT240" s="3" t="s">
        <v>162</v>
      </c>
      <c r="AU240" s="3" t="s">
        <v>155</v>
      </c>
      <c r="BD240" s="3" t="s">
        <v>153</v>
      </c>
      <c r="BE240" s="3" t="s">
        <v>227</v>
      </c>
      <c r="BF240" s="3" t="s">
        <v>191</v>
      </c>
      <c r="BG240" s="3" t="s">
        <v>156</v>
      </c>
      <c r="BH240" s="3" t="s">
        <v>191</v>
      </c>
      <c r="BI240" s="3" t="s">
        <v>165</v>
      </c>
      <c r="BJ240" s="3" t="s">
        <v>165</v>
      </c>
      <c r="BK240" s="3" t="s">
        <v>165</v>
      </c>
      <c r="BL240" s="3" t="s">
        <v>193</v>
      </c>
      <c r="BM240" s="3" t="s">
        <v>193</v>
      </c>
      <c r="BN240" s="3" t="s">
        <v>193</v>
      </c>
      <c r="BO240" s="3" t="s">
        <v>165</v>
      </c>
      <c r="BP240" s="3" t="s">
        <v>165</v>
      </c>
      <c r="BQ240" s="3" t="s">
        <v>196</v>
      </c>
      <c r="BR240" s="3" t="s">
        <v>196</v>
      </c>
      <c r="BS240" s="3" t="s">
        <v>197</v>
      </c>
      <c r="BT240" s="3" t="s">
        <v>166</v>
      </c>
      <c r="BU240" s="3" t="s">
        <v>166</v>
      </c>
      <c r="BV240" s="3" t="s">
        <v>166</v>
      </c>
      <c r="BW240" s="3" t="s">
        <v>166</v>
      </c>
      <c r="CB240" s="3" t="s">
        <v>155</v>
      </c>
      <c r="CF240" s="3" t="s">
        <v>155</v>
      </c>
      <c r="CG240" s="3" t="s">
        <v>155</v>
      </c>
      <c r="CH240" s="3">
        <v>1.0</v>
      </c>
      <c r="CI240" s="3" t="s">
        <v>172</v>
      </c>
      <c r="CS240" s="3" t="s">
        <v>155</v>
      </c>
      <c r="CY240" s="3" t="s">
        <v>201</v>
      </c>
      <c r="CZ240" s="3" t="s">
        <v>199</v>
      </c>
      <c r="DA240" s="3" t="s">
        <v>199</v>
      </c>
      <c r="DB240" s="3" t="s">
        <v>199</v>
      </c>
      <c r="DC240" s="3" t="s">
        <v>199</v>
      </c>
      <c r="DD240" s="3" t="s">
        <v>179</v>
      </c>
      <c r="DE240" s="3" t="s">
        <v>200</v>
      </c>
      <c r="DF240" s="3" t="s">
        <v>180</v>
      </c>
      <c r="DG240" s="3" t="s">
        <v>230</v>
      </c>
      <c r="DH240" s="3" t="s">
        <v>201</v>
      </c>
      <c r="DI240" s="3" t="s">
        <v>201</v>
      </c>
      <c r="DJ240" s="3" t="s">
        <v>180</v>
      </c>
      <c r="DK240" s="3" t="s">
        <v>203</v>
      </c>
      <c r="DL240" s="3" t="s">
        <v>181</v>
      </c>
      <c r="DM240" s="3" t="s">
        <v>202</v>
      </c>
      <c r="DN240" s="3" t="s">
        <v>202</v>
      </c>
      <c r="DO240" s="3" t="s">
        <v>202</v>
      </c>
      <c r="DP240" s="3" t="s">
        <v>197</v>
      </c>
      <c r="DQ240" s="3" t="s">
        <v>181</v>
      </c>
      <c r="DR240" s="3" t="s">
        <v>181</v>
      </c>
      <c r="DS240" s="3" t="s">
        <v>181</v>
      </c>
      <c r="DT240" s="3" t="s">
        <v>181</v>
      </c>
      <c r="DU240" s="3" t="s">
        <v>181</v>
      </c>
      <c r="DV240" s="3" t="s">
        <v>181</v>
      </c>
      <c r="DW240" s="3" t="s">
        <v>202</v>
      </c>
      <c r="DX240" s="3" t="s">
        <v>203</v>
      </c>
      <c r="DY240" s="3" t="s">
        <v>203</v>
      </c>
      <c r="DZ240" s="3" t="s">
        <v>203</v>
      </c>
      <c r="EA240" s="3" t="s">
        <v>155</v>
      </c>
      <c r="EB240" s="3" t="s">
        <v>155</v>
      </c>
      <c r="EC240" s="3" t="s">
        <v>155</v>
      </c>
      <c r="ED240" s="3" t="s">
        <v>155</v>
      </c>
      <c r="EE240" s="3" t="s">
        <v>155</v>
      </c>
      <c r="EF240" s="3" t="s">
        <v>155</v>
      </c>
      <c r="EG240" s="3" t="s">
        <v>155</v>
      </c>
      <c r="EH240" s="3" t="s">
        <v>204</v>
      </c>
      <c r="EI240" s="3" t="s">
        <v>204</v>
      </c>
      <c r="EJ240" s="3" t="s">
        <v>204</v>
      </c>
      <c r="EK240" s="3" t="s">
        <v>182</v>
      </c>
      <c r="EL240" s="3" t="s">
        <v>182</v>
      </c>
      <c r="EM240" s="3" t="s">
        <v>182</v>
      </c>
      <c r="EN240" s="3" t="s">
        <v>182</v>
      </c>
      <c r="EO240" s="3" t="s">
        <v>205</v>
      </c>
      <c r="EP240" s="3" t="s">
        <v>206</v>
      </c>
      <c r="EQ240" s="3" t="s">
        <v>206</v>
      </c>
      <c r="ER240" s="3" t="s">
        <v>206</v>
      </c>
      <c r="ES240" s="3" t="s">
        <v>206</v>
      </c>
      <c r="ET240" s="3" t="s">
        <v>206</v>
      </c>
      <c r="EU240" s="3" t="s">
        <v>206</v>
      </c>
      <c r="EV240" s="3" t="s">
        <v>391</v>
      </c>
      <c r="EW240" s="4" t="str">
        <f>TEXT("6279181891148485350","0")</f>
        <v>6279181891148485350</v>
      </c>
    </row>
    <row r="241">
      <c r="A241" s="2">
        <v>45847.87420138889</v>
      </c>
      <c r="B241" s="3" t="s">
        <v>153</v>
      </c>
      <c r="C241" s="3" t="s">
        <v>153</v>
      </c>
      <c r="D241" s="3" t="s">
        <v>284</v>
      </c>
      <c r="E241" s="3" t="s">
        <v>153</v>
      </c>
      <c r="F241" s="3" t="s">
        <v>155</v>
      </c>
      <c r="G241" s="3" t="s">
        <v>155</v>
      </c>
      <c r="I241" s="3" t="s">
        <v>158</v>
      </c>
      <c r="M241" s="3" t="s">
        <v>157</v>
      </c>
      <c r="R241" s="3" t="s">
        <v>157</v>
      </c>
      <c r="W241" s="3" t="s">
        <v>157</v>
      </c>
      <c r="AB241" s="3" t="s">
        <v>157</v>
      </c>
      <c r="AG241" s="3" t="s">
        <v>159</v>
      </c>
      <c r="AH241" s="3">
        <v>2023.0</v>
      </c>
      <c r="AI241" s="3" t="s">
        <v>187</v>
      </c>
      <c r="AL241" s="3" t="s">
        <v>237</v>
      </c>
      <c r="AN241" s="3" t="s">
        <v>270</v>
      </c>
      <c r="AP241" s="3" t="s">
        <v>225</v>
      </c>
      <c r="AQ241" s="3" t="s">
        <v>225</v>
      </c>
      <c r="AR241" s="3" t="s">
        <v>243</v>
      </c>
      <c r="AS241" s="3" t="s">
        <v>243</v>
      </c>
      <c r="AT241" s="3" t="s">
        <v>234</v>
      </c>
      <c r="AU241" s="3" t="s">
        <v>153</v>
      </c>
      <c r="AV241" s="3" t="s">
        <v>155</v>
      </c>
      <c r="BD241" s="3" t="s">
        <v>153</v>
      </c>
      <c r="BE241" s="3" t="s">
        <v>156</v>
      </c>
      <c r="BF241" s="3" t="s">
        <v>164</v>
      </c>
      <c r="BG241" s="3" t="s">
        <v>156</v>
      </c>
      <c r="BH241" s="3" t="s">
        <v>156</v>
      </c>
      <c r="BI241" s="3" t="s">
        <v>165</v>
      </c>
      <c r="BJ241" s="3" t="s">
        <v>165</v>
      </c>
      <c r="BK241" s="3" t="s">
        <v>193</v>
      </c>
      <c r="BL241" s="3" t="s">
        <v>193</v>
      </c>
      <c r="BM241" s="3" t="s">
        <v>193</v>
      </c>
      <c r="BN241" s="3" t="s">
        <v>193</v>
      </c>
      <c r="BO241" s="3" t="s">
        <v>193</v>
      </c>
      <c r="BP241" s="3" t="s">
        <v>193</v>
      </c>
      <c r="BQ241" s="3" t="s">
        <v>196</v>
      </c>
      <c r="BR241" s="3" t="s">
        <v>197</v>
      </c>
      <c r="BS241" s="3" t="s">
        <v>196</v>
      </c>
      <c r="BT241" s="3" t="s">
        <v>166</v>
      </c>
      <c r="BU241" s="3" t="s">
        <v>196</v>
      </c>
      <c r="BV241" s="3" t="s">
        <v>196</v>
      </c>
      <c r="BW241" s="3" t="s">
        <v>196</v>
      </c>
      <c r="BX241" s="3" t="s">
        <v>193</v>
      </c>
      <c r="BY241" s="3" t="s">
        <v>165</v>
      </c>
      <c r="BZ241" s="3" t="s">
        <v>165</v>
      </c>
      <c r="CA241" s="3" t="s">
        <v>165</v>
      </c>
      <c r="CB241" s="3" t="s">
        <v>155</v>
      </c>
      <c r="CF241" s="3" t="s">
        <v>155</v>
      </c>
      <c r="CG241" s="3" t="s">
        <v>267</v>
      </c>
      <c r="CH241" s="3">
        <v>5.0</v>
      </c>
      <c r="CI241" s="3" t="s">
        <v>172</v>
      </c>
      <c r="CS241" s="3" t="s">
        <v>155</v>
      </c>
      <c r="CY241" s="3" t="s">
        <v>221</v>
      </c>
      <c r="CZ241" s="3" t="s">
        <v>199</v>
      </c>
      <c r="DA241" s="3" t="s">
        <v>199</v>
      </c>
      <c r="DB241" s="3" t="s">
        <v>200</v>
      </c>
      <c r="DC241" s="3" t="s">
        <v>200</v>
      </c>
      <c r="DD241" s="3" t="s">
        <v>200</v>
      </c>
      <c r="DE241" s="3" t="s">
        <v>200</v>
      </c>
      <c r="DF241" s="3" t="s">
        <v>230</v>
      </c>
      <c r="DG241" s="3" t="s">
        <v>230</v>
      </c>
      <c r="DH241" s="3" t="s">
        <v>201</v>
      </c>
      <c r="DI241" s="3" t="s">
        <v>230</v>
      </c>
      <c r="DJ241" s="3" t="s">
        <v>230</v>
      </c>
      <c r="DK241" s="3" t="s">
        <v>196</v>
      </c>
      <c r="DL241" s="3" t="s">
        <v>196</v>
      </c>
      <c r="DM241" s="3" t="s">
        <v>196</v>
      </c>
      <c r="DN241" s="3" t="s">
        <v>196</v>
      </c>
      <c r="DO241" s="3" t="s">
        <v>181</v>
      </c>
      <c r="DP241" s="3" t="s">
        <v>196</v>
      </c>
      <c r="DQ241" s="3" t="s">
        <v>181</v>
      </c>
      <c r="DR241" s="3" t="s">
        <v>181</v>
      </c>
      <c r="DS241" s="3" t="s">
        <v>196</v>
      </c>
      <c r="DT241" s="3" t="s">
        <v>196</v>
      </c>
      <c r="DU241" s="3" t="s">
        <v>181</v>
      </c>
      <c r="DV241" s="3" t="s">
        <v>181</v>
      </c>
      <c r="DW241" s="3" t="s">
        <v>181</v>
      </c>
      <c r="DX241" s="3" t="s">
        <v>181</v>
      </c>
      <c r="DY241" s="3" t="s">
        <v>181</v>
      </c>
      <c r="DZ241" s="3" t="s">
        <v>181</v>
      </c>
      <c r="EA241" s="3" t="s">
        <v>214</v>
      </c>
      <c r="EB241" s="3" t="s">
        <v>155</v>
      </c>
      <c r="EC241" s="3" t="s">
        <v>155</v>
      </c>
      <c r="ED241" s="3" t="s">
        <v>155</v>
      </c>
      <c r="EE241" s="3" t="s">
        <v>155</v>
      </c>
      <c r="EF241" s="3" t="s">
        <v>155</v>
      </c>
      <c r="EG241" s="3" t="s">
        <v>155</v>
      </c>
      <c r="EH241" s="3" t="s">
        <v>215</v>
      </c>
      <c r="EI241" s="3" t="s">
        <v>215</v>
      </c>
      <c r="EJ241" s="3" t="s">
        <v>215</v>
      </c>
      <c r="EK241" s="3" t="s">
        <v>215</v>
      </c>
      <c r="EL241" s="3" t="s">
        <v>215</v>
      </c>
      <c r="EM241" s="3" t="s">
        <v>215</v>
      </c>
      <c r="EN241" s="3" t="s">
        <v>215</v>
      </c>
      <c r="EO241" s="3" t="s">
        <v>206</v>
      </c>
      <c r="EP241" s="3" t="s">
        <v>192</v>
      </c>
      <c r="EQ241" s="3" t="s">
        <v>192</v>
      </c>
      <c r="ER241" s="3" t="s">
        <v>206</v>
      </c>
      <c r="ES241" s="3" t="s">
        <v>193</v>
      </c>
      <c r="ET241" s="3" t="s">
        <v>206</v>
      </c>
      <c r="EU241" s="3" t="s">
        <v>193</v>
      </c>
      <c r="EV241" s="3" t="s">
        <v>543</v>
      </c>
      <c r="EW241" s="4" t="str">
        <f>TEXT("6279183317918072124","0")</f>
        <v>6279183317918072124</v>
      </c>
    </row>
    <row r="242">
      <c r="A242" s="2">
        <v>45847.880590277775</v>
      </c>
      <c r="B242" s="3" t="s">
        <v>153</v>
      </c>
      <c r="C242" s="3" t="s">
        <v>155</v>
      </c>
      <c r="E242" s="3" t="s">
        <v>153</v>
      </c>
      <c r="F242" s="3" t="s">
        <v>155</v>
      </c>
      <c r="G242" s="3" t="s">
        <v>155</v>
      </c>
      <c r="K242" s="3" t="s">
        <v>185</v>
      </c>
      <c r="N242" s="3" t="s">
        <v>158</v>
      </c>
      <c r="S242" s="3" t="s">
        <v>158</v>
      </c>
      <c r="Y242" s="3" t="s">
        <v>186</v>
      </c>
      <c r="AF242" s="3" t="s">
        <v>156</v>
      </c>
      <c r="AG242" s="3" t="s">
        <v>224</v>
      </c>
      <c r="AH242" s="3">
        <v>2000.0</v>
      </c>
      <c r="AI242" s="3" t="s">
        <v>187</v>
      </c>
      <c r="AK242" s="3" t="s">
        <v>258</v>
      </c>
      <c r="AN242" s="3" t="s">
        <v>233</v>
      </c>
      <c r="AP242" s="3" t="s">
        <v>250</v>
      </c>
      <c r="AQ242" s="3" t="s">
        <v>250</v>
      </c>
      <c r="AR242" s="3" t="s">
        <v>250</v>
      </c>
      <c r="AS242" s="3" t="s">
        <v>250</v>
      </c>
      <c r="AT242" s="3" t="s">
        <v>162</v>
      </c>
      <c r="AU242" s="3" t="s">
        <v>155</v>
      </c>
      <c r="BD242" s="3" t="s">
        <v>153</v>
      </c>
      <c r="BE242" s="3" t="s">
        <v>156</v>
      </c>
      <c r="BF242" s="3" t="s">
        <v>191</v>
      </c>
      <c r="BG242" s="3" t="s">
        <v>156</v>
      </c>
      <c r="BH242" s="3" t="s">
        <v>191</v>
      </c>
      <c r="BI242" s="3" t="s">
        <v>195</v>
      </c>
      <c r="BJ242" s="3" t="s">
        <v>195</v>
      </c>
      <c r="BK242" s="3" t="s">
        <v>195</v>
      </c>
      <c r="BL242" s="3" t="s">
        <v>195</v>
      </c>
      <c r="BM242" s="3" t="s">
        <v>195</v>
      </c>
      <c r="BN242" s="3" t="s">
        <v>195</v>
      </c>
      <c r="BO242" s="3" t="s">
        <v>195</v>
      </c>
      <c r="BP242" s="3" t="s">
        <v>195</v>
      </c>
      <c r="BQ242" s="3" t="s">
        <v>166</v>
      </c>
      <c r="BR242" s="3" t="s">
        <v>166</v>
      </c>
      <c r="BS242" s="3" t="s">
        <v>166</v>
      </c>
      <c r="BT242" s="3" t="s">
        <v>166</v>
      </c>
      <c r="BU242" s="3" t="s">
        <v>166</v>
      </c>
      <c r="BV242" s="3" t="s">
        <v>166</v>
      </c>
      <c r="BW242" s="3" t="s">
        <v>166</v>
      </c>
      <c r="CB242" s="3" t="s">
        <v>155</v>
      </c>
      <c r="CF242" s="3" t="s">
        <v>280</v>
      </c>
      <c r="CG242" s="3" t="s">
        <v>240</v>
      </c>
      <c r="CH242" s="3">
        <v>2.0</v>
      </c>
      <c r="CI242" s="3" t="s">
        <v>172</v>
      </c>
      <c r="CS242" s="3" t="s">
        <v>155</v>
      </c>
      <c r="CY242" s="3" t="s">
        <v>180</v>
      </c>
      <c r="CZ242" s="3" t="s">
        <v>200</v>
      </c>
      <c r="DA242" s="3" t="s">
        <v>200</v>
      </c>
      <c r="DB242" s="3" t="s">
        <v>200</v>
      </c>
      <c r="DC242" s="3" t="s">
        <v>200</v>
      </c>
      <c r="DD242" s="3" t="s">
        <v>200</v>
      </c>
      <c r="DE242" s="3" t="s">
        <v>200</v>
      </c>
      <c r="DF242" s="3" t="s">
        <v>180</v>
      </c>
      <c r="DG242" s="3" t="s">
        <v>180</v>
      </c>
      <c r="DH242" s="3" t="s">
        <v>180</v>
      </c>
      <c r="DI242" s="3" t="s">
        <v>180</v>
      </c>
      <c r="DJ242" s="3" t="s">
        <v>180</v>
      </c>
      <c r="DK242" s="3" t="s">
        <v>202</v>
      </c>
      <c r="DL242" s="3" t="s">
        <v>202</v>
      </c>
      <c r="DM242" s="3" t="s">
        <v>202</v>
      </c>
      <c r="DN242" s="3" t="s">
        <v>202</v>
      </c>
      <c r="DO242" s="3" t="s">
        <v>202</v>
      </c>
      <c r="DP242" s="3" t="s">
        <v>202</v>
      </c>
      <c r="DQ242" s="3" t="s">
        <v>202</v>
      </c>
      <c r="DR242" s="3" t="s">
        <v>202</v>
      </c>
      <c r="DS242" s="3" t="s">
        <v>202</v>
      </c>
      <c r="DT242" s="3" t="s">
        <v>202</v>
      </c>
      <c r="DU242" s="3" t="s">
        <v>202</v>
      </c>
      <c r="DV242" s="3" t="s">
        <v>202</v>
      </c>
      <c r="DW242" s="3" t="s">
        <v>202</v>
      </c>
      <c r="DX242" s="3" t="s">
        <v>202</v>
      </c>
      <c r="DY242" s="3" t="s">
        <v>202</v>
      </c>
      <c r="DZ242" s="3" t="s">
        <v>202</v>
      </c>
      <c r="EA242" s="3" t="s">
        <v>155</v>
      </c>
      <c r="EB242" s="3" t="s">
        <v>155</v>
      </c>
      <c r="EC242" s="3" t="s">
        <v>155</v>
      </c>
      <c r="ED242" s="3" t="s">
        <v>155</v>
      </c>
      <c r="EE242" s="3" t="s">
        <v>155</v>
      </c>
      <c r="EF242" s="3" t="s">
        <v>155</v>
      </c>
      <c r="EG242" s="3" t="s">
        <v>155</v>
      </c>
      <c r="EH242" s="3" t="s">
        <v>204</v>
      </c>
      <c r="EI242" s="3" t="s">
        <v>204</v>
      </c>
      <c r="EJ242" s="3" t="s">
        <v>204</v>
      </c>
      <c r="EK242" s="3" t="s">
        <v>204</v>
      </c>
      <c r="EL242" s="3" t="s">
        <v>204</v>
      </c>
      <c r="EM242" s="3" t="s">
        <v>204</v>
      </c>
      <c r="EN242" s="3" t="s">
        <v>204</v>
      </c>
      <c r="EO242" s="3" t="s">
        <v>205</v>
      </c>
      <c r="EP242" s="3" t="s">
        <v>205</v>
      </c>
      <c r="EQ242" s="3" t="s">
        <v>205</v>
      </c>
      <c r="ER242" s="3" t="s">
        <v>205</v>
      </c>
      <c r="ES242" s="3" t="s">
        <v>205</v>
      </c>
      <c r="ET242" s="3" t="s">
        <v>205</v>
      </c>
      <c r="EU242" s="3" t="s">
        <v>205</v>
      </c>
      <c r="EV242" s="3" t="s">
        <v>544</v>
      </c>
      <c r="EW242" s="4" t="str">
        <f>TEXT("6279188838813869446","0")</f>
        <v>6279188838813869446</v>
      </c>
    </row>
    <row r="243">
      <c r="A243" s="2">
        <v>45847.88711805556</v>
      </c>
      <c r="B243" s="3" t="s">
        <v>153</v>
      </c>
      <c r="C243" s="3" t="s">
        <v>153</v>
      </c>
      <c r="D243" s="3" t="s">
        <v>284</v>
      </c>
      <c r="E243" s="3" t="s">
        <v>155</v>
      </c>
      <c r="F243" s="3" t="s">
        <v>155</v>
      </c>
      <c r="G243" s="3" t="s">
        <v>155</v>
      </c>
      <c r="J243" s="3" t="s">
        <v>186</v>
      </c>
      <c r="O243" s="3" t="s">
        <v>186</v>
      </c>
      <c r="T243" s="3" t="s">
        <v>186</v>
      </c>
      <c r="Z243" s="3" t="s">
        <v>185</v>
      </c>
      <c r="AF243" s="3" t="s">
        <v>156</v>
      </c>
      <c r="AG243" s="3" t="s">
        <v>217</v>
      </c>
      <c r="AH243" s="3">
        <v>1995.0</v>
      </c>
      <c r="AI243" s="3" t="s">
        <v>286</v>
      </c>
      <c r="AO243" s="3" t="s">
        <v>153</v>
      </c>
      <c r="AP243" s="3" t="s">
        <v>250</v>
      </c>
      <c r="AQ243" s="3" t="s">
        <v>250</v>
      </c>
      <c r="AR243" s="3" t="s">
        <v>190</v>
      </c>
      <c r="AS243" s="3" t="s">
        <v>190</v>
      </c>
      <c r="AT243" s="3" t="s">
        <v>162</v>
      </c>
      <c r="AU243" s="3" t="s">
        <v>153</v>
      </c>
      <c r="AV243" s="3" t="s">
        <v>153</v>
      </c>
      <c r="AW243" s="3" t="s">
        <v>219</v>
      </c>
      <c r="AX243" s="3" t="s">
        <v>153</v>
      </c>
      <c r="AY243" s="3" t="s">
        <v>212</v>
      </c>
      <c r="BD243" s="3" t="s">
        <v>153</v>
      </c>
      <c r="BE243" s="3" t="s">
        <v>156</v>
      </c>
      <c r="BF243" s="3" t="s">
        <v>164</v>
      </c>
      <c r="BG243" s="3" t="s">
        <v>156</v>
      </c>
      <c r="BH243" s="3" t="s">
        <v>164</v>
      </c>
      <c r="BI243" s="3" t="s">
        <v>195</v>
      </c>
      <c r="BJ243" s="3" t="s">
        <v>192</v>
      </c>
      <c r="BK243" s="3" t="s">
        <v>193</v>
      </c>
      <c r="BL243" s="3" t="s">
        <v>192</v>
      </c>
      <c r="BM243" s="3" t="s">
        <v>165</v>
      </c>
      <c r="BN243" s="3" t="s">
        <v>192</v>
      </c>
      <c r="BO243" s="3" t="s">
        <v>165</v>
      </c>
      <c r="BP243" s="3" t="s">
        <v>165</v>
      </c>
      <c r="BQ243" s="3" t="s">
        <v>196</v>
      </c>
      <c r="BR243" s="3" t="s">
        <v>197</v>
      </c>
      <c r="BS243" s="3" t="s">
        <v>166</v>
      </c>
      <c r="BT243" s="3" t="s">
        <v>197</v>
      </c>
      <c r="BU243" s="3" t="s">
        <v>197</v>
      </c>
      <c r="BV243" s="3" t="s">
        <v>181</v>
      </c>
      <c r="BW243" s="3" t="s">
        <v>166</v>
      </c>
      <c r="BX243" s="3" t="s">
        <v>165</v>
      </c>
      <c r="BY243" s="3" t="s">
        <v>165</v>
      </c>
      <c r="BZ243" s="3" t="s">
        <v>165</v>
      </c>
      <c r="CA243" s="3" t="s">
        <v>165</v>
      </c>
      <c r="CB243" s="3" t="s">
        <v>155</v>
      </c>
      <c r="CF243" s="3" t="s">
        <v>155</v>
      </c>
      <c r="CG243" s="3" t="s">
        <v>296</v>
      </c>
      <c r="CH243" s="3">
        <v>9.0</v>
      </c>
      <c r="CI243" s="3" t="s">
        <v>172</v>
      </c>
      <c r="CS243" s="3" t="s">
        <v>155</v>
      </c>
      <c r="CY243" s="3" t="s">
        <v>221</v>
      </c>
      <c r="CZ243" s="3" t="s">
        <v>199</v>
      </c>
      <c r="DA243" s="3" t="s">
        <v>179</v>
      </c>
      <c r="DB243" s="3" t="s">
        <v>200</v>
      </c>
      <c r="DC243" s="3" t="s">
        <v>200</v>
      </c>
      <c r="DD243" s="3" t="s">
        <v>200</v>
      </c>
      <c r="DE243" s="3" t="s">
        <v>200</v>
      </c>
      <c r="DF243" s="3" t="s">
        <v>230</v>
      </c>
      <c r="DG243" s="3" t="s">
        <v>230</v>
      </c>
      <c r="DH243" s="3" t="s">
        <v>230</v>
      </c>
      <c r="DI243" s="3" t="s">
        <v>230</v>
      </c>
      <c r="DJ243" s="3" t="s">
        <v>230</v>
      </c>
      <c r="DK243" s="3" t="s">
        <v>196</v>
      </c>
      <c r="DL243" s="3" t="s">
        <v>197</v>
      </c>
      <c r="DM243" s="3" t="s">
        <v>202</v>
      </c>
      <c r="DN243" s="3" t="s">
        <v>202</v>
      </c>
      <c r="DO243" s="3" t="s">
        <v>203</v>
      </c>
      <c r="DP243" s="3" t="s">
        <v>197</v>
      </c>
      <c r="DQ243" s="3" t="s">
        <v>181</v>
      </c>
      <c r="DR243" s="3" t="s">
        <v>196</v>
      </c>
      <c r="DS243" s="3" t="s">
        <v>203</v>
      </c>
      <c r="DT243" s="3" t="s">
        <v>203</v>
      </c>
      <c r="DU243" s="3" t="s">
        <v>202</v>
      </c>
      <c r="DV243" s="3" t="s">
        <v>197</v>
      </c>
      <c r="DW243" s="3" t="s">
        <v>202</v>
      </c>
      <c r="DX243" s="3" t="s">
        <v>202</v>
      </c>
      <c r="DY243" s="3" t="s">
        <v>202</v>
      </c>
      <c r="DZ243" s="3" t="s">
        <v>202</v>
      </c>
      <c r="EA243" s="3" t="s">
        <v>155</v>
      </c>
      <c r="EB243" s="3" t="s">
        <v>155</v>
      </c>
      <c r="EC243" s="3" t="s">
        <v>214</v>
      </c>
      <c r="ED243" s="3" t="s">
        <v>155</v>
      </c>
      <c r="EE243" s="3" t="s">
        <v>155</v>
      </c>
      <c r="EF243" s="3" t="s">
        <v>155</v>
      </c>
      <c r="EG243" s="3" t="s">
        <v>155</v>
      </c>
      <c r="EH243" s="3" t="s">
        <v>204</v>
      </c>
      <c r="EI243" s="3" t="s">
        <v>204</v>
      </c>
      <c r="EJ243" s="3" t="s">
        <v>204</v>
      </c>
      <c r="EK243" s="3" t="s">
        <v>204</v>
      </c>
      <c r="EL243" s="3" t="s">
        <v>182</v>
      </c>
      <c r="EM243" s="3" t="s">
        <v>182</v>
      </c>
      <c r="EN243" s="3" t="s">
        <v>222</v>
      </c>
      <c r="EO243" s="3" t="s">
        <v>205</v>
      </c>
      <c r="EP243" s="3" t="s">
        <v>205</v>
      </c>
      <c r="EQ243" s="3" t="s">
        <v>205</v>
      </c>
      <c r="ER243" s="3" t="s">
        <v>205</v>
      </c>
      <c r="ES243" s="3" t="s">
        <v>205</v>
      </c>
      <c r="ET243" s="3" t="s">
        <v>205</v>
      </c>
      <c r="EU243" s="3" t="s">
        <v>205</v>
      </c>
      <c r="EV243" s="3" t="s">
        <v>545</v>
      </c>
      <c r="EW243" s="4" t="str">
        <f>TEXT("6279194476292772010","0")</f>
        <v>6279194476292772010</v>
      </c>
    </row>
    <row r="244">
      <c r="A244" s="2">
        <v>45847.89574074074</v>
      </c>
      <c r="B244" s="3" t="s">
        <v>153</v>
      </c>
      <c r="C244" s="3" t="s">
        <v>155</v>
      </c>
      <c r="E244" s="3" t="s">
        <v>155</v>
      </c>
      <c r="F244" s="3" t="s">
        <v>155</v>
      </c>
      <c r="G244" s="3" t="s">
        <v>155</v>
      </c>
      <c r="J244" s="3" t="s">
        <v>186</v>
      </c>
      <c r="N244" s="3" t="s">
        <v>158</v>
      </c>
      <c r="R244" s="3" t="s">
        <v>157</v>
      </c>
      <c r="X244" s="3" t="s">
        <v>158</v>
      </c>
      <c r="AB244" s="3" t="s">
        <v>157</v>
      </c>
      <c r="AG244" s="3" t="s">
        <v>217</v>
      </c>
      <c r="AH244" s="3">
        <v>2009.0</v>
      </c>
      <c r="AI244" s="3" t="s">
        <v>286</v>
      </c>
      <c r="AO244" s="3" t="s">
        <v>153</v>
      </c>
      <c r="AP244" s="3" t="s">
        <v>250</v>
      </c>
      <c r="AQ244" s="3" t="s">
        <v>250</v>
      </c>
      <c r="AR244" s="3" t="s">
        <v>250</v>
      </c>
      <c r="AS244" s="3" t="s">
        <v>250</v>
      </c>
      <c r="AT244" s="3" t="s">
        <v>234</v>
      </c>
      <c r="AU244" s="3" t="s">
        <v>153</v>
      </c>
      <c r="AV244" s="3" t="s">
        <v>155</v>
      </c>
      <c r="BD244" s="3" t="s">
        <v>153</v>
      </c>
      <c r="BE244" s="3" t="s">
        <v>156</v>
      </c>
      <c r="BF244" s="3" t="s">
        <v>164</v>
      </c>
      <c r="BG244" s="3" t="s">
        <v>156</v>
      </c>
      <c r="BH244" s="3" t="s">
        <v>164</v>
      </c>
      <c r="BI244" s="3" t="s">
        <v>195</v>
      </c>
      <c r="BJ244" s="3" t="s">
        <v>195</v>
      </c>
      <c r="BK244" s="3" t="s">
        <v>195</v>
      </c>
      <c r="BL244" s="3" t="s">
        <v>195</v>
      </c>
      <c r="BM244" s="3" t="s">
        <v>195</v>
      </c>
      <c r="BN244" s="3" t="s">
        <v>195</v>
      </c>
      <c r="BO244" s="3" t="s">
        <v>195</v>
      </c>
      <c r="BP244" s="3" t="s">
        <v>195</v>
      </c>
      <c r="BQ244" s="3" t="s">
        <v>181</v>
      </c>
      <c r="BR244" s="3" t="s">
        <v>181</v>
      </c>
      <c r="BS244" s="3" t="s">
        <v>197</v>
      </c>
      <c r="BT244" s="3" t="s">
        <v>197</v>
      </c>
      <c r="BU244" s="3" t="s">
        <v>196</v>
      </c>
      <c r="BV244" s="3" t="s">
        <v>166</v>
      </c>
      <c r="BW244" s="3" t="s">
        <v>197</v>
      </c>
      <c r="BX244" s="3" t="s">
        <v>192</v>
      </c>
      <c r="BY244" s="3" t="s">
        <v>192</v>
      </c>
      <c r="BZ244" s="3" t="s">
        <v>194</v>
      </c>
      <c r="CA244" s="3" t="s">
        <v>194</v>
      </c>
      <c r="CB244" s="3" t="s">
        <v>155</v>
      </c>
      <c r="CF244" s="3" t="s">
        <v>155</v>
      </c>
      <c r="CG244" s="3" t="s">
        <v>296</v>
      </c>
      <c r="CH244" s="3">
        <v>9.0</v>
      </c>
      <c r="CI244" s="3" t="s">
        <v>172</v>
      </c>
      <c r="CS244" s="3" t="s">
        <v>155</v>
      </c>
      <c r="CY244" s="3" t="s">
        <v>180</v>
      </c>
      <c r="CZ244" s="3" t="s">
        <v>179</v>
      </c>
      <c r="DA244" s="3" t="s">
        <v>179</v>
      </c>
      <c r="DB244" s="3" t="s">
        <v>200</v>
      </c>
      <c r="DC244" s="3" t="s">
        <v>179</v>
      </c>
      <c r="DD244" s="3" t="s">
        <v>200</v>
      </c>
      <c r="DE244" s="3" t="s">
        <v>179</v>
      </c>
      <c r="DF244" s="3" t="s">
        <v>201</v>
      </c>
      <c r="DG244" s="3" t="s">
        <v>180</v>
      </c>
      <c r="DH244" s="3" t="s">
        <v>180</v>
      </c>
      <c r="DI244" s="3" t="s">
        <v>180</v>
      </c>
      <c r="DJ244" s="3" t="s">
        <v>180</v>
      </c>
      <c r="DK244" s="3" t="s">
        <v>202</v>
      </c>
      <c r="DL244" s="3" t="s">
        <v>202</v>
      </c>
      <c r="DM244" s="3" t="s">
        <v>202</v>
      </c>
      <c r="DN244" s="3" t="s">
        <v>202</v>
      </c>
      <c r="DO244" s="3" t="s">
        <v>197</v>
      </c>
      <c r="DP244" s="3" t="s">
        <v>197</v>
      </c>
      <c r="DQ244" s="3" t="s">
        <v>203</v>
      </c>
      <c r="DR244" s="3" t="s">
        <v>203</v>
      </c>
      <c r="DS244" s="3" t="s">
        <v>203</v>
      </c>
      <c r="DT244" s="3" t="s">
        <v>203</v>
      </c>
      <c r="DU244" s="3" t="s">
        <v>202</v>
      </c>
      <c r="DV244" s="3" t="s">
        <v>202</v>
      </c>
      <c r="DW244" s="3" t="s">
        <v>202</v>
      </c>
      <c r="DX244" s="3" t="s">
        <v>202</v>
      </c>
      <c r="DY244" s="3" t="s">
        <v>202</v>
      </c>
      <c r="DZ244" s="3" t="s">
        <v>202</v>
      </c>
      <c r="EA244" s="3" t="s">
        <v>155</v>
      </c>
      <c r="EB244" s="3" t="s">
        <v>155</v>
      </c>
      <c r="EC244" s="3" t="s">
        <v>155</v>
      </c>
      <c r="ED244" s="3" t="s">
        <v>155</v>
      </c>
      <c r="EE244" s="3" t="s">
        <v>155</v>
      </c>
      <c r="EF244" s="3" t="s">
        <v>155</v>
      </c>
      <c r="EG244" s="3" t="s">
        <v>155</v>
      </c>
      <c r="EH244" s="3" t="s">
        <v>204</v>
      </c>
      <c r="EI244" s="3" t="s">
        <v>215</v>
      </c>
      <c r="EJ244" s="3" t="s">
        <v>204</v>
      </c>
      <c r="EK244" s="3" t="s">
        <v>204</v>
      </c>
      <c r="EL244" s="3" t="s">
        <v>182</v>
      </c>
      <c r="EM244" s="3" t="s">
        <v>204</v>
      </c>
      <c r="EN244" s="3" t="s">
        <v>204</v>
      </c>
      <c r="EO244" s="3" t="s">
        <v>192</v>
      </c>
      <c r="EP244" s="3" t="s">
        <v>192</v>
      </c>
      <c r="EQ244" s="3" t="s">
        <v>192</v>
      </c>
      <c r="ER244" s="3" t="s">
        <v>192</v>
      </c>
      <c r="ES244" s="3" t="s">
        <v>192</v>
      </c>
      <c r="ET244" s="3" t="s">
        <v>192</v>
      </c>
      <c r="EU244" s="3" t="s">
        <v>206</v>
      </c>
      <c r="EV244" s="3" t="s">
        <v>546</v>
      </c>
      <c r="EW244" s="4" t="str">
        <f>TEXT("6279201922453356502","0")</f>
        <v>6279201922453356502</v>
      </c>
    </row>
    <row r="245">
      <c r="A245" s="2">
        <v>45847.8959837963</v>
      </c>
      <c r="B245" s="3" t="s">
        <v>153</v>
      </c>
      <c r="C245" s="3" t="s">
        <v>155</v>
      </c>
      <c r="E245" s="3" t="s">
        <v>155</v>
      </c>
      <c r="F245" s="3" t="s">
        <v>153</v>
      </c>
      <c r="G245" s="3" t="s">
        <v>155</v>
      </c>
      <c r="K245" s="3" t="s">
        <v>185</v>
      </c>
      <c r="N245" s="3" t="s">
        <v>158</v>
      </c>
      <c r="S245" s="3" t="s">
        <v>158</v>
      </c>
      <c r="W245" s="3" t="s">
        <v>157</v>
      </c>
      <c r="AB245" s="3" t="s">
        <v>157</v>
      </c>
      <c r="AG245" s="3" t="s">
        <v>159</v>
      </c>
      <c r="AH245" s="3">
        <v>2023.0</v>
      </c>
      <c r="AI245" s="3" t="s">
        <v>187</v>
      </c>
      <c r="AM245" s="3" t="s">
        <v>272</v>
      </c>
      <c r="AN245" s="3" t="s">
        <v>233</v>
      </c>
      <c r="AP245" s="3" t="s">
        <v>250</v>
      </c>
      <c r="AQ245" s="3" t="s">
        <v>250</v>
      </c>
      <c r="AR245" s="3" t="s">
        <v>250</v>
      </c>
      <c r="AS245" s="3" t="s">
        <v>250</v>
      </c>
      <c r="AT245" s="3" t="s">
        <v>218</v>
      </c>
      <c r="AU245" s="3" t="s">
        <v>153</v>
      </c>
      <c r="AV245" s="3" t="s">
        <v>153</v>
      </c>
      <c r="AW245" s="3" t="s">
        <v>355</v>
      </c>
      <c r="AX245" s="3" t="s">
        <v>153</v>
      </c>
      <c r="AY245" s="3" t="s">
        <v>212</v>
      </c>
      <c r="BD245" s="3" t="s">
        <v>153</v>
      </c>
      <c r="BE245" s="3" t="s">
        <v>227</v>
      </c>
      <c r="BF245" s="3" t="s">
        <v>227</v>
      </c>
      <c r="BG245" s="3" t="s">
        <v>227</v>
      </c>
      <c r="BH245" s="3" t="s">
        <v>227</v>
      </c>
      <c r="BI245" s="3" t="s">
        <v>193</v>
      </c>
      <c r="BJ245" s="3" t="s">
        <v>193</v>
      </c>
      <c r="BK245" s="3" t="s">
        <v>193</v>
      </c>
      <c r="BL245" s="3" t="s">
        <v>193</v>
      </c>
      <c r="BM245" s="3" t="s">
        <v>193</v>
      </c>
      <c r="BN245" s="3" t="s">
        <v>193</v>
      </c>
      <c r="BO245" s="3" t="s">
        <v>193</v>
      </c>
      <c r="BP245" s="3" t="s">
        <v>193</v>
      </c>
      <c r="BQ245" s="3" t="s">
        <v>196</v>
      </c>
      <c r="BR245" s="3" t="s">
        <v>196</v>
      </c>
      <c r="BS245" s="3" t="s">
        <v>166</v>
      </c>
      <c r="BT245" s="3" t="s">
        <v>166</v>
      </c>
      <c r="BU245" s="3" t="s">
        <v>166</v>
      </c>
      <c r="BV245" s="3" t="s">
        <v>166</v>
      </c>
      <c r="BW245" s="3" t="s">
        <v>166</v>
      </c>
      <c r="BX245" s="3" t="s">
        <v>193</v>
      </c>
      <c r="BY245" s="3" t="s">
        <v>193</v>
      </c>
      <c r="BZ245" s="3" t="s">
        <v>193</v>
      </c>
      <c r="CA245" s="3" t="s">
        <v>193</v>
      </c>
      <c r="CB245" s="3" t="s">
        <v>155</v>
      </c>
      <c r="CF245" s="3" t="s">
        <v>155</v>
      </c>
      <c r="CG245" s="3" t="s">
        <v>155</v>
      </c>
      <c r="CH245" s="3">
        <v>0.0</v>
      </c>
      <c r="CI245" s="3" t="s">
        <v>172</v>
      </c>
      <c r="CS245" s="3" t="s">
        <v>155</v>
      </c>
      <c r="CY245" s="3" t="s">
        <v>180</v>
      </c>
      <c r="CZ245" s="3" t="s">
        <v>179</v>
      </c>
      <c r="DA245" s="3" t="s">
        <v>179</v>
      </c>
      <c r="DB245" s="3" t="s">
        <v>200</v>
      </c>
      <c r="DC245" s="3" t="s">
        <v>200</v>
      </c>
      <c r="DD245" s="3" t="s">
        <v>179</v>
      </c>
      <c r="DE245" s="3" t="s">
        <v>200</v>
      </c>
      <c r="DF245" s="3" t="s">
        <v>230</v>
      </c>
      <c r="DG245" s="3" t="s">
        <v>230</v>
      </c>
      <c r="DH245" s="3" t="s">
        <v>230</v>
      </c>
      <c r="DI245" s="3" t="s">
        <v>230</v>
      </c>
      <c r="DJ245" s="3" t="s">
        <v>230</v>
      </c>
      <c r="DK245" s="3" t="s">
        <v>202</v>
      </c>
      <c r="DL245" s="3" t="s">
        <v>202</v>
      </c>
      <c r="DM245" s="3" t="s">
        <v>202</v>
      </c>
      <c r="DN245" s="3" t="s">
        <v>202</v>
      </c>
      <c r="DO245" s="3" t="s">
        <v>202</v>
      </c>
      <c r="DP245" s="3" t="s">
        <v>202</v>
      </c>
      <c r="DQ245" s="3" t="s">
        <v>202</v>
      </c>
      <c r="DR245" s="3" t="s">
        <v>202</v>
      </c>
      <c r="DS245" s="3" t="s">
        <v>202</v>
      </c>
      <c r="DT245" s="3" t="s">
        <v>202</v>
      </c>
      <c r="DU245" s="3" t="s">
        <v>202</v>
      </c>
      <c r="DV245" s="3" t="s">
        <v>202</v>
      </c>
      <c r="DW245" s="3" t="s">
        <v>202</v>
      </c>
      <c r="DX245" s="3" t="s">
        <v>202</v>
      </c>
      <c r="DY245" s="3" t="s">
        <v>202</v>
      </c>
      <c r="DZ245" s="3" t="s">
        <v>202</v>
      </c>
      <c r="EA245" s="3" t="s">
        <v>155</v>
      </c>
      <c r="EB245" s="3" t="s">
        <v>155</v>
      </c>
      <c r="EC245" s="3" t="s">
        <v>155</v>
      </c>
      <c r="ED245" s="3" t="s">
        <v>155</v>
      </c>
      <c r="EE245" s="3" t="s">
        <v>155</v>
      </c>
      <c r="EF245" s="3" t="s">
        <v>155</v>
      </c>
      <c r="EG245" s="3" t="s">
        <v>155</v>
      </c>
      <c r="EH245" s="3" t="s">
        <v>204</v>
      </c>
      <c r="EI245" s="3" t="s">
        <v>204</v>
      </c>
      <c r="EJ245" s="3" t="s">
        <v>204</v>
      </c>
      <c r="EK245" s="3" t="s">
        <v>204</v>
      </c>
      <c r="EL245" s="3" t="s">
        <v>182</v>
      </c>
      <c r="EM245" s="3" t="s">
        <v>204</v>
      </c>
      <c r="EN245" s="3" t="s">
        <v>247</v>
      </c>
      <c r="EO245" s="3" t="s">
        <v>205</v>
      </c>
      <c r="EP245" s="3" t="s">
        <v>205</v>
      </c>
      <c r="EQ245" s="3" t="s">
        <v>205</v>
      </c>
      <c r="ER245" s="3" t="s">
        <v>206</v>
      </c>
      <c r="ES245" s="3" t="s">
        <v>206</v>
      </c>
      <c r="ET245" s="3" t="s">
        <v>206</v>
      </c>
      <c r="EU245" s="3" t="s">
        <v>206</v>
      </c>
      <c r="EV245" s="3" t="s">
        <v>547</v>
      </c>
      <c r="EW245" s="4" t="str">
        <f>TEXT("6279202130325594463","0")</f>
        <v>6279202130325594463</v>
      </c>
    </row>
    <row r="246">
      <c r="A246" s="2">
        <v>45847.90186342593</v>
      </c>
      <c r="B246" s="3" t="s">
        <v>153</v>
      </c>
      <c r="C246" s="3" t="s">
        <v>155</v>
      </c>
      <c r="E246" s="3" t="s">
        <v>155</v>
      </c>
      <c r="F246" s="3" t="s">
        <v>155</v>
      </c>
      <c r="G246" s="3" t="s">
        <v>155</v>
      </c>
      <c r="J246" s="3" t="s">
        <v>186</v>
      </c>
      <c r="N246" s="3" t="s">
        <v>158</v>
      </c>
      <c r="S246" s="3" t="s">
        <v>158</v>
      </c>
      <c r="X246" s="3" t="s">
        <v>158</v>
      </c>
      <c r="AD246" s="3" t="s">
        <v>186</v>
      </c>
      <c r="AG246" s="3" t="s">
        <v>224</v>
      </c>
      <c r="AH246" s="3">
        <v>2008.0</v>
      </c>
      <c r="AI246" s="3" t="s">
        <v>187</v>
      </c>
      <c r="AM246" s="3" t="s">
        <v>272</v>
      </c>
      <c r="AN246" s="3" t="s">
        <v>432</v>
      </c>
      <c r="AP246" s="3" t="s">
        <v>250</v>
      </c>
      <c r="AQ246" s="3" t="s">
        <v>250</v>
      </c>
      <c r="AR246" s="3" t="s">
        <v>250</v>
      </c>
      <c r="AS246" s="3" t="s">
        <v>250</v>
      </c>
      <c r="AT246" s="3" t="s">
        <v>234</v>
      </c>
      <c r="AU246" s="3" t="s">
        <v>153</v>
      </c>
      <c r="AV246" s="3" t="s">
        <v>153</v>
      </c>
      <c r="AW246" s="3" t="s">
        <v>163</v>
      </c>
      <c r="AX246" s="3" t="s">
        <v>153</v>
      </c>
      <c r="AY246" s="3" t="s">
        <v>212</v>
      </c>
      <c r="BD246" s="3" t="s">
        <v>153</v>
      </c>
      <c r="BE246" s="3" t="s">
        <v>227</v>
      </c>
      <c r="BF246" s="3" t="s">
        <v>191</v>
      </c>
      <c r="BG246" s="3" t="s">
        <v>156</v>
      </c>
      <c r="BH246" s="3" t="s">
        <v>191</v>
      </c>
      <c r="BI246" s="3" t="s">
        <v>165</v>
      </c>
      <c r="BJ246" s="3" t="s">
        <v>165</v>
      </c>
      <c r="BK246" s="3" t="s">
        <v>165</v>
      </c>
      <c r="BL246" s="3" t="s">
        <v>165</v>
      </c>
      <c r="BM246" s="3" t="s">
        <v>165</v>
      </c>
      <c r="BN246" s="3" t="s">
        <v>165</v>
      </c>
      <c r="BO246" s="3" t="s">
        <v>165</v>
      </c>
      <c r="BP246" s="3" t="s">
        <v>165</v>
      </c>
      <c r="BQ246" s="3" t="s">
        <v>166</v>
      </c>
      <c r="BR246" s="3" t="s">
        <v>197</v>
      </c>
      <c r="BS246" s="3" t="s">
        <v>166</v>
      </c>
      <c r="BT246" s="3" t="s">
        <v>166</v>
      </c>
      <c r="BU246" s="3" t="s">
        <v>166</v>
      </c>
      <c r="BV246" s="3" t="s">
        <v>166</v>
      </c>
      <c r="BW246" s="3" t="s">
        <v>166</v>
      </c>
      <c r="BX246" s="3" t="s">
        <v>193</v>
      </c>
      <c r="BY246" s="3" t="s">
        <v>195</v>
      </c>
      <c r="BZ246" s="3" t="s">
        <v>195</v>
      </c>
      <c r="CA246" s="3" t="s">
        <v>195</v>
      </c>
      <c r="CB246" s="3" t="s">
        <v>155</v>
      </c>
      <c r="CF246" s="3" t="s">
        <v>155</v>
      </c>
      <c r="CG246" s="3" t="s">
        <v>240</v>
      </c>
      <c r="CH246" s="3">
        <v>1.0</v>
      </c>
      <c r="CI246" s="3" t="s">
        <v>172</v>
      </c>
      <c r="CS246" s="3" t="s">
        <v>155</v>
      </c>
      <c r="CY246" s="3" t="s">
        <v>221</v>
      </c>
      <c r="CZ246" s="3" t="s">
        <v>200</v>
      </c>
      <c r="DA246" s="3" t="s">
        <v>200</v>
      </c>
      <c r="DB246" s="3" t="s">
        <v>200</v>
      </c>
      <c r="DC246" s="3" t="s">
        <v>200</v>
      </c>
      <c r="DD246" s="3" t="s">
        <v>200</v>
      </c>
      <c r="DE246" s="3" t="s">
        <v>200</v>
      </c>
      <c r="DF246" s="3" t="s">
        <v>230</v>
      </c>
      <c r="DG246" s="3" t="s">
        <v>230</v>
      </c>
      <c r="DH246" s="3" t="s">
        <v>230</v>
      </c>
      <c r="DI246" s="3" t="s">
        <v>230</v>
      </c>
      <c r="DJ246" s="3" t="s">
        <v>230</v>
      </c>
      <c r="DK246" s="3" t="s">
        <v>203</v>
      </c>
      <c r="DL246" s="3" t="s">
        <v>197</v>
      </c>
      <c r="DM246" s="3" t="s">
        <v>202</v>
      </c>
      <c r="DN246" s="3" t="s">
        <v>202</v>
      </c>
      <c r="DO246" s="3" t="s">
        <v>202</v>
      </c>
      <c r="DP246" s="3" t="s">
        <v>202</v>
      </c>
      <c r="DQ246" s="3" t="s">
        <v>196</v>
      </c>
      <c r="DR246" s="3" t="s">
        <v>197</v>
      </c>
      <c r="DS246" s="3" t="s">
        <v>202</v>
      </c>
      <c r="DT246" s="3" t="s">
        <v>196</v>
      </c>
      <c r="DU246" s="3" t="s">
        <v>197</v>
      </c>
      <c r="DV246" s="3" t="s">
        <v>197</v>
      </c>
      <c r="DW246" s="3" t="s">
        <v>202</v>
      </c>
      <c r="DX246" s="3" t="s">
        <v>202</v>
      </c>
      <c r="DY246" s="3" t="s">
        <v>202</v>
      </c>
      <c r="DZ246" s="3" t="s">
        <v>202</v>
      </c>
      <c r="EA246" s="3" t="s">
        <v>155</v>
      </c>
      <c r="EB246" s="3" t="s">
        <v>155</v>
      </c>
      <c r="EC246" s="3" t="s">
        <v>155</v>
      </c>
      <c r="ED246" s="3" t="s">
        <v>155</v>
      </c>
      <c r="EE246" s="3" t="s">
        <v>155</v>
      </c>
      <c r="EF246" s="3" t="s">
        <v>155</v>
      </c>
      <c r="EG246" s="3" t="s">
        <v>155</v>
      </c>
      <c r="EH246" s="3" t="s">
        <v>204</v>
      </c>
      <c r="EI246" s="3" t="s">
        <v>204</v>
      </c>
      <c r="EJ246" s="3" t="s">
        <v>204</v>
      </c>
      <c r="EK246" s="3" t="s">
        <v>247</v>
      </c>
      <c r="EL246" s="3" t="s">
        <v>247</v>
      </c>
      <c r="EM246" s="3" t="s">
        <v>182</v>
      </c>
      <c r="EN246" s="3" t="s">
        <v>247</v>
      </c>
      <c r="EO246" s="3" t="s">
        <v>183</v>
      </c>
      <c r="EP246" s="3" t="s">
        <v>183</v>
      </c>
      <c r="EQ246" s="3" t="s">
        <v>183</v>
      </c>
      <c r="ER246" s="3" t="s">
        <v>183</v>
      </c>
      <c r="ES246" s="3" t="s">
        <v>183</v>
      </c>
      <c r="ET246" s="3" t="s">
        <v>183</v>
      </c>
      <c r="EU246" s="3" t="s">
        <v>183</v>
      </c>
      <c r="EV246" s="3" t="s">
        <v>548</v>
      </c>
      <c r="EW246" s="4" t="str">
        <f>TEXT("6279207210925161345","0")</f>
        <v>6279207210925161345</v>
      </c>
    </row>
    <row r="247">
      <c r="A247" s="2">
        <v>45847.90826388889</v>
      </c>
      <c r="B247" s="3" t="s">
        <v>155</v>
      </c>
      <c r="EW247" s="4" t="str">
        <f>TEXT("6279212745317876172","0")</f>
        <v>6279212745317876172</v>
      </c>
    </row>
    <row r="248">
      <c r="A248" s="2">
        <v>45847.911041666666</v>
      </c>
      <c r="B248" s="3" t="s">
        <v>153</v>
      </c>
      <c r="C248" s="3" t="s">
        <v>155</v>
      </c>
      <c r="E248" s="3" t="s">
        <v>155</v>
      </c>
      <c r="F248" s="3" t="s">
        <v>155</v>
      </c>
      <c r="G248" s="3" t="s">
        <v>155</v>
      </c>
      <c r="K248" s="3" t="s">
        <v>185</v>
      </c>
      <c r="N248" s="3" t="s">
        <v>158</v>
      </c>
      <c r="S248" s="3" t="s">
        <v>158</v>
      </c>
      <c r="W248" s="3" t="s">
        <v>157</v>
      </c>
      <c r="AF248" s="3" t="s">
        <v>156</v>
      </c>
      <c r="AG248" s="3" t="s">
        <v>159</v>
      </c>
      <c r="AH248" s="3">
        <v>2005.0</v>
      </c>
      <c r="AI248" s="3" t="s">
        <v>187</v>
      </c>
      <c r="AK248" s="3" t="s">
        <v>258</v>
      </c>
      <c r="AN248" s="3" t="s">
        <v>233</v>
      </c>
      <c r="AP248" s="3" t="s">
        <v>190</v>
      </c>
      <c r="AQ248" s="3" t="s">
        <v>250</v>
      </c>
      <c r="AR248" s="3" t="s">
        <v>190</v>
      </c>
      <c r="AS248" s="3" t="s">
        <v>190</v>
      </c>
      <c r="AT248" s="3" t="s">
        <v>234</v>
      </c>
      <c r="AU248" s="3" t="s">
        <v>153</v>
      </c>
      <c r="AV248" s="3" t="s">
        <v>153</v>
      </c>
      <c r="AW248" s="3" t="s">
        <v>163</v>
      </c>
      <c r="AX248" s="3" t="s">
        <v>153</v>
      </c>
      <c r="AY248" s="3" t="s">
        <v>244</v>
      </c>
      <c r="AZ248" s="3" t="s">
        <v>153</v>
      </c>
      <c r="BA248" s="3" t="s">
        <v>153</v>
      </c>
      <c r="BB248" s="3" t="s">
        <v>239</v>
      </c>
      <c r="BC248" s="3" t="s">
        <v>153</v>
      </c>
      <c r="BD248" s="3" t="s">
        <v>153</v>
      </c>
      <c r="BE248" s="3" t="s">
        <v>164</v>
      </c>
      <c r="BF248" s="3" t="s">
        <v>191</v>
      </c>
      <c r="BG248" s="3" t="s">
        <v>156</v>
      </c>
      <c r="BH248" s="3" t="s">
        <v>156</v>
      </c>
      <c r="BI248" s="3" t="s">
        <v>193</v>
      </c>
      <c r="BJ248" s="3" t="s">
        <v>193</v>
      </c>
      <c r="BK248" s="3" t="s">
        <v>193</v>
      </c>
      <c r="BL248" s="3" t="s">
        <v>193</v>
      </c>
      <c r="BM248" s="3" t="s">
        <v>193</v>
      </c>
      <c r="BN248" s="3" t="s">
        <v>165</v>
      </c>
      <c r="BO248" s="3" t="s">
        <v>165</v>
      </c>
      <c r="BP248" s="3" t="s">
        <v>165</v>
      </c>
      <c r="BQ248" s="3" t="s">
        <v>166</v>
      </c>
      <c r="BR248" s="3" t="s">
        <v>166</v>
      </c>
      <c r="BS248" s="3" t="s">
        <v>197</v>
      </c>
      <c r="BT248" s="3" t="s">
        <v>197</v>
      </c>
      <c r="BU248" s="3" t="s">
        <v>166</v>
      </c>
      <c r="BV248" s="3" t="s">
        <v>196</v>
      </c>
      <c r="BW248" s="3" t="s">
        <v>197</v>
      </c>
      <c r="BX248" s="3" t="s">
        <v>193</v>
      </c>
      <c r="BY248" s="3" t="s">
        <v>193</v>
      </c>
      <c r="BZ248" s="3" t="s">
        <v>193</v>
      </c>
      <c r="CA248" s="3" t="s">
        <v>195</v>
      </c>
      <c r="CB248" s="3" t="s">
        <v>155</v>
      </c>
      <c r="CF248" s="3" t="s">
        <v>155</v>
      </c>
      <c r="CG248" s="3" t="s">
        <v>296</v>
      </c>
      <c r="CH248" s="3">
        <v>2.0</v>
      </c>
      <c r="CI248" s="3" t="s">
        <v>172</v>
      </c>
      <c r="CS248" s="3" t="s">
        <v>155</v>
      </c>
      <c r="CY248" s="3" t="s">
        <v>180</v>
      </c>
      <c r="CZ248" s="3" t="s">
        <v>179</v>
      </c>
      <c r="DA248" s="3" t="s">
        <v>179</v>
      </c>
      <c r="DB248" s="3" t="s">
        <v>200</v>
      </c>
      <c r="DC248" s="3" t="s">
        <v>200</v>
      </c>
      <c r="DD248" s="3" t="s">
        <v>200</v>
      </c>
      <c r="DE248" s="3" t="s">
        <v>200</v>
      </c>
      <c r="DF248" s="3" t="s">
        <v>230</v>
      </c>
      <c r="DG248" s="3" t="s">
        <v>230</v>
      </c>
      <c r="DH248" s="3" t="s">
        <v>180</v>
      </c>
      <c r="DI248" s="3" t="s">
        <v>180</v>
      </c>
      <c r="DJ248" s="3" t="s">
        <v>180</v>
      </c>
      <c r="DK248" s="3" t="s">
        <v>196</v>
      </c>
      <c r="DL248" s="3" t="s">
        <v>196</v>
      </c>
      <c r="DM248" s="3" t="s">
        <v>202</v>
      </c>
      <c r="DN248" s="3" t="s">
        <v>202</v>
      </c>
      <c r="DO248" s="3" t="s">
        <v>202</v>
      </c>
      <c r="DP248" s="3" t="s">
        <v>202</v>
      </c>
      <c r="DQ248" s="3" t="s">
        <v>196</v>
      </c>
      <c r="DR248" s="3" t="s">
        <v>203</v>
      </c>
      <c r="DS248" s="3" t="s">
        <v>203</v>
      </c>
      <c r="DT248" s="3" t="s">
        <v>203</v>
      </c>
      <c r="DU248" s="3" t="s">
        <v>202</v>
      </c>
      <c r="DV248" s="3" t="s">
        <v>202</v>
      </c>
      <c r="DW248" s="3" t="s">
        <v>202</v>
      </c>
      <c r="DX248" s="3" t="s">
        <v>202</v>
      </c>
      <c r="DY248" s="3" t="s">
        <v>202</v>
      </c>
      <c r="DZ248" s="3" t="s">
        <v>202</v>
      </c>
      <c r="EA248" s="3" t="s">
        <v>155</v>
      </c>
      <c r="EB248" s="3" t="s">
        <v>155</v>
      </c>
      <c r="EC248" s="3" t="s">
        <v>155</v>
      </c>
      <c r="ED248" s="3" t="s">
        <v>155</v>
      </c>
      <c r="EE248" s="3" t="s">
        <v>155</v>
      </c>
      <c r="EF248" s="3" t="s">
        <v>155</v>
      </c>
      <c r="EG248" s="3" t="s">
        <v>155</v>
      </c>
      <c r="EH248" s="3" t="s">
        <v>247</v>
      </c>
      <c r="EI248" s="3" t="s">
        <v>182</v>
      </c>
      <c r="EJ248" s="3" t="s">
        <v>182</v>
      </c>
      <c r="EK248" s="3" t="s">
        <v>182</v>
      </c>
      <c r="EL248" s="3" t="s">
        <v>182</v>
      </c>
      <c r="EM248" s="3" t="s">
        <v>215</v>
      </c>
      <c r="EN248" s="3" t="s">
        <v>247</v>
      </c>
      <c r="EO248" s="3" t="s">
        <v>192</v>
      </c>
      <c r="EP248" s="3" t="s">
        <v>183</v>
      </c>
      <c r="EQ248" s="3" t="s">
        <v>192</v>
      </c>
      <c r="ER248" s="3" t="s">
        <v>193</v>
      </c>
      <c r="ES248" s="3" t="s">
        <v>193</v>
      </c>
      <c r="ET248" s="3" t="s">
        <v>192</v>
      </c>
      <c r="EU248" s="3" t="s">
        <v>192</v>
      </c>
      <c r="EV248" s="3" t="s">
        <v>287</v>
      </c>
      <c r="EW248" s="4" t="str">
        <f>TEXT("6279215144527801827","0")</f>
        <v>6279215144527801827</v>
      </c>
    </row>
    <row r="249">
      <c r="A249" s="2">
        <v>45847.91388888889</v>
      </c>
      <c r="B249" s="3" t="s">
        <v>153</v>
      </c>
      <c r="C249" s="3" t="s">
        <v>155</v>
      </c>
      <c r="E249" s="3" t="s">
        <v>155</v>
      </c>
      <c r="F249" s="3" t="s">
        <v>153</v>
      </c>
      <c r="G249" s="3" t="s">
        <v>155</v>
      </c>
      <c r="I249" s="3" t="s">
        <v>158</v>
      </c>
      <c r="M249" s="3" t="s">
        <v>157</v>
      </c>
      <c r="R249" s="3" t="s">
        <v>157</v>
      </c>
      <c r="W249" s="3" t="s">
        <v>157</v>
      </c>
      <c r="AB249" s="3" t="s">
        <v>157</v>
      </c>
      <c r="AG249" s="3" t="s">
        <v>159</v>
      </c>
      <c r="AH249" s="3">
        <v>2019.0</v>
      </c>
      <c r="AI249" s="3" t="s">
        <v>187</v>
      </c>
      <c r="AJ249" s="3" t="s">
        <v>188</v>
      </c>
      <c r="AN249" s="3" t="s">
        <v>189</v>
      </c>
      <c r="AP249" s="3" t="s">
        <v>190</v>
      </c>
      <c r="AQ249" s="3" t="s">
        <v>210</v>
      </c>
      <c r="AR249" s="3" t="s">
        <v>210</v>
      </c>
      <c r="AS249" s="3" t="s">
        <v>190</v>
      </c>
      <c r="AT249" s="3" t="s">
        <v>162</v>
      </c>
      <c r="AU249" s="3" t="s">
        <v>155</v>
      </c>
      <c r="BD249" s="3" t="s">
        <v>153</v>
      </c>
      <c r="BE249" s="3" t="s">
        <v>227</v>
      </c>
      <c r="BF249" s="3" t="s">
        <v>227</v>
      </c>
      <c r="BG249" s="3" t="s">
        <v>227</v>
      </c>
      <c r="BH249" s="3" t="s">
        <v>227</v>
      </c>
      <c r="BI249" s="3" t="s">
        <v>195</v>
      </c>
      <c r="BJ249" s="3" t="s">
        <v>195</v>
      </c>
      <c r="BK249" s="3" t="s">
        <v>195</v>
      </c>
      <c r="BL249" s="3" t="s">
        <v>192</v>
      </c>
      <c r="BM249" s="3" t="s">
        <v>195</v>
      </c>
      <c r="BN249" s="3" t="s">
        <v>192</v>
      </c>
      <c r="BO249" s="3" t="s">
        <v>193</v>
      </c>
      <c r="BP249" s="3" t="s">
        <v>195</v>
      </c>
      <c r="BQ249" s="3" t="s">
        <v>181</v>
      </c>
      <c r="BR249" s="3" t="s">
        <v>196</v>
      </c>
      <c r="BS249" s="3" t="s">
        <v>196</v>
      </c>
      <c r="BT249" s="3" t="s">
        <v>196</v>
      </c>
      <c r="BU249" s="3" t="s">
        <v>196</v>
      </c>
      <c r="BV249" s="3" t="s">
        <v>197</v>
      </c>
      <c r="BW249" s="3" t="s">
        <v>197</v>
      </c>
      <c r="CB249" s="3" t="s">
        <v>155</v>
      </c>
      <c r="CF249" s="3" t="s">
        <v>316</v>
      </c>
      <c r="CG249" s="3" t="s">
        <v>198</v>
      </c>
      <c r="CH249" s="3">
        <v>2.0</v>
      </c>
      <c r="CI249" s="3" t="s">
        <v>172</v>
      </c>
      <c r="CS249" s="3" t="s">
        <v>155</v>
      </c>
      <c r="CY249" s="3" t="s">
        <v>221</v>
      </c>
      <c r="CZ249" s="3" t="s">
        <v>179</v>
      </c>
      <c r="DA249" s="3" t="s">
        <v>179</v>
      </c>
      <c r="DB249" s="3" t="s">
        <v>200</v>
      </c>
      <c r="DC249" s="3" t="s">
        <v>200</v>
      </c>
      <c r="DD249" s="3" t="s">
        <v>200</v>
      </c>
      <c r="DE249" s="3" t="s">
        <v>200</v>
      </c>
      <c r="DF249" s="3" t="s">
        <v>201</v>
      </c>
      <c r="DG249" s="3" t="s">
        <v>201</v>
      </c>
      <c r="DH249" s="3" t="s">
        <v>201</v>
      </c>
      <c r="DI249" s="3" t="s">
        <v>180</v>
      </c>
      <c r="DJ249" s="3" t="s">
        <v>180</v>
      </c>
      <c r="DK249" s="3" t="s">
        <v>202</v>
      </c>
      <c r="DL249" s="3" t="s">
        <v>197</v>
      </c>
      <c r="DM249" s="3" t="s">
        <v>197</v>
      </c>
      <c r="DN249" s="3" t="s">
        <v>202</v>
      </c>
      <c r="DO249" s="3" t="s">
        <v>197</v>
      </c>
      <c r="DP249" s="3" t="s">
        <v>202</v>
      </c>
      <c r="DQ249" s="3" t="s">
        <v>196</v>
      </c>
      <c r="DR249" s="3" t="s">
        <v>196</v>
      </c>
      <c r="DS249" s="3" t="s">
        <v>196</v>
      </c>
      <c r="DT249" s="3" t="s">
        <v>196</v>
      </c>
      <c r="DU249" s="3" t="s">
        <v>197</v>
      </c>
      <c r="DV249" s="3" t="s">
        <v>202</v>
      </c>
      <c r="DW249" s="3" t="s">
        <v>202</v>
      </c>
      <c r="DX249" s="3" t="s">
        <v>197</v>
      </c>
      <c r="DY249" s="3" t="s">
        <v>197</v>
      </c>
      <c r="DZ249" s="3" t="s">
        <v>197</v>
      </c>
      <c r="EA249" s="3" t="s">
        <v>155</v>
      </c>
      <c r="EB249" s="3" t="s">
        <v>155</v>
      </c>
      <c r="EC249" s="3" t="s">
        <v>155</v>
      </c>
      <c r="ED249" s="3" t="s">
        <v>155</v>
      </c>
      <c r="EE249" s="3" t="s">
        <v>155</v>
      </c>
      <c r="EF249" s="3" t="s">
        <v>155</v>
      </c>
      <c r="EG249" s="3" t="s">
        <v>155</v>
      </c>
      <c r="EH249" s="3" t="s">
        <v>204</v>
      </c>
      <c r="EI249" s="3" t="s">
        <v>204</v>
      </c>
      <c r="EJ249" s="3" t="s">
        <v>204</v>
      </c>
      <c r="EK249" s="3" t="s">
        <v>215</v>
      </c>
      <c r="EL249" s="3" t="s">
        <v>182</v>
      </c>
      <c r="EM249" s="3" t="s">
        <v>247</v>
      </c>
      <c r="EN249" s="3" t="s">
        <v>222</v>
      </c>
      <c r="EO249" s="3" t="s">
        <v>205</v>
      </c>
      <c r="EP249" s="3" t="s">
        <v>192</v>
      </c>
      <c r="EQ249" s="3" t="s">
        <v>192</v>
      </c>
      <c r="ER249" s="3" t="s">
        <v>206</v>
      </c>
      <c r="ES249" s="3" t="s">
        <v>206</v>
      </c>
      <c r="ET249" s="3" t="s">
        <v>206</v>
      </c>
      <c r="EU249" s="3" t="s">
        <v>205</v>
      </c>
      <c r="EV249" s="3" t="s">
        <v>549</v>
      </c>
      <c r="EW249" s="4" t="str">
        <f>TEXT("6279217604129325260","0")</f>
        <v>6279217604129325260</v>
      </c>
    </row>
    <row r="250">
      <c r="A250" s="2">
        <v>45847.91564814815</v>
      </c>
      <c r="B250" s="3" t="s">
        <v>153</v>
      </c>
      <c r="C250" s="3" t="s">
        <v>155</v>
      </c>
      <c r="E250" s="3" t="s">
        <v>155</v>
      </c>
      <c r="F250" s="3" t="s">
        <v>153</v>
      </c>
      <c r="G250" s="3" t="s">
        <v>155</v>
      </c>
      <c r="K250" s="3" t="s">
        <v>185</v>
      </c>
      <c r="O250" s="3" t="s">
        <v>186</v>
      </c>
      <c r="R250" s="3" t="s">
        <v>157</v>
      </c>
      <c r="W250" s="3" t="s">
        <v>157</v>
      </c>
      <c r="AE250" s="3" t="s">
        <v>185</v>
      </c>
      <c r="AG250" s="3" t="s">
        <v>217</v>
      </c>
      <c r="AH250" s="3">
        <v>2020.0</v>
      </c>
      <c r="AI250" s="3" t="s">
        <v>187</v>
      </c>
      <c r="AJ250" s="3" t="s">
        <v>188</v>
      </c>
      <c r="AN250" s="3" t="s">
        <v>246</v>
      </c>
      <c r="AP250" s="3" t="s">
        <v>250</v>
      </c>
      <c r="AQ250" s="3" t="s">
        <v>250</v>
      </c>
      <c r="AR250" s="3" t="s">
        <v>250</v>
      </c>
      <c r="AS250" s="3" t="s">
        <v>250</v>
      </c>
      <c r="AT250" s="3" t="s">
        <v>226</v>
      </c>
      <c r="AU250" s="3" t="s">
        <v>155</v>
      </c>
      <c r="BD250" s="3" t="s">
        <v>153</v>
      </c>
      <c r="BE250" s="3" t="s">
        <v>191</v>
      </c>
      <c r="BF250" s="3" t="s">
        <v>191</v>
      </c>
      <c r="BG250" s="3" t="s">
        <v>227</v>
      </c>
      <c r="BH250" s="3" t="s">
        <v>164</v>
      </c>
      <c r="BI250" s="3" t="s">
        <v>165</v>
      </c>
      <c r="BJ250" s="3" t="s">
        <v>165</v>
      </c>
      <c r="BK250" s="3" t="s">
        <v>165</v>
      </c>
      <c r="BL250" s="3" t="s">
        <v>195</v>
      </c>
      <c r="BM250" s="3" t="s">
        <v>165</v>
      </c>
      <c r="BN250" s="3" t="s">
        <v>165</v>
      </c>
      <c r="BO250" s="3" t="s">
        <v>165</v>
      </c>
      <c r="BP250" s="3" t="s">
        <v>165</v>
      </c>
      <c r="BQ250" s="3" t="s">
        <v>166</v>
      </c>
      <c r="BR250" s="3" t="s">
        <v>196</v>
      </c>
      <c r="BS250" s="3" t="s">
        <v>166</v>
      </c>
      <c r="BT250" s="3" t="s">
        <v>196</v>
      </c>
      <c r="BU250" s="3" t="s">
        <v>166</v>
      </c>
      <c r="BV250" s="3" t="s">
        <v>166</v>
      </c>
      <c r="BW250" s="3" t="s">
        <v>166</v>
      </c>
      <c r="CB250" s="3" t="s">
        <v>155</v>
      </c>
      <c r="CF250" s="3" t="s">
        <v>155</v>
      </c>
      <c r="CG250" s="3" t="s">
        <v>198</v>
      </c>
      <c r="CH250" s="3">
        <v>3.0</v>
      </c>
      <c r="CI250" s="3" t="s">
        <v>172</v>
      </c>
      <c r="CS250" s="3" t="s">
        <v>155</v>
      </c>
      <c r="CY250" s="3" t="s">
        <v>180</v>
      </c>
      <c r="CZ250" s="3" t="s">
        <v>200</v>
      </c>
      <c r="DA250" s="3" t="s">
        <v>200</v>
      </c>
      <c r="DB250" s="3" t="s">
        <v>200</v>
      </c>
      <c r="DC250" s="3" t="s">
        <v>200</v>
      </c>
      <c r="DD250" s="3" t="s">
        <v>200</v>
      </c>
      <c r="DE250" s="3" t="s">
        <v>200</v>
      </c>
      <c r="DF250" s="3" t="s">
        <v>230</v>
      </c>
      <c r="DG250" s="3" t="s">
        <v>230</v>
      </c>
      <c r="DH250" s="3" t="s">
        <v>230</v>
      </c>
      <c r="DI250" s="3" t="s">
        <v>230</v>
      </c>
      <c r="DJ250" s="3" t="s">
        <v>230</v>
      </c>
      <c r="DK250" s="3" t="s">
        <v>197</v>
      </c>
      <c r="DL250" s="3" t="s">
        <v>197</v>
      </c>
      <c r="DM250" s="3" t="s">
        <v>197</v>
      </c>
      <c r="DN250" s="3" t="s">
        <v>197</v>
      </c>
      <c r="DO250" s="3" t="s">
        <v>196</v>
      </c>
      <c r="DP250" s="3" t="s">
        <v>197</v>
      </c>
      <c r="DQ250" s="3" t="s">
        <v>203</v>
      </c>
      <c r="DR250" s="3" t="s">
        <v>203</v>
      </c>
      <c r="DS250" s="3" t="s">
        <v>203</v>
      </c>
      <c r="DT250" s="3" t="s">
        <v>203</v>
      </c>
      <c r="DU250" s="3" t="s">
        <v>197</v>
      </c>
      <c r="DV250" s="3" t="s">
        <v>197</v>
      </c>
      <c r="DW250" s="3" t="s">
        <v>197</v>
      </c>
      <c r="DX250" s="3" t="s">
        <v>197</v>
      </c>
      <c r="DY250" s="3" t="s">
        <v>197</v>
      </c>
      <c r="DZ250" s="3" t="s">
        <v>197</v>
      </c>
      <c r="EA250" s="3" t="s">
        <v>214</v>
      </c>
      <c r="EB250" s="3" t="s">
        <v>155</v>
      </c>
      <c r="EC250" s="3" t="s">
        <v>155</v>
      </c>
      <c r="ED250" s="3" t="s">
        <v>155</v>
      </c>
      <c r="EE250" s="3" t="s">
        <v>155</v>
      </c>
      <c r="EF250" s="3" t="s">
        <v>155</v>
      </c>
      <c r="EG250" s="3" t="s">
        <v>155</v>
      </c>
      <c r="EH250" s="3" t="s">
        <v>222</v>
      </c>
      <c r="EI250" s="3" t="s">
        <v>222</v>
      </c>
      <c r="EJ250" s="3" t="s">
        <v>222</v>
      </c>
      <c r="EK250" s="3" t="s">
        <v>222</v>
      </c>
      <c r="EL250" s="3" t="s">
        <v>182</v>
      </c>
      <c r="EM250" s="3" t="s">
        <v>182</v>
      </c>
      <c r="EN250" s="3" t="s">
        <v>182</v>
      </c>
      <c r="EO250" s="3" t="s">
        <v>206</v>
      </c>
      <c r="EP250" s="3" t="s">
        <v>206</v>
      </c>
      <c r="EQ250" s="3" t="s">
        <v>206</v>
      </c>
      <c r="ER250" s="3" t="s">
        <v>206</v>
      </c>
      <c r="ES250" s="3" t="s">
        <v>206</v>
      </c>
      <c r="ET250" s="3" t="s">
        <v>206</v>
      </c>
      <c r="EU250" s="3" t="s">
        <v>206</v>
      </c>
      <c r="EV250" s="3" t="s">
        <v>550</v>
      </c>
      <c r="EW250" s="4" t="str">
        <f>TEXT("6279219125416048183","0")</f>
        <v>6279219125416048183</v>
      </c>
    </row>
    <row r="251">
      <c r="A251" s="2">
        <v>45847.92304398148</v>
      </c>
      <c r="B251" s="3" t="s">
        <v>153</v>
      </c>
      <c r="C251" s="3" t="s">
        <v>155</v>
      </c>
      <c r="E251" s="3" t="s">
        <v>155</v>
      </c>
      <c r="F251" s="3" t="s">
        <v>153</v>
      </c>
      <c r="G251" s="3" t="s">
        <v>155</v>
      </c>
      <c r="J251" s="3" t="s">
        <v>186</v>
      </c>
      <c r="N251" s="3" t="s">
        <v>158</v>
      </c>
      <c r="S251" s="3" t="s">
        <v>158</v>
      </c>
      <c r="AA251" s="3" t="s">
        <v>156</v>
      </c>
      <c r="AC251" s="3" t="s">
        <v>158</v>
      </c>
      <c r="AG251" s="3" t="s">
        <v>159</v>
      </c>
      <c r="AH251" s="3">
        <v>2014.0</v>
      </c>
      <c r="AI251" s="3" t="s">
        <v>187</v>
      </c>
      <c r="AL251" s="3" t="s">
        <v>237</v>
      </c>
      <c r="AN251" s="3" t="s">
        <v>189</v>
      </c>
      <c r="AP251" s="3" t="s">
        <v>250</v>
      </c>
      <c r="AQ251" s="3" t="s">
        <v>250</v>
      </c>
      <c r="AR251" s="3" t="s">
        <v>250</v>
      </c>
      <c r="AS251" s="3" t="s">
        <v>250</v>
      </c>
      <c r="AT251" s="3" t="s">
        <v>234</v>
      </c>
      <c r="AU251" s="3" t="s">
        <v>153</v>
      </c>
      <c r="AV251" s="3" t="s">
        <v>153</v>
      </c>
      <c r="AW251" s="3" t="s">
        <v>288</v>
      </c>
      <c r="AX251" s="3" t="s">
        <v>153</v>
      </c>
      <c r="AY251" s="3" t="s">
        <v>244</v>
      </c>
      <c r="AZ251" s="3" t="s">
        <v>155</v>
      </c>
      <c r="BA251" s="3" t="s">
        <v>155</v>
      </c>
      <c r="BB251" s="3" t="s">
        <v>155</v>
      </c>
      <c r="BC251" s="3" t="s">
        <v>155</v>
      </c>
      <c r="BD251" s="3" t="s">
        <v>153</v>
      </c>
      <c r="BE251" s="3" t="s">
        <v>191</v>
      </c>
      <c r="BF251" s="3" t="s">
        <v>164</v>
      </c>
      <c r="BG251" s="3" t="s">
        <v>227</v>
      </c>
      <c r="BH251" s="3" t="s">
        <v>164</v>
      </c>
      <c r="BI251" s="3" t="s">
        <v>193</v>
      </c>
      <c r="BJ251" s="3" t="s">
        <v>193</v>
      </c>
      <c r="BK251" s="3" t="s">
        <v>193</v>
      </c>
      <c r="BL251" s="3" t="s">
        <v>193</v>
      </c>
      <c r="BM251" s="3" t="s">
        <v>193</v>
      </c>
      <c r="BN251" s="3" t="s">
        <v>193</v>
      </c>
      <c r="BO251" s="3" t="s">
        <v>193</v>
      </c>
      <c r="BP251" s="3" t="s">
        <v>193</v>
      </c>
      <c r="BQ251" s="3" t="s">
        <v>197</v>
      </c>
      <c r="BR251" s="3" t="s">
        <v>166</v>
      </c>
      <c r="BS251" s="3" t="s">
        <v>166</v>
      </c>
      <c r="BT251" s="3" t="s">
        <v>166</v>
      </c>
      <c r="BU251" s="3" t="s">
        <v>197</v>
      </c>
      <c r="BV251" s="3" t="s">
        <v>166</v>
      </c>
      <c r="BW251" s="3" t="s">
        <v>197</v>
      </c>
      <c r="BX251" s="3" t="s">
        <v>193</v>
      </c>
      <c r="BY251" s="3" t="s">
        <v>193</v>
      </c>
      <c r="BZ251" s="3" t="s">
        <v>193</v>
      </c>
      <c r="CA251" s="3" t="s">
        <v>193</v>
      </c>
      <c r="CB251" s="3" t="s">
        <v>155</v>
      </c>
      <c r="CF251" s="3" t="s">
        <v>155</v>
      </c>
      <c r="CG251" s="3" t="s">
        <v>256</v>
      </c>
      <c r="CH251" s="3">
        <v>2.0</v>
      </c>
      <c r="CI251" s="3" t="s">
        <v>172</v>
      </c>
      <c r="CS251" s="3" t="s">
        <v>155</v>
      </c>
      <c r="CY251" s="3" t="s">
        <v>180</v>
      </c>
      <c r="CZ251" s="3" t="s">
        <v>200</v>
      </c>
      <c r="DA251" s="3" t="s">
        <v>200</v>
      </c>
      <c r="DB251" s="3" t="s">
        <v>200</v>
      </c>
      <c r="DC251" s="3" t="s">
        <v>200</v>
      </c>
      <c r="DD251" s="3" t="s">
        <v>200</v>
      </c>
      <c r="DE251" s="3" t="s">
        <v>200</v>
      </c>
      <c r="DF251" s="3" t="s">
        <v>180</v>
      </c>
      <c r="DG251" s="3" t="s">
        <v>180</v>
      </c>
      <c r="DH251" s="3" t="s">
        <v>180</v>
      </c>
      <c r="DI251" s="3" t="s">
        <v>180</v>
      </c>
      <c r="DJ251" s="3" t="s">
        <v>230</v>
      </c>
      <c r="DK251" s="3" t="s">
        <v>197</v>
      </c>
      <c r="DL251" s="3" t="s">
        <v>197</v>
      </c>
      <c r="DM251" s="3" t="s">
        <v>202</v>
      </c>
      <c r="DN251" s="3" t="s">
        <v>202</v>
      </c>
      <c r="DO251" s="3" t="s">
        <v>197</v>
      </c>
      <c r="DP251" s="3" t="s">
        <v>197</v>
      </c>
      <c r="DQ251" s="3" t="s">
        <v>181</v>
      </c>
      <c r="DR251" s="3" t="s">
        <v>196</v>
      </c>
      <c r="DS251" s="3" t="s">
        <v>203</v>
      </c>
      <c r="DT251" s="3" t="s">
        <v>203</v>
      </c>
      <c r="DU251" s="3" t="s">
        <v>202</v>
      </c>
      <c r="DV251" s="3" t="s">
        <v>202</v>
      </c>
      <c r="DW251" s="3" t="s">
        <v>202</v>
      </c>
      <c r="DX251" s="3" t="s">
        <v>197</v>
      </c>
      <c r="DY251" s="3" t="s">
        <v>197</v>
      </c>
      <c r="DZ251" s="3" t="s">
        <v>202</v>
      </c>
      <c r="EA251" s="3" t="s">
        <v>155</v>
      </c>
      <c r="EB251" s="3" t="s">
        <v>155</v>
      </c>
      <c r="EC251" s="3" t="s">
        <v>155</v>
      </c>
      <c r="ED251" s="3" t="s">
        <v>155</v>
      </c>
      <c r="EE251" s="3" t="s">
        <v>155</v>
      </c>
      <c r="EF251" s="3" t="s">
        <v>155</v>
      </c>
      <c r="EG251" s="3" t="s">
        <v>155</v>
      </c>
      <c r="EH251" s="3" t="s">
        <v>215</v>
      </c>
      <c r="EI251" s="3" t="s">
        <v>182</v>
      </c>
      <c r="EJ251" s="3" t="s">
        <v>247</v>
      </c>
      <c r="EK251" s="3" t="s">
        <v>182</v>
      </c>
      <c r="EL251" s="3" t="s">
        <v>182</v>
      </c>
      <c r="EM251" s="3" t="s">
        <v>182</v>
      </c>
      <c r="EN251" s="3" t="s">
        <v>215</v>
      </c>
      <c r="EO251" s="3" t="s">
        <v>192</v>
      </c>
      <c r="EP251" s="3" t="s">
        <v>193</v>
      </c>
      <c r="EQ251" s="3" t="s">
        <v>206</v>
      </c>
      <c r="ER251" s="3" t="s">
        <v>193</v>
      </c>
      <c r="ES251" s="3" t="s">
        <v>193</v>
      </c>
      <c r="ET251" s="3" t="s">
        <v>192</v>
      </c>
      <c r="EU251" s="3" t="s">
        <v>193</v>
      </c>
      <c r="EV251" s="3" t="s">
        <v>252</v>
      </c>
      <c r="EW251" s="4" t="str">
        <f>TEXT("6279225512391303403","0")</f>
        <v>6279225512391303403</v>
      </c>
    </row>
    <row r="252">
      <c r="A252" s="2">
        <v>45847.92359953704</v>
      </c>
      <c r="B252" s="3" t="s">
        <v>153</v>
      </c>
      <c r="C252" s="3" t="s">
        <v>155</v>
      </c>
      <c r="E252" s="3" t="s">
        <v>155</v>
      </c>
      <c r="F252" s="3" t="s">
        <v>153</v>
      </c>
      <c r="G252" s="3" t="s">
        <v>153</v>
      </c>
      <c r="I252" s="3" t="s">
        <v>158</v>
      </c>
      <c r="N252" s="3" t="s">
        <v>158</v>
      </c>
      <c r="R252" s="3" t="s">
        <v>157</v>
      </c>
      <c r="W252" s="3" t="s">
        <v>157</v>
      </c>
      <c r="AD252" s="3" t="s">
        <v>186</v>
      </c>
      <c r="AG252" s="3" t="s">
        <v>217</v>
      </c>
      <c r="AH252" s="3">
        <v>2021.0</v>
      </c>
      <c r="AI252" s="3" t="s">
        <v>279</v>
      </c>
      <c r="AO252" s="3" t="s">
        <v>153</v>
      </c>
      <c r="AP252" s="3" t="s">
        <v>190</v>
      </c>
      <c r="AQ252" s="3" t="s">
        <v>225</v>
      </c>
      <c r="AR252" s="3" t="s">
        <v>225</v>
      </c>
      <c r="AS252" s="3" t="s">
        <v>210</v>
      </c>
      <c r="AT252" s="3" t="s">
        <v>162</v>
      </c>
      <c r="AU252" s="3" t="s">
        <v>155</v>
      </c>
      <c r="BD252" s="3" t="s">
        <v>153</v>
      </c>
      <c r="BE252" s="3" t="s">
        <v>164</v>
      </c>
      <c r="BF252" s="3" t="s">
        <v>213</v>
      </c>
      <c r="BG252" s="3" t="s">
        <v>191</v>
      </c>
      <c r="BH252" s="3" t="s">
        <v>164</v>
      </c>
      <c r="BI252" s="3" t="s">
        <v>165</v>
      </c>
      <c r="BJ252" s="3" t="s">
        <v>193</v>
      </c>
      <c r="BK252" s="3" t="s">
        <v>165</v>
      </c>
      <c r="BL252" s="3" t="s">
        <v>165</v>
      </c>
      <c r="BM252" s="3" t="s">
        <v>165</v>
      </c>
      <c r="BN252" s="3" t="s">
        <v>165</v>
      </c>
      <c r="BO252" s="3" t="s">
        <v>165</v>
      </c>
      <c r="BP252" s="3" t="s">
        <v>193</v>
      </c>
      <c r="BQ252" s="3" t="s">
        <v>197</v>
      </c>
      <c r="BR252" s="3" t="s">
        <v>196</v>
      </c>
      <c r="BS252" s="3" t="s">
        <v>196</v>
      </c>
      <c r="BT252" s="3" t="s">
        <v>166</v>
      </c>
      <c r="BU252" s="3" t="s">
        <v>196</v>
      </c>
      <c r="BV252" s="3" t="s">
        <v>196</v>
      </c>
      <c r="BW252" s="3" t="s">
        <v>196</v>
      </c>
      <c r="CB252" s="3" t="s">
        <v>155</v>
      </c>
      <c r="CF252" s="3" t="s">
        <v>155</v>
      </c>
      <c r="CG252" s="3" t="s">
        <v>256</v>
      </c>
      <c r="CH252" s="3">
        <v>2.0</v>
      </c>
      <c r="CI252" s="3" t="s">
        <v>172</v>
      </c>
      <c r="CS252" s="3" t="s">
        <v>155</v>
      </c>
      <c r="CY252" s="3" t="s">
        <v>201</v>
      </c>
      <c r="CZ252" s="3" t="s">
        <v>199</v>
      </c>
      <c r="DA252" s="3" t="s">
        <v>199</v>
      </c>
      <c r="DB252" s="3" t="s">
        <v>199</v>
      </c>
      <c r="DC252" s="3" t="s">
        <v>199</v>
      </c>
      <c r="DD252" s="3" t="s">
        <v>179</v>
      </c>
      <c r="DE252" s="3" t="s">
        <v>199</v>
      </c>
      <c r="DF252" s="3" t="s">
        <v>230</v>
      </c>
      <c r="DG252" s="3" t="s">
        <v>180</v>
      </c>
      <c r="DH252" s="3" t="s">
        <v>180</v>
      </c>
      <c r="DI252" s="3" t="s">
        <v>180</v>
      </c>
      <c r="DJ252" s="3" t="s">
        <v>180</v>
      </c>
      <c r="DK252" s="3" t="s">
        <v>181</v>
      </c>
      <c r="DL252" s="3" t="s">
        <v>196</v>
      </c>
      <c r="DM252" s="3" t="s">
        <v>197</v>
      </c>
      <c r="DN252" s="3" t="s">
        <v>196</v>
      </c>
      <c r="DO252" s="3" t="s">
        <v>196</v>
      </c>
      <c r="DP252" s="3" t="s">
        <v>196</v>
      </c>
      <c r="DQ252" s="3" t="s">
        <v>196</v>
      </c>
      <c r="DR252" s="3" t="s">
        <v>181</v>
      </c>
      <c r="DS252" s="3" t="s">
        <v>181</v>
      </c>
      <c r="DT252" s="3" t="s">
        <v>196</v>
      </c>
      <c r="DU252" s="3" t="s">
        <v>197</v>
      </c>
      <c r="DV252" s="3" t="s">
        <v>203</v>
      </c>
      <c r="DW252" s="3" t="s">
        <v>203</v>
      </c>
      <c r="DX252" s="3" t="s">
        <v>181</v>
      </c>
      <c r="DY252" s="3" t="s">
        <v>181</v>
      </c>
      <c r="DZ252" s="3" t="s">
        <v>181</v>
      </c>
      <c r="EA252" s="3" t="s">
        <v>214</v>
      </c>
      <c r="EB252" s="3" t="s">
        <v>155</v>
      </c>
      <c r="EC252" s="3" t="s">
        <v>155</v>
      </c>
      <c r="ED252" s="3" t="s">
        <v>155</v>
      </c>
      <c r="EE252" s="3" t="s">
        <v>155</v>
      </c>
      <c r="EF252" s="3" t="s">
        <v>155</v>
      </c>
      <c r="EG252" s="3" t="s">
        <v>214</v>
      </c>
      <c r="EH252" s="3" t="s">
        <v>222</v>
      </c>
      <c r="EI252" s="3" t="s">
        <v>215</v>
      </c>
      <c r="EJ252" s="3" t="s">
        <v>222</v>
      </c>
      <c r="EK252" s="3" t="s">
        <v>204</v>
      </c>
      <c r="EL252" s="3" t="s">
        <v>182</v>
      </c>
      <c r="EM252" s="3" t="s">
        <v>222</v>
      </c>
      <c r="EN252" s="3" t="s">
        <v>222</v>
      </c>
      <c r="EO252" s="3" t="s">
        <v>183</v>
      </c>
      <c r="EP252" s="3" t="s">
        <v>183</v>
      </c>
      <c r="EQ252" s="3" t="s">
        <v>183</v>
      </c>
      <c r="ER252" s="3" t="s">
        <v>183</v>
      </c>
      <c r="ES252" s="3" t="s">
        <v>183</v>
      </c>
      <c r="ET252" s="3" t="s">
        <v>183</v>
      </c>
      <c r="EU252" s="3" t="s">
        <v>206</v>
      </c>
      <c r="EV252" s="3" t="s">
        <v>551</v>
      </c>
      <c r="EW252" s="4" t="str">
        <f>TEXT("6279225991176077716","0")</f>
        <v>6279225991176077716</v>
      </c>
    </row>
    <row r="253">
      <c r="A253" s="2">
        <v>45847.92496527778</v>
      </c>
      <c r="B253" s="3" t="s">
        <v>153</v>
      </c>
      <c r="C253" s="3" t="s">
        <v>155</v>
      </c>
      <c r="E253" s="3" t="s">
        <v>155</v>
      </c>
      <c r="F253" s="3" t="s">
        <v>155</v>
      </c>
      <c r="G253" s="3" t="s">
        <v>155</v>
      </c>
      <c r="I253" s="3" t="s">
        <v>158</v>
      </c>
      <c r="N253" s="3" t="s">
        <v>158</v>
      </c>
      <c r="R253" s="3" t="s">
        <v>157</v>
      </c>
      <c r="W253" s="3" t="s">
        <v>157</v>
      </c>
      <c r="AB253" s="3" t="s">
        <v>157</v>
      </c>
      <c r="AG253" s="3" t="s">
        <v>217</v>
      </c>
      <c r="AH253" s="3">
        <v>2024.0</v>
      </c>
      <c r="AI253" s="3" t="s">
        <v>279</v>
      </c>
      <c r="AO253" s="3" t="s">
        <v>153</v>
      </c>
      <c r="AP253" s="3" t="s">
        <v>210</v>
      </c>
      <c r="AQ253" s="3" t="s">
        <v>190</v>
      </c>
      <c r="AR253" s="3" t="s">
        <v>210</v>
      </c>
      <c r="AS253" s="3" t="s">
        <v>190</v>
      </c>
      <c r="AT253" s="3" t="s">
        <v>162</v>
      </c>
      <c r="AU253" s="3" t="s">
        <v>155</v>
      </c>
      <c r="BD253" s="3" t="s">
        <v>153</v>
      </c>
      <c r="BE253" s="3" t="s">
        <v>227</v>
      </c>
      <c r="BF253" s="3" t="s">
        <v>191</v>
      </c>
      <c r="BG253" s="3" t="s">
        <v>227</v>
      </c>
      <c r="BH253" s="3" t="s">
        <v>191</v>
      </c>
      <c r="BI253" s="3" t="s">
        <v>192</v>
      </c>
      <c r="BJ253" s="3" t="s">
        <v>195</v>
      </c>
      <c r="BK253" s="3" t="s">
        <v>192</v>
      </c>
      <c r="BL253" s="3" t="s">
        <v>193</v>
      </c>
      <c r="BM253" s="3" t="s">
        <v>193</v>
      </c>
      <c r="BN253" s="3" t="s">
        <v>193</v>
      </c>
      <c r="BO253" s="3" t="s">
        <v>192</v>
      </c>
      <c r="BP253" s="3" t="s">
        <v>192</v>
      </c>
      <c r="BQ253" s="3" t="s">
        <v>181</v>
      </c>
      <c r="BR253" s="3" t="s">
        <v>181</v>
      </c>
      <c r="BS253" s="3" t="s">
        <v>196</v>
      </c>
      <c r="BT253" s="3" t="s">
        <v>196</v>
      </c>
      <c r="BU253" s="3" t="s">
        <v>196</v>
      </c>
      <c r="BV253" s="3" t="s">
        <v>196</v>
      </c>
      <c r="BW253" s="3" t="s">
        <v>196</v>
      </c>
      <c r="CB253" s="3" t="s">
        <v>155</v>
      </c>
      <c r="CF253" s="3" t="s">
        <v>280</v>
      </c>
      <c r="CG253" s="3" t="s">
        <v>240</v>
      </c>
      <c r="CH253" s="3">
        <v>1.0</v>
      </c>
      <c r="CI253" s="3" t="s">
        <v>172</v>
      </c>
      <c r="CS253" s="3" t="s">
        <v>155</v>
      </c>
      <c r="CY253" s="3" t="s">
        <v>201</v>
      </c>
      <c r="CZ253" s="3" t="s">
        <v>179</v>
      </c>
      <c r="DA253" s="3" t="s">
        <v>179</v>
      </c>
      <c r="DB253" s="3" t="s">
        <v>179</v>
      </c>
      <c r="DC253" s="3" t="s">
        <v>179</v>
      </c>
      <c r="DD253" s="3" t="s">
        <v>200</v>
      </c>
      <c r="DE253" s="3" t="s">
        <v>200</v>
      </c>
      <c r="DF253" s="3" t="s">
        <v>230</v>
      </c>
      <c r="DG253" s="3" t="s">
        <v>180</v>
      </c>
      <c r="DH253" s="3" t="s">
        <v>201</v>
      </c>
      <c r="DI253" s="3" t="s">
        <v>180</v>
      </c>
      <c r="DJ253" s="3" t="s">
        <v>180</v>
      </c>
      <c r="DK253" s="3" t="s">
        <v>196</v>
      </c>
      <c r="DL253" s="3" t="s">
        <v>196</v>
      </c>
      <c r="DM253" s="3" t="s">
        <v>197</v>
      </c>
      <c r="DN253" s="3" t="s">
        <v>196</v>
      </c>
      <c r="DO253" s="3" t="s">
        <v>203</v>
      </c>
      <c r="DP253" s="3" t="s">
        <v>181</v>
      </c>
      <c r="DQ253" s="3" t="s">
        <v>196</v>
      </c>
      <c r="DR253" s="3" t="s">
        <v>196</v>
      </c>
      <c r="DS253" s="3" t="s">
        <v>197</v>
      </c>
      <c r="DT253" s="3" t="s">
        <v>197</v>
      </c>
      <c r="DU253" s="3" t="s">
        <v>196</v>
      </c>
      <c r="DV253" s="3" t="s">
        <v>202</v>
      </c>
      <c r="DW253" s="3" t="s">
        <v>202</v>
      </c>
      <c r="DX253" s="3" t="s">
        <v>197</v>
      </c>
      <c r="DY253" s="3" t="s">
        <v>197</v>
      </c>
      <c r="DZ253" s="3" t="s">
        <v>197</v>
      </c>
      <c r="EA253" s="3" t="s">
        <v>214</v>
      </c>
      <c r="EB253" s="3" t="s">
        <v>155</v>
      </c>
      <c r="EC253" s="3" t="s">
        <v>155</v>
      </c>
      <c r="ED253" s="3" t="s">
        <v>155</v>
      </c>
      <c r="EE253" s="3" t="s">
        <v>155</v>
      </c>
      <c r="EF253" s="3" t="s">
        <v>155</v>
      </c>
      <c r="EG253" s="3" t="s">
        <v>214</v>
      </c>
      <c r="EH253" s="3" t="s">
        <v>222</v>
      </c>
      <c r="EI253" s="3" t="s">
        <v>222</v>
      </c>
      <c r="EJ253" s="3" t="s">
        <v>222</v>
      </c>
      <c r="EK253" s="3" t="s">
        <v>215</v>
      </c>
      <c r="EL253" s="3" t="s">
        <v>247</v>
      </c>
      <c r="EM253" s="3" t="s">
        <v>247</v>
      </c>
      <c r="EN253" s="3" t="s">
        <v>247</v>
      </c>
      <c r="EO253" s="3" t="s">
        <v>192</v>
      </c>
      <c r="EP253" s="3" t="s">
        <v>192</v>
      </c>
      <c r="EQ253" s="3" t="s">
        <v>192</v>
      </c>
      <c r="ER253" s="3" t="s">
        <v>192</v>
      </c>
      <c r="ES253" s="3" t="s">
        <v>192</v>
      </c>
      <c r="ET253" s="3" t="s">
        <v>192</v>
      </c>
      <c r="EU253" s="3" t="s">
        <v>192</v>
      </c>
      <c r="EV253" s="3" t="s">
        <v>552</v>
      </c>
      <c r="EW253" s="4" t="str">
        <f>TEXT("6279227174376370259","0")</f>
        <v>6279227174376370259</v>
      </c>
    </row>
    <row r="254">
      <c r="A254" s="2">
        <v>45847.929131944446</v>
      </c>
      <c r="B254" s="3" t="s">
        <v>153</v>
      </c>
      <c r="C254" s="3" t="s">
        <v>153</v>
      </c>
      <c r="D254" s="3" t="s">
        <v>284</v>
      </c>
      <c r="E254" s="3" t="s">
        <v>155</v>
      </c>
      <c r="F254" s="3" t="s">
        <v>153</v>
      </c>
      <c r="G254" s="3" t="s">
        <v>153</v>
      </c>
      <c r="I254" s="3" t="s">
        <v>158</v>
      </c>
      <c r="N254" s="3" t="s">
        <v>158</v>
      </c>
      <c r="R254" s="3" t="s">
        <v>157</v>
      </c>
      <c r="X254" s="3" t="s">
        <v>158</v>
      </c>
      <c r="AB254" s="3" t="s">
        <v>157</v>
      </c>
      <c r="AG254" s="3" t="s">
        <v>159</v>
      </c>
      <c r="AH254" s="3">
        <v>2021.0</v>
      </c>
      <c r="AI254" s="3" t="s">
        <v>187</v>
      </c>
      <c r="AK254" s="3" t="s">
        <v>258</v>
      </c>
      <c r="AN254" s="3" t="s">
        <v>553</v>
      </c>
      <c r="AP254" s="3" t="s">
        <v>190</v>
      </c>
      <c r="AQ254" s="3" t="s">
        <v>190</v>
      </c>
      <c r="AR254" s="3" t="s">
        <v>190</v>
      </c>
      <c r="AS254" s="3" t="s">
        <v>190</v>
      </c>
      <c r="AT254" s="3" t="s">
        <v>234</v>
      </c>
      <c r="AU254" s="3" t="s">
        <v>153</v>
      </c>
      <c r="AV254" s="3" t="s">
        <v>155</v>
      </c>
      <c r="BD254" s="3" t="s">
        <v>153</v>
      </c>
      <c r="BE254" s="3" t="s">
        <v>227</v>
      </c>
      <c r="BF254" s="3" t="s">
        <v>220</v>
      </c>
      <c r="BG254" s="3" t="s">
        <v>227</v>
      </c>
      <c r="BH254" s="3" t="s">
        <v>220</v>
      </c>
      <c r="BI254" s="3" t="s">
        <v>192</v>
      </c>
      <c r="BJ254" s="3" t="s">
        <v>192</v>
      </c>
      <c r="BK254" s="3" t="s">
        <v>195</v>
      </c>
      <c r="BL254" s="3" t="s">
        <v>192</v>
      </c>
      <c r="BM254" s="3" t="s">
        <v>192</v>
      </c>
      <c r="BN254" s="3" t="s">
        <v>192</v>
      </c>
      <c r="BO254" s="3" t="s">
        <v>195</v>
      </c>
      <c r="BP254" s="3" t="s">
        <v>195</v>
      </c>
      <c r="BQ254" s="3" t="s">
        <v>203</v>
      </c>
      <c r="BR254" s="3" t="s">
        <v>181</v>
      </c>
      <c r="BS254" s="3" t="s">
        <v>196</v>
      </c>
      <c r="BT254" s="3" t="s">
        <v>197</v>
      </c>
      <c r="BU254" s="3" t="s">
        <v>197</v>
      </c>
      <c r="BV254" s="3" t="s">
        <v>196</v>
      </c>
      <c r="BW254" s="3" t="s">
        <v>197</v>
      </c>
      <c r="BX254" s="3" t="s">
        <v>195</v>
      </c>
      <c r="BY254" s="3" t="s">
        <v>192</v>
      </c>
      <c r="BZ254" s="3" t="s">
        <v>192</v>
      </c>
      <c r="CA254" s="3" t="s">
        <v>192</v>
      </c>
      <c r="CB254" s="3" t="s">
        <v>153</v>
      </c>
      <c r="CC254" s="3" t="s">
        <v>235</v>
      </c>
      <c r="CD254" s="3" t="s">
        <v>228</v>
      </c>
      <c r="CE254" s="3" t="s">
        <v>155</v>
      </c>
      <c r="CF254" s="3" t="s">
        <v>155</v>
      </c>
      <c r="CG254" s="3" t="s">
        <v>256</v>
      </c>
      <c r="CH254" s="3">
        <v>3.0</v>
      </c>
      <c r="CI254" s="3" t="s">
        <v>172</v>
      </c>
      <c r="CS254" s="3" t="s">
        <v>155</v>
      </c>
      <c r="CY254" s="3" t="s">
        <v>178</v>
      </c>
      <c r="CZ254" s="3" t="s">
        <v>199</v>
      </c>
      <c r="DA254" s="3" t="s">
        <v>199</v>
      </c>
      <c r="DB254" s="3" t="s">
        <v>199</v>
      </c>
      <c r="DC254" s="3" t="s">
        <v>179</v>
      </c>
      <c r="DD254" s="3" t="s">
        <v>179</v>
      </c>
      <c r="DE254" s="3" t="s">
        <v>179</v>
      </c>
      <c r="DF254" s="3" t="s">
        <v>178</v>
      </c>
      <c r="DG254" s="3" t="s">
        <v>178</v>
      </c>
      <c r="DH254" s="3" t="s">
        <v>201</v>
      </c>
      <c r="DI254" s="3" t="s">
        <v>201</v>
      </c>
      <c r="DJ254" s="3" t="s">
        <v>178</v>
      </c>
      <c r="DK254" s="3" t="s">
        <v>197</v>
      </c>
      <c r="DL254" s="3" t="s">
        <v>197</v>
      </c>
      <c r="DM254" s="3" t="s">
        <v>197</v>
      </c>
      <c r="DN254" s="3" t="s">
        <v>197</v>
      </c>
      <c r="DO254" s="3" t="s">
        <v>197</v>
      </c>
      <c r="DP254" s="3" t="s">
        <v>197</v>
      </c>
      <c r="DQ254" s="3" t="s">
        <v>197</v>
      </c>
      <c r="DR254" s="3" t="s">
        <v>197</v>
      </c>
      <c r="DS254" s="3" t="s">
        <v>197</v>
      </c>
      <c r="DT254" s="3" t="s">
        <v>197</v>
      </c>
      <c r="DU254" s="3" t="s">
        <v>197</v>
      </c>
      <c r="DV254" s="3" t="s">
        <v>197</v>
      </c>
      <c r="DW254" s="3" t="s">
        <v>197</v>
      </c>
      <c r="DX254" s="3" t="s">
        <v>197</v>
      </c>
      <c r="DY254" s="3" t="s">
        <v>197</v>
      </c>
      <c r="DZ254" s="3" t="s">
        <v>197</v>
      </c>
      <c r="EA254" s="3" t="s">
        <v>155</v>
      </c>
      <c r="EB254" s="3" t="s">
        <v>155</v>
      </c>
      <c r="EC254" s="3" t="s">
        <v>155</v>
      </c>
      <c r="ED254" s="3" t="s">
        <v>155</v>
      </c>
      <c r="EE254" s="3" t="s">
        <v>155</v>
      </c>
      <c r="EF254" s="3" t="s">
        <v>155</v>
      </c>
      <c r="EG254" s="3" t="s">
        <v>155</v>
      </c>
      <c r="EH254" s="3" t="s">
        <v>204</v>
      </c>
      <c r="EI254" s="3" t="s">
        <v>204</v>
      </c>
      <c r="EJ254" s="3" t="s">
        <v>204</v>
      </c>
      <c r="EK254" s="3" t="s">
        <v>204</v>
      </c>
      <c r="EL254" s="3" t="s">
        <v>182</v>
      </c>
      <c r="EM254" s="3" t="s">
        <v>182</v>
      </c>
      <c r="EN254" s="3" t="s">
        <v>247</v>
      </c>
      <c r="EO254" s="3" t="s">
        <v>205</v>
      </c>
      <c r="EP254" s="3" t="s">
        <v>192</v>
      </c>
      <c r="EQ254" s="3" t="s">
        <v>192</v>
      </c>
      <c r="ER254" s="3" t="s">
        <v>192</v>
      </c>
      <c r="ES254" s="3" t="s">
        <v>192</v>
      </c>
      <c r="ET254" s="3" t="s">
        <v>192</v>
      </c>
      <c r="EU254" s="3" t="s">
        <v>205</v>
      </c>
      <c r="EV254" s="3" t="s">
        <v>554</v>
      </c>
      <c r="EW254" s="4" t="str">
        <f>TEXT("6279230773815536872","0")</f>
        <v>6279230773815536872</v>
      </c>
    </row>
    <row r="255">
      <c r="A255" s="2">
        <v>45847.940046296295</v>
      </c>
      <c r="B255" s="3" t="s">
        <v>153</v>
      </c>
      <c r="C255" s="3" t="s">
        <v>155</v>
      </c>
      <c r="E255" s="3" t="s">
        <v>155</v>
      </c>
      <c r="F255" s="3" t="s">
        <v>153</v>
      </c>
      <c r="G255" s="3" t="s">
        <v>155</v>
      </c>
      <c r="J255" s="3" t="s">
        <v>186</v>
      </c>
      <c r="N255" s="3" t="s">
        <v>158</v>
      </c>
      <c r="R255" s="3" t="s">
        <v>157</v>
      </c>
      <c r="W255" s="3" t="s">
        <v>157</v>
      </c>
      <c r="AB255" s="3" t="s">
        <v>157</v>
      </c>
      <c r="AG255" s="3" t="s">
        <v>159</v>
      </c>
      <c r="AH255" s="3">
        <v>2017.0</v>
      </c>
      <c r="AI255" s="3" t="s">
        <v>279</v>
      </c>
      <c r="AO255" s="3" t="s">
        <v>155</v>
      </c>
      <c r="AP255" s="3" t="s">
        <v>190</v>
      </c>
      <c r="AQ255" s="3" t="s">
        <v>190</v>
      </c>
      <c r="AR255" s="3" t="s">
        <v>243</v>
      </c>
      <c r="AS255" s="3" t="s">
        <v>243</v>
      </c>
      <c r="AT255" s="3" t="s">
        <v>251</v>
      </c>
      <c r="AU255" s="3" t="s">
        <v>155</v>
      </c>
      <c r="BD255" s="3" t="s">
        <v>153</v>
      </c>
      <c r="BE255" s="3" t="s">
        <v>156</v>
      </c>
      <c r="BF255" s="3" t="s">
        <v>191</v>
      </c>
      <c r="BG255" s="3" t="s">
        <v>156</v>
      </c>
      <c r="BH255" s="3" t="s">
        <v>164</v>
      </c>
      <c r="BI255" s="3" t="s">
        <v>165</v>
      </c>
      <c r="BJ255" s="3" t="s">
        <v>165</v>
      </c>
      <c r="BK255" s="3" t="s">
        <v>165</v>
      </c>
      <c r="BL255" s="3" t="s">
        <v>165</v>
      </c>
      <c r="BM255" s="3" t="s">
        <v>165</v>
      </c>
      <c r="BN255" s="3" t="s">
        <v>165</v>
      </c>
      <c r="BO255" s="3" t="s">
        <v>165</v>
      </c>
      <c r="BP255" s="3" t="s">
        <v>165</v>
      </c>
      <c r="BQ255" s="3" t="s">
        <v>196</v>
      </c>
      <c r="BR255" s="3" t="s">
        <v>196</v>
      </c>
      <c r="BS255" s="3" t="s">
        <v>196</v>
      </c>
      <c r="BT255" s="3" t="s">
        <v>197</v>
      </c>
      <c r="BU255" s="3" t="s">
        <v>181</v>
      </c>
      <c r="BV255" s="3" t="s">
        <v>196</v>
      </c>
      <c r="BW255" s="3" t="s">
        <v>181</v>
      </c>
      <c r="CB255" s="3" t="s">
        <v>155</v>
      </c>
      <c r="CF255" s="3" t="s">
        <v>155</v>
      </c>
      <c r="CG255" s="3" t="s">
        <v>155</v>
      </c>
      <c r="CH255" s="3">
        <v>0.0</v>
      </c>
      <c r="CI255" s="3" t="s">
        <v>172</v>
      </c>
      <c r="CS255" s="3" t="s">
        <v>155</v>
      </c>
      <c r="CY255" s="3" t="s">
        <v>201</v>
      </c>
      <c r="CZ255" s="3" t="s">
        <v>229</v>
      </c>
      <c r="DA255" s="3" t="s">
        <v>179</v>
      </c>
      <c r="DB255" s="3" t="s">
        <v>179</v>
      </c>
      <c r="DC255" s="3" t="s">
        <v>200</v>
      </c>
      <c r="DD255" s="3" t="s">
        <v>200</v>
      </c>
      <c r="DE255" s="3" t="s">
        <v>200</v>
      </c>
      <c r="DF255" s="3" t="s">
        <v>180</v>
      </c>
      <c r="DG255" s="3" t="s">
        <v>180</v>
      </c>
      <c r="DH255" s="3" t="s">
        <v>201</v>
      </c>
      <c r="DI255" s="3" t="s">
        <v>180</v>
      </c>
      <c r="DJ255" s="3" t="s">
        <v>180</v>
      </c>
      <c r="DK255" s="3" t="s">
        <v>196</v>
      </c>
      <c r="DL255" s="3" t="s">
        <v>197</v>
      </c>
      <c r="DM255" s="3" t="s">
        <v>197</v>
      </c>
      <c r="DN255" s="3" t="s">
        <v>196</v>
      </c>
      <c r="DO255" s="3" t="s">
        <v>197</v>
      </c>
      <c r="DP255" s="3" t="s">
        <v>197</v>
      </c>
      <c r="DQ255" s="3" t="s">
        <v>196</v>
      </c>
      <c r="DR255" s="3" t="s">
        <v>181</v>
      </c>
      <c r="DS255" s="3" t="s">
        <v>181</v>
      </c>
      <c r="DT255" s="3" t="s">
        <v>203</v>
      </c>
      <c r="DU255" s="3" t="s">
        <v>197</v>
      </c>
      <c r="DV255" s="3" t="s">
        <v>202</v>
      </c>
      <c r="DW255" s="3" t="s">
        <v>202</v>
      </c>
      <c r="DX255" s="3" t="s">
        <v>196</v>
      </c>
      <c r="DY255" s="3" t="s">
        <v>196</v>
      </c>
      <c r="DZ255" s="3" t="s">
        <v>197</v>
      </c>
      <c r="EA255" s="3" t="s">
        <v>155</v>
      </c>
      <c r="EB255" s="3" t="s">
        <v>155</v>
      </c>
      <c r="EC255" s="3" t="s">
        <v>155</v>
      </c>
      <c r="ED255" s="3" t="s">
        <v>155</v>
      </c>
      <c r="EE255" s="3" t="s">
        <v>155</v>
      </c>
      <c r="EF255" s="3" t="s">
        <v>155</v>
      </c>
      <c r="EG255" s="3" t="s">
        <v>155</v>
      </c>
      <c r="EH255" s="3" t="s">
        <v>204</v>
      </c>
      <c r="EI255" s="3" t="s">
        <v>204</v>
      </c>
      <c r="EJ255" s="3" t="s">
        <v>204</v>
      </c>
      <c r="EK255" s="3" t="s">
        <v>182</v>
      </c>
      <c r="EL255" s="3" t="s">
        <v>182</v>
      </c>
      <c r="EM255" s="3" t="s">
        <v>182</v>
      </c>
      <c r="EN255" s="3" t="s">
        <v>215</v>
      </c>
      <c r="EO255" s="3" t="s">
        <v>205</v>
      </c>
      <c r="EP255" s="3" t="s">
        <v>192</v>
      </c>
      <c r="EQ255" s="3" t="s">
        <v>192</v>
      </c>
      <c r="ER255" s="3" t="s">
        <v>192</v>
      </c>
      <c r="ES255" s="3" t="s">
        <v>192</v>
      </c>
      <c r="ET255" s="3" t="s">
        <v>206</v>
      </c>
      <c r="EU255" s="3" t="s">
        <v>192</v>
      </c>
      <c r="EV255" s="3" t="s">
        <v>555</v>
      </c>
      <c r="EW255" s="4" t="str">
        <f>TEXT("6279240205482085835","0")</f>
        <v>6279240205482085835</v>
      </c>
    </row>
    <row r="256">
      <c r="A256" s="2">
        <v>45847.948541666665</v>
      </c>
      <c r="B256" s="3" t="s">
        <v>153</v>
      </c>
      <c r="C256" s="3" t="s">
        <v>155</v>
      </c>
      <c r="E256" s="3" t="s">
        <v>155</v>
      </c>
      <c r="F256" s="3" t="s">
        <v>155</v>
      </c>
      <c r="G256" s="3" t="s">
        <v>155</v>
      </c>
      <c r="J256" s="3" t="s">
        <v>186</v>
      </c>
      <c r="N256" s="3" t="s">
        <v>158</v>
      </c>
      <c r="T256" s="3" t="s">
        <v>186</v>
      </c>
      <c r="X256" s="3" t="s">
        <v>158</v>
      </c>
      <c r="AF256" s="3" t="s">
        <v>156</v>
      </c>
      <c r="AG256" s="3" t="s">
        <v>159</v>
      </c>
      <c r="AH256" s="3">
        <v>2022.0</v>
      </c>
      <c r="AI256" s="3" t="s">
        <v>187</v>
      </c>
      <c r="AK256" s="3" t="s">
        <v>258</v>
      </c>
      <c r="AN256" s="3" t="s">
        <v>246</v>
      </c>
      <c r="AP256" s="3" t="s">
        <v>190</v>
      </c>
      <c r="AQ256" s="3" t="s">
        <v>190</v>
      </c>
      <c r="AR256" s="3" t="s">
        <v>190</v>
      </c>
      <c r="AS256" s="3" t="s">
        <v>190</v>
      </c>
      <c r="AT256" s="3" t="s">
        <v>234</v>
      </c>
      <c r="AU256" s="3" t="s">
        <v>153</v>
      </c>
      <c r="AV256" s="3" t="s">
        <v>153</v>
      </c>
      <c r="AW256" s="3" t="s">
        <v>163</v>
      </c>
      <c r="AX256" s="3" t="s">
        <v>153</v>
      </c>
      <c r="AY256" s="3" t="s">
        <v>244</v>
      </c>
      <c r="AZ256" s="3" t="s">
        <v>155</v>
      </c>
      <c r="BA256" s="3" t="s">
        <v>155</v>
      </c>
      <c r="BB256" s="3" t="s">
        <v>239</v>
      </c>
      <c r="BC256" s="3" t="s">
        <v>155</v>
      </c>
      <c r="BD256" s="3" t="s">
        <v>153</v>
      </c>
      <c r="BE256" s="3" t="s">
        <v>156</v>
      </c>
      <c r="BF256" s="3" t="s">
        <v>227</v>
      </c>
      <c r="BG256" s="3" t="s">
        <v>156</v>
      </c>
      <c r="BH256" s="3" t="s">
        <v>227</v>
      </c>
      <c r="BI256" s="3" t="s">
        <v>194</v>
      </c>
      <c r="BJ256" s="3" t="s">
        <v>194</v>
      </c>
      <c r="BK256" s="3" t="s">
        <v>194</v>
      </c>
      <c r="BL256" s="3" t="s">
        <v>194</v>
      </c>
      <c r="BM256" s="3" t="s">
        <v>192</v>
      </c>
      <c r="BN256" s="3" t="s">
        <v>192</v>
      </c>
      <c r="BO256" s="3" t="s">
        <v>192</v>
      </c>
      <c r="BP256" s="3" t="s">
        <v>194</v>
      </c>
      <c r="BQ256" s="3" t="s">
        <v>203</v>
      </c>
      <c r="BR256" s="3" t="s">
        <v>181</v>
      </c>
      <c r="BS256" s="3" t="s">
        <v>181</v>
      </c>
      <c r="BT256" s="3" t="s">
        <v>196</v>
      </c>
      <c r="BU256" s="3" t="s">
        <v>181</v>
      </c>
      <c r="BV256" s="3" t="s">
        <v>181</v>
      </c>
      <c r="BW256" s="3" t="s">
        <v>181</v>
      </c>
      <c r="BX256" s="3" t="s">
        <v>194</v>
      </c>
      <c r="BY256" s="3" t="s">
        <v>194</v>
      </c>
      <c r="BZ256" s="3" t="s">
        <v>194</v>
      </c>
      <c r="CA256" s="3" t="s">
        <v>194</v>
      </c>
      <c r="CB256" s="3" t="s">
        <v>155</v>
      </c>
      <c r="CF256" s="3" t="s">
        <v>155</v>
      </c>
      <c r="CG256" s="3" t="s">
        <v>332</v>
      </c>
      <c r="CH256" s="3">
        <v>9.0</v>
      </c>
      <c r="CI256" s="3" t="s">
        <v>172</v>
      </c>
      <c r="CS256" s="3" t="s">
        <v>155</v>
      </c>
      <c r="CY256" s="3" t="s">
        <v>180</v>
      </c>
      <c r="CZ256" s="3" t="s">
        <v>179</v>
      </c>
      <c r="DA256" s="3" t="s">
        <v>179</v>
      </c>
      <c r="DB256" s="3" t="s">
        <v>179</v>
      </c>
      <c r="DC256" s="3" t="s">
        <v>199</v>
      </c>
      <c r="DD256" s="3" t="s">
        <v>179</v>
      </c>
      <c r="DE256" s="3" t="s">
        <v>179</v>
      </c>
      <c r="DF256" s="3" t="s">
        <v>230</v>
      </c>
      <c r="DG256" s="3" t="s">
        <v>180</v>
      </c>
      <c r="DH256" s="3" t="s">
        <v>180</v>
      </c>
      <c r="DI256" s="3" t="s">
        <v>180</v>
      </c>
      <c r="DJ256" s="3" t="s">
        <v>201</v>
      </c>
      <c r="DK256" s="3" t="s">
        <v>181</v>
      </c>
      <c r="DL256" s="3" t="s">
        <v>196</v>
      </c>
      <c r="DM256" s="3" t="s">
        <v>197</v>
      </c>
      <c r="DN256" s="3" t="s">
        <v>197</v>
      </c>
      <c r="DO256" s="3" t="s">
        <v>196</v>
      </c>
      <c r="DP256" s="3" t="s">
        <v>181</v>
      </c>
      <c r="DQ256" s="3" t="s">
        <v>202</v>
      </c>
      <c r="DR256" s="3" t="s">
        <v>202</v>
      </c>
      <c r="DS256" s="3" t="s">
        <v>203</v>
      </c>
      <c r="DT256" s="3" t="s">
        <v>181</v>
      </c>
      <c r="DU256" s="3" t="s">
        <v>196</v>
      </c>
      <c r="DV256" s="3" t="s">
        <v>202</v>
      </c>
      <c r="DW256" s="3" t="s">
        <v>202</v>
      </c>
      <c r="DX256" s="3" t="s">
        <v>181</v>
      </c>
      <c r="DY256" s="3" t="s">
        <v>197</v>
      </c>
      <c r="DZ256" s="3" t="s">
        <v>197</v>
      </c>
      <c r="EA256" s="3" t="s">
        <v>214</v>
      </c>
      <c r="EB256" s="3" t="s">
        <v>155</v>
      </c>
      <c r="EC256" s="3" t="s">
        <v>155</v>
      </c>
      <c r="ED256" s="3" t="s">
        <v>155</v>
      </c>
      <c r="EE256" s="3" t="s">
        <v>155</v>
      </c>
      <c r="EF256" s="3" t="s">
        <v>214</v>
      </c>
      <c r="EG256" s="3" t="s">
        <v>214</v>
      </c>
      <c r="EH256" s="3" t="s">
        <v>204</v>
      </c>
      <c r="EI256" s="3" t="s">
        <v>222</v>
      </c>
      <c r="EJ256" s="3" t="s">
        <v>204</v>
      </c>
      <c r="EK256" s="3" t="s">
        <v>215</v>
      </c>
      <c r="EL256" s="3" t="s">
        <v>182</v>
      </c>
      <c r="EM256" s="3" t="s">
        <v>182</v>
      </c>
      <c r="EN256" s="3" t="s">
        <v>182</v>
      </c>
      <c r="EO256" s="3" t="s">
        <v>183</v>
      </c>
      <c r="EP256" s="3" t="s">
        <v>193</v>
      </c>
      <c r="EQ256" s="3" t="s">
        <v>206</v>
      </c>
      <c r="ER256" s="3" t="s">
        <v>206</v>
      </c>
      <c r="ES256" s="3" t="s">
        <v>206</v>
      </c>
      <c r="ET256" s="3" t="s">
        <v>183</v>
      </c>
      <c r="EU256" s="3" t="s">
        <v>205</v>
      </c>
      <c r="EV256" s="3" t="s">
        <v>556</v>
      </c>
      <c r="EW256" s="4" t="str">
        <f>TEXT("6279247542475391303","0")</f>
        <v>6279247542475391303</v>
      </c>
    </row>
    <row r="257">
      <c r="A257" s="2">
        <v>45847.957025462965</v>
      </c>
      <c r="B257" s="3" t="s">
        <v>153</v>
      </c>
      <c r="C257" s="3" t="s">
        <v>155</v>
      </c>
      <c r="E257" s="3" t="s">
        <v>153</v>
      </c>
      <c r="F257" s="3" t="s">
        <v>155</v>
      </c>
      <c r="G257" s="3" t="s">
        <v>155</v>
      </c>
      <c r="J257" s="3" t="s">
        <v>186</v>
      </c>
      <c r="O257" s="3" t="s">
        <v>186</v>
      </c>
      <c r="R257" s="3" t="s">
        <v>157</v>
      </c>
      <c r="X257" s="3" t="s">
        <v>158</v>
      </c>
      <c r="AF257" s="3" t="s">
        <v>156</v>
      </c>
      <c r="AG257" s="3" t="s">
        <v>224</v>
      </c>
      <c r="AH257" s="3">
        <v>2024.0</v>
      </c>
      <c r="AI257" s="3" t="s">
        <v>187</v>
      </c>
      <c r="AJ257" s="3" t="s">
        <v>188</v>
      </c>
      <c r="AN257" s="3" t="s">
        <v>189</v>
      </c>
      <c r="AP257" s="3" t="s">
        <v>250</v>
      </c>
      <c r="AQ257" s="3" t="s">
        <v>190</v>
      </c>
      <c r="AR257" s="3" t="s">
        <v>190</v>
      </c>
      <c r="AS257" s="3" t="s">
        <v>250</v>
      </c>
      <c r="AT257" s="3" t="s">
        <v>234</v>
      </c>
      <c r="AU257" s="3" t="s">
        <v>153</v>
      </c>
      <c r="AV257" s="3" t="s">
        <v>153</v>
      </c>
      <c r="AW257" s="3" t="s">
        <v>163</v>
      </c>
      <c r="AX257" s="3" t="s">
        <v>153</v>
      </c>
      <c r="AY257" s="3" t="s">
        <v>244</v>
      </c>
      <c r="AZ257" s="3" t="s">
        <v>153</v>
      </c>
      <c r="BA257" s="3" t="s">
        <v>153</v>
      </c>
      <c r="BB257" s="3" t="s">
        <v>255</v>
      </c>
      <c r="BC257" s="3" t="s">
        <v>153</v>
      </c>
      <c r="BD257" s="3" t="s">
        <v>153</v>
      </c>
      <c r="BE257" s="3" t="s">
        <v>213</v>
      </c>
      <c r="BF257" s="3" t="s">
        <v>213</v>
      </c>
      <c r="BG257" s="3" t="s">
        <v>156</v>
      </c>
      <c r="BH257" s="3" t="s">
        <v>213</v>
      </c>
      <c r="BI257" s="3" t="s">
        <v>193</v>
      </c>
      <c r="BJ257" s="3" t="s">
        <v>193</v>
      </c>
      <c r="BK257" s="3" t="s">
        <v>193</v>
      </c>
      <c r="BL257" s="3" t="s">
        <v>193</v>
      </c>
      <c r="BM257" s="3" t="s">
        <v>165</v>
      </c>
      <c r="BN257" s="3" t="s">
        <v>192</v>
      </c>
      <c r="BO257" s="3" t="s">
        <v>193</v>
      </c>
      <c r="BP257" s="3" t="s">
        <v>165</v>
      </c>
      <c r="BQ257" s="3" t="s">
        <v>181</v>
      </c>
      <c r="BR257" s="3" t="s">
        <v>166</v>
      </c>
      <c r="BS257" s="3" t="s">
        <v>197</v>
      </c>
      <c r="BT257" s="3" t="s">
        <v>166</v>
      </c>
      <c r="BU257" s="3" t="s">
        <v>197</v>
      </c>
      <c r="BV257" s="3" t="s">
        <v>196</v>
      </c>
      <c r="BW257" s="3" t="s">
        <v>166</v>
      </c>
      <c r="BX257" s="3" t="s">
        <v>193</v>
      </c>
      <c r="BY257" s="3" t="s">
        <v>193</v>
      </c>
      <c r="BZ257" s="3" t="s">
        <v>165</v>
      </c>
      <c r="CA257" s="3" t="s">
        <v>193</v>
      </c>
      <c r="CB257" s="3" t="s">
        <v>155</v>
      </c>
      <c r="CF257" s="3" t="s">
        <v>155</v>
      </c>
      <c r="CG257" s="3" t="s">
        <v>256</v>
      </c>
      <c r="CH257" s="3">
        <v>2.0</v>
      </c>
      <c r="CI257" s="3" t="s">
        <v>172</v>
      </c>
      <c r="CS257" s="3" t="s">
        <v>155</v>
      </c>
      <c r="CY257" s="3" t="s">
        <v>180</v>
      </c>
      <c r="CZ257" s="3" t="s">
        <v>179</v>
      </c>
      <c r="DA257" s="3" t="s">
        <v>199</v>
      </c>
      <c r="DB257" s="3" t="s">
        <v>179</v>
      </c>
      <c r="DC257" s="3" t="s">
        <v>179</v>
      </c>
      <c r="DD257" s="3" t="s">
        <v>200</v>
      </c>
      <c r="DE257" s="3" t="s">
        <v>200</v>
      </c>
      <c r="DF257" s="3" t="s">
        <v>230</v>
      </c>
      <c r="DG257" s="3" t="s">
        <v>230</v>
      </c>
      <c r="DH257" s="3" t="s">
        <v>230</v>
      </c>
      <c r="DI257" s="3" t="s">
        <v>180</v>
      </c>
      <c r="DJ257" s="3" t="s">
        <v>180</v>
      </c>
      <c r="DK257" s="3" t="s">
        <v>197</v>
      </c>
      <c r="DL257" s="3" t="s">
        <v>197</v>
      </c>
      <c r="DM257" s="3" t="s">
        <v>202</v>
      </c>
      <c r="DN257" s="3" t="s">
        <v>202</v>
      </c>
      <c r="DO257" s="3" t="s">
        <v>197</v>
      </c>
      <c r="DP257" s="3" t="s">
        <v>196</v>
      </c>
      <c r="DQ257" s="3" t="s">
        <v>196</v>
      </c>
      <c r="DR257" s="3" t="s">
        <v>181</v>
      </c>
      <c r="DS257" s="3" t="s">
        <v>203</v>
      </c>
      <c r="DT257" s="3" t="s">
        <v>203</v>
      </c>
      <c r="DU257" s="3" t="s">
        <v>197</v>
      </c>
      <c r="DV257" s="3" t="s">
        <v>202</v>
      </c>
      <c r="DW257" s="3" t="s">
        <v>197</v>
      </c>
      <c r="DX257" s="3" t="s">
        <v>197</v>
      </c>
      <c r="DY257" s="3" t="s">
        <v>202</v>
      </c>
      <c r="DZ257" s="3" t="s">
        <v>202</v>
      </c>
      <c r="EA257" s="3" t="s">
        <v>155</v>
      </c>
      <c r="EB257" s="3" t="s">
        <v>155</v>
      </c>
      <c r="EC257" s="3" t="s">
        <v>155</v>
      </c>
      <c r="ED257" s="3" t="s">
        <v>155</v>
      </c>
      <c r="EE257" s="3" t="s">
        <v>155</v>
      </c>
      <c r="EF257" s="3" t="s">
        <v>155</v>
      </c>
      <c r="EG257" s="3" t="s">
        <v>155</v>
      </c>
      <c r="EH257" s="3" t="s">
        <v>204</v>
      </c>
      <c r="EI257" s="3" t="s">
        <v>215</v>
      </c>
      <c r="EJ257" s="3" t="s">
        <v>204</v>
      </c>
      <c r="EK257" s="3" t="s">
        <v>215</v>
      </c>
      <c r="EL257" s="3" t="s">
        <v>215</v>
      </c>
      <c r="EM257" s="3" t="s">
        <v>215</v>
      </c>
      <c r="EN257" s="3" t="s">
        <v>182</v>
      </c>
      <c r="EO257" s="3" t="s">
        <v>192</v>
      </c>
      <c r="EP257" s="3" t="s">
        <v>193</v>
      </c>
      <c r="EQ257" s="3" t="s">
        <v>193</v>
      </c>
      <c r="ER257" s="3" t="s">
        <v>183</v>
      </c>
      <c r="ES257" s="3" t="s">
        <v>183</v>
      </c>
      <c r="ET257" s="3" t="s">
        <v>183</v>
      </c>
      <c r="EU257" s="3" t="s">
        <v>183</v>
      </c>
      <c r="EV257" s="3" t="s">
        <v>557</v>
      </c>
      <c r="EW257" s="4" t="str">
        <f>TEXT("6279254873111471640","0")</f>
        <v>6279254873111471640</v>
      </c>
    </row>
    <row r="258">
      <c r="A258" s="2">
        <v>45847.967465277776</v>
      </c>
      <c r="B258" s="3" t="s">
        <v>153</v>
      </c>
      <c r="C258" s="3" t="s">
        <v>155</v>
      </c>
      <c r="E258" s="3" t="s">
        <v>155</v>
      </c>
      <c r="F258" s="3" t="s">
        <v>155</v>
      </c>
      <c r="G258" s="3" t="s">
        <v>155</v>
      </c>
      <c r="J258" s="3" t="s">
        <v>186</v>
      </c>
      <c r="M258" s="3" t="s">
        <v>157</v>
      </c>
      <c r="S258" s="3" t="s">
        <v>158</v>
      </c>
      <c r="W258" s="3" t="s">
        <v>157</v>
      </c>
      <c r="AB258" s="3" t="s">
        <v>157</v>
      </c>
      <c r="AG258" s="3" t="s">
        <v>224</v>
      </c>
      <c r="AH258" s="3">
        <v>2000.0</v>
      </c>
      <c r="AI258" s="3" t="s">
        <v>187</v>
      </c>
      <c r="AL258" s="3" t="s">
        <v>237</v>
      </c>
      <c r="AN258" s="3" t="s">
        <v>270</v>
      </c>
      <c r="AP258" s="3" t="s">
        <v>190</v>
      </c>
      <c r="AQ258" s="3" t="s">
        <v>210</v>
      </c>
      <c r="AR258" s="3" t="s">
        <v>210</v>
      </c>
      <c r="AS258" s="3" t="s">
        <v>190</v>
      </c>
      <c r="AT258" s="3" t="s">
        <v>234</v>
      </c>
      <c r="AU258" s="3" t="s">
        <v>153</v>
      </c>
      <c r="AV258" s="3" t="s">
        <v>155</v>
      </c>
      <c r="BD258" s="3" t="s">
        <v>153</v>
      </c>
      <c r="BE258" s="3" t="s">
        <v>156</v>
      </c>
      <c r="BF258" s="3" t="s">
        <v>156</v>
      </c>
      <c r="BG258" s="3" t="s">
        <v>156</v>
      </c>
      <c r="BH258" s="3" t="s">
        <v>156</v>
      </c>
      <c r="BI258" s="3" t="s">
        <v>195</v>
      </c>
      <c r="BJ258" s="3" t="s">
        <v>192</v>
      </c>
      <c r="BK258" s="3" t="s">
        <v>192</v>
      </c>
      <c r="BL258" s="3" t="s">
        <v>194</v>
      </c>
      <c r="BM258" s="3" t="s">
        <v>194</v>
      </c>
      <c r="BN258" s="3" t="s">
        <v>195</v>
      </c>
      <c r="BO258" s="3" t="s">
        <v>193</v>
      </c>
      <c r="BP258" s="3" t="s">
        <v>192</v>
      </c>
      <c r="BQ258" s="3" t="s">
        <v>197</v>
      </c>
      <c r="BR258" s="3" t="s">
        <v>197</v>
      </c>
      <c r="BS258" s="3" t="s">
        <v>197</v>
      </c>
      <c r="BT258" s="3" t="s">
        <v>166</v>
      </c>
      <c r="BU258" s="3" t="s">
        <v>166</v>
      </c>
      <c r="BV258" s="3" t="s">
        <v>166</v>
      </c>
      <c r="BW258" s="3" t="s">
        <v>197</v>
      </c>
      <c r="BX258" s="3" t="s">
        <v>192</v>
      </c>
      <c r="BY258" s="3" t="s">
        <v>192</v>
      </c>
      <c r="BZ258" s="3" t="s">
        <v>193</v>
      </c>
      <c r="CA258" s="3" t="s">
        <v>193</v>
      </c>
      <c r="CB258" s="3" t="s">
        <v>155</v>
      </c>
      <c r="CF258" s="3" t="s">
        <v>155</v>
      </c>
      <c r="CG258" s="3" t="s">
        <v>155</v>
      </c>
      <c r="CH258" s="3">
        <v>0.0</v>
      </c>
      <c r="CI258" s="3" t="s">
        <v>172</v>
      </c>
      <c r="CS258" s="3" t="s">
        <v>155</v>
      </c>
      <c r="CY258" s="3" t="s">
        <v>221</v>
      </c>
      <c r="CZ258" s="3" t="s">
        <v>200</v>
      </c>
      <c r="DA258" s="3" t="s">
        <v>200</v>
      </c>
      <c r="DB258" s="3" t="s">
        <v>179</v>
      </c>
      <c r="DC258" s="3" t="s">
        <v>200</v>
      </c>
      <c r="DD258" s="3" t="s">
        <v>200</v>
      </c>
      <c r="DE258" s="3" t="s">
        <v>200</v>
      </c>
      <c r="DF258" s="3" t="s">
        <v>230</v>
      </c>
      <c r="DG258" s="3" t="s">
        <v>230</v>
      </c>
      <c r="DH258" s="3" t="s">
        <v>180</v>
      </c>
      <c r="DI258" s="3" t="s">
        <v>230</v>
      </c>
      <c r="DJ258" s="3" t="s">
        <v>180</v>
      </c>
      <c r="DK258" s="3" t="s">
        <v>196</v>
      </c>
      <c r="DL258" s="3" t="s">
        <v>196</v>
      </c>
      <c r="DM258" s="3" t="s">
        <v>196</v>
      </c>
      <c r="DN258" s="3" t="s">
        <v>197</v>
      </c>
      <c r="DO258" s="3" t="s">
        <v>202</v>
      </c>
      <c r="DP258" s="3" t="s">
        <v>197</v>
      </c>
      <c r="DQ258" s="3" t="s">
        <v>197</v>
      </c>
      <c r="DR258" s="3" t="s">
        <v>197</v>
      </c>
      <c r="DS258" s="3" t="s">
        <v>196</v>
      </c>
      <c r="DT258" s="3" t="s">
        <v>197</v>
      </c>
      <c r="DU258" s="3" t="s">
        <v>202</v>
      </c>
      <c r="DV258" s="3" t="s">
        <v>196</v>
      </c>
      <c r="DW258" s="3" t="s">
        <v>197</v>
      </c>
      <c r="DX258" s="3" t="s">
        <v>196</v>
      </c>
      <c r="DY258" s="3" t="s">
        <v>197</v>
      </c>
      <c r="DZ258" s="3" t="s">
        <v>197</v>
      </c>
      <c r="EA258" s="3" t="s">
        <v>310</v>
      </c>
      <c r="EB258" s="3" t="s">
        <v>274</v>
      </c>
      <c r="EC258" s="3" t="s">
        <v>340</v>
      </c>
      <c r="ED258" s="3" t="s">
        <v>310</v>
      </c>
      <c r="EE258" s="3" t="s">
        <v>340</v>
      </c>
      <c r="EF258" s="3" t="s">
        <v>274</v>
      </c>
      <c r="EG258" s="3" t="s">
        <v>310</v>
      </c>
      <c r="EH258" s="3" t="s">
        <v>215</v>
      </c>
      <c r="EI258" s="3" t="s">
        <v>215</v>
      </c>
      <c r="EJ258" s="3" t="s">
        <v>247</v>
      </c>
      <c r="EK258" s="3" t="s">
        <v>247</v>
      </c>
      <c r="EL258" s="3" t="s">
        <v>215</v>
      </c>
      <c r="EM258" s="3" t="s">
        <v>247</v>
      </c>
      <c r="EN258" s="3" t="s">
        <v>215</v>
      </c>
      <c r="EO258" s="3" t="s">
        <v>193</v>
      </c>
      <c r="EP258" s="3" t="s">
        <v>193</v>
      </c>
      <c r="EQ258" s="3" t="s">
        <v>206</v>
      </c>
      <c r="ER258" s="3" t="s">
        <v>193</v>
      </c>
      <c r="ES258" s="3" t="s">
        <v>193</v>
      </c>
      <c r="ET258" s="3" t="s">
        <v>206</v>
      </c>
      <c r="EU258" s="3" t="s">
        <v>193</v>
      </c>
      <c r="EV258" s="3" t="s">
        <v>558</v>
      </c>
      <c r="EW258" s="4" t="str">
        <f>TEXT("6279263890149662477","0")</f>
        <v>6279263890149662477</v>
      </c>
    </row>
    <row r="259">
      <c r="A259" s="2">
        <v>45847.969930555555</v>
      </c>
      <c r="B259" s="3" t="s">
        <v>153</v>
      </c>
      <c r="C259" s="3" t="s">
        <v>155</v>
      </c>
      <c r="E259" s="3" t="s">
        <v>155</v>
      </c>
      <c r="F259" s="3" t="s">
        <v>153</v>
      </c>
      <c r="G259" s="3" t="s">
        <v>153</v>
      </c>
      <c r="K259" s="3" t="s">
        <v>185</v>
      </c>
      <c r="N259" s="3" t="s">
        <v>158</v>
      </c>
      <c r="R259" s="3" t="s">
        <v>157</v>
      </c>
      <c r="W259" s="3" t="s">
        <v>157</v>
      </c>
      <c r="AB259" s="3" t="s">
        <v>157</v>
      </c>
      <c r="AG259" s="3" t="s">
        <v>208</v>
      </c>
      <c r="AH259" s="3">
        <v>2025.0</v>
      </c>
      <c r="AI259" s="3" t="s">
        <v>187</v>
      </c>
      <c r="AK259" s="3" t="s">
        <v>258</v>
      </c>
      <c r="AN259" s="3" t="s">
        <v>559</v>
      </c>
      <c r="AP259" s="3" t="s">
        <v>190</v>
      </c>
      <c r="AQ259" s="3" t="s">
        <v>250</v>
      </c>
      <c r="AR259" s="3" t="s">
        <v>250</v>
      </c>
      <c r="AS259" s="3" t="s">
        <v>250</v>
      </c>
      <c r="AT259" s="3" t="s">
        <v>162</v>
      </c>
      <c r="AU259" s="3" t="s">
        <v>153</v>
      </c>
      <c r="AV259" s="3" t="s">
        <v>153</v>
      </c>
      <c r="AW259" s="3" t="s">
        <v>163</v>
      </c>
      <c r="AX259" s="3" t="s">
        <v>153</v>
      </c>
      <c r="AY259" s="3" t="s">
        <v>238</v>
      </c>
      <c r="AZ259" s="3" t="s">
        <v>153</v>
      </c>
      <c r="BA259" s="3" t="s">
        <v>153</v>
      </c>
      <c r="BB259" s="3" t="s">
        <v>239</v>
      </c>
      <c r="BC259" s="3" t="s">
        <v>155</v>
      </c>
      <c r="BD259" s="3" t="s">
        <v>153</v>
      </c>
      <c r="BE259" s="3" t="s">
        <v>227</v>
      </c>
      <c r="BF259" s="3" t="s">
        <v>220</v>
      </c>
      <c r="BG259" s="3" t="s">
        <v>227</v>
      </c>
      <c r="BH259" s="3" t="s">
        <v>220</v>
      </c>
      <c r="BI259" s="3" t="s">
        <v>193</v>
      </c>
      <c r="BJ259" s="3" t="s">
        <v>195</v>
      </c>
      <c r="BK259" s="3" t="s">
        <v>195</v>
      </c>
      <c r="BL259" s="3" t="s">
        <v>193</v>
      </c>
      <c r="BM259" s="3" t="s">
        <v>193</v>
      </c>
      <c r="BN259" s="3" t="s">
        <v>195</v>
      </c>
      <c r="BO259" s="3" t="s">
        <v>193</v>
      </c>
      <c r="BP259" s="3" t="s">
        <v>193</v>
      </c>
      <c r="BQ259" s="3" t="s">
        <v>181</v>
      </c>
      <c r="BR259" s="3" t="s">
        <v>196</v>
      </c>
      <c r="BS259" s="3" t="s">
        <v>197</v>
      </c>
      <c r="BT259" s="3" t="s">
        <v>197</v>
      </c>
      <c r="BU259" s="3" t="s">
        <v>197</v>
      </c>
      <c r="BV259" s="3" t="s">
        <v>197</v>
      </c>
      <c r="BW259" s="3" t="s">
        <v>197</v>
      </c>
      <c r="BX259" s="3" t="s">
        <v>193</v>
      </c>
      <c r="BY259" s="3" t="s">
        <v>193</v>
      </c>
      <c r="BZ259" s="3" t="s">
        <v>165</v>
      </c>
      <c r="CA259" s="3" t="s">
        <v>165</v>
      </c>
      <c r="CB259" s="3" t="s">
        <v>153</v>
      </c>
      <c r="CC259" s="3" t="s">
        <v>167</v>
      </c>
      <c r="CD259" s="3" t="s">
        <v>228</v>
      </c>
      <c r="CE259" s="3" t="s">
        <v>155</v>
      </c>
      <c r="CF259" s="3" t="s">
        <v>155</v>
      </c>
      <c r="CG259" s="3" t="s">
        <v>256</v>
      </c>
      <c r="CH259" s="3">
        <v>5.0</v>
      </c>
      <c r="CI259" s="3" t="s">
        <v>172</v>
      </c>
      <c r="CS259" s="3" t="s">
        <v>155</v>
      </c>
      <c r="CY259" s="3" t="s">
        <v>180</v>
      </c>
      <c r="CZ259" s="3" t="s">
        <v>179</v>
      </c>
      <c r="DA259" s="3" t="s">
        <v>179</v>
      </c>
      <c r="DB259" s="3" t="s">
        <v>179</v>
      </c>
      <c r="DC259" s="3" t="s">
        <v>179</v>
      </c>
      <c r="DD259" s="3" t="s">
        <v>200</v>
      </c>
      <c r="DE259" s="3" t="s">
        <v>200</v>
      </c>
      <c r="DF259" s="3" t="s">
        <v>230</v>
      </c>
      <c r="DG259" s="3" t="s">
        <v>230</v>
      </c>
      <c r="DH259" s="3" t="s">
        <v>230</v>
      </c>
      <c r="DI259" s="3" t="s">
        <v>180</v>
      </c>
      <c r="DJ259" s="3" t="s">
        <v>230</v>
      </c>
      <c r="DK259" s="3" t="s">
        <v>202</v>
      </c>
      <c r="DL259" s="3" t="s">
        <v>197</v>
      </c>
      <c r="DM259" s="3" t="s">
        <v>196</v>
      </c>
      <c r="DN259" s="3" t="s">
        <v>202</v>
      </c>
      <c r="DO259" s="3" t="s">
        <v>202</v>
      </c>
      <c r="DP259" s="3" t="s">
        <v>197</v>
      </c>
      <c r="DQ259" s="3" t="s">
        <v>181</v>
      </c>
      <c r="DR259" s="3" t="s">
        <v>181</v>
      </c>
      <c r="DS259" s="3" t="s">
        <v>203</v>
      </c>
      <c r="DT259" s="3" t="s">
        <v>197</v>
      </c>
      <c r="DU259" s="3" t="s">
        <v>202</v>
      </c>
      <c r="DV259" s="3" t="s">
        <v>202</v>
      </c>
      <c r="DW259" s="3" t="s">
        <v>202</v>
      </c>
      <c r="DX259" s="3" t="s">
        <v>202</v>
      </c>
      <c r="DY259" s="3" t="s">
        <v>197</v>
      </c>
      <c r="DZ259" s="3" t="s">
        <v>197</v>
      </c>
      <c r="EA259" s="3" t="s">
        <v>155</v>
      </c>
      <c r="EB259" s="3" t="s">
        <v>155</v>
      </c>
      <c r="EC259" s="3" t="s">
        <v>155</v>
      </c>
      <c r="ED259" s="3" t="s">
        <v>155</v>
      </c>
      <c r="EE259" s="3" t="s">
        <v>155</v>
      </c>
      <c r="EF259" s="3" t="s">
        <v>155</v>
      </c>
      <c r="EG259" s="3" t="s">
        <v>155</v>
      </c>
      <c r="EH259" s="3" t="s">
        <v>204</v>
      </c>
      <c r="EI259" s="3" t="s">
        <v>204</v>
      </c>
      <c r="EJ259" s="3" t="s">
        <v>204</v>
      </c>
      <c r="EK259" s="3" t="s">
        <v>222</v>
      </c>
      <c r="EL259" s="3" t="s">
        <v>182</v>
      </c>
      <c r="EM259" s="3" t="s">
        <v>204</v>
      </c>
      <c r="EN259" s="3" t="s">
        <v>204</v>
      </c>
      <c r="EO259" s="3" t="s">
        <v>205</v>
      </c>
      <c r="EP259" s="3" t="s">
        <v>205</v>
      </c>
      <c r="EQ259" s="3" t="s">
        <v>205</v>
      </c>
      <c r="ER259" s="3" t="s">
        <v>205</v>
      </c>
      <c r="ES259" s="3" t="s">
        <v>205</v>
      </c>
      <c r="ET259" s="3" t="s">
        <v>205</v>
      </c>
      <c r="EU259" s="3" t="s">
        <v>205</v>
      </c>
      <c r="EV259" s="3" t="s">
        <v>560</v>
      </c>
      <c r="EW259" s="4" t="str">
        <f>TEXT("6279266028768679894","0")</f>
        <v>6279266028768679894</v>
      </c>
    </row>
    <row r="260">
      <c r="A260" s="2">
        <v>45847.97201388889</v>
      </c>
      <c r="B260" s="3" t="s">
        <v>153</v>
      </c>
      <c r="C260" s="3" t="s">
        <v>155</v>
      </c>
      <c r="E260" s="3" t="s">
        <v>155</v>
      </c>
      <c r="F260" s="3" t="s">
        <v>153</v>
      </c>
      <c r="G260" s="3" t="s">
        <v>155</v>
      </c>
      <c r="K260" s="3" t="s">
        <v>185</v>
      </c>
      <c r="N260" s="3" t="s">
        <v>158</v>
      </c>
      <c r="S260" s="3" t="s">
        <v>158</v>
      </c>
      <c r="W260" s="3" t="s">
        <v>157</v>
      </c>
      <c r="AC260" s="3" t="s">
        <v>158</v>
      </c>
      <c r="AG260" s="3" t="s">
        <v>224</v>
      </c>
      <c r="AH260" s="3">
        <v>2023.0</v>
      </c>
      <c r="AI260" s="3" t="s">
        <v>209</v>
      </c>
      <c r="AP260" s="3" t="s">
        <v>190</v>
      </c>
      <c r="AQ260" s="3" t="s">
        <v>190</v>
      </c>
      <c r="AR260" s="3" t="s">
        <v>243</v>
      </c>
      <c r="AS260" s="3" t="s">
        <v>190</v>
      </c>
      <c r="AT260" s="3" t="s">
        <v>234</v>
      </c>
      <c r="AU260" s="3" t="s">
        <v>153</v>
      </c>
      <c r="AV260" s="3" t="s">
        <v>153</v>
      </c>
      <c r="AW260" s="3" t="s">
        <v>219</v>
      </c>
      <c r="AX260" s="3" t="s">
        <v>153</v>
      </c>
      <c r="AY260" s="3" t="s">
        <v>212</v>
      </c>
      <c r="BD260" s="3" t="s">
        <v>153</v>
      </c>
      <c r="BE260" s="3" t="s">
        <v>156</v>
      </c>
      <c r="BF260" s="3" t="s">
        <v>191</v>
      </c>
      <c r="BG260" s="3" t="s">
        <v>156</v>
      </c>
      <c r="BH260" s="3" t="s">
        <v>191</v>
      </c>
      <c r="BI260" s="3" t="s">
        <v>193</v>
      </c>
      <c r="BJ260" s="3" t="s">
        <v>193</v>
      </c>
      <c r="BK260" s="3" t="s">
        <v>193</v>
      </c>
      <c r="BL260" s="3" t="s">
        <v>193</v>
      </c>
      <c r="BM260" s="3" t="s">
        <v>193</v>
      </c>
      <c r="BN260" s="3" t="s">
        <v>193</v>
      </c>
      <c r="BO260" s="3" t="s">
        <v>193</v>
      </c>
      <c r="BP260" s="3" t="s">
        <v>193</v>
      </c>
      <c r="BQ260" s="3" t="s">
        <v>196</v>
      </c>
      <c r="BR260" s="3" t="s">
        <v>197</v>
      </c>
      <c r="BS260" s="3" t="s">
        <v>196</v>
      </c>
      <c r="BT260" s="3" t="s">
        <v>197</v>
      </c>
      <c r="BU260" s="3" t="s">
        <v>197</v>
      </c>
      <c r="BV260" s="3" t="s">
        <v>197</v>
      </c>
      <c r="BW260" s="3" t="s">
        <v>197</v>
      </c>
      <c r="BX260" s="3" t="s">
        <v>193</v>
      </c>
      <c r="BY260" s="3" t="s">
        <v>193</v>
      </c>
      <c r="BZ260" s="3" t="s">
        <v>193</v>
      </c>
      <c r="CA260" s="3" t="s">
        <v>195</v>
      </c>
      <c r="CB260" s="3" t="s">
        <v>155</v>
      </c>
      <c r="CF260" s="3" t="s">
        <v>155</v>
      </c>
      <c r="CG260" s="3" t="s">
        <v>155</v>
      </c>
      <c r="CH260" s="3">
        <v>2.0</v>
      </c>
      <c r="CI260" s="3" t="s">
        <v>172</v>
      </c>
      <c r="CS260" s="3" t="s">
        <v>155</v>
      </c>
      <c r="CY260" s="3" t="s">
        <v>180</v>
      </c>
      <c r="CZ260" s="3" t="s">
        <v>179</v>
      </c>
      <c r="DA260" s="3" t="s">
        <v>179</v>
      </c>
      <c r="DB260" s="3" t="s">
        <v>200</v>
      </c>
      <c r="DC260" s="3" t="s">
        <v>200</v>
      </c>
      <c r="DD260" s="3" t="s">
        <v>200</v>
      </c>
      <c r="DE260" s="3" t="s">
        <v>200</v>
      </c>
      <c r="DF260" s="3" t="s">
        <v>180</v>
      </c>
      <c r="DG260" s="3" t="s">
        <v>180</v>
      </c>
      <c r="DH260" s="3" t="s">
        <v>180</v>
      </c>
      <c r="DI260" s="3" t="s">
        <v>230</v>
      </c>
      <c r="DJ260" s="3" t="s">
        <v>180</v>
      </c>
      <c r="DK260" s="3" t="s">
        <v>196</v>
      </c>
      <c r="DL260" s="3" t="s">
        <v>197</v>
      </c>
      <c r="DM260" s="3" t="s">
        <v>197</v>
      </c>
      <c r="DN260" s="3" t="s">
        <v>196</v>
      </c>
      <c r="DO260" s="3" t="s">
        <v>197</v>
      </c>
      <c r="DP260" s="3" t="s">
        <v>197</v>
      </c>
      <c r="DQ260" s="3" t="s">
        <v>203</v>
      </c>
      <c r="DR260" s="3" t="s">
        <v>203</v>
      </c>
      <c r="DS260" s="3" t="s">
        <v>203</v>
      </c>
      <c r="DT260" s="3" t="s">
        <v>203</v>
      </c>
      <c r="DU260" s="3" t="s">
        <v>197</v>
      </c>
      <c r="DV260" s="3" t="s">
        <v>202</v>
      </c>
      <c r="DW260" s="3" t="s">
        <v>197</v>
      </c>
      <c r="DX260" s="3" t="s">
        <v>196</v>
      </c>
      <c r="DY260" s="3" t="s">
        <v>202</v>
      </c>
      <c r="DZ260" s="3" t="s">
        <v>202</v>
      </c>
      <c r="EA260" s="3" t="s">
        <v>155</v>
      </c>
      <c r="EB260" s="3" t="s">
        <v>155</v>
      </c>
      <c r="EC260" s="3" t="s">
        <v>155</v>
      </c>
      <c r="ED260" s="3" t="s">
        <v>155</v>
      </c>
      <c r="EE260" s="3" t="s">
        <v>155</v>
      </c>
      <c r="EF260" s="3" t="s">
        <v>155</v>
      </c>
      <c r="EG260" s="3" t="s">
        <v>155</v>
      </c>
      <c r="EH260" s="3" t="s">
        <v>204</v>
      </c>
      <c r="EI260" s="3" t="s">
        <v>204</v>
      </c>
      <c r="EJ260" s="3" t="s">
        <v>204</v>
      </c>
      <c r="EK260" s="3" t="s">
        <v>215</v>
      </c>
      <c r="EL260" s="3" t="s">
        <v>182</v>
      </c>
      <c r="EM260" s="3" t="s">
        <v>182</v>
      </c>
      <c r="EN260" s="3" t="s">
        <v>182</v>
      </c>
      <c r="EO260" s="3" t="s">
        <v>183</v>
      </c>
      <c r="EP260" s="3" t="s">
        <v>206</v>
      </c>
      <c r="EQ260" s="3" t="s">
        <v>206</v>
      </c>
      <c r="ER260" s="3" t="s">
        <v>183</v>
      </c>
      <c r="ES260" s="3" t="s">
        <v>192</v>
      </c>
      <c r="ET260" s="3" t="s">
        <v>206</v>
      </c>
      <c r="EU260" s="3" t="s">
        <v>192</v>
      </c>
      <c r="EV260" s="3" t="s">
        <v>561</v>
      </c>
      <c r="EW260" s="4" t="str">
        <f>TEXT("6279267820314876576","0")</f>
        <v>6279267820314876576</v>
      </c>
    </row>
    <row r="261">
      <c r="A261" s="2">
        <v>45847.98054398148</v>
      </c>
      <c r="B261" s="3" t="s">
        <v>153</v>
      </c>
      <c r="C261" s="3" t="s">
        <v>155</v>
      </c>
      <c r="E261" s="3" t="s">
        <v>155</v>
      </c>
      <c r="F261" s="3" t="s">
        <v>155</v>
      </c>
      <c r="G261" s="3" t="s">
        <v>155</v>
      </c>
      <c r="J261" s="3" t="s">
        <v>186</v>
      </c>
      <c r="N261" s="3" t="s">
        <v>158</v>
      </c>
      <c r="R261" s="3" t="s">
        <v>157</v>
      </c>
      <c r="W261" s="3" t="s">
        <v>157</v>
      </c>
      <c r="AB261" s="3" t="s">
        <v>157</v>
      </c>
      <c r="AG261" s="3" t="s">
        <v>159</v>
      </c>
      <c r="AH261" s="3">
        <v>2021.0</v>
      </c>
      <c r="AI261" s="3" t="s">
        <v>187</v>
      </c>
      <c r="AL261" s="3" t="s">
        <v>237</v>
      </c>
      <c r="AN261" s="3" t="s">
        <v>270</v>
      </c>
      <c r="AP261" s="3" t="s">
        <v>243</v>
      </c>
      <c r="AQ261" s="3" t="s">
        <v>243</v>
      </c>
      <c r="AR261" s="3" t="s">
        <v>225</v>
      </c>
      <c r="AS261" s="3" t="s">
        <v>225</v>
      </c>
      <c r="AT261" s="3" t="s">
        <v>162</v>
      </c>
      <c r="AU261" s="3" t="s">
        <v>155</v>
      </c>
      <c r="BD261" s="3" t="s">
        <v>153</v>
      </c>
      <c r="BE261" s="3" t="s">
        <v>191</v>
      </c>
      <c r="BF261" s="3" t="s">
        <v>191</v>
      </c>
      <c r="BG261" s="3" t="s">
        <v>164</v>
      </c>
      <c r="BH261" s="3" t="s">
        <v>213</v>
      </c>
      <c r="BI261" s="3" t="s">
        <v>195</v>
      </c>
      <c r="BJ261" s="3" t="s">
        <v>192</v>
      </c>
      <c r="BK261" s="3" t="s">
        <v>192</v>
      </c>
      <c r="BL261" s="3" t="s">
        <v>195</v>
      </c>
      <c r="BM261" s="3" t="s">
        <v>195</v>
      </c>
      <c r="BN261" s="3" t="s">
        <v>192</v>
      </c>
      <c r="BO261" s="3" t="s">
        <v>193</v>
      </c>
      <c r="BP261" s="3" t="s">
        <v>193</v>
      </c>
      <c r="BQ261" s="3" t="s">
        <v>196</v>
      </c>
      <c r="BR261" s="3" t="s">
        <v>181</v>
      </c>
      <c r="BS261" s="3" t="s">
        <v>197</v>
      </c>
      <c r="BT261" s="3" t="s">
        <v>196</v>
      </c>
      <c r="BU261" s="3" t="s">
        <v>197</v>
      </c>
      <c r="BV261" s="3" t="s">
        <v>197</v>
      </c>
      <c r="BW261" s="3" t="s">
        <v>166</v>
      </c>
      <c r="CB261" s="3" t="s">
        <v>155</v>
      </c>
      <c r="CF261" s="3" t="s">
        <v>419</v>
      </c>
      <c r="CG261" s="3" t="s">
        <v>281</v>
      </c>
      <c r="CH261" s="3">
        <v>3.0</v>
      </c>
      <c r="CI261" s="3" t="s">
        <v>172</v>
      </c>
      <c r="CS261" s="3" t="s">
        <v>155</v>
      </c>
      <c r="CY261" s="3" t="s">
        <v>180</v>
      </c>
      <c r="CZ261" s="3" t="s">
        <v>179</v>
      </c>
      <c r="DA261" s="3" t="s">
        <v>199</v>
      </c>
      <c r="DB261" s="3" t="s">
        <v>179</v>
      </c>
      <c r="DC261" s="3" t="s">
        <v>179</v>
      </c>
      <c r="DD261" s="3" t="s">
        <v>199</v>
      </c>
      <c r="DE261" s="3" t="s">
        <v>200</v>
      </c>
      <c r="DF261" s="3" t="s">
        <v>180</v>
      </c>
      <c r="DG261" s="3" t="s">
        <v>230</v>
      </c>
      <c r="DH261" s="3" t="s">
        <v>180</v>
      </c>
      <c r="DI261" s="3" t="s">
        <v>180</v>
      </c>
      <c r="DJ261" s="3" t="s">
        <v>180</v>
      </c>
      <c r="DK261" s="3" t="s">
        <v>196</v>
      </c>
      <c r="DL261" s="3" t="s">
        <v>196</v>
      </c>
      <c r="DM261" s="3" t="s">
        <v>197</v>
      </c>
      <c r="DN261" s="3" t="s">
        <v>197</v>
      </c>
      <c r="DO261" s="3" t="s">
        <v>202</v>
      </c>
      <c r="DP261" s="3" t="s">
        <v>197</v>
      </c>
      <c r="DQ261" s="3" t="s">
        <v>202</v>
      </c>
      <c r="DR261" s="3" t="s">
        <v>202</v>
      </c>
      <c r="DS261" s="3" t="s">
        <v>202</v>
      </c>
      <c r="DT261" s="3" t="s">
        <v>202</v>
      </c>
      <c r="DU261" s="3" t="s">
        <v>202</v>
      </c>
      <c r="DV261" s="3" t="s">
        <v>202</v>
      </c>
      <c r="DW261" s="3" t="s">
        <v>202</v>
      </c>
      <c r="DX261" s="3" t="s">
        <v>202</v>
      </c>
      <c r="DY261" s="3" t="s">
        <v>196</v>
      </c>
      <c r="DZ261" s="3" t="s">
        <v>197</v>
      </c>
      <c r="EA261" s="3" t="s">
        <v>155</v>
      </c>
      <c r="EB261" s="3" t="s">
        <v>155</v>
      </c>
      <c r="EC261" s="3" t="s">
        <v>155</v>
      </c>
      <c r="ED261" s="3" t="s">
        <v>155</v>
      </c>
      <c r="EE261" s="3" t="s">
        <v>155</v>
      </c>
      <c r="EF261" s="3" t="s">
        <v>155</v>
      </c>
      <c r="EG261" s="3" t="s">
        <v>155</v>
      </c>
      <c r="EH261" s="3" t="s">
        <v>222</v>
      </c>
      <c r="EI261" s="3" t="s">
        <v>222</v>
      </c>
      <c r="EJ261" s="3" t="s">
        <v>222</v>
      </c>
      <c r="EK261" s="3" t="s">
        <v>182</v>
      </c>
      <c r="EL261" s="3" t="s">
        <v>182</v>
      </c>
      <c r="EM261" s="3" t="s">
        <v>222</v>
      </c>
      <c r="EN261" s="3" t="s">
        <v>222</v>
      </c>
      <c r="EO261" s="3" t="s">
        <v>192</v>
      </c>
      <c r="EP261" s="3" t="s">
        <v>192</v>
      </c>
      <c r="EQ261" s="3" t="s">
        <v>192</v>
      </c>
      <c r="ER261" s="3" t="s">
        <v>206</v>
      </c>
      <c r="ES261" s="3" t="s">
        <v>206</v>
      </c>
      <c r="ET261" s="3" t="s">
        <v>206</v>
      </c>
      <c r="EU261" s="3" t="s">
        <v>192</v>
      </c>
      <c r="EV261" s="3" t="s">
        <v>562</v>
      </c>
      <c r="EW261" s="4" t="str">
        <f>TEXT("6279275194013606553","0")</f>
        <v>6279275194013606553</v>
      </c>
    </row>
    <row r="262">
      <c r="A262" s="2">
        <v>45847.99539351852</v>
      </c>
      <c r="B262" s="3" t="s">
        <v>153</v>
      </c>
      <c r="C262" s="3" t="s">
        <v>155</v>
      </c>
      <c r="E262" s="3" t="s">
        <v>155</v>
      </c>
      <c r="F262" s="3" t="s">
        <v>155</v>
      </c>
      <c r="G262" s="3" t="s">
        <v>155</v>
      </c>
      <c r="I262" s="3" t="s">
        <v>158</v>
      </c>
      <c r="M262" s="3" t="s">
        <v>157</v>
      </c>
      <c r="S262" s="3" t="s">
        <v>158</v>
      </c>
      <c r="W262" s="3" t="s">
        <v>157</v>
      </c>
      <c r="AB262" s="3" t="s">
        <v>157</v>
      </c>
      <c r="AG262" s="3" t="s">
        <v>208</v>
      </c>
      <c r="AH262" s="3">
        <v>2015.0</v>
      </c>
      <c r="AI262" s="3" t="s">
        <v>187</v>
      </c>
      <c r="AL262" s="3" t="s">
        <v>237</v>
      </c>
      <c r="AN262" s="3" t="s">
        <v>246</v>
      </c>
      <c r="AP262" s="3" t="s">
        <v>225</v>
      </c>
      <c r="AQ262" s="3" t="s">
        <v>225</v>
      </c>
      <c r="AR262" s="3" t="s">
        <v>225</v>
      </c>
      <c r="AS262" s="3" t="s">
        <v>225</v>
      </c>
      <c r="AT262" s="3" t="s">
        <v>162</v>
      </c>
      <c r="AU262" s="3" t="s">
        <v>153</v>
      </c>
      <c r="AV262" s="3" t="s">
        <v>153</v>
      </c>
      <c r="AW262" s="3" t="s">
        <v>355</v>
      </c>
      <c r="AX262" s="3" t="s">
        <v>153</v>
      </c>
      <c r="AY262" s="3" t="s">
        <v>244</v>
      </c>
      <c r="AZ262" s="3" t="s">
        <v>155</v>
      </c>
      <c r="BA262" s="3" t="s">
        <v>155</v>
      </c>
      <c r="BB262" s="3" t="s">
        <v>255</v>
      </c>
      <c r="BC262" s="3" t="s">
        <v>155</v>
      </c>
      <c r="BD262" s="3" t="s">
        <v>153</v>
      </c>
      <c r="BE262" s="3" t="s">
        <v>164</v>
      </c>
      <c r="BF262" s="3" t="s">
        <v>164</v>
      </c>
      <c r="BG262" s="3" t="s">
        <v>164</v>
      </c>
      <c r="BH262" s="3" t="s">
        <v>164</v>
      </c>
      <c r="BI262" s="3" t="s">
        <v>165</v>
      </c>
      <c r="BJ262" s="3" t="s">
        <v>165</v>
      </c>
      <c r="BK262" s="3" t="s">
        <v>165</v>
      </c>
      <c r="BL262" s="3" t="s">
        <v>165</v>
      </c>
      <c r="BM262" s="3" t="s">
        <v>165</v>
      </c>
      <c r="BN262" s="3" t="s">
        <v>165</v>
      </c>
      <c r="BO262" s="3" t="s">
        <v>165</v>
      </c>
      <c r="BP262" s="3" t="s">
        <v>165</v>
      </c>
      <c r="BQ262" s="3" t="s">
        <v>196</v>
      </c>
      <c r="BR262" s="3" t="s">
        <v>166</v>
      </c>
      <c r="BS262" s="3" t="s">
        <v>196</v>
      </c>
      <c r="BT262" s="3" t="s">
        <v>166</v>
      </c>
      <c r="BU262" s="3" t="s">
        <v>166</v>
      </c>
      <c r="BV262" s="3" t="s">
        <v>166</v>
      </c>
      <c r="BW262" s="3" t="s">
        <v>166</v>
      </c>
      <c r="BX262" s="3" t="s">
        <v>165</v>
      </c>
      <c r="BY262" s="3" t="s">
        <v>165</v>
      </c>
      <c r="BZ262" s="3" t="s">
        <v>165</v>
      </c>
      <c r="CA262" s="3" t="s">
        <v>165</v>
      </c>
      <c r="CB262" s="3" t="s">
        <v>155</v>
      </c>
      <c r="CF262" s="3" t="s">
        <v>155</v>
      </c>
      <c r="CG262" s="3" t="s">
        <v>155</v>
      </c>
      <c r="CH262" s="3">
        <v>0.0</v>
      </c>
      <c r="CI262" s="3" t="s">
        <v>172</v>
      </c>
      <c r="CS262" s="3" t="s">
        <v>155</v>
      </c>
      <c r="CY262" s="3" t="s">
        <v>221</v>
      </c>
      <c r="CZ262" s="3" t="s">
        <v>200</v>
      </c>
      <c r="DA262" s="3" t="s">
        <v>200</v>
      </c>
      <c r="DB262" s="3" t="s">
        <v>200</v>
      </c>
      <c r="DC262" s="3" t="s">
        <v>200</v>
      </c>
      <c r="DD262" s="3" t="s">
        <v>200</v>
      </c>
      <c r="DE262" s="3" t="s">
        <v>200</v>
      </c>
      <c r="DF262" s="3" t="s">
        <v>230</v>
      </c>
      <c r="DG262" s="3" t="s">
        <v>230</v>
      </c>
      <c r="DH262" s="3" t="s">
        <v>230</v>
      </c>
      <c r="DI262" s="3" t="s">
        <v>230</v>
      </c>
      <c r="DJ262" s="3" t="s">
        <v>230</v>
      </c>
      <c r="DK262" s="3" t="s">
        <v>202</v>
      </c>
      <c r="DL262" s="3" t="s">
        <v>202</v>
      </c>
      <c r="DM262" s="3" t="s">
        <v>202</v>
      </c>
      <c r="DN262" s="3" t="s">
        <v>202</v>
      </c>
      <c r="DO262" s="3" t="s">
        <v>202</v>
      </c>
      <c r="DP262" s="3" t="s">
        <v>202</v>
      </c>
      <c r="DQ262" s="3" t="s">
        <v>203</v>
      </c>
      <c r="DR262" s="3" t="s">
        <v>203</v>
      </c>
      <c r="DS262" s="3" t="s">
        <v>203</v>
      </c>
      <c r="DT262" s="3" t="s">
        <v>203</v>
      </c>
      <c r="DU262" s="3" t="s">
        <v>202</v>
      </c>
      <c r="DV262" s="3" t="s">
        <v>202</v>
      </c>
      <c r="DW262" s="3" t="s">
        <v>202</v>
      </c>
      <c r="DX262" s="3" t="s">
        <v>202</v>
      </c>
      <c r="DY262" s="3" t="s">
        <v>202</v>
      </c>
      <c r="DZ262" s="3" t="s">
        <v>202</v>
      </c>
      <c r="EA262" s="3" t="s">
        <v>155</v>
      </c>
      <c r="EB262" s="3" t="s">
        <v>155</v>
      </c>
      <c r="EC262" s="3" t="s">
        <v>155</v>
      </c>
      <c r="ED262" s="3" t="s">
        <v>155</v>
      </c>
      <c r="EE262" s="3" t="s">
        <v>155</v>
      </c>
      <c r="EF262" s="3" t="s">
        <v>155</v>
      </c>
      <c r="EG262" s="3" t="s">
        <v>155</v>
      </c>
      <c r="EH262" s="3" t="s">
        <v>204</v>
      </c>
      <c r="EI262" s="3" t="s">
        <v>204</v>
      </c>
      <c r="EJ262" s="3" t="s">
        <v>204</v>
      </c>
      <c r="EK262" s="3" t="s">
        <v>182</v>
      </c>
      <c r="EL262" s="3" t="s">
        <v>182</v>
      </c>
      <c r="EM262" s="3" t="s">
        <v>247</v>
      </c>
      <c r="EN262" s="3" t="s">
        <v>182</v>
      </c>
      <c r="EO262" s="3" t="s">
        <v>183</v>
      </c>
      <c r="EP262" s="3" t="s">
        <v>183</v>
      </c>
      <c r="EQ262" s="3" t="s">
        <v>183</v>
      </c>
      <c r="ER262" s="3" t="s">
        <v>183</v>
      </c>
      <c r="ES262" s="3" t="s">
        <v>183</v>
      </c>
      <c r="ET262" s="3" t="s">
        <v>183</v>
      </c>
      <c r="EU262" s="3" t="s">
        <v>183</v>
      </c>
      <c r="EV262" s="3" t="s">
        <v>563</v>
      </c>
      <c r="EW262" s="4" t="str">
        <f>TEXT("6279288025124682043","0")</f>
        <v>6279288025124682043</v>
      </c>
    </row>
    <row r="263">
      <c r="A263" s="2">
        <v>45848.02207175926</v>
      </c>
      <c r="B263" s="3" t="s">
        <v>153</v>
      </c>
      <c r="C263" s="3" t="s">
        <v>155</v>
      </c>
      <c r="E263" s="3" t="s">
        <v>155</v>
      </c>
      <c r="F263" s="3" t="s">
        <v>155</v>
      </c>
      <c r="G263" s="3" t="s">
        <v>155</v>
      </c>
      <c r="J263" s="3" t="s">
        <v>186</v>
      </c>
      <c r="O263" s="3" t="s">
        <v>186</v>
      </c>
      <c r="S263" s="3" t="s">
        <v>158</v>
      </c>
      <c r="W263" s="3" t="s">
        <v>157</v>
      </c>
      <c r="AD263" s="3" t="s">
        <v>186</v>
      </c>
      <c r="AG263" s="3" t="s">
        <v>159</v>
      </c>
      <c r="AH263" s="3">
        <v>2022.0</v>
      </c>
      <c r="AI263" s="3" t="s">
        <v>187</v>
      </c>
      <c r="AK263" s="3" t="s">
        <v>258</v>
      </c>
      <c r="AN263" s="3" t="s">
        <v>189</v>
      </c>
      <c r="AP263" s="3" t="s">
        <v>210</v>
      </c>
      <c r="AQ263" s="3" t="s">
        <v>210</v>
      </c>
      <c r="AR263" s="3" t="s">
        <v>243</v>
      </c>
      <c r="AS263" s="3" t="s">
        <v>210</v>
      </c>
      <c r="AT263" s="3" t="s">
        <v>251</v>
      </c>
      <c r="AU263" s="3" t="s">
        <v>153</v>
      </c>
      <c r="AV263" s="3" t="s">
        <v>153</v>
      </c>
      <c r="AW263" s="3" t="s">
        <v>163</v>
      </c>
      <c r="AX263" s="3" t="s">
        <v>153</v>
      </c>
      <c r="AY263" s="3" t="s">
        <v>244</v>
      </c>
      <c r="AZ263" s="3" t="s">
        <v>153</v>
      </c>
      <c r="BA263" s="3" t="s">
        <v>153</v>
      </c>
      <c r="BB263" s="3" t="s">
        <v>155</v>
      </c>
      <c r="BC263" s="3" t="s">
        <v>155</v>
      </c>
      <c r="BD263" s="3" t="s">
        <v>153</v>
      </c>
      <c r="BE263" s="3" t="s">
        <v>191</v>
      </c>
      <c r="BF263" s="3" t="s">
        <v>191</v>
      </c>
      <c r="BG263" s="3" t="s">
        <v>164</v>
      </c>
      <c r="BH263" s="3" t="s">
        <v>191</v>
      </c>
      <c r="BI263" s="3" t="s">
        <v>193</v>
      </c>
      <c r="BJ263" s="3" t="s">
        <v>165</v>
      </c>
      <c r="BK263" s="3" t="s">
        <v>193</v>
      </c>
      <c r="BL263" s="3" t="s">
        <v>165</v>
      </c>
      <c r="BM263" s="3" t="s">
        <v>165</v>
      </c>
      <c r="BN263" s="3" t="s">
        <v>193</v>
      </c>
      <c r="BO263" s="3" t="s">
        <v>165</v>
      </c>
      <c r="BP263" s="3" t="s">
        <v>193</v>
      </c>
      <c r="BQ263" s="3" t="s">
        <v>196</v>
      </c>
      <c r="BR263" s="3" t="s">
        <v>196</v>
      </c>
      <c r="BS263" s="3" t="s">
        <v>196</v>
      </c>
      <c r="BT263" s="3" t="s">
        <v>196</v>
      </c>
      <c r="BU263" s="3" t="s">
        <v>196</v>
      </c>
      <c r="BV263" s="3" t="s">
        <v>196</v>
      </c>
      <c r="BW263" s="3" t="s">
        <v>196</v>
      </c>
      <c r="BX263" s="3" t="s">
        <v>193</v>
      </c>
      <c r="BY263" s="3" t="s">
        <v>195</v>
      </c>
      <c r="BZ263" s="3" t="s">
        <v>195</v>
      </c>
      <c r="CA263" s="3" t="s">
        <v>195</v>
      </c>
      <c r="CB263" s="3" t="s">
        <v>155</v>
      </c>
      <c r="CF263" s="3" t="s">
        <v>259</v>
      </c>
      <c r="CG263" s="3" t="s">
        <v>256</v>
      </c>
      <c r="CH263" s="3">
        <v>5.0</v>
      </c>
      <c r="CI263" s="3" t="s">
        <v>172</v>
      </c>
      <c r="CS263" s="3" t="s">
        <v>155</v>
      </c>
      <c r="CY263" s="3" t="s">
        <v>201</v>
      </c>
      <c r="CZ263" s="3" t="s">
        <v>199</v>
      </c>
      <c r="DA263" s="3" t="s">
        <v>179</v>
      </c>
      <c r="DB263" s="3" t="s">
        <v>179</v>
      </c>
      <c r="DC263" s="3" t="s">
        <v>200</v>
      </c>
      <c r="DD263" s="3" t="s">
        <v>200</v>
      </c>
      <c r="DE263" s="3" t="s">
        <v>200</v>
      </c>
      <c r="DF263" s="3" t="s">
        <v>230</v>
      </c>
      <c r="DG263" s="3" t="s">
        <v>201</v>
      </c>
      <c r="DH263" s="3" t="s">
        <v>180</v>
      </c>
      <c r="DI263" s="3" t="s">
        <v>230</v>
      </c>
      <c r="DJ263" s="3" t="s">
        <v>230</v>
      </c>
      <c r="DK263" s="3" t="s">
        <v>181</v>
      </c>
      <c r="DL263" s="3" t="s">
        <v>196</v>
      </c>
      <c r="DM263" s="3" t="s">
        <v>196</v>
      </c>
      <c r="DN263" s="3" t="s">
        <v>196</v>
      </c>
      <c r="DO263" s="3" t="s">
        <v>196</v>
      </c>
      <c r="DP263" s="3" t="s">
        <v>181</v>
      </c>
      <c r="DQ263" s="3" t="s">
        <v>197</v>
      </c>
      <c r="DR263" s="3" t="s">
        <v>203</v>
      </c>
      <c r="DS263" s="3" t="s">
        <v>203</v>
      </c>
      <c r="DT263" s="3" t="s">
        <v>203</v>
      </c>
      <c r="DU263" s="3" t="s">
        <v>203</v>
      </c>
      <c r="DV263" s="3" t="s">
        <v>203</v>
      </c>
      <c r="DW263" s="3" t="s">
        <v>196</v>
      </c>
      <c r="DX263" s="3" t="s">
        <v>196</v>
      </c>
      <c r="DY263" s="3" t="s">
        <v>196</v>
      </c>
      <c r="DZ263" s="3" t="s">
        <v>196</v>
      </c>
      <c r="EA263" s="3" t="s">
        <v>155</v>
      </c>
      <c r="EB263" s="3" t="s">
        <v>155</v>
      </c>
      <c r="EC263" s="3" t="s">
        <v>155</v>
      </c>
      <c r="ED263" s="3" t="s">
        <v>155</v>
      </c>
      <c r="EE263" s="3" t="s">
        <v>155</v>
      </c>
      <c r="EF263" s="3" t="s">
        <v>155</v>
      </c>
      <c r="EG263" s="3" t="s">
        <v>155</v>
      </c>
      <c r="EH263" s="3" t="s">
        <v>204</v>
      </c>
      <c r="EI263" s="3" t="s">
        <v>204</v>
      </c>
      <c r="EJ263" s="3" t="s">
        <v>204</v>
      </c>
      <c r="EK263" s="3" t="s">
        <v>204</v>
      </c>
      <c r="EL263" s="3" t="s">
        <v>182</v>
      </c>
      <c r="EM263" s="3" t="s">
        <v>182</v>
      </c>
      <c r="EN263" s="3" t="s">
        <v>204</v>
      </c>
      <c r="EO263" s="3" t="s">
        <v>205</v>
      </c>
      <c r="EP263" s="3" t="s">
        <v>205</v>
      </c>
      <c r="EQ263" s="3" t="s">
        <v>205</v>
      </c>
      <c r="ER263" s="3" t="s">
        <v>205</v>
      </c>
      <c r="ES263" s="3" t="s">
        <v>206</v>
      </c>
      <c r="ET263" s="3" t="s">
        <v>192</v>
      </c>
      <c r="EU263" s="3" t="s">
        <v>192</v>
      </c>
      <c r="EV263" s="3" t="s">
        <v>564</v>
      </c>
      <c r="EW263" s="4" t="str">
        <f>TEXT("6279311070614966608","0")</f>
        <v>6279311070614966608</v>
      </c>
    </row>
    <row r="264">
      <c r="A264" s="2">
        <v>45848.053078703706</v>
      </c>
      <c r="B264" s="3" t="s">
        <v>153</v>
      </c>
      <c r="C264" s="3" t="s">
        <v>153</v>
      </c>
      <c r="D264" s="3" t="s">
        <v>284</v>
      </c>
      <c r="E264" s="3" t="s">
        <v>155</v>
      </c>
      <c r="F264" s="3" t="s">
        <v>153</v>
      </c>
      <c r="G264" s="3" t="s">
        <v>155</v>
      </c>
      <c r="J264" s="3" t="s">
        <v>186</v>
      </c>
      <c r="N264" s="3" t="s">
        <v>158</v>
      </c>
      <c r="R264" s="3" t="s">
        <v>157</v>
      </c>
      <c r="W264" s="3" t="s">
        <v>157</v>
      </c>
      <c r="AC264" s="3" t="s">
        <v>158</v>
      </c>
      <c r="AG264" s="3" t="s">
        <v>224</v>
      </c>
      <c r="AH264" s="3">
        <v>2021.0</v>
      </c>
      <c r="AI264" s="3" t="s">
        <v>187</v>
      </c>
      <c r="AK264" s="3" t="s">
        <v>258</v>
      </c>
      <c r="AN264" s="3" t="s">
        <v>233</v>
      </c>
      <c r="AP264" s="3" t="s">
        <v>250</v>
      </c>
      <c r="AQ264" s="3" t="s">
        <v>250</v>
      </c>
      <c r="AR264" s="3" t="s">
        <v>250</v>
      </c>
      <c r="AS264" s="3" t="s">
        <v>250</v>
      </c>
      <c r="AT264" s="3" t="s">
        <v>218</v>
      </c>
      <c r="AU264" s="3" t="s">
        <v>153</v>
      </c>
      <c r="AV264" s="3" t="s">
        <v>155</v>
      </c>
      <c r="BD264" s="3" t="s">
        <v>153</v>
      </c>
      <c r="BE264" s="3" t="s">
        <v>227</v>
      </c>
      <c r="BF264" s="3" t="s">
        <v>227</v>
      </c>
      <c r="BG264" s="3" t="s">
        <v>227</v>
      </c>
      <c r="BH264" s="3" t="s">
        <v>227</v>
      </c>
      <c r="BI264" s="3" t="s">
        <v>193</v>
      </c>
      <c r="BJ264" s="3" t="s">
        <v>165</v>
      </c>
      <c r="BK264" s="3" t="s">
        <v>193</v>
      </c>
      <c r="BL264" s="3" t="s">
        <v>193</v>
      </c>
      <c r="BM264" s="3" t="s">
        <v>193</v>
      </c>
      <c r="BN264" s="3" t="s">
        <v>193</v>
      </c>
      <c r="BO264" s="3" t="s">
        <v>193</v>
      </c>
      <c r="BP264" s="3" t="s">
        <v>193</v>
      </c>
      <c r="BQ264" s="3" t="s">
        <v>197</v>
      </c>
      <c r="BR264" s="3" t="s">
        <v>197</v>
      </c>
      <c r="BS264" s="3" t="s">
        <v>197</v>
      </c>
      <c r="BT264" s="3" t="s">
        <v>166</v>
      </c>
      <c r="BU264" s="3" t="s">
        <v>166</v>
      </c>
      <c r="BV264" s="3" t="s">
        <v>166</v>
      </c>
      <c r="BW264" s="3" t="s">
        <v>166</v>
      </c>
      <c r="BX264" s="3" t="s">
        <v>165</v>
      </c>
      <c r="BY264" s="3" t="s">
        <v>165</v>
      </c>
      <c r="BZ264" s="3" t="s">
        <v>165</v>
      </c>
      <c r="CA264" s="3" t="s">
        <v>165</v>
      </c>
      <c r="CB264" s="3" t="s">
        <v>155</v>
      </c>
      <c r="CF264" s="3" t="s">
        <v>155</v>
      </c>
      <c r="CG264" s="3" t="s">
        <v>240</v>
      </c>
      <c r="CH264" s="3">
        <v>5.0</v>
      </c>
      <c r="CI264" s="3" t="s">
        <v>172</v>
      </c>
      <c r="CS264" s="3" t="s">
        <v>155</v>
      </c>
      <c r="CY264" s="3" t="s">
        <v>221</v>
      </c>
      <c r="CZ264" s="3" t="s">
        <v>179</v>
      </c>
      <c r="DA264" s="3" t="s">
        <v>179</v>
      </c>
      <c r="DB264" s="3" t="s">
        <v>200</v>
      </c>
      <c r="DC264" s="3" t="s">
        <v>179</v>
      </c>
      <c r="DD264" s="3" t="s">
        <v>179</v>
      </c>
      <c r="DE264" s="3" t="s">
        <v>200</v>
      </c>
      <c r="DF264" s="3" t="s">
        <v>230</v>
      </c>
      <c r="DG264" s="3" t="s">
        <v>230</v>
      </c>
      <c r="DH264" s="3" t="s">
        <v>230</v>
      </c>
      <c r="DI264" s="3" t="s">
        <v>230</v>
      </c>
      <c r="DJ264" s="3" t="s">
        <v>230</v>
      </c>
      <c r="DK264" s="3" t="s">
        <v>197</v>
      </c>
      <c r="DL264" s="3" t="s">
        <v>197</v>
      </c>
      <c r="DM264" s="3" t="s">
        <v>202</v>
      </c>
      <c r="DN264" s="3" t="s">
        <v>197</v>
      </c>
      <c r="DO264" s="3" t="s">
        <v>196</v>
      </c>
      <c r="DP264" s="3" t="s">
        <v>202</v>
      </c>
      <c r="DQ264" s="3" t="s">
        <v>202</v>
      </c>
      <c r="DR264" s="3" t="s">
        <v>202</v>
      </c>
      <c r="DS264" s="3" t="s">
        <v>202</v>
      </c>
      <c r="DT264" s="3" t="s">
        <v>203</v>
      </c>
      <c r="DU264" s="3" t="s">
        <v>202</v>
      </c>
      <c r="DV264" s="3" t="s">
        <v>202</v>
      </c>
      <c r="DW264" s="3" t="s">
        <v>203</v>
      </c>
      <c r="DX264" s="3" t="s">
        <v>202</v>
      </c>
      <c r="DY264" s="3" t="s">
        <v>202</v>
      </c>
      <c r="DZ264" s="3" t="s">
        <v>202</v>
      </c>
      <c r="EA264" s="3" t="s">
        <v>340</v>
      </c>
      <c r="EB264" s="3" t="s">
        <v>340</v>
      </c>
      <c r="EC264" s="3" t="s">
        <v>340</v>
      </c>
      <c r="ED264" s="3" t="s">
        <v>340</v>
      </c>
      <c r="EE264" s="3" t="s">
        <v>340</v>
      </c>
      <c r="EF264" s="3" t="s">
        <v>340</v>
      </c>
      <c r="EG264" s="3" t="s">
        <v>340</v>
      </c>
      <c r="EH264" s="3" t="s">
        <v>204</v>
      </c>
      <c r="EI264" s="3" t="s">
        <v>204</v>
      </c>
      <c r="EJ264" s="3" t="s">
        <v>204</v>
      </c>
      <c r="EK264" s="3" t="s">
        <v>204</v>
      </c>
      <c r="EL264" s="3" t="s">
        <v>182</v>
      </c>
      <c r="EM264" s="3" t="s">
        <v>182</v>
      </c>
      <c r="EN264" s="3" t="s">
        <v>182</v>
      </c>
      <c r="EO264" s="3" t="s">
        <v>205</v>
      </c>
      <c r="EP264" s="3" t="s">
        <v>205</v>
      </c>
      <c r="EQ264" s="3" t="s">
        <v>205</v>
      </c>
      <c r="ER264" s="3" t="s">
        <v>205</v>
      </c>
      <c r="ES264" s="3" t="s">
        <v>205</v>
      </c>
      <c r="ET264" s="3" t="s">
        <v>205</v>
      </c>
      <c r="EU264" s="3" t="s">
        <v>205</v>
      </c>
      <c r="EV264" s="3" t="s">
        <v>565</v>
      </c>
      <c r="EW264" s="4" t="str">
        <f>TEXT("6279337863711272704","0")</f>
        <v>6279337863711272704</v>
      </c>
    </row>
    <row r="265">
      <c r="A265" s="2">
        <v>45848.07482638889</v>
      </c>
      <c r="B265" s="3" t="s">
        <v>153</v>
      </c>
      <c r="C265" s="3" t="s">
        <v>155</v>
      </c>
      <c r="E265" s="3" t="s">
        <v>155</v>
      </c>
      <c r="F265" s="3" t="s">
        <v>153</v>
      </c>
      <c r="G265" s="3" t="s">
        <v>155</v>
      </c>
      <c r="J265" s="3" t="s">
        <v>186</v>
      </c>
      <c r="N265" s="3" t="s">
        <v>158</v>
      </c>
      <c r="R265" s="3" t="s">
        <v>157</v>
      </c>
      <c r="W265" s="3" t="s">
        <v>157</v>
      </c>
      <c r="AC265" s="3" t="s">
        <v>158</v>
      </c>
      <c r="AG265" s="3" t="s">
        <v>217</v>
      </c>
      <c r="AH265" s="3">
        <v>2017.0</v>
      </c>
      <c r="AI265" s="3" t="s">
        <v>187</v>
      </c>
      <c r="AL265" s="3" t="s">
        <v>237</v>
      </c>
      <c r="AN265" s="3" t="s">
        <v>233</v>
      </c>
      <c r="AP265" s="3" t="s">
        <v>190</v>
      </c>
      <c r="AQ265" s="3" t="s">
        <v>190</v>
      </c>
      <c r="AR265" s="3" t="s">
        <v>243</v>
      </c>
      <c r="AS265" s="3" t="s">
        <v>243</v>
      </c>
      <c r="AT265" s="3" t="s">
        <v>218</v>
      </c>
      <c r="AU265" s="3" t="s">
        <v>153</v>
      </c>
      <c r="AV265" s="3" t="s">
        <v>153</v>
      </c>
      <c r="AW265" s="3" t="s">
        <v>163</v>
      </c>
      <c r="AX265" s="3" t="s">
        <v>153</v>
      </c>
      <c r="AY265" s="3" t="s">
        <v>244</v>
      </c>
      <c r="AZ265" s="3" t="s">
        <v>153</v>
      </c>
      <c r="BA265" s="3" t="s">
        <v>153</v>
      </c>
      <c r="BB265" s="3" t="s">
        <v>155</v>
      </c>
      <c r="BC265" s="3" t="s">
        <v>155</v>
      </c>
      <c r="BD265" s="3" t="s">
        <v>153</v>
      </c>
      <c r="BE265" s="3" t="s">
        <v>191</v>
      </c>
      <c r="BF265" s="3" t="s">
        <v>164</v>
      </c>
      <c r="BG265" s="3" t="s">
        <v>227</v>
      </c>
      <c r="BH265" s="3" t="s">
        <v>191</v>
      </c>
      <c r="BI265" s="3" t="s">
        <v>193</v>
      </c>
      <c r="BJ265" s="3" t="s">
        <v>165</v>
      </c>
      <c r="BK265" s="3" t="s">
        <v>193</v>
      </c>
      <c r="BL265" s="3" t="s">
        <v>193</v>
      </c>
      <c r="BM265" s="3" t="s">
        <v>165</v>
      </c>
      <c r="BN265" s="3" t="s">
        <v>193</v>
      </c>
      <c r="BO265" s="3" t="s">
        <v>193</v>
      </c>
      <c r="BP265" s="3" t="s">
        <v>193</v>
      </c>
      <c r="BQ265" s="3" t="s">
        <v>196</v>
      </c>
      <c r="BR265" s="3" t="s">
        <v>166</v>
      </c>
      <c r="BS265" s="3" t="s">
        <v>166</v>
      </c>
      <c r="BT265" s="3" t="s">
        <v>197</v>
      </c>
      <c r="BU265" s="3" t="s">
        <v>166</v>
      </c>
      <c r="BV265" s="3" t="s">
        <v>166</v>
      </c>
      <c r="BW265" s="3" t="s">
        <v>166</v>
      </c>
      <c r="BX265" s="3" t="s">
        <v>193</v>
      </c>
      <c r="BY265" s="3" t="s">
        <v>193</v>
      </c>
      <c r="BZ265" s="3" t="s">
        <v>193</v>
      </c>
      <c r="CA265" s="3" t="s">
        <v>193</v>
      </c>
      <c r="CB265" s="3" t="s">
        <v>153</v>
      </c>
      <c r="CC265" s="3" t="s">
        <v>167</v>
      </c>
      <c r="CD265" s="3" t="s">
        <v>168</v>
      </c>
      <c r="CE265" s="3" t="s">
        <v>155</v>
      </c>
      <c r="CF265" s="3" t="s">
        <v>155</v>
      </c>
      <c r="CG265" s="3" t="s">
        <v>240</v>
      </c>
      <c r="CH265" s="3">
        <v>2.0</v>
      </c>
      <c r="CI265" s="3" t="s">
        <v>172</v>
      </c>
      <c r="CS265" s="3" t="s">
        <v>155</v>
      </c>
      <c r="CY265" s="3" t="s">
        <v>180</v>
      </c>
      <c r="CZ265" s="3" t="s">
        <v>200</v>
      </c>
      <c r="DA265" s="3" t="s">
        <v>200</v>
      </c>
      <c r="DB265" s="3" t="s">
        <v>200</v>
      </c>
      <c r="DC265" s="3" t="s">
        <v>200</v>
      </c>
      <c r="DD265" s="3" t="s">
        <v>200</v>
      </c>
      <c r="DE265" s="3" t="s">
        <v>200</v>
      </c>
      <c r="DF265" s="3" t="s">
        <v>178</v>
      </c>
      <c r="DG265" s="3" t="s">
        <v>180</v>
      </c>
      <c r="DH265" s="3" t="s">
        <v>180</v>
      </c>
      <c r="DI265" s="3" t="s">
        <v>180</v>
      </c>
      <c r="DJ265" s="3" t="s">
        <v>180</v>
      </c>
      <c r="DK265" s="3" t="s">
        <v>202</v>
      </c>
      <c r="DL265" s="3" t="s">
        <v>202</v>
      </c>
      <c r="DM265" s="3" t="s">
        <v>202</v>
      </c>
      <c r="DN265" s="3" t="s">
        <v>197</v>
      </c>
      <c r="DO265" s="3" t="s">
        <v>197</v>
      </c>
      <c r="DP265" s="3" t="s">
        <v>197</v>
      </c>
      <c r="DQ265" s="3" t="s">
        <v>196</v>
      </c>
      <c r="DR265" s="3" t="s">
        <v>181</v>
      </c>
      <c r="DS265" s="3" t="s">
        <v>181</v>
      </c>
      <c r="DT265" s="3" t="s">
        <v>181</v>
      </c>
      <c r="DU265" s="3" t="s">
        <v>202</v>
      </c>
      <c r="DV265" s="3" t="s">
        <v>197</v>
      </c>
      <c r="DW265" s="3" t="s">
        <v>202</v>
      </c>
      <c r="DX265" s="3" t="s">
        <v>202</v>
      </c>
      <c r="DY265" s="3" t="s">
        <v>202</v>
      </c>
      <c r="DZ265" s="3" t="s">
        <v>202</v>
      </c>
      <c r="EA265" s="3" t="s">
        <v>155</v>
      </c>
      <c r="EB265" s="3" t="s">
        <v>155</v>
      </c>
      <c r="EC265" s="3" t="s">
        <v>155</v>
      </c>
      <c r="ED265" s="3" t="s">
        <v>155</v>
      </c>
      <c r="EE265" s="3" t="s">
        <v>155</v>
      </c>
      <c r="EF265" s="3" t="s">
        <v>155</v>
      </c>
      <c r="EG265" s="3" t="s">
        <v>155</v>
      </c>
      <c r="EH265" s="3" t="s">
        <v>204</v>
      </c>
      <c r="EI265" s="3" t="s">
        <v>204</v>
      </c>
      <c r="EJ265" s="3" t="s">
        <v>222</v>
      </c>
      <c r="EK265" s="3" t="s">
        <v>247</v>
      </c>
      <c r="EL265" s="3" t="s">
        <v>182</v>
      </c>
      <c r="EM265" s="3" t="s">
        <v>215</v>
      </c>
      <c r="EN265" s="3" t="s">
        <v>204</v>
      </c>
      <c r="EO265" s="3" t="s">
        <v>205</v>
      </c>
      <c r="EP265" s="3" t="s">
        <v>206</v>
      </c>
      <c r="EQ265" s="3" t="s">
        <v>206</v>
      </c>
      <c r="ER265" s="3" t="s">
        <v>193</v>
      </c>
      <c r="ES265" s="3" t="s">
        <v>193</v>
      </c>
      <c r="ET265" s="3" t="s">
        <v>206</v>
      </c>
      <c r="EU265" s="3" t="s">
        <v>206</v>
      </c>
      <c r="EV265" s="3" t="s">
        <v>566</v>
      </c>
      <c r="EW265" s="4" t="str">
        <f>TEXT("6279356654832696401","0")</f>
        <v>6279356654832696401</v>
      </c>
    </row>
    <row r="266">
      <c r="A266" s="2">
        <v>45848.16523148148</v>
      </c>
      <c r="B266" s="3" t="s">
        <v>153</v>
      </c>
      <c r="C266" s="3" t="s">
        <v>153</v>
      </c>
      <c r="D266" s="3" t="s">
        <v>232</v>
      </c>
      <c r="E266" s="3" t="s">
        <v>155</v>
      </c>
      <c r="F266" s="3" t="s">
        <v>155</v>
      </c>
      <c r="G266" s="3" t="s">
        <v>155</v>
      </c>
      <c r="I266" s="3" t="s">
        <v>158</v>
      </c>
      <c r="Q266" s="3" t="s">
        <v>156</v>
      </c>
      <c r="T266" s="3" t="s">
        <v>186</v>
      </c>
      <c r="W266" s="3" t="s">
        <v>157</v>
      </c>
      <c r="AB266" s="3" t="s">
        <v>157</v>
      </c>
      <c r="AG266" s="3" t="s">
        <v>159</v>
      </c>
      <c r="AH266" s="3">
        <v>2024.0</v>
      </c>
      <c r="AI266" s="3" t="s">
        <v>279</v>
      </c>
      <c r="AO266" s="3" t="s">
        <v>153</v>
      </c>
      <c r="AP266" s="3" t="s">
        <v>243</v>
      </c>
      <c r="AQ266" s="3" t="s">
        <v>243</v>
      </c>
      <c r="AR266" s="3" t="s">
        <v>243</v>
      </c>
      <c r="AS266" s="3" t="s">
        <v>243</v>
      </c>
      <c r="AT266" s="3" t="s">
        <v>162</v>
      </c>
      <c r="AU266" s="3" t="s">
        <v>155</v>
      </c>
      <c r="BD266" s="3" t="s">
        <v>153</v>
      </c>
      <c r="BE266" s="3" t="s">
        <v>156</v>
      </c>
      <c r="BF266" s="3" t="s">
        <v>213</v>
      </c>
      <c r="BG266" s="3" t="s">
        <v>164</v>
      </c>
      <c r="BH266" s="3" t="s">
        <v>213</v>
      </c>
      <c r="BI266" s="3" t="s">
        <v>192</v>
      </c>
      <c r="BJ266" s="3" t="s">
        <v>195</v>
      </c>
      <c r="BK266" s="3" t="s">
        <v>195</v>
      </c>
      <c r="BL266" s="3" t="s">
        <v>195</v>
      </c>
      <c r="BM266" s="3" t="s">
        <v>195</v>
      </c>
      <c r="BN266" s="3" t="s">
        <v>195</v>
      </c>
      <c r="BO266" s="3" t="s">
        <v>195</v>
      </c>
      <c r="BP266" s="3" t="s">
        <v>195</v>
      </c>
      <c r="BQ266" s="3" t="s">
        <v>166</v>
      </c>
      <c r="BR266" s="3" t="s">
        <v>197</v>
      </c>
      <c r="BS266" s="3" t="s">
        <v>196</v>
      </c>
      <c r="BT266" s="3" t="s">
        <v>196</v>
      </c>
      <c r="BU266" s="3" t="s">
        <v>196</v>
      </c>
      <c r="BV266" s="3" t="s">
        <v>196</v>
      </c>
      <c r="BW266" s="3" t="s">
        <v>196</v>
      </c>
      <c r="CB266" s="3" t="s">
        <v>153</v>
      </c>
      <c r="CC266" s="3" t="s">
        <v>167</v>
      </c>
      <c r="CD266" s="3" t="s">
        <v>168</v>
      </c>
      <c r="CE266" s="3" t="s">
        <v>155</v>
      </c>
      <c r="CF266" s="3" t="s">
        <v>280</v>
      </c>
      <c r="CG266" s="3" t="s">
        <v>240</v>
      </c>
      <c r="CH266" s="3">
        <v>1.0</v>
      </c>
      <c r="CL266" s="3" t="s">
        <v>567</v>
      </c>
      <c r="CS266" s="3" t="s">
        <v>153</v>
      </c>
      <c r="CT266" s="3" t="s">
        <v>299</v>
      </c>
      <c r="CU266" s="3" t="s">
        <v>568</v>
      </c>
      <c r="CV266" s="3" t="s">
        <v>175</v>
      </c>
      <c r="CW266" s="3" t="s">
        <v>302</v>
      </c>
      <c r="CX266" s="3" t="s">
        <v>177</v>
      </c>
      <c r="CY266" s="3" t="s">
        <v>221</v>
      </c>
      <c r="CZ266" s="3" t="s">
        <v>179</v>
      </c>
      <c r="DA266" s="3" t="s">
        <v>179</v>
      </c>
      <c r="DB266" s="3" t="s">
        <v>200</v>
      </c>
      <c r="DC266" s="3" t="s">
        <v>200</v>
      </c>
      <c r="DD266" s="3" t="s">
        <v>200</v>
      </c>
      <c r="DE266" s="3" t="s">
        <v>200</v>
      </c>
      <c r="DF266" s="3" t="s">
        <v>180</v>
      </c>
      <c r="DG266" s="3" t="s">
        <v>230</v>
      </c>
      <c r="DH266" s="3" t="s">
        <v>230</v>
      </c>
      <c r="DI266" s="3" t="s">
        <v>230</v>
      </c>
      <c r="DJ266" s="3" t="s">
        <v>230</v>
      </c>
      <c r="DK266" s="3" t="s">
        <v>203</v>
      </c>
      <c r="DL266" s="3" t="s">
        <v>203</v>
      </c>
      <c r="DM266" s="3" t="s">
        <v>197</v>
      </c>
      <c r="DN266" s="3" t="s">
        <v>197</v>
      </c>
      <c r="DO266" s="3" t="s">
        <v>197</v>
      </c>
      <c r="DP266" s="3" t="s">
        <v>197</v>
      </c>
      <c r="DQ266" s="3" t="s">
        <v>197</v>
      </c>
      <c r="DR266" s="3" t="s">
        <v>203</v>
      </c>
      <c r="DS266" s="3" t="s">
        <v>203</v>
      </c>
      <c r="DT266" s="3" t="s">
        <v>203</v>
      </c>
      <c r="DU266" s="3" t="s">
        <v>203</v>
      </c>
      <c r="DV266" s="3" t="s">
        <v>203</v>
      </c>
      <c r="DW266" s="3" t="s">
        <v>203</v>
      </c>
      <c r="DX266" s="3" t="s">
        <v>203</v>
      </c>
      <c r="DY266" s="3" t="s">
        <v>203</v>
      </c>
      <c r="DZ266" s="3" t="s">
        <v>203</v>
      </c>
      <c r="EA266" s="3" t="s">
        <v>155</v>
      </c>
      <c r="EB266" s="3" t="s">
        <v>155</v>
      </c>
      <c r="EC266" s="3" t="s">
        <v>155</v>
      </c>
      <c r="ED266" s="3" t="s">
        <v>155</v>
      </c>
      <c r="EE266" s="3" t="s">
        <v>155</v>
      </c>
      <c r="EF266" s="3" t="s">
        <v>155</v>
      </c>
      <c r="EG266" s="3" t="s">
        <v>155</v>
      </c>
      <c r="EH266" s="3" t="s">
        <v>204</v>
      </c>
      <c r="EI266" s="3" t="s">
        <v>204</v>
      </c>
      <c r="EJ266" s="3" t="s">
        <v>204</v>
      </c>
      <c r="EK266" s="3" t="s">
        <v>247</v>
      </c>
      <c r="EL266" s="3" t="s">
        <v>182</v>
      </c>
      <c r="EM266" s="3" t="s">
        <v>182</v>
      </c>
      <c r="EN266" s="3" t="s">
        <v>182</v>
      </c>
      <c r="EO266" s="3" t="s">
        <v>206</v>
      </c>
      <c r="EP266" s="3" t="s">
        <v>206</v>
      </c>
      <c r="EQ266" s="3" t="s">
        <v>206</v>
      </c>
      <c r="ER266" s="3" t="s">
        <v>205</v>
      </c>
      <c r="ES266" s="3" t="s">
        <v>206</v>
      </c>
      <c r="ET266" s="3" t="s">
        <v>206</v>
      </c>
      <c r="EU266" s="3" t="s">
        <v>206</v>
      </c>
      <c r="EV266" s="3" t="s">
        <v>569</v>
      </c>
      <c r="EW266" s="4" t="str">
        <f>TEXT("6279434769688131110","0")</f>
        <v>6279434769688131110</v>
      </c>
    </row>
    <row r="267">
      <c r="A267" s="2">
        <v>45848.25636574074</v>
      </c>
      <c r="B267" s="3" t="s">
        <v>153</v>
      </c>
      <c r="C267" s="3" t="s">
        <v>153</v>
      </c>
      <c r="D267" s="3" t="s">
        <v>284</v>
      </c>
      <c r="E267" s="3" t="s">
        <v>153</v>
      </c>
      <c r="F267" s="3" t="s">
        <v>155</v>
      </c>
      <c r="G267" s="3" t="s">
        <v>153</v>
      </c>
      <c r="K267" s="3" t="s">
        <v>185</v>
      </c>
      <c r="N267" s="3" t="s">
        <v>158</v>
      </c>
      <c r="S267" s="3" t="s">
        <v>158</v>
      </c>
      <c r="W267" s="3" t="s">
        <v>157</v>
      </c>
      <c r="AB267" s="3" t="s">
        <v>157</v>
      </c>
      <c r="AG267" s="3" t="s">
        <v>159</v>
      </c>
      <c r="AH267" s="3">
        <v>1999.0</v>
      </c>
      <c r="AI267" s="3" t="s">
        <v>187</v>
      </c>
      <c r="AJ267" s="3" t="s">
        <v>188</v>
      </c>
      <c r="AN267" s="3" t="s">
        <v>233</v>
      </c>
      <c r="AP267" s="3" t="s">
        <v>250</v>
      </c>
      <c r="AQ267" s="3" t="s">
        <v>190</v>
      </c>
      <c r="AR267" s="3" t="s">
        <v>190</v>
      </c>
      <c r="AS267" s="3" t="s">
        <v>250</v>
      </c>
      <c r="AT267" s="3" t="s">
        <v>218</v>
      </c>
      <c r="AU267" s="3" t="s">
        <v>153</v>
      </c>
      <c r="AV267" s="3" t="s">
        <v>153</v>
      </c>
      <c r="AW267" s="3" t="s">
        <v>163</v>
      </c>
      <c r="AX267" s="3" t="s">
        <v>153</v>
      </c>
      <c r="AY267" s="3" t="s">
        <v>238</v>
      </c>
      <c r="AZ267" s="3" t="s">
        <v>153</v>
      </c>
      <c r="BA267" s="3" t="s">
        <v>155</v>
      </c>
      <c r="BB267" s="3" t="s">
        <v>239</v>
      </c>
      <c r="BC267" s="3" t="s">
        <v>153</v>
      </c>
      <c r="BD267" s="3" t="s">
        <v>153</v>
      </c>
      <c r="BE267" s="3" t="s">
        <v>191</v>
      </c>
      <c r="BF267" s="3" t="s">
        <v>164</v>
      </c>
      <c r="BG267" s="3" t="s">
        <v>191</v>
      </c>
      <c r="BH267" s="3" t="s">
        <v>164</v>
      </c>
      <c r="BI267" s="3" t="s">
        <v>192</v>
      </c>
      <c r="BJ267" s="3" t="s">
        <v>192</v>
      </c>
      <c r="BK267" s="3" t="s">
        <v>192</v>
      </c>
      <c r="BL267" s="3" t="s">
        <v>195</v>
      </c>
      <c r="BM267" s="3" t="s">
        <v>195</v>
      </c>
      <c r="BN267" s="3" t="s">
        <v>195</v>
      </c>
      <c r="BO267" s="3" t="s">
        <v>193</v>
      </c>
      <c r="BP267" s="3" t="s">
        <v>193</v>
      </c>
      <c r="BQ267" s="3" t="s">
        <v>196</v>
      </c>
      <c r="BR267" s="3" t="s">
        <v>197</v>
      </c>
      <c r="BS267" s="3" t="s">
        <v>197</v>
      </c>
      <c r="BT267" s="3" t="s">
        <v>197</v>
      </c>
      <c r="BU267" s="3" t="s">
        <v>166</v>
      </c>
      <c r="BV267" s="3" t="s">
        <v>166</v>
      </c>
      <c r="BW267" s="3" t="s">
        <v>166</v>
      </c>
      <c r="BX267" s="3" t="s">
        <v>193</v>
      </c>
      <c r="BY267" s="3" t="s">
        <v>193</v>
      </c>
      <c r="BZ267" s="3" t="s">
        <v>193</v>
      </c>
      <c r="CA267" s="3" t="s">
        <v>193</v>
      </c>
      <c r="CB267" s="3" t="s">
        <v>155</v>
      </c>
      <c r="CF267" s="3" t="s">
        <v>419</v>
      </c>
      <c r="CG267" s="3" t="s">
        <v>281</v>
      </c>
      <c r="CH267" s="3">
        <v>3.0</v>
      </c>
      <c r="CI267" s="3" t="s">
        <v>172</v>
      </c>
      <c r="CS267" s="3" t="s">
        <v>155</v>
      </c>
      <c r="CY267" s="3" t="s">
        <v>180</v>
      </c>
      <c r="CZ267" s="3" t="s">
        <v>199</v>
      </c>
      <c r="DA267" s="3" t="s">
        <v>199</v>
      </c>
      <c r="DB267" s="3" t="s">
        <v>179</v>
      </c>
      <c r="DC267" s="3" t="s">
        <v>179</v>
      </c>
      <c r="DD267" s="3" t="s">
        <v>179</v>
      </c>
      <c r="DE267" s="3" t="s">
        <v>200</v>
      </c>
      <c r="DF267" s="3" t="s">
        <v>230</v>
      </c>
      <c r="DG267" s="3" t="s">
        <v>230</v>
      </c>
      <c r="DH267" s="3" t="s">
        <v>180</v>
      </c>
      <c r="DI267" s="3" t="s">
        <v>180</v>
      </c>
      <c r="DJ267" s="3" t="s">
        <v>230</v>
      </c>
      <c r="DK267" s="3" t="s">
        <v>181</v>
      </c>
      <c r="DL267" s="3" t="s">
        <v>203</v>
      </c>
      <c r="DM267" s="3" t="s">
        <v>202</v>
      </c>
      <c r="DN267" s="3" t="s">
        <v>197</v>
      </c>
      <c r="DO267" s="3" t="s">
        <v>196</v>
      </c>
      <c r="DP267" s="3" t="s">
        <v>197</v>
      </c>
      <c r="DQ267" s="3" t="s">
        <v>196</v>
      </c>
      <c r="DR267" s="3" t="s">
        <v>196</v>
      </c>
      <c r="DS267" s="3" t="s">
        <v>203</v>
      </c>
      <c r="DT267" s="3" t="s">
        <v>203</v>
      </c>
      <c r="DU267" s="3" t="s">
        <v>196</v>
      </c>
      <c r="DV267" s="3" t="s">
        <v>202</v>
      </c>
      <c r="DW267" s="3" t="s">
        <v>202</v>
      </c>
      <c r="DX267" s="3" t="s">
        <v>202</v>
      </c>
      <c r="DY267" s="3" t="s">
        <v>202</v>
      </c>
      <c r="DZ267" s="3" t="s">
        <v>197</v>
      </c>
      <c r="EA267" s="3" t="s">
        <v>155</v>
      </c>
      <c r="EB267" s="3" t="s">
        <v>155</v>
      </c>
      <c r="EC267" s="3" t="s">
        <v>155</v>
      </c>
      <c r="ED267" s="3" t="s">
        <v>155</v>
      </c>
      <c r="EE267" s="3" t="s">
        <v>155</v>
      </c>
      <c r="EF267" s="3" t="s">
        <v>155</v>
      </c>
      <c r="EG267" s="3" t="s">
        <v>155</v>
      </c>
      <c r="EH267" s="3" t="s">
        <v>204</v>
      </c>
      <c r="EI267" s="3" t="s">
        <v>204</v>
      </c>
      <c r="EJ267" s="3" t="s">
        <v>204</v>
      </c>
      <c r="EK267" s="3" t="s">
        <v>204</v>
      </c>
      <c r="EL267" s="3" t="s">
        <v>182</v>
      </c>
      <c r="EM267" s="3" t="s">
        <v>222</v>
      </c>
      <c r="EN267" s="3" t="s">
        <v>204</v>
      </c>
      <c r="EO267" s="3" t="s">
        <v>205</v>
      </c>
      <c r="EP267" s="3" t="s">
        <v>192</v>
      </c>
      <c r="EQ267" s="3" t="s">
        <v>192</v>
      </c>
      <c r="ER267" s="3" t="s">
        <v>192</v>
      </c>
      <c r="ES267" s="3" t="s">
        <v>192</v>
      </c>
      <c r="ET267" s="3" t="s">
        <v>206</v>
      </c>
      <c r="EU267" s="3" t="s">
        <v>205</v>
      </c>
      <c r="EV267" s="3" t="s">
        <v>570</v>
      </c>
      <c r="EW267" s="4" t="str">
        <f>TEXT("6279513505028863188","0")</f>
        <v>6279513505028863188</v>
      </c>
    </row>
    <row r="268">
      <c r="A268" s="2">
        <v>45848.29788194445</v>
      </c>
      <c r="B268" s="3" t="s">
        <v>153</v>
      </c>
      <c r="C268" s="3" t="s">
        <v>155</v>
      </c>
      <c r="E268" s="3" t="s">
        <v>155</v>
      </c>
      <c r="F268" s="3" t="s">
        <v>155</v>
      </c>
      <c r="G268" s="3" t="s">
        <v>155</v>
      </c>
      <c r="J268" s="3" t="s">
        <v>186</v>
      </c>
      <c r="O268" s="3" t="s">
        <v>186</v>
      </c>
      <c r="T268" s="3" t="s">
        <v>186</v>
      </c>
      <c r="X268" s="3" t="s">
        <v>158</v>
      </c>
      <c r="AD268" s="3" t="s">
        <v>186</v>
      </c>
      <c r="AG268" s="3" t="s">
        <v>224</v>
      </c>
      <c r="AH268" s="3">
        <v>2000.0</v>
      </c>
      <c r="AI268" s="3" t="s">
        <v>242</v>
      </c>
      <c r="AP268" s="3" t="s">
        <v>190</v>
      </c>
      <c r="AQ268" s="3" t="s">
        <v>190</v>
      </c>
      <c r="AR268" s="3" t="s">
        <v>243</v>
      </c>
      <c r="AS268" s="3" t="s">
        <v>243</v>
      </c>
      <c r="AT268" s="3" t="s">
        <v>226</v>
      </c>
      <c r="AU268" s="3" t="s">
        <v>153</v>
      </c>
      <c r="AV268" s="3" t="s">
        <v>153</v>
      </c>
      <c r="AW268" s="3" t="s">
        <v>163</v>
      </c>
      <c r="AX268" s="3" t="s">
        <v>153</v>
      </c>
      <c r="AY268" s="3" t="s">
        <v>244</v>
      </c>
      <c r="AZ268" s="3" t="s">
        <v>153</v>
      </c>
      <c r="BA268" s="3" t="s">
        <v>153</v>
      </c>
      <c r="BB268" s="3" t="s">
        <v>255</v>
      </c>
      <c r="BC268" s="3" t="s">
        <v>153</v>
      </c>
      <c r="BD268" s="3" t="s">
        <v>153</v>
      </c>
      <c r="BE268" s="3" t="s">
        <v>213</v>
      </c>
      <c r="BF268" s="3" t="s">
        <v>164</v>
      </c>
      <c r="BG268" s="3" t="s">
        <v>227</v>
      </c>
      <c r="BH268" s="3" t="s">
        <v>227</v>
      </c>
      <c r="BI268" s="3" t="s">
        <v>193</v>
      </c>
      <c r="BJ268" s="3" t="s">
        <v>193</v>
      </c>
      <c r="BK268" s="3" t="s">
        <v>193</v>
      </c>
      <c r="BL268" s="3" t="s">
        <v>193</v>
      </c>
      <c r="BM268" s="3" t="s">
        <v>193</v>
      </c>
      <c r="BN268" s="3" t="s">
        <v>193</v>
      </c>
      <c r="BO268" s="3" t="s">
        <v>193</v>
      </c>
      <c r="BP268" s="3" t="s">
        <v>193</v>
      </c>
      <c r="BQ268" s="3" t="s">
        <v>197</v>
      </c>
      <c r="BR268" s="3" t="s">
        <v>197</v>
      </c>
      <c r="BS268" s="3" t="s">
        <v>197</v>
      </c>
      <c r="BT268" s="3" t="s">
        <v>197</v>
      </c>
      <c r="BU268" s="3" t="s">
        <v>197</v>
      </c>
      <c r="BV268" s="3" t="s">
        <v>197</v>
      </c>
      <c r="BW268" s="3" t="s">
        <v>197</v>
      </c>
      <c r="BX268" s="3" t="s">
        <v>193</v>
      </c>
      <c r="BY268" s="3" t="s">
        <v>193</v>
      </c>
      <c r="BZ268" s="3" t="s">
        <v>193</v>
      </c>
      <c r="CA268" s="3" t="s">
        <v>193</v>
      </c>
      <c r="CB268" s="3" t="s">
        <v>153</v>
      </c>
      <c r="CC268" s="3" t="s">
        <v>235</v>
      </c>
      <c r="CD268" s="3" t="s">
        <v>168</v>
      </c>
      <c r="CE268" s="3" t="s">
        <v>169</v>
      </c>
      <c r="CF268" s="3" t="s">
        <v>155</v>
      </c>
      <c r="CG268" s="3" t="s">
        <v>155</v>
      </c>
      <c r="CH268" s="3">
        <v>0.0</v>
      </c>
      <c r="CI268" s="3" t="s">
        <v>172</v>
      </c>
      <c r="CS268" s="3" t="s">
        <v>155</v>
      </c>
      <c r="CY268" s="3" t="s">
        <v>180</v>
      </c>
      <c r="CZ268" s="3" t="s">
        <v>179</v>
      </c>
      <c r="DA268" s="3" t="s">
        <v>179</v>
      </c>
      <c r="DB268" s="3" t="s">
        <v>179</v>
      </c>
      <c r="DC268" s="3" t="s">
        <v>179</v>
      </c>
      <c r="DD268" s="3" t="s">
        <v>179</v>
      </c>
      <c r="DE268" s="3" t="s">
        <v>179</v>
      </c>
      <c r="DF268" s="3" t="s">
        <v>180</v>
      </c>
      <c r="DG268" s="3" t="s">
        <v>180</v>
      </c>
      <c r="DH268" s="3" t="s">
        <v>180</v>
      </c>
      <c r="DI268" s="3" t="s">
        <v>180</v>
      </c>
      <c r="DJ268" s="3" t="s">
        <v>180</v>
      </c>
      <c r="DK268" s="3" t="s">
        <v>181</v>
      </c>
      <c r="DL268" s="3" t="s">
        <v>181</v>
      </c>
      <c r="DM268" s="3" t="s">
        <v>181</v>
      </c>
      <c r="DN268" s="3" t="s">
        <v>181</v>
      </c>
      <c r="DO268" s="3" t="s">
        <v>181</v>
      </c>
      <c r="DP268" s="3" t="s">
        <v>181</v>
      </c>
      <c r="DQ268" s="3" t="s">
        <v>181</v>
      </c>
      <c r="DR268" s="3" t="s">
        <v>181</v>
      </c>
      <c r="DS268" s="3" t="s">
        <v>181</v>
      </c>
      <c r="DT268" s="3" t="s">
        <v>181</v>
      </c>
      <c r="DU268" s="3" t="s">
        <v>181</v>
      </c>
      <c r="DV268" s="3" t="s">
        <v>181</v>
      </c>
      <c r="DW268" s="3" t="s">
        <v>181</v>
      </c>
      <c r="DX268" s="3" t="s">
        <v>181</v>
      </c>
      <c r="DY268" s="3" t="s">
        <v>181</v>
      </c>
      <c r="DZ268" s="3" t="s">
        <v>181</v>
      </c>
      <c r="EA268" s="3" t="s">
        <v>155</v>
      </c>
      <c r="EB268" s="3" t="s">
        <v>155</v>
      </c>
      <c r="EC268" s="3" t="s">
        <v>155</v>
      </c>
      <c r="ED268" s="3" t="s">
        <v>155</v>
      </c>
      <c r="EE268" s="3" t="s">
        <v>155</v>
      </c>
      <c r="EF268" s="3" t="s">
        <v>155</v>
      </c>
      <c r="EG268" s="3" t="s">
        <v>155</v>
      </c>
      <c r="EH268" s="3" t="s">
        <v>204</v>
      </c>
      <c r="EI268" s="3" t="s">
        <v>204</v>
      </c>
      <c r="EJ268" s="3" t="s">
        <v>204</v>
      </c>
      <c r="EK268" s="3" t="s">
        <v>204</v>
      </c>
      <c r="EL268" s="3" t="s">
        <v>182</v>
      </c>
      <c r="EM268" s="3" t="s">
        <v>215</v>
      </c>
      <c r="EN268" s="3" t="s">
        <v>204</v>
      </c>
      <c r="EO268" s="3" t="s">
        <v>205</v>
      </c>
      <c r="EP268" s="3" t="s">
        <v>205</v>
      </c>
      <c r="EQ268" s="3" t="s">
        <v>192</v>
      </c>
      <c r="ER268" s="3" t="s">
        <v>192</v>
      </c>
      <c r="ES268" s="3" t="s">
        <v>192</v>
      </c>
      <c r="ET268" s="3" t="s">
        <v>192</v>
      </c>
      <c r="EU268" s="3" t="s">
        <v>192</v>
      </c>
      <c r="EV268" s="3" t="s">
        <v>571</v>
      </c>
      <c r="EW268" s="4" t="str">
        <f>TEXT("6279549374456085643","0")</f>
        <v>6279549374456085643</v>
      </c>
    </row>
    <row r="269">
      <c r="A269" s="2">
        <v>45848.31306712963</v>
      </c>
      <c r="B269" s="3" t="s">
        <v>153</v>
      </c>
      <c r="C269" s="3" t="s">
        <v>155</v>
      </c>
      <c r="E269" s="3" t="s">
        <v>155</v>
      </c>
      <c r="F269" s="3" t="s">
        <v>153</v>
      </c>
      <c r="G269" s="3" t="s">
        <v>155</v>
      </c>
      <c r="J269" s="3" t="s">
        <v>186</v>
      </c>
      <c r="N269" s="3" t="s">
        <v>158</v>
      </c>
      <c r="R269" s="3" t="s">
        <v>157</v>
      </c>
      <c r="W269" s="3" t="s">
        <v>157</v>
      </c>
      <c r="AB269" s="3" t="s">
        <v>157</v>
      </c>
      <c r="AG269" s="3" t="s">
        <v>159</v>
      </c>
      <c r="AH269" s="3">
        <v>2023.0</v>
      </c>
      <c r="AI269" s="3" t="s">
        <v>187</v>
      </c>
      <c r="AK269" s="3" t="s">
        <v>258</v>
      </c>
      <c r="AN269" s="3" t="s">
        <v>189</v>
      </c>
      <c r="AP269" s="3" t="s">
        <v>210</v>
      </c>
      <c r="AQ269" s="3" t="s">
        <v>225</v>
      </c>
      <c r="AR269" s="3" t="s">
        <v>225</v>
      </c>
      <c r="AS269" s="3" t="s">
        <v>225</v>
      </c>
      <c r="AT269" s="3" t="s">
        <v>218</v>
      </c>
      <c r="AU269" s="3" t="s">
        <v>153</v>
      </c>
      <c r="AV269" s="3" t="s">
        <v>153</v>
      </c>
      <c r="AW269" s="3" t="s">
        <v>163</v>
      </c>
      <c r="AX269" s="3" t="s">
        <v>153</v>
      </c>
      <c r="AY269" s="3" t="s">
        <v>212</v>
      </c>
      <c r="BD269" s="3" t="s">
        <v>153</v>
      </c>
      <c r="BE269" s="3" t="s">
        <v>220</v>
      </c>
      <c r="BF269" s="3" t="s">
        <v>220</v>
      </c>
      <c r="BG269" s="3" t="s">
        <v>220</v>
      </c>
      <c r="BH269" s="3" t="s">
        <v>220</v>
      </c>
      <c r="BI269" s="3" t="s">
        <v>165</v>
      </c>
      <c r="BJ269" s="3" t="s">
        <v>193</v>
      </c>
      <c r="BK269" s="3" t="s">
        <v>165</v>
      </c>
      <c r="BL269" s="3" t="s">
        <v>165</v>
      </c>
      <c r="BM269" s="3" t="s">
        <v>165</v>
      </c>
      <c r="BN269" s="3" t="s">
        <v>165</v>
      </c>
      <c r="BO269" s="3" t="s">
        <v>193</v>
      </c>
      <c r="BP269" s="3" t="s">
        <v>193</v>
      </c>
      <c r="BQ269" s="3" t="s">
        <v>196</v>
      </c>
      <c r="BR269" s="3" t="s">
        <v>197</v>
      </c>
      <c r="BS269" s="3" t="s">
        <v>196</v>
      </c>
      <c r="BT269" s="3" t="s">
        <v>197</v>
      </c>
      <c r="BU269" s="3" t="s">
        <v>197</v>
      </c>
      <c r="BV269" s="3" t="s">
        <v>197</v>
      </c>
      <c r="BW269" s="3" t="s">
        <v>196</v>
      </c>
      <c r="BX269" s="3" t="s">
        <v>193</v>
      </c>
      <c r="BY269" s="3" t="s">
        <v>195</v>
      </c>
      <c r="BZ269" s="3" t="s">
        <v>193</v>
      </c>
      <c r="CA269" s="3" t="s">
        <v>165</v>
      </c>
      <c r="CB269" s="3" t="s">
        <v>155</v>
      </c>
      <c r="CF269" s="3" t="s">
        <v>170</v>
      </c>
      <c r="CG269" s="3" t="s">
        <v>256</v>
      </c>
      <c r="CH269" s="3">
        <v>4.0</v>
      </c>
      <c r="CI269" s="3" t="s">
        <v>172</v>
      </c>
      <c r="CS269" s="3" t="s">
        <v>155</v>
      </c>
      <c r="CY269" s="3" t="s">
        <v>201</v>
      </c>
      <c r="CZ269" s="3" t="s">
        <v>199</v>
      </c>
      <c r="DA269" s="3" t="s">
        <v>199</v>
      </c>
      <c r="DB269" s="3" t="s">
        <v>179</v>
      </c>
      <c r="DC269" s="3" t="s">
        <v>179</v>
      </c>
      <c r="DD269" s="3" t="s">
        <v>199</v>
      </c>
      <c r="DE269" s="3" t="s">
        <v>200</v>
      </c>
      <c r="DF269" s="3" t="s">
        <v>180</v>
      </c>
      <c r="DG269" s="3" t="s">
        <v>180</v>
      </c>
      <c r="DH269" s="3" t="s">
        <v>201</v>
      </c>
      <c r="DI269" s="3" t="s">
        <v>180</v>
      </c>
      <c r="DJ269" s="3" t="s">
        <v>180</v>
      </c>
      <c r="DK269" s="3" t="s">
        <v>181</v>
      </c>
      <c r="DL269" s="3" t="s">
        <v>196</v>
      </c>
      <c r="DM269" s="3" t="s">
        <v>196</v>
      </c>
      <c r="DN269" s="3" t="s">
        <v>197</v>
      </c>
      <c r="DO269" s="3" t="s">
        <v>202</v>
      </c>
      <c r="DP269" s="3" t="s">
        <v>202</v>
      </c>
      <c r="DQ269" s="3" t="s">
        <v>202</v>
      </c>
      <c r="DR269" s="3" t="s">
        <v>203</v>
      </c>
      <c r="DS269" s="3" t="s">
        <v>203</v>
      </c>
      <c r="DT269" s="3" t="s">
        <v>203</v>
      </c>
      <c r="DU269" s="3" t="s">
        <v>181</v>
      </c>
      <c r="DV269" s="3" t="s">
        <v>181</v>
      </c>
      <c r="DW269" s="3" t="s">
        <v>181</v>
      </c>
      <c r="DX269" s="3" t="s">
        <v>181</v>
      </c>
      <c r="DY269" s="3" t="s">
        <v>181</v>
      </c>
      <c r="DZ269" s="3" t="s">
        <v>181</v>
      </c>
      <c r="EA269" s="3" t="s">
        <v>155</v>
      </c>
      <c r="EB269" s="3" t="s">
        <v>155</v>
      </c>
      <c r="EC269" s="3" t="s">
        <v>155</v>
      </c>
      <c r="ED269" s="3" t="s">
        <v>155</v>
      </c>
      <c r="EE269" s="3" t="s">
        <v>155</v>
      </c>
      <c r="EF269" s="3" t="s">
        <v>155</v>
      </c>
      <c r="EG269" s="3" t="s">
        <v>155</v>
      </c>
      <c r="EH269" s="3" t="s">
        <v>222</v>
      </c>
      <c r="EI269" s="3" t="s">
        <v>222</v>
      </c>
      <c r="EJ269" s="3" t="s">
        <v>222</v>
      </c>
      <c r="EK269" s="3" t="s">
        <v>222</v>
      </c>
      <c r="EL269" s="3" t="s">
        <v>182</v>
      </c>
      <c r="EM269" s="3" t="s">
        <v>215</v>
      </c>
      <c r="EN269" s="3" t="s">
        <v>215</v>
      </c>
      <c r="EO269" s="3" t="s">
        <v>192</v>
      </c>
      <c r="EP269" s="3" t="s">
        <v>192</v>
      </c>
      <c r="EQ269" s="3" t="s">
        <v>192</v>
      </c>
      <c r="ER269" s="3" t="s">
        <v>192</v>
      </c>
      <c r="ES269" s="3" t="s">
        <v>192</v>
      </c>
      <c r="ET269" s="3" t="s">
        <v>192</v>
      </c>
      <c r="EU269" s="3" t="s">
        <v>192</v>
      </c>
      <c r="EV269" s="3" t="s">
        <v>572</v>
      </c>
      <c r="EW269" s="4" t="str">
        <f>TEXT("6279562493711233522","0")</f>
        <v>6279562493711233522</v>
      </c>
    </row>
    <row r="270">
      <c r="A270" s="2">
        <v>45848.33755787037</v>
      </c>
      <c r="B270" s="3" t="s">
        <v>153</v>
      </c>
      <c r="C270" s="3" t="s">
        <v>155</v>
      </c>
      <c r="E270" s="3" t="s">
        <v>155</v>
      </c>
      <c r="F270" s="3" t="s">
        <v>155</v>
      </c>
      <c r="G270" s="3" t="s">
        <v>155</v>
      </c>
      <c r="K270" s="3" t="s">
        <v>185</v>
      </c>
      <c r="N270" s="3" t="s">
        <v>158</v>
      </c>
      <c r="R270" s="3" t="s">
        <v>157</v>
      </c>
      <c r="W270" s="3" t="s">
        <v>157</v>
      </c>
      <c r="AC270" s="3" t="s">
        <v>158</v>
      </c>
      <c r="AG270" s="3" t="s">
        <v>159</v>
      </c>
      <c r="AH270" s="3">
        <v>2013.0</v>
      </c>
      <c r="AI270" s="3" t="s">
        <v>160</v>
      </c>
      <c r="AO270" s="3" t="s">
        <v>153</v>
      </c>
      <c r="AP270" s="3" t="s">
        <v>210</v>
      </c>
      <c r="AQ270" s="3" t="s">
        <v>210</v>
      </c>
      <c r="AR270" s="3" t="s">
        <v>210</v>
      </c>
      <c r="AS270" s="3" t="s">
        <v>210</v>
      </c>
      <c r="AT270" s="3" t="s">
        <v>162</v>
      </c>
      <c r="AU270" s="3" t="s">
        <v>153</v>
      </c>
      <c r="AV270" s="3" t="s">
        <v>153</v>
      </c>
      <c r="AW270" s="3" t="s">
        <v>163</v>
      </c>
      <c r="AX270" s="3" t="s">
        <v>153</v>
      </c>
      <c r="AY270" s="3" t="s">
        <v>238</v>
      </c>
      <c r="AZ270" s="3" t="s">
        <v>155</v>
      </c>
      <c r="BA270" s="3" t="s">
        <v>155</v>
      </c>
      <c r="BB270" s="3" t="s">
        <v>239</v>
      </c>
      <c r="BC270" s="3" t="s">
        <v>153</v>
      </c>
      <c r="BD270" s="3" t="s">
        <v>153</v>
      </c>
      <c r="BE270" s="3" t="s">
        <v>156</v>
      </c>
      <c r="BF270" s="3" t="s">
        <v>164</v>
      </c>
      <c r="BG270" s="3" t="s">
        <v>164</v>
      </c>
      <c r="BH270" s="3" t="s">
        <v>191</v>
      </c>
      <c r="BI270" s="3" t="s">
        <v>194</v>
      </c>
      <c r="BJ270" s="3" t="s">
        <v>194</v>
      </c>
      <c r="BK270" s="3" t="s">
        <v>194</v>
      </c>
      <c r="BL270" s="3" t="s">
        <v>194</v>
      </c>
      <c r="BM270" s="3" t="s">
        <v>195</v>
      </c>
      <c r="BN270" s="3" t="s">
        <v>195</v>
      </c>
      <c r="BO270" s="3" t="s">
        <v>195</v>
      </c>
      <c r="BP270" s="3" t="s">
        <v>192</v>
      </c>
      <c r="BQ270" s="3" t="s">
        <v>196</v>
      </c>
      <c r="BR270" s="3" t="s">
        <v>197</v>
      </c>
      <c r="BS270" s="3" t="s">
        <v>197</v>
      </c>
      <c r="BT270" s="3" t="s">
        <v>197</v>
      </c>
      <c r="BU270" s="3" t="s">
        <v>197</v>
      </c>
      <c r="BV270" s="3" t="s">
        <v>166</v>
      </c>
      <c r="BW270" s="3" t="s">
        <v>166</v>
      </c>
      <c r="BX270" s="3" t="s">
        <v>165</v>
      </c>
      <c r="BY270" s="3" t="s">
        <v>195</v>
      </c>
      <c r="BZ270" s="3" t="s">
        <v>195</v>
      </c>
      <c r="CA270" s="3" t="s">
        <v>192</v>
      </c>
      <c r="CB270" s="3" t="s">
        <v>153</v>
      </c>
      <c r="CC270" s="3" t="s">
        <v>167</v>
      </c>
      <c r="CD270" s="3" t="s">
        <v>228</v>
      </c>
      <c r="CE270" s="3" t="s">
        <v>169</v>
      </c>
      <c r="CF270" s="3" t="s">
        <v>155</v>
      </c>
      <c r="CG270" s="3" t="s">
        <v>240</v>
      </c>
      <c r="CH270" s="3">
        <v>2.0</v>
      </c>
      <c r="CI270" s="3" t="s">
        <v>172</v>
      </c>
      <c r="CS270" s="3" t="s">
        <v>155</v>
      </c>
      <c r="CY270" s="3" t="s">
        <v>221</v>
      </c>
      <c r="CZ270" s="3" t="s">
        <v>200</v>
      </c>
      <c r="DA270" s="3" t="s">
        <v>179</v>
      </c>
      <c r="DB270" s="3" t="s">
        <v>200</v>
      </c>
      <c r="DC270" s="3" t="s">
        <v>200</v>
      </c>
      <c r="DD270" s="3" t="s">
        <v>200</v>
      </c>
      <c r="DE270" s="3" t="s">
        <v>200</v>
      </c>
      <c r="DF270" s="3" t="s">
        <v>230</v>
      </c>
      <c r="DG270" s="3" t="s">
        <v>230</v>
      </c>
      <c r="DH270" s="3" t="s">
        <v>180</v>
      </c>
      <c r="DI270" s="3" t="s">
        <v>230</v>
      </c>
      <c r="DJ270" s="3" t="s">
        <v>230</v>
      </c>
      <c r="DK270" s="3" t="s">
        <v>197</v>
      </c>
      <c r="DL270" s="3" t="s">
        <v>202</v>
      </c>
      <c r="DM270" s="3" t="s">
        <v>202</v>
      </c>
      <c r="DN270" s="3" t="s">
        <v>202</v>
      </c>
      <c r="DO270" s="3" t="s">
        <v>202</v>
      </c>
      <c r="DP270" s="3" t="s">
        <v>202</v>
      </c>
      <c r="DQ270" s="3" t="s">
        <v>181</v>
      </c>
      <c r="DR270" s="3" t="s">
        <v>181</v>
      </c>
      <c r="DS270" s="3" t="s">
        <v>203</v>
      </c>
      <c r="DT270" s="3" t="s">
        <v>202</v>
      </c>
      <c r="DU270" s="3" t="s">
        <v>202</v>
      </c>
      <c r="DV270" s="3" t="s">
        <v>202</v>
      </c>
      <c r="DW270" s="3" t="s">
        <v>202</v>
      </c>
      <c r="DX270" s="3" t="s">
        <v>196</v>
      </c>
      <c r="DY270" s="3" t="s">
        <v>202</v>
      </c>
      <c r="DZ270" s="3" t="s">
        <v>202</v>
      </c>
      <c r="EA270" s="3" t="s">
        <v>155</v>
      </c>
      <c r="EB270" s="3" t="s">
        <v>155</v>
      </c>
      <c r="EC270" s="3" t="s">
        <v>155</v>
      </c>
      <c r="ED270" s="3" t="s">
        <v>155</v>
      </c>
      <c r="EE270" s="3" t="s">
        <v>155</v>
      </c>
      <c r="EF270" s="3" t="s">
        <v>155</v>
      </c>
      <c r="EG270" s="3" t="s">
        <v>155</v>
      </c>
      <c r="EH270" s="3" t="s">
        <v>215</v>
      </c>
      <c r="EI270" s="3" t="s">
        <v>222</v>
      </c>
      <c r="EJ270" s="3" t="s">
        <v>204</v>
      </c>
      <c r="EK270" s="3" t="s">
        <v>247</v>
      </c>
      <c r="EL270" s="3" t="s">
        <v>182</v>
      </c>
      <c r="EM270" s="3" t="s">
        <v>215</v>
      </c>
      <c r="EN270" s="3" t="s">
        <v>215</v>
      </c>
      <c r="EO270" s="3" t="s">
        <v>205</v>
      </c>
      <c r="EP270" s="3" t="s">
        <v>205</v>
      </c>
      <c r="EQ270" s="3" t="s">
        <v>205</v>
      </c>
      <c r="ER270" s="3" t="s">
        <v>193</v>
      </c>
      <c r="ES270" s="3" t="s">
        <v>192</v>
      </c>
      <c r="ET270" s="3" t="s">
        <v>192</v>
      </c>
      <c r="EU270" s="3" t="s">
        <v>205</v>
      </c>
      <c r="EV270" s="3" t="s">
        <v>573</v>
      </c>
      <c r="EW270" s="4" t="str">
        <f>TEXT("6279583650324580804","0")</f>
        <v>6279583650324580804</v>
      </c>
    </row>
    <row r="271">
      <c r="A271" s="2">
        <v>45848.35570601852</v>
      </c>
      <c r="B271" s="3" t="s">
        <v>153</v>
      </c>
      <c r="C271" s="3" t="s">
        <v>155</v>
      </c>
      <c r="E271" s="3" t="s">
        <v>155</v>
      </c>
      <c r="F271" s="3" t="s">
        <v>155</v>
      </c>
      <c r="G271" s="3" t="s">
        <v>155</v>
      </c>
      <c r="K271" s="3" t="s">
        <v>185</v>
      </c>
      <c r="O271" s="3" t="s">
        <v>186</v>
      </c>
      <c r="T271" s="3" t="s">
        <v>186</v>
      </c>
      <c r="Z271" s="3" t="s">
        <v>185</v>
      </c>
      <c r="AD271" s="3" t="s">
        <v>186</v>
      </c>
      <c r="AG271" s="3" t="s">
        <v>208</v>
      </c>
      <c r="AH271" s="3">
        <v>2020.0</v>
      </c>
      <c r="AI271" s="3" t="s">
        <v>187</v>
      </c>
      <c r="AJ271" s="3" t="s">
        <v>188</v>
      </c>
      <c r="AM271" s="3" t="s">
        <v>339</v>
      </c>
      <c r="AN271" s="3" t="s">
        <v>574</v>
      </c>
      <c r="AP271" s="3" t="s">
        <v>243</v>
      </c>
      <c r="AQ271" s="3" t="s">
        <v>190</v>
      </c>
      <c r="AR271" s="3" t="s">
        <v>210</v>
      </c>
      <c r="AS271" s="3" t="s">
        <v>210</v>
      </c>
      <c r="AT271" s="3" t="s">
        <v>234</v>
      </c>
      <c r="AU271" s="3" t="s">
        <v>153</v>
      </c>
      <c r="AV271" s="3" t="s">
        <v>153</v>
      </c>
      <c r="AW271" s="3" t="s">
        <v>219</v>
      </c>
      <c r="AX271" s="3" t="s">
        <v>153</v>
      </c>
      <c r="AY271" s="3" t="s">
        <v>212</v>
      </c>
      <c r="BD271" s="3" t="s">
        <v>153</v>
      </c>
      <c r="BE271" s="3" t="s">
        <v>227</v>
      </c>
      <c r="BF271" s="3" t="s">
        <v>227</v>
      </c>
      <c r="BG271" s="3" t="s">
        <v>227</v>
      </c>
      <c r="BH271" s="3" t="s">
        <v>227</v>
      </c>
      <c r="BI271" s="3" t="s">
        <v>194</v>
      </c>
      <c r="BJ271" s="3" t="s">
        <v>194</v>
      </c>
      <c r="BK271" s="3" t="s">
        <v>194</v>
      </c>
      <c r="BL271" s="3" t="s">
        <v>194</v>
      </c>
      <c r="BM271" s="3" t="s">
        <v>194</v>
      </c>
      <c r="BN271" s="3" t="s">
        <v>194</v>
      </c>
      <c r="BO271" s="3" t="s">
        <v>194</v>
      </c>
      <c r="BP271" s="3" t="s">
        <v>192</v>
      </c>
      <c r="BQ271" s="3" t="s">
        <v>203</v>
      </c>
      <c r="BR271" s="3" t="s">
        <v>203</v>
      </c>
      <c r="BS271" s="3" t="s">
        <v>203</v>
      </c>
      <c r="BT271" s="3" t="s">
        <v>203</v>
      </c>
      <c r="BU271" s="3" t="s">
        <v>203</v>
      </c>
      <c r="BV271" s="3" t="s">
        <v>203</v>
      </c>
      <c r="BW271" s="3" t="s">
        <v>203</v>
      </c>
      <c r="BX271" s="3" t="s">
        <v>194</v>
      </c>
      <c r="BY271" s="3" t="s">
        <v>194</v>
      </c>
      <c r="BZ271" s="3" t="s">
        <v>192</v>
      </c>
      <c r="CA271" s="3" t="s">
        <v>194</v>
      </c>
      <c r="CB271" s="3" t="s">
        <v>155</v>
      </c>
      <c r="CF271" s="3" t="s">
        <v>280</v>
      </c>
      <c r="CG271" s="3" t="s">
        <v>240</v>
      </c>
      <c r="CH271" s="3">
        <v>1.0</v>
      </c>
      <c r="CI271" s="3" t="s">
        <v>172</v>
      </c>
      <c r="CS271" s="3" t="s">
        <v>155</v>
      </c>
      <c r="CY271" s="3" t="s">
        <v>201</v>
      </c>
      <c r="CZ271" s="3" t="s">
        <v>199</v>
      </c>
      <c r="DA271" s="3" t="s">
        <v>199</v>
      </c>
      <c r="DB271" s="3" t="s">
        <v>199</v>
      </c>
      <c r="DC271" s="3" t="s">
        <v>179</v>
      </c>
      <c r="DD271" s="3" t="s">
        <v>179</v>
      </c>
      <c r="DE271" s="3" t="s">
        <v>200</v>
      </c>
      <c r="DF271" s="3" t="s">
        <v>178</v>
      </c>
      <c r="DG271" s="3" t="s">
        <v>180</v>
      </c>
      <c r="DH271" s="3" t="s">
        <v>180</v>
      </c>
      <c r="DI271" s="3" t="s">
        <v>180</v>
      </c>
      <c r="DJ271" s="3" t="s">
        <v>230</v>
      </c>
      <c r="DK271" s="3" t="s">
        <v>181</v>
      </c>
      <c r="DL271" s="3" t="s">
        <v>203</v>
      </c>
      <c r="DM271" s="3" t="s">
        <v>196</v>
      </c>
      <c r="DN271" s="3" t="s">
        <v>197</v>
      </c>
      <c r="DO271" s="3" t="s">
        <v>197</v>
      </c>
      <c r="DP271" s="3" t="s">
        <v>203</v>
      </c>
      <c r="DQ271" s="3" t="s">
        <v>202</v>
      </c>
      <c r="DR271" s="3" t="s">
        <v>202</v>
      </c>
      <c r="DS271" s="3" t="s">
        <v>202</v>
      </c>
      <c r="DT271" s="3" t="s">
        <v>202</v>
      </c>
      <c r="DU271" s="3" t="s">
        <v>202</v>
      </c>
      <c r="DV271" s="3" t="s">
        <v>202</v>
      </c>
      <c r="DW271" s="3" t="s">
        <v>202</v>
      </c>
      <c r="DX271" s="3" t="s">
        <v>181</v>
      </c>
      <c r="DY271" s="3" t="s">
        <v>181</v>
      </c>
      <c r="DZ271" s="3" t="s">
        <v>181</v>
      </c>
      <c r="EA271" s="3" t="s">
        <v>155</v>
      </c>
      <c r="EB271" s="3" t="s">
        <v>155</v>
      </c>
      <c r="EC271" s="3" t="s">
        <v>155</v>
      </c>
      <c r="ED271" s="3" t="s">
        <v>214</v>
      </c>
      <c r="EE271" s="3" t="s">
        <v>155</v>
      </c>
      <c r="EF271" s="3" t="s">
        <v>155</v>
      </c>
      <c r="EG271" s="3" t="s">
        <v>155</v>
      </c>
      <c r="EH271" s="3" t="s">
        <v>204</v>
      </c>
      <c r="EI271" s="3" t="s">
        <v>222</v>
      </c>
      <c r="EJ271" s="3" t="s">
        <v>222</v>
      </c>
      <c r="EK271" s="3" t="s">
        <v>215</v>
      </c>
      <c r="EL271" s="3" t="s">
        <v>182</v>
      </c>
      <c r="EM271" s="3" t="s">
        <v>215</v>
      </c>
      <c r="EN271" s="3" t="s">
        <v>222</v>
      </c>
      <c r="EO271" s="3" t="s">
        <v>205</v>
      </c>
      <c r="EP271" s="3" t="s">
        <v>192</v>
      </c>
      <c r="EQ271" s="3" t="s">
        <v>192</v>
      </c>
      <c r="ER271" s="3" t="s">
        <v>206</v>
      </c>
      <c r="ES271" s="3" t="s">
        <v>206</v>
      </c>
      <c r="ET271" s="3" t="s">
        <v>193</v>
      </c>
      <c r="EU271" s="3" t="s">
        <v>192</v>
      </c>
      <c r="EV271" s="3" t="s">
        <v>575</v>
      </c>
      <c r="EW271" s="4" t="str">
        <f>TEXT("6279599337491766540","0")</f>
        <v>6279599337491766540</v>
      </c>
    </row>
    <row r="272">
      <c r="A272" s="2">
        <v>45848.362546296295</v>
      </c>
      <c r="B272" s="3" t="s">
        <v>153</v>
      </c>
      <c r="C272" s="3" t="s">
        <v>155</v>
      </c>
      <c r="E272" s="3" t="s">
        <v>155</v>
      </c>
      <c r="F272" s="3" t="s">
        <v>155</v>
      </c>
      <c r="G272" s="3" t="s">
        <v>155</v>
      </c>
      <c r="J272" s="3" t="s">
        <v>186</v>
      </c>
      <c r="N272" s="3" t="s">
        <v>158</v>
      </c>
      <c r="S272" s="3" t="s">
        <v>158</v>
      </c>
      <c r="W272" s="3" t="s">
        <v>157</v>
      </c>
      <c r="AC272" s="3" t="s">
        <v>158</v>
      </c>
      <c r="AG272" s="3" t="s">
        <v>224</v>
      </c>
      <c r="AH272" s="3">
        <v>2024.0</v>
      </c>
      <c r="AI272" s="3" t="s">
        <v>279</v>
      </c>
      <c r="AO272" s="3" t="s">
        <v>153</v>
      </c>
      <c r="AP272" s="3" t="s">
        <v>210</v>
      </c>
      <c r="AQ272" s="3" t="s">
        <v>225</v>
      </c>
      <c r="AR272" s="3" t="s">
        <v>225</v>
      </c>
      <c r="AS272" s="3" t="s">
        <v>243</v>
      </c>
      <c r="AT272" s="3" t="s">
        <v>162</v>
      </c>
      <c r="AU272" s="3" t="s">
        <v>153</v>
      </c>
      <c r="AV272" s="3" t="s">
        <v>155</v>
      </c>
      <c r="BD272" s="3" t="s">
        <v>153</v>
      </c>
      <c r="BE272" s="3" t="s">
        <v>191</v>
      </c>
      <c r="BF272" s="3" t="s">
        <v>164</v>
      </c>
      <c r="BG272" s="3" t="s">
        <v>220</v>
      </c>
      <c r="BH272" s="3" t="s">
        <v>191</v>
      </c>
      <c r="BI272" s="3" t="s">
        <v>192</v>
      </c>
      <c r="BJ272" s="3" t="s">
        <v>195</v>
      </c>
      <c r="BK272" s="3" t="s">
        <v>192</v>
      </c>
      <c r="BL272" s="3" t="s">
        <v>192</v>
      </c>
      <c r="BM272" s="3" t="s">
        <v>195</v>
      </c>
      <c r="BN272" s="3" t="s">
        <v>192</v>
      </c>
      <c r="BO272" s="3" t="s">
        <v>192</v>
      </c>
      <c r="BP272" s="3" t="s">
        <v>192</v>
      </c>
      <c r="BQ272" s="3" t="s">
        <v>181</v>
      </c>
      <c r="BR272" s="3" t="s">
        <v>181</v>
      </c>
      <c r="BS272" s="3" t="s">
        <v>196</v>
      </c>
      <c r="BT272" s="3" t="s">
        <v>196</v>
      </c>
      <c r="BU272" s="3" t="s">
        <v>181</v>
      </c>
      <c r="BV272" s="3" t="s">
        <v>181</v>
      </c>
      <c r="BW272" s="3" t="s">
        <v>196</v>
      </c>
      <c r="BX272" s="3" t="s">
        <v>193</v>
      </c>
      <c r="BY272" s="3" t="s">
        <v>195</v>
      </c>
      <c r="BZ272" s="3" t="s">
        <v>195</v>
      </c>
      <c r="CA272" s="3" t="s">
        <v>192</v>
      </c>
      <c r="CB272" s="3" t="s">
        <v>155</v>
      </c>
      <c r="CF272" s="3" t="s">
        <v>155</v>
      </c>
      <c r="CG272" s="3" t="s">
        <v>155</v>
      </c>
      <c r="CH272" s="3">
        <v>2.0</v>
      </c>
      <c r="CK272" s="3" t="s">
        <v>307</v>
      </c>
      <c r="CS272" s="3" t="s">
        <v>153</v>
      </c>
      <c r="CT272" s="3" t="s">
        <v>299</v>
      </c>
      <c r="CU272" s="3" t="s">
        <v>300</v>
      </c>
      <c r="CV272" s="3" t="s">
        <v>301</v>
      </c>
      <c r="CW272" s="3" t="s">
        <v>302</v>
      </c>
      <c r="CX272" s="3" t="s">
        <v>177</v>
      </c>
      <c r="CY272" s="3" t="s">
        <v>180</v>
      </c>
      <c r="CZ272" s="3" t="s">
        <v>179</v>
      </c>
      <c r="DA272" s="3" t="s">
        <v>200</v>
      </c>
      <c r="DB272" s="3" t="s">
        <v>179</v>
      </c>
      <c r="DC272" s="3" t="s">
        <v>199</v>
      </c>
      <c r="DD272" s="3" t="s">
        <v>200</v>
      </c>
      <c r="DE272" s="3" t="s">
        <v>200</v>
      </c>
      <c r="DF272" s="3" t="s">
        <v>230</v>
      </c>
      <c r="DG272" s="3" t="s">
        <v>230</v>
      </c>
      <c r="DH272" s="3" t="s">
        <v>201</v>
      </c>
      <c r="DI272" s="3" t="s">
        <v>201</v>
      </c>
      <c r="DJ272" s="3" t="s">
        <v>201</v>
      </c>
      <c r="DK272" s="3" t="s">
        <v>181</v>
      </c>
      <c r="DL272" s="3" t="s">
        <v>196</v>
      </c>
      <c r="DM272" s="3" t="s">
        <v>197</v>
      </c>
      <c r="DN272" s="3" t="s">
        <v>196</v>
      </c>
      <c r="DO272" s="3" t="s">
        <v>203</v>
      </c>
      <c r="DP272" s="3" t="s">
        <v>196</v>
      </c>
      <c r="DQ272" s="3" t="s">
        <v>197</v>
      </c>
      <c r="DR272" s="3" t="s">
        <v>197</v>
      </c>
      <c r="DS272" s="3" t="s">
        <v>196</v>
      </c>
      <c r="DT272" s="3" t="s">
        <v>196</v>
      </c>
      <c r="DU272" s="3" t="s">
        <v>197</v>
      </c>
      <c r="DV272" s="3" t="s">
        <v>197</v>
      </c>
      <c r="DW272" s="3" t="s">
        <v>196</v>
      </c>
      <c r="DX272" s="3" t="s">
        <v>196</v>
      </c>
      <c r="DY272" s="3" t="s">
        <v>196</v>
      </c>
      <c r="DZ272" s="3" t="s">
        <v>197</v>
      </c>
      <c r="EA272" s="3" t="s">
        <v>155</v>
      </c>
      <c r="EB272" s="3" t="s">
        <v>155</v>
      </c>
      <c r="EC272" s="3" t="s">
        <v>155</v>
      </c>
      <c r="ED272" s="3" t="s">
        <v>155</v>
      </c>
      <c r="EE272" s="3" t="s">
        <v>155</v>
      </c>
      <c r="EF272" s="3" t="s">
        <v>214</v>
      </c>
      <c r="EG272" s="3" t="s">
        <v>214</v>
      </c>
      <c r="EH272" s="3" t="s">
        <v>204</v>
      </c>
      <c r="EI272" s="3" t="s">
        <v>204</v>
      </c>
      <c r="EJ272" s="3" t="s">
        <v>222</v>
      </c>
      <c r="EK272" s="3" t="s">
        <v>247</v>
      </c>
      <c r="EL272" s="3" t="s">
        <v>182</v>
      </c>
      <c r="EM272" s="3" t="s">
        <v>182</v>
      </c>
      <c r="EN272" s="3" t="s">
        <v>182</v>
      </c>
      <c r="EO272" s="3" t="s">
        <v>205</v>
      </c>
      <c r="EP272" s="3" t="s">
        <v>206</v>
      </c>
      <c r="EQ272" s="3" t="s">
        <v>193</v>
      </c>
      <c r="ER272" s="3" t="s">
        <v>206</v>
      </c>
      <c r="ES272" s="3" t="s">
        <v>206</v>
      </c>
      <c r="ET272" s="3" t="s">
        <v>193</v>
      </c>
      <c r="EU272" s="3" t="s">
        <v>192</v>
      </c>
      <c r="EV272" s="3" t="s">
        <v>576</v>
      </c>
      <c r="EW272" s="4" t="str">
        <f>TEXT("6279605241312259984","0")</f>
        <v>6279605241312259984</v>
      </c>
    </row>
    <row r="273">
      <c r="A273" s="2">
        <v>45848.36494212963</v>
      </c>
      <c r="B273" s="3" t="s">
        <v>155</v>
      </c>
      <c r="EW273" s="4" t="str">
        <f>TEXT("6279607314491926684","0")</f>
        <v>6279607314491926684</v>
      </c>
    </row>
    <row r="274">
      <c r="A274" s="2">
        <v>45848.367002314815</v>
      </c>
      <c r="B274" s="3" t="s">
        <v>153</v>
      </c>
      <c r="C274" s="3" t="s">
        <v>155</v>
      </c>
      <c r="E274" s="3" t="s">
        <v>155</v>
      </c>
      <c r="F274" s="3" t="s">
        <v>155</v>
      </c>
      <c r="G274" s="3" t="s">
        <v>155</v>
      </c>
      <c r="J274" s="3" t="s">
        <v>186</v>
      </c>
      <c r="M274" s="3" t="s">
        <v>157</v>
      </c>
      <c r="R274" s="3" t="s">
        <v>157</v>
      </c>
      <c r="W274" s="3" t="s">
        <v>157</v>
      </c>
      <c r="AB274" s="3" t="s">
        <v>157</v>
      </c>
      <c r="AG274" s="3" t="s">
        <v>217</v>
      </c>
      <c r="AH274" s="3">
        <v>2018.0</v>
      </c>
      <c r="AI274" s="3" t="s">
        <v>187</v>
      </c>
      <c r="AJ274" s="3" t="s">
        <v>188</v>
      </c>
      <c r="AN274" s="3" t="s">
        <v>233</v>
      </c>
      <c r="AP274" s="3" t="s">
        <v>190</v>
      </c>
      <c r="AQ274" s="3" t="s">
        <v>190</v>
      </c>
      <c r="AR274" s="3" t="s">
        <v>190</v>
      </c>
      <c r="AS274" s="3" t="s">
        <v>190</v>
      </c>
      <c r="AT274" s="3" t="s">
        <v>162</v>
      </c>
      <c r="AU274" s="3" t="s">
        <v>155</v>
      </c>
      <c r="BD274" s="3" t="s">
        <v>153</v>
      </c>
      <c r="BE274" s="3" t="s">
        <v>156</v>
      </c>
      <c r="BF274" s="3" t="s">
        <v>164</v>
      </c>
      <c r="BG274" s="3" t="s">
        <v>156</v>
      </c>
      <c r="BH274" s="3" t="s">
        <v>164</v>
      </c>
      <c r="BI274" s="3" t="s">
        <v>165</v>
      </c>
      <c r="BJ274" s="3" t="s">
        <v>165</v>
      </c>
      <c r="BK274" s="3" t="s">
        <v>165</v>
      </c>
      <c r="BL274" s="3" t="s">
        <v>165</v>
      </c>
      <c r="BM274" s="3" t="s">
        <v>165</v>
      </c>
      <c r="BN274" s="3" t="s">
        <v>165</v>
      </c>
      <c r="BO274" s="3" t="s">
        <v>165</v>
      </c>
      <c r="BP274" s="3" t="s">
        <v>165</v>
      </c>
      <c r="BQ274" s="3" t="s">
        <v>166</v>
      </c>
      <c r="BR274" s="3" t="s">
        <v>197</v>
      </c>
      <c r="BS274" s="3" t="s">
        <v>197</v>
      </c>
      <c r="BT274" s="3" t="s">
        <v>166</v>
      </c>
      <c r="BU274" s="3" t="s">
        <v>166</v>
      </c>
      <c r="BV274" s="3" t="s">
        <v>166</v>
      </c>
      <c r="BW274" s="3" t="s">
        <v>166</v>
      </c>
      <c r="CB274" s="3" t="s">
        <v>155</v>
      </c>
      <c r="CF274" s="3" t="s">
        <v>155</v>
      </c>
      <c r="CG274" s="3" t="s">
        <v>155</v>
      </c>
      <c r="CH274" s="3">
        <v>0.0</v>
      </c>
      <c r="CI274" s="3" t="s">
        <v>172</v>
      </c>
      <c r="CS274" s="3" t="s">
        <v>155</v>
      </c>
      <c r="CY274" s="3" t="s">
        <v>221</v>
      </c>
      <c r="CZ274" s="3" t="s">
        <v>200</v>
      </c>
      <c r="DA274" s="3" t="s">
        <v>200</v>
      </c>
      <c r="DB274" s="3" t="s">
        <v>200</v>
      </c>
      <c r="DC274" s="3" t="s">
        <v>200</v>
      </c>
      <c r="DD274" s="3" t="s">
        <v>200</v>
      </c>
      <c r="DE274" s="3" t="s">
        <v>200</v>
      </c>
      <c r="DF274" s="3" t="s">
        <v>230</v>
      </c>
      <c r="DG274" s="3" t="s">
        <v>230</v>
      </c>
      <c r="DH274" s="3" t="s">
        <v>230</v>
      </c>
      <c r="DI274" s="3" t="s">
        <v>230</v>
      </c>
      <c r="DJ274" s="3" t="s">
        <v>230</v>
      </c>
      <c r="DK274" s="3" t="s">
        <v>197</v>
      </c>
      <c r="DL274" s="3" t="s">
        <v>202</v>
      </c>
      <c r="DM274" s="3" t="s">
        <v>202</v>
      </c>
      <c r="DN274" s="3" t="s">
        <v>202</v>
      </c>
      <c r="DO274" s="3" t="s">
        <v>197</v>
      </c>
      <c r="DP274" s="3" t="s">
        <v>202</v>
      </c>
      <c r="DQ274" s="3" t="s">
        <v>197</v>
      </c>
      <c r="DR274" s="3" t="s">
        <v>203</v>
      </c>
      <c r="DS274" s="3" t="s">
        <v>203</v>
      </c>
      <c r="DT274" s="3" t="s">
        <v>203</v>
      </c>
      <c r="DU274" s="3" t="s">
        <v>202</v>
      </c>
      <c r="DV274" s="3" t="s">
        <v>202</v>
      </c>
      <c r="DW274" s="3" t="s">
        <v>197</v>
      </c>
      <c r="DX274" s="3" t="s">
        <v>202</v>
      </c>
      <c r="DY274" s="3" t="s">
        <v>202</v>
      </c>
      <c r="DZ274" s="3" t="s">
        <v>202</v>
      </c>
      <c r="EA274" s="3" t="s">
        <v>155</v>
      </c>
      <c r="EB274" s="3" t="s">
        <v>155</v>
      </c>
      <c r="EC274" s="3" t="s">
        <v>155</v>
      </c>
      <c r="ED274" s="3" t="s">
        <v>155</v>
      </c>
      <c r="EE274" s="3" t="s">
        <v>155</v>
      </c>
      <c r="EF274" s="3" t="s">
        <v>155</v>
      </c>
      <c r="EG274" s="3" t="s">
        <v>155</v>
      </c>
      <c r="EH274" s="3" t="s">
        <v>204</v>
      </c>
      <c r="EI274" s="3" t="s">
        <v>204</v>
      </c>
      <c r="EJ274" s="3" t="s">
        <v>204</v>
      </c>
      <c r="EK274" s="3" t="s">
        <v>204</v>
      </c>
      <c r="EL274" s="3" t="s">
        <v>182</v>
      </c>
      <c r="EM274" s="3" t="s">
        <v>182</v>
      </c>
      <c r="EN274" s="3" t="s">
        <v>204</v>
      </c>
      <c r="EO274" s="3" t="s">
        <v>192</v>
      </c>
      <c r="EP274" s="3" t="s">
        <v>205</v>
      </c>
      <c r="EQ274" s="3" t="s">
        <v>205</v>
      </c>
      <c r="ER274" s="3" t="s">
        <v>205</v>
      </c>
      <c r="ES274" s="3" t="s">
        <v>205</v>
      </c>
      <c r="ET274" s="3" t="s">
        <v>205</v>
      </c>
      <c r="EU274" s="3" t="s">
        <v>205</v>
      </c>
      <c r="EV274" s="3" t="s">
        <v>577</v>
      </c>
      <c r="EW274" s="4" t="str">
        <f>TEXT("6279609093612194439","0")</f>
        <v>6279609093612194439</v>
      </c>
    </row>
    <row r="275">
      <c r="A275" s="2">
        <v>45848.381215277775</v>
      </c>
      <c r="B275" s="3" t="s">
        <v>153</v>
      </c>
      <c r="C275" s="3" t="s">
        <v>153</v>
      </c>
      <c r="D275" s="3" t="s">
        <v>284</v>
      </c>
      <c r="E275" s="3" t="s">
        <v>155</v>
      </c>
      <c r="F275" s="3" t="s">
        <v>153</v>
      </c>
      <c r="G275" s="3" t="s">
        <v>155</v>
      </c>
      <c r="J275" s="3" t="s">
        <v>186</v>
      </c>
      <c r="N275" s="3" t="s">
        <v>158</v>
      </c>
      <c r="S275" s="3" t="s">
        <v>158</v>
      </c>
      <c r="W275" s="3" t="s">
        <v>157</v>
      </c>
      <c r="AC275" s="3" t="s">
        <v>158</v>
      </c>
      <c r="AG275" s="3" t="s">
        <v>224</v>
      </c>
      <c r="AH275" s="3">
        <v>2020.0</v>
      </c>
      <c r="AI275" s="3" t="s">
        <v>242</v>
      </c>
      <c r="AP275" s="3" t="s">
        <v>190</v>
      </c>
      <c r="AQ275" s="3" t="s">
        <v>250</v>
      </c>
      <c r="AR275" s="3" t="s">
        <v>210</v>
      </c>
      <c r="AS275" s="3" t="s">
        <v>210</v>
      </c>
      <c r="AT275" s="3" t="s">
        <v>218</v>
      </c>
      <c r="AU275" s="3" t="s">
        <v>153</v>
      </c>
      <c r="AV275" s="3" t="s">
        <v>155</v>
      </c>
      <c r="BD275" s="3" t="s">
        <v>153</v>
      </c>
      <c r="BE275" s="3" t="s">
        <v>227</v>
      </c>
      <c r="BF275" s="3" t="s">
        <v>220</v>
      </c>
      <c r="BG275" s="3" t="s">
        <v>227</v>
      </c>
      <c r="BH275" s="3" t="s">
        <v>220</v>
      </c>
      <c r="BI275" s="3" t="s">
        <v>195</v>
      </c>
      <c r="BJ275" s="3" t="s">
        <v>192</v>
      </c>
      <c r="BK275" s="3" t="s">
        <v>195</v>
      </c>
      <c r="BL275" s="3" t="s">
        <v>195</v>
      </c>
      <c r="BM275" s="3" t="s">
        <v>193</v>
      </c>
      <c r="BN275" s="3" t="s">
        <v>194</v>
      </c>
      <c r="BO275" s="3" t="s">
        <v>195</v>
      </c>
      <c r="BP275" s="3" t="s">
        <v>193</v>
      </c>
      <c r="BQ275" s="3" t="s">
        <v>203</v>
      </c>
      <c r="BR275" s="3" t="s">
        <v>203</v>
      </c>
      <c r="BS275" s="3" t="s">
        <v>196</v>
      </c>
      <c r="BT275" s="3" t="s">
        <v>166</v>
      </c>
      <c r="BU275" s="3" t="s">
        <v>196</v>
      </c>
      <c r="BV275" s="3" t="s">
        <v>197</v>
      </c>
      <c r="BW275" s="3" t="s">
        <v>181</v>
      </c>
      <c r="BX275" s="3" t="s">
        <v>195</v>
      </c>
      <c r="BY275" s="3" t="s">
        <v>194</v>
      </c>
      <c r="BZ275" s="3" t="s">
        <v>165</v>
      </c>
      <c r="CA275" s="3" t="s">
        <v>192</v>
      </c>
      <c r="CB275" s="3" t="s">
        <v>153</v>
      </c>
      <c r="CC275" s="3" t="s">
        <v>235</v>
      </c>
      <c r="CD275" s="3" t="s">
        <v>168</v>
      </c>
      <c r="CE275" s="3" t="s">
        <v>155</v>
      </c>
      <c r="CF275" s="3" t="s">
        <v>155</v>
      </c>
      <c r="CG275" s="3" t="s">
        <v>155</v>
      </c>
      <c r="CH275" s="3">
        <v>0.0</v>
      </c>
      <c r="CI275" s="3" t="s">
        <v>172</v>
      </c>
      <c r="CS275" s="3" t="s">
        <v>155</v>
      </c>
      <c r="CY275" s="3" t="s">
        <v>180</v>
      </c>
      <c r="CZ275" s="3" t="s">
        <v>200</v>
      </c>
      <c r="DA275" s="3" t="s">
        <v>179</v>
      </c>
      <c r="DB275" s="3" t="s">
        <v>200</v>
      </c>
      <c r="DC275" s="3" t="s">
        <v>200</v>
      </c>
      <c r="DD275" s="3" t="s">
        <v>200</v>
      </c>
      <c r="DE275" s="3" t="s">
        <v>200</v>
      </c>
      <c r="DF275" s="3" t="s">
        <v>230</v>
      </c>
      <c r="DG275" s="3" t="s">
        <v>230</v>
      </c>
      <c r="DH275" s="3" t="s">
        <v>230</v>
      </c>
      <c r="DI275" s="3" t="s">
        <v>230</v>
      </c>
      <c r="DJ275" s="3" t="s">
        <v>230</v>
      </c>
      <c r="DK275" s="3" t="s">
        <v>196</v>
      </c>
      <c r="DL275" s="3" t="s">
        <v>196</v>
      </c>
      <c r="DM275" s="3" t="s">
        <v>196</v>
      </c>
      <c r="DN275" s="3" t="s">
        <v>202</v>
      </c>
      <c r="DO275" s="3" t="s">
        <v>203</v>
      </c>
      <c r="DP275" s="3" t="s">
        <v>196</v>
      </c>
      <c r="DQ275" s="3" t="s">
        <v>181</v>
      </c>
      <c r="DR275" s="3" t="s">
        <v>181</v>
      </c>
      <c r="DS275" s="3" t="s">
        <v>181</v>
      </c>
      <c r="DT275" s="3" t="s">
        <v>181</v>
      </c>
      <c r="DU275" s="3" t="s">
        <v>197</v>
      </c>
      <c r="DV275" s="3" t="s">
        <v>202</v>
      </c>
      <c r="DW275" s="3" t="s">
        <v>202</v>
      </c>
      <c r="DX275" s="3" t="s">
        <v>202</v>
      </c>
      <c r="DY275" s="3" t="s">
        <v>202</v>
      </c>
      <c r="DZ275" s="3" t="s">
        <v>196</v>
      </c>
      <c r="EA275" s="3" t="s">
        <v>155</v>
      </c>
      <c r="EB275" s="3" t="s">
        <v>155</v>
      </c>
      <c r="EC275" s="3" t="s">
        <v>155</v>
      </c>
      <c r="ED275" s="3" t="s">
        <v>155</v>
      </c>
      <c r="EE275" s="3" t="s">
        <v>155</v>
      </c>
      <c r="EF275" s="3" t="s">
        <v>155</v>
      </c>
      <c r="EG275" s="3" t="s">
        <v>155</v>
      </c>
      <c r="EH275" s="3" t="s">
        <v>204</v>
      </c>
      <c r="EI275" s="3" t="s">
        <v>204</v>
      </c>
      <c r="EJ275" s="3" t="s">
        <v>204</v>
      </c>
      <c r="EK275" s="3" t="s">
        <v>204</v>
      </c>
      <c r="EL275" s="3" t="s">
        <v>182</v>
      </c>
      <c r="EM275" s="3" t="s">
        <v>204</v>
      </c>
      <c r="EN275" s="3" t="s">
        <v>204</v>
      </c>
      <c r="EO275" s="3" t="s">
        <v>205</v>
      </c>
      <c r="EP275" s="3" t="s">
        <v>205</v>
      </c>
      <c r="EQ275" s="3" t="s">
        <v>205</v>
      </c>
      <c r="ER275" s="3" t="s">
        <v>205</v>
      </c>
      <c r="ES275" s="3" t="s">
        <v>205</v>
      </c>
      <c r="ET275" s="3" t="s">
        <v>205</v>
      </c>
      <c r="EU275" s="3" t="s">
        <v>205</v>
      </c>
      <c r="EV275" s="3" t="s">
        <v>578</v>
      </c>
      <c r="EW275" s="4" t="str">
        <f>TEXT("6279621372418821272","0")</f>
        <v>6279621372418821272</v>
      </c>
    </row>
    <row r="276">
      <c r="A276" s="2">
        <v>45848.400775462964</v>
      </c>
      <c r="B276" s="3" t="s">
        <v>153</v>
      </c>
      <c r="C276" s="3" t="s">
        <v>155</v>
      </c>
      <c r="E276" s="3" t="s">
        <v>155</v>
      </c>
      <c r="F276" s="3" t="s">
        <v>155</v>
      </c>
      <c r="G276" s="3" t="s">
        <v>155</v>
      </c>
      <c r="J276" s="3" t="s">
        <v>186</v>
      </c>
      <c r="N276" s="3" t="s">
        <v>158</v>
      </c>
      <c r="R276" s="3" t="s">
        <v>157</v>
      </c>
      <c r="AA276" s="3" t="s">
        <v>156</v>
      </c>
      <c r="AB276" s="3" t="s">
        <v>157</v>
      </c>
      <c r="AG276" s="3" t="s">
        <v>159</v>
      </c>
      <c r="AH276" s="3">
        <v>2023.0</v>
      </c>
      <c r="AI276" s="3" t="s">
        <v>279</v>
      </c>
      <c r="AO276" s="3" t="s">
        <v>153</v>
      </c>
      <c r="AP276" s="3" t="s">
        <v>190</v>
      </c>
      <c r="AQ276" s="3" t="s">
        <v>190</v>
      </c>
      <c r="AR276" s="3" t="s">
        <v>190</v>
      </c>
      <c r="AS276" s="3" t="s">
        <v>190</v>
      </c>
      <c r="AT276" s="3" t="s">
        <v>162</v>
      </c>
      <c r="AU276" s="3" t="s">
        <v>155</v>
      </c>
      <c r="BD276" s="3" t="s">
        <v>153</v>
      </c>
      <c r="BE276" s="3" t="s">
        <v>191</v>
      </c>
      <c r="BF276" s="3" t="s">
        <v>164</v>
      </c>
      <c r="BG276" s="3" t="s">
        <v>227</v>
      </c>
      <c r="BH276" s="3" t="s">
        <v>164</v>
      </c>
      <c r="BI276" s="3" t="s">
        <v>192</v>
      </c>
      <c r="BJ276" s="3" t="s">
        <v>165</v>
      </c>
      <c r="BK276" s="3" t="s">
        <v>193</v>
      </c>
      <c r="BL276" s="3" t="s">
        <v>165</v>
      </c>
      <c r="BM276" s="3" t="s">
        <v>165</v>
      </c>
      <c r="BN276" s="3" t="s">
        <v>192</v>
      </c>
      <c r="BO276" s="3" t="s">
        <v>193</v>
      </c>
      <c r="BP276" s="3" t="s">
        <v>193</v>
      </c>
      <c r="BQ276" s="3" t="s">
        <v>197</v>
      </c>
      <c r="BR276" s="3" t="s">
        <v>196</v>
      </c>
      <c r="BS276" s="3" t="s">
        <v>197</v>
      </c>
      <c r="BT276" s="3" t="s">
        <v>196</v>
      </c>
      <c r="BU276" s="3" t="s">
        <v>181</v>
      </c>
      <c r="BV276" s="3" t="s">
        <v>196</v>
      </c>
      <c r="BW276" s="3" t="s">
        <v>196</v>
      </c>
      <c r="CB276" s="3" t="s">
        <v>155</v>
      </c>
      <c r="CF276" s="3" t="s">
        <v>280</v>
      </c>
      <c r="CG276" s="3" t="s">
        <v>240</v>
      </c>
      <c r="CH276" s="3">
        <v>1.0</v>
      </c>
      <c r="CI276" s="3" t="s">
        <v>172</v>
      </c>
      <c r="CS276" s="3" t="s">
        <v>155</v>
      </c>
      <c r="CY276" s="3" t="s">
        <v>221</v>
      </c>
      <c r="CZ276" s="3" t="s">
        <v>179</v>
      </c>
      <c r="DA276" s="3" t="s">
        <v>179</v>
      </c>
      <c r="DB276" s="3" t="s">
        <v>200</v>
      </c>
      <c r="DC276" s="3" t="s">
        <v>200</v>
      </c>
      <c r="DD276" s="3" t="s">
        <v>179</v>
      </c>
      <c r="DE276" s="3" t="s">
        <v>200</v>
      </c>
      <c r="DF276" s="3" t="s">
        <v>178</v>
      </c>
      <c r="DG276" s="3" t="s">
        <v>178</v>
      </c>
      <c r="DH276" s="3" t="s">
        <v>180</v>
      </c>
      <c r="DI276" s="3" t="s">
        <v>230</v>
      </c>
      <c r="DJ276" s="3" t="s">
        <v>230</v>
      </c>
      <c r="DK276" s="3" t="s">
        <v>196</v>
      </c>
      <c r="DL276" s="3" t="s">
        <v>196</v>
      </c>
      <c r="DM276" s="3" t="s">
        <v>197</v>
      </c>
      <c r="DN276" s="3" t="s">
        <v>197</v>
      </c>
      <c r="DO276" s="3" t="s">
        <v>197</v>
      </c>
      <c r="DP276" s="3" t="s">
        <v>202</v>
      </c>
      <c r="DQ276" s="3" t="s">
        <v>202</v>
      </c>
      <c r="DR276" s="3" t="s">
        <v>202</v>
      </c>
      <c r="DS276" s="3" t="s">
        <v>203</v>
      </c>
      <c r="DT276" s="3" t="s">
        <v>203</v>
      </c>
      <c r="DU276" s="3" t="s">
        <v>202</v>
      </c>
      <c r="DV276" s="3" t="s">
        <v>202</v>
      </c>
      <c r="DW276" s="3" t="s">
        <v>202</v>
      </c>
      <c r="DX276" s="3" t="s">
        <v>202</v>
      </c>
      <c r="DY276" s="3" t="s">
        <v>196</v>
      </c>
      <c r="DZ276" s="3" t="s">
        <v>196</v>
      </c>
      <c r="EA276" s="3" t="s">
        <v>155</v>
      </c>
      <c r="EB276" s="3" t="s">
        <v>155</v>
      </c>
      <c r="EC276" s="3" t="s">
        <v>155</v>
      </c>
      <c r="ED276" s="3" t="s">
        <v>155</v>
      </c>
      <c r="EE276" s="3" t="s">
        <v>155</v>
      </c>
      <c r="EF276" s="3" t="s">
        <v>155</v>
      </c>
      <c r="EG276" s="3" t="s">
        <v>155</v>
      </c>
      <c r="EH276" s="3" t="s">
        <v>204</v>
      </c>
      <c r="EI276" s="3" t="s">
        <v>204</v>
      </c>
      <c r="EJ276" s="3" t="s">
        <v>204</v>
      </c>
      <c r="EK276" s="3" t="s">
        <v>204</v>
      </c>
      <c r="EL276" s="3" t="s">
        <v>182</v>
      </c>
      <c r="EM276" s="3" t="s">
        <v>182</v>
      </c>
      <c r="EN276" s="3" t="s">
        <v>182</v>
      </c>
      <c r="EO276" s="3" t="s">
        <v>183</v>
      </c>
      <c r="EP276" s="3" t="s">
        <v>183</v>
      </c>
      <c r="EQ276" s="3" t="s">
        <v>183</v>
      </c>
      <c r="ER276" s="3" t="s">
        <v>193</v>
      </c>
      <c r="ES276" s="3" t="s">
        <v>193</v>
      </c>
      <c r="ET276" s="3" t="s">
        <v>193</v>
      </c>
      <c r="EU276" s="3" t="s">
        <v>193</v>
      </c>
      <c r="EV276" s="3" t="s">
        <v>579</v>
      </c>
      <c r="EW276" s="4" t="str">
        <f>TEXT("6279638270419240134","0")</f>
        <v>6279638270419240134</v>
      </c>
    </row>
    <row r="277">
      <c r="A277" s="2">
        <v>45848.4109837963</v>
      </c>
      <c r="B277" s="3" t="s">
        <v>153</v>
      </c>
      <c r="C277" s="3" t="s">
        <v>153</v>
      </c>
      <c r="D277" s="3" t="s">
        <v>284</v>
      </c>
      <c r="E277" s="3" t="s">
        <v>155</v>
      </c>
      <c r="F277" s="3" t="s">
        <v>155</v>
      </c>
      <c r="G277" s="3" t="s">
        <v>153</v>
      </c>
      <c r="J277" s="3" t="s">
        <v>186</v>
      </c>
      <c r="O277" s="3" t="s">
        <v>186</v>
      </c>
      <c r="S277" s="3" t="s">
        <v>158</v>
      </c>
      <c r="W277" s="3" t="s">
        <v>157</v>
      </c>
      <c r="AB277" s="3" t="s">
        <v>157</v>
      </c>
      <c r="AG277" s="3" t="s">
        <v>224</v>
      </c>
      <c r="AH277" s="3">
        <v>2004.0</v>
      </c>
      <c r="AI277" s="3" t="s">
        <v>187</v>
      </c>
      <c r="AJ277" s="3" t="s">
        <v>188</v>
      </c>
      <c r="AN277" s="3" t="s">
        <v>246</v>
      </c>
      <c r="AP277" s="3" t="s">
        <v>210</v>
      </c>
      <c r="AQ277" s="3" t="s">
        <v>210</v>
      </c>
      <c r="AR277" s="3" t="s">
        <v>210</v>
      </c>
      <c r="AS277" s="3" t="s">
        <v>210</v>
      </c>
      <c r="AT277" s="3" t="s">
        <v>162</v>
      </c>
      <c r="AU277" s="3" t="s">
        <v>153</v>
      </c>
      <c r="AV277" s="3" t="s">
        <v>153</v>
      </c>
      <c r="AW277" s="3" t="s">
        <v>163</v>
      </c>
      <c r="AX277" s="3" t="s">
        <v>153</v>
      </c>
      <c r="AY277" s="3" t="s">
        <v>244</v>
      </c>
      <c r="AZ277" s="3" t="s">
        <v>155</v>
      </c>
      <c r="BA277" s="3" t="s">
        <v>155</v>
      </c>
      <c r="BB277" s="3" t="s">
        <v>155</v>
      </c>
      <c r="BC277" s="3" t="s">
        <v>153</v>
      </c>
      <c r="BD277" s="3" t="s">
        <v>153</v>
      </c>
      <c r="BE277" s="3" t="s">
        <v>156</v>
      </c>
      <c r="BF277" s="3" t="s">
        <v>164</v>
      </c>
      <c r="BG277" s="3" t="s">
        <v>156</v>
      </c>
      <c r="BH277" s="3" t="s">
        <v>164</v>
      </c>
      <c r="BI277" s="3" t="s">
        <v>195</v>
      </c>
      <c r="BJ277" s="3" t="s">
        <v>195</v>
      </c>
      <c r="BK277" s="3" t="s">
        <v>195</v>
      </c>
      <c r="BL277" s="3" t="s">
        <v>195</v>
      </c>
      <c r="BM277" s="3" t="s">
        <v>195</v>
      </c>
      <c r="BN277" s="3" t="s">
        <v>195</v>
      </c>
      <c r="BO277" s="3" t="s">
        <v>194</v>
      </c>
      <c r="BP277" s="3" t="s">
        <v>195</v>
      </c>
      <c r="BQ277" s="3" t="s">
        <v>203</v>
      </c>
      <c r="BR277" s="3" t="s">
        <v>196</v>
      </c>
      <c r="BS277" s="3" t="s">
        <v>203</v>
      </c>
      <c r="BT277" s="3" t="s">
        <v>203</v>
      </c>
      <c r="BU277" s="3" t="s">
        <v>203</v>
      </c>
      <c r="BV277" s="3" t="s">
        <v>203</v>
      </c>
      <c r="BW277" s="3" t="s">
        <v>196</v>
      </c>
      <c r="BX277" s="3" t="s">
        <v>193</v>
      </c>
      <c r="BY277" s="3" t="s">
        <v>192</v>
      </c>
      <c r="BZ277" s="3" t="s">
        <v>193</v>
      </c>
      <c r="CA277" s="3" t="s">
        <v>194</v>
      </c>
      <c r="CB277" s="3" t="s">
        <v>155</v>
      </c>
      <c r="CF277" s="3" t="s">
        <v>155</v>
      </c>
      <c r="CG277" s="3" t="s">
        <v>155</v>
      </c>
      <c r="CH277" s="3">
        <v>1.0</v>
      </c>
      <c r="CI277" s="3" t="s">
        <v>172</v>
      </c>
      <c r="CS277" s="3" t="s">
        <v>155</v>
      </c>
      <c r="CY277" s="3" t="s">
        <v>201</v>
      </c>
      <c r="CZ277" s="3" t="s">
        <v>199</v>
      </c>
      <c r="DA277" s="3" t="s">
        <v>199</v>
      </c>
      <c r="DB277" s="3" t="s">
        <v>199</v>
      </c>
      <c r="DC277" s="3" t="s">
        <v>199</v>
      </c>
      <c r="DD277" s="3" t="s">
        <v>199</v>
      </c>
      <c r="DE277" s="3" t="s">
        <v>200</v>
      </c>
      <c r="DF277" s="3" t="s">
        <v>230</v>
      </c>
      <c r="DG277" s="3" t="s">
        <v>180</v>
      </c>
      <c r="DH277" s="3" t="s">
        <v>180</v>
      </c>
      <c r="DI277" s="3" t="s">
        <v>180</v>
      </c>
      <c r="DJ277" s="3" t="s">
        <v>201</v>
      </c>
      <c r="DK277" s="3" t="s">
        <v>196</v>
      </c>
      <c r="DL277" s="3" t="s">
        <v>196</v>
      </c>
      <c r="DM277" s="3" t="s">
        <v>196</v>
      </c>
      <c r="DN277" s="3" t="s">
        <v>196</v>
      </c>
      <c r="DO277" s="3" t="s">
        <v>196</v>
      </c>
      <c r="DP277" s="3" t="s">
        <v>181</v>
      </c>
      <c r="DQ277" s="3" t="s">
        <v>196</v>
      </c>
      <c r="DR277" s="3" t="s">
        <v>196</v>
      </c>
      <c r="DS277" s="3" t="s">
        <v>196</v>
      </c>
      <c r="DT277" s="3" t="s">
        <v>197</v>
      </c>
      <c r="DU277" s="3" t="s">
        <v>197</v>
      </c>
      <c r="DV277" s="3" t="s">
        <v>196</v>
      </c>
      <c r="DW277" s="3" t="s">
        <v>196</v>
      </c>
      <c r="DX277" s="3" t="s">
        <v>196</v>
      </c>
      <c r="DY277" s="3" t="s">
        <v>196</v>
      </c>
      <c r="DZ277" s="3" t="s">
        <v>196</v>
      </c>
      <c r="EA277" s="3" t="s">
        <v>155</v>
      </c>
      <c r="EB277" s="3" t="s">
        <v>214</v>
      </c>
      <c r="EC277" s="3" t="s">
        <v>155</v>
      </c>
      <c r="ED277" s="3" t="s">
        <v>155</v>
      </c>
      <c r="EE277" s="3" t="s">
        <v>155</v>
      </c>
      <c r="EF277" s="3" t="s">
        <v>155</v>
      </c>
      <c r="EG277" s="3" t="s">
        <v>155</v>
      </c>
      <c r="EH277" s="3" t="s">
        <v>204</v>
      </c>
      <c r="EI277" s="3" t="s">
        <v>182</v>
      </c>
      <c r="EJ277" s="3" t="s">
        <v>222</v>
      </c>
      <c r="EK277" s="3" t="s">
        <v>182</v>
      </c>
      <c r="EL277" s="3" t="s">
        <v>182</v>
      </c>
      <c r="EM277" s="3" t="s">
        <v>204</v>
      </c>
      <c r="EN277" s="3" t="s">
        <v>204</v>
      </c>
      <c r="EO277" s="3" t="s">
        <v>192</v>
      </c>
      <c r="EP277" s="3" t="s">
        <v>193</v>
      </c>
      <c r="EQ277" s="3" t="s">
        <v>193</v>
      </c>
      <c r="ER277" s="3" t="s">
        <v>183</v>
      </c>
      <c r="ES277" s="3" t="s">
        <v>183</v>
      </c>
      <c r="ET277" s="3" t="s">
        <v>193</v>
      </c>
      <c r="EU277" s="3" t="s">
        <v>205</v>
      </c>
      <c r="EV277" s="3" t="s">
        <v>580</v>
      </c>
      <c r="EW277" s="4" t="str">
        <f>TEXT("6279647096221052136","0")</f>
        <v>6279647096221052136</v>
      </c>
    </row>
    <row r="278">
      <c r="A278" s="2">
        <v>45848.41326388889</v>
      </c>
      <c r="B278" s="3" t="s">
        <v>153</v>
      </c>
      <c r="C278" s="3" t="s">
        <v>155</v>
      </c>
      <c r="E278" s="3" t="s">
        <v>153</v>
      </c>
      <c r="F278" s="3" t="s">
        <v>153</v>
      </c>
      <c r="G278" s="3" t="s">
        <v>153</v>
      </c>
      <c r="I278" s="3" t="s">
        <v>158</v>
      </c>
      <c r="M278" s="3" t="s">
        <v>157</v>
      </c>
      <c r="R278" s="3" t="s">
        <v>157</v>
      </c>
      <c r="W278" s="3" t="s">
        <v>157</v>
      </c>
      <c r="AB278" s="3" t="s">
        <v>157</v>
      </c>
      <c r="AG278" s="3" t="s">
        <v>217</v>
      </c>
      <c r="AH278" s="3">
        <v>2019.0</v>
      </c>
      <c r="AI278" s="3" t="s">
        <v>286</v>
      </c>
      <c r="AO278" s="3" t="s">
        <v>153</v>
      </c>
      <c r="AP278" s="3" t="s">
        <v>250</v>
      </c>
      <c r="AQ278" s="3" t="s">
        <v>250</v>
      </c>
      <c r="AR278" s="3" t="s">
        <v>250</v>
      </c>
      <c r="AS278" s="3" t="s">
        <v>250</v>
      </c>
      <c r="AT278" s="3" t="s">
        <v>234</v>
      </c>
      <c r="AU278" s="3" t="s">
        <v>153</v>
      </c>
      <c r="AV278" s="3" t="s">
        <v>153</v>
      </c>
      <c r="AW278" s="3" t="s">
        <v>163</v>
      </c>
      <c r="AX278" s="3" t="s">
        <v>153</v>
      </c>
      <c r="AY278" s="3" t="s">
        <v>244</v>
      </c>
      <c r="AZ278" s="3" t="s">
        <v>153</v>
      </c>
      <c r="BA278" s="3" t="s">
        <v>155</v>
      </c>
      <c r="BB278" s="3" t="s">
        <v>239</v>
      </c>
      <c r="BC278" s="3" t="s">
        <v>153</v>
      </c>
      <c r="BD278" s="3" t="s">
        <v>153</v>
      </c>
      <c r="BE278" s="3" t="s">
        <v>191</v>
      </c>
      <c r="BF278" s="3" t="s">
        <v>213</v>
      </c>
      <c r="BG278" s="3" t="s">
        <v>191</v>
      </c>
      <c r="BH278" s="3" t="s">
        <v>191</v>
      </c>
      <c r="BI278" s="3" t="s">
        <v>192</v>
      </c>
      <c r="BJ278" s="3" t="s">
        <v>192</v>
      </c>
      <c r="BK278" s="3" t="s">
        <v>192</v>
      </c>
      <c r="BL278" s="3" t="s">
        <v>192</v>
      </c>
      <c r="BM278" s="3" t="s">
        <v>192</v>
      </c>
      <c r="BN278" s="3" t="s">
        <v>192</v>
      </c>
      <c r="BO278" s="3" t="s">
        <v>192</v>
      </c>
      <c r="BP278" s="3" t="s">
        <v>192</v>
      </c>
      <c r="BQ278" s="3" t="s">
        <v>203</v>
      </c>
      <c r="BR278" s="3" t="s">
        <v>203</v>
      </c>
      <c r="BS278" s="3" t="s">
        <v>203</v>
      </c>
      <c r="BT278" s="3" t="s">
        <v>203</v>
      </c>
      <c r="BU278" s="3" t="s">
        <v>203</v>
      </c>
      <c r="BV278" s="3" t="s">
        <v>203</v>
      </c>
      <c r="BW278" s="3" t="s">
        <v>203</v>
      </c>
      <c r="BX278" s="3" t="s">
        <v>194</v>
      </c>
      <c r="BY278" s="3" t="s">
        <v>194</v>
      </c>
      <c r="BZ278" s="3" t="s">
        <v>194</v>
      </c>
      <c r="CA278" s="3" t="s">
        <v>194</v>
      </c>
      <c r="CB278" s="3" t="s">
        <v>153</v>
      </c>
      <c r="CC278" s="3" t="s">
        <v>235</v>
      </c>
      <c r="CD278" s="3" t="s">
        <v>228</v>
      </c>
      <c r="CE278" s="3" t="s">
        <v>169</v>
      </c>
      <c r="CF278" s="3" t="s">
        <v>581</v>
      </c>
      <c r="CG278" s="3" t="s">
        <v>582</v>
      </c>
      <c r="CH278" s="3">
        <v>5.0</v>
      </c>
      <c r="CI278" s="3" t="s">
        <v>172</v>
      </c>
      <c r="CS278" s="3" t="s">
        <v>155</v>
      </c>
      <c r="CY278" s="3" t="s">
        <v>201</v>
      </c>
      <c r="CZ278" s="3" t="s">
        <v>179</v>
      </c>
      <c r="DA278" s="3" t="s">
        <v>200</v>
      </c>
      <c r="DB278" s="3" t="s">
        <v>179</v>
      </c>
      <c r="DC278" s="3" t="s">
        <v>229</v>
      </c>
      <c r="DD278" s="3" t="s">
        <v>199</v>
      </c>
      <c r="DE278" s="3" t="s">
        <v>199</v>
      </c>
      <c r="DF278" s="3" t="s">
        <v>180</v>
      </c>
      <c r="DG278" s="3" t="s">
        <v>230</v>
      </c>
      <c r="DH278" s="3" t="s">
        <v>230</v>
      </c>
      <c r="DI278" s="3" t="s">
        <v>180</v>
      </c>
      <c r="DJ278" s="3" t="s">
        <v>180</v>
      </c>
      <c r="DK278" s="3" t="s">
        <v>181</v>
      </c>
      <c r="DL278" s="3" t="s">
        <v>196</v>
      </c>
      <c r="DM278" s="3" t="s">
        <v>202</v>
      </c>
      <c r="DN278" s="3" t="s">
        <v>202</v>
      </c>
      <c r="DO278" s="3" t="s">
        <v>202</v>
      </c>
      <c r="DP278" s="3" t="s">
        <v>202</v>
      </c>
      <c r="DQ278" s="3" t="s">
        <v>202</v>
      </c>
      <c r="DR278" s="3" t="s">
        <v>202</v>
      </c>
      <c r="DS278" s="3" t="s">
        <v>202</v>
      </c>
      <c r="DT278" s="3" t="s">
        <v>202</v>
      </c>
      <c r="DU278" s="3" t="s">
        <v>202</v>
      </c>
      <c r="DV278" s="3" t="s">
        <v>202</v>
      </c>
      <c r="DW278" s="3" t="s">
        <v>202</v>
      </c>
      <c r="DX278" s="3" t="s">
        <v>202</v>
      </c>
      <c r="DY278" s="3" t="s">
        <v>202</v>
      </c>
      <c r="DZ278" s="3" t="s">
        <v>202</v>
      </c>
      <c r="EA278" s="3" t="s">
        <v>155</v>
      </c>
      <c r="EB278" s="3" t="s">
        <v>155</v>
      </c>
      <c r="EC278" s="3" t="s">
        <v>214</v>
      </c>
      <c r="ED278" s="3" t="s">
        <v>214</v>
      </c>
      <c r="EE278" s="3" t="s">
        <v>214</v>
      </c>
      <c r="EF278" s="3" t="s">
        <v>155</v>
      </c>
      <c r="EG278" s="3" t="s">
        <v>155</v>
      </c>
      <c r="EH278" s="3" t="s">
        <v>182</v>
      </c>
      <c r="EI278" s="3" t="s">
        <v>247</v>
      </c>
      <c r="EJ278" s="3" t="s">
        <v>247</v>
      </c>
      <c r="EK278" s="3" t="s">
        <v>247</v>
      </c>
      <c r="EL278" s="3" t="s">
        <v>247</v>
      </c>
      <c r="EM278" s="3" t="s">
        <v>247</v>
      </c>
      <c r="EN278" s="3" t="s">
        <v>247</v>
      </c>
      <c r="EO278" s="3" t="s">
        <v>205</v>
      </c>
      <c r="EP278" s="3" t="s">
        <v>205</v>
      </c>
      <c r="EQ278" s="3" t="s">
        <v>205</v>
      </c>
      <c r="ER278" s="3" t="s">
        <v>205</v>
      </c>
      <c r="ES278" s="3" t="s">
        <v>205</v>
      </c>
      <c r="ET278" s="3" t="s">
        <v>205</v>
      </c>
      <c r="EU278" s="3" t="s">
        <v>205</v>
      </c>
      <c r="EV278" s="3" t="s">
        <v>583</v>
      </c>
      <c r="EW278" s="4" t="str">
        <f>TEXT("6279649064329920203","0")</f>
        <v>6279649064329920203</v>
      </c>
    </row>
    <row r="279">
      <c r="A279" s="2">
        <v>45848.42482638889</v>
      </c>
      <c r="B279" s="3" t="s">
        <v>153</v>
      </c>
      <c r="C279" s="3" t="s">
        <v>155</v>
      </c>
      <c r="E279" s="3" t="s">
        <v>155</v>
      </c>
      <c r="F279" s="3" t="s">
        <v>153</v>
      </c>
      <c r="G279" s="3" t="s">
        <v>155</v>
      </c>
      <c r="J279" s="3" t="s">
        <v>186</v>
      </c>
      <c r="N279" s="3" t="s">
        <v>158</v>
      </c>
      <c r="T279" s="3" t="s">
        <v>186</v>
      </c>
      <c r="X279" s="3" t="s">
        <v>158</v>
      </c>
      <c r="AD279" s="3" t="s">
        <v>186</v>
      </c>
      <c r="AG279" s="3" t="s">
        <v>159</v>
      </c>
      <c r="AH279" s="3">
        <v>2009.0</v>
      </c>
      <c r="AI279" s="3" t="s">
        <v>187</v>
      </c>
      <c r="AL279" s="3" t="s">
        <v>237</v>
      </c>
      <c r="AN279" s="3" t="s">
        <v>246</v>
      </c>
      <c r="AP279" s="3" t="s">
        <v>190</v>
      </c>
      <c r="AQ279" s="3" t="s">
        <v>190</v>
      </c>
      <c r="AR279" s="3" t="s">
        <v>210</v>
      </c>
      <c r="AS279" s="3" t="s">
        <v>210</v>
      </c>
      <c r="AT279" s="3" t="s">
        <v>218</v>
      </c>
      <c r="AU279" s="3" t="s">
        <v>153</v>
      </c>
      <c r="AV279" s="3" t="s">
        <v>153</v>
      </c>
      <c r="AW279" s="3" t="s">
        <v>163</v>
      </c>
      <c r="AX279" s="3" t="s">
        <v>153</v>
      </c>
      <c r="AY279" s="3" t="s">
        <v>293</v>
      </c>
      <c r="BD279" s="3" t="s">
        <v>153</v>
      </c>
      <c r="BE279" s="3" t="s">
        <v>164</v>
      </c>
      <c r="BF279" s="3" t="s">
        <v>164</v>
      </c>
      <c r="BG279" s="3" t="s">
        <v>164</v>
      </c>
      <c r="BH279" s="3" t="s">
        <v>164</v>
      </c>
      <c r="BI279" s="3" t="s">
        <v>195</v>
      </c>
      <c r="BJ279" s="3" t="s">
        <v>195</v>
      </c>
      <c r="BK279" s="3" t="s">
        <v>195</v>
      </c>
      <c r="BL279" s="3" t="s">
        <v>165</v>
      </c>
      <c r="BM279" s="3" t="s">
        <v>165</v>
      </c>
      <c r="BN279" s="3" t="s">
        <v>195</v>
      </c>
      <c r="BO279" s="3" t="s">
        <v>195</v>
      </c>
      <c r="BP279" s="3" t="s">
        <v>195</v>
      </c>
      <c r="BQ279" s="3" t="s">
        <v>196</v>
      </c>
      <c r="BR279" s="3" t="s">
        <v>181</v>
      </c>
      <c r="BS279" s="3" t="s">
        <v>196</v>
      </c>
      <c r="BT279" s="3" t="s">
        <v>181</v>
      </c>
      <c r="BU279" s="3" t="s">
        <v>196</v>
      </c>
      <c r="BV279" s="3" t="s">
        <v>181</v>
      </c>
      <c r="BW279" s="3" t="s">
        <v>196</v>
      </c>
      <c r="BX279" s="3" t="s">
        <v>195</v>
      </c>
      <c r="BY279" s="3" t="s">
        <v>195</v>
      </c>
      <c r="BZ279" s="3" t="s">
        <v>195</v>
      </c>
      <c r="CA279" s="3" t="s">
        <v>193</v>
      </c>
      <c r="CB279" s="3" t="s">
        <v>153</v>
      </c>
      <c r="CC279" s="3" t="s">
        <v>167</v>
      </c>
      <c r="CD279" s="3" t="s">
        <v>228</v>
      </c>
      <c r="CE279" s="3" t="s">
        <v>155</v>
      </c>
      <c r="CF279" s="3" t="s">
        <v>155</v>
      </c>
      <c r="CG279" s="3" t="s">
        <v>155</v>
      </c>
      <c r="CH279" s="3">
        <v>1.0</v>
      </c>
      <c r="CI279" s="3" t="s">
        <v>172</v>
      </c>
      <c r="CS279" s="3" t="s">
        <v>155</v>
      </c>
      <c r="CY279" s="3" t="s">
        <v>180</v>
      </c>
      <c r="CZ279" s="3" t="s">
        <v>179</v>
      </c>
      <c r="DA279" s="3" t="s">
        <v>179</v>
      </c>
      <c r="DB279" s="3" t="s">
        <v>199</v>
      </c>
      <c r="DC279" s="3" t="s">
        <v>179</v>
      </c>
      <c r="DD279" s="3" t="s">
        <v>179</v>
      </c>
      <c r="DE279" s="3" t="s">
        <v>200</v>
      </c>
      <c r="DF279" s="3" t="s">
        <v>180</v>
      </c>
      <c r="DG279" s="3" t="s">
        <v>180</v>
      </c>
      <c r="DH279" s="3" t="s">
        <v>201</v>
      </c>
      <c r="DI279" s="3" t="s">
        <v>180</v>
      </c>
      <c r="DJ279" s="3" t="s">
        <v>201</v>
      </c>
      <c r="DK279" s="3" t="s">
        <v>197</v>
      </c>
      <c r="DL279" s="3" t="s">
        <v>196</v>
      </c>
      <c r="DM279" s="3" t="s">
        <v>197</v>
      </c>
      <c r="DN279" s="3" t="s">
        <v>197</v>
      </c>
      <c r="DO279" s="3" t="s">
        <v>196</v>
      </c>
      <c r="DP279" s="3" t="s">
        <v>196</v>
      </c>
      <c r="DQ279" s="3" t="s">
        <v>197</v>
      </c>
      <c r="DR279" s="3" t="s">
        <v>197</v>
      </c>
      <c r="DS279" s="3" t="s">
        <v>197</v>
      </c>
      <c r="DT279" s="3" t="s">
        <v>197</v>
      </c>
      <c r="DU279" s="3" t="s">
        <v>197</v>
      </c>
      <c r="DV279" s="3" t="s">
        <v>197</v>
      </c>
      <c r="DW279" s="3" t="s">
        <v>197</v>
      </c>
      <c r="DX279" s="3" t="s">
        <v>196</v>
      </c>
      <c r="DY279" s="3" t="s">
        <v>196</v>
      </c>
      <c r="DZ279" s="3" t="s">
        <v>196</v>
      </c>
      <c r="EA279" s="3" t="s">
        <v>155</v>
      </c>
      <c r="EB279" s="3" t="s">
        <v>155</v>
      </c>
      <c r="EC279" s="3" t="s">
        <v>155</v>
      </c>
      <c r="ED279" s="3" t="s">
        <v>155</v>
      </c>
      <c r="EE279" s="3" t="s">
        <v>155</v>
      </c>
      <c r="EF279" s="3" t="s">
        <v>155</v>
      </c>
      <c r="EG279" s="3" t="s">
        <v>155</v>
      </c>
      <c r="EH279" s="3" t="s">
        <v>222</v>
      </c>
      <c r="EI279" s="3" t="s">
        <v>222</v>
      </c>
      <c r="EJ279" s="3" t="s">
        <v>204</v>
      </c>
      <c r="EK279" s="3" t="s">
        <v>247</v>
      </c>
      <c r="EL279" s="3" t="s">
        <v>182</v>
      </c>
      <c r="EM279" s="3" t="s">
        <v>222</v>
      </c>
      <c r="EN279" s="3" t="s">
        <v>222</v>
      </c>
      <c r="EO279" s="3" t="s">
        <v>192</v>
      </c>
      <c r="EP279" s="3" t="s">
        <v>206</v>
      </c>
      <c r="EQ279" s="3" t="s">
        <v>206</v>
      </c>
      <c r="ER279" s="3" t="s">
        <v>206</v>
      </c>
      <c r="ES279" s="3" t="s">
        <v>206</v>
      </c>
      <c r="ET279" s="3" t="s">
        <v>206</v>
      </c>
      <c r="EU279" s="3" t="s">
        <v>206</v>
      </c>
      <c r="EV279" s="3" t="s">
        <v>584</v>
      </c>
      <c r="EW279" s="4" t="str">
        <f>TEXT("6279659050263850576","0")</f>
        <v>6279659050263850576</v>
      </c>
    </row>
    <row r="280">
      <c r="A280" s="2">
        <v>45848.442025462966</v>
      </c>
      <c r="B280" s="3" t="s">
        <v>153</v>
      </c>
      <c r="C280" s="3" t="s">
        <v>155</v>
      </c>
      <c r="E280" s="3" t="s">
        <v>155</v>
      </c>
      <c r="F280" s="3" t="s">
        <v>155</v>
      </c>
      <c r="G280" s="3" t="s">
        <v>155</v>
      </c>
      <c r="J280" s="3" t="s">
        <v>186</v>
      </c>
      <c r="N280" s="3" t="s">
        <v>158</v>
      </c>
      <c r="V280" s="3" t="s">
        <v>156</v>
      </c>
      <c r="X280" s="3" t="s">
        <v>158</v>
      </c>
      <c r="AB280" s="3" t="s">
        <v>157</v>
      </c>
      <c r="AG280" s="3" t="s">
        <v>159</v>
      </c>
      <c r="AH280" s="3">
        <v>2013.0</v>
      </c>
      <c r="AI280" s="3" t="s">
        <v>187</v>
      </c>
      <c r="AM280" s="3" t="s">
        <v>339</v>
      </c>
      <c r="AN280" s="3" t="s">
        <v>189</v>
      </c>
      <c r="AP280" s="3" t="s">
        <v>190</v>
      </c>
      <c r="AQ280" s="3" t="s">
        <v>190</v>
      </c>
      <c r="AR280" s="3" t="s">
        <v>190</v>
      </c>
      <c r="AS280" s="3" t="s">
        <v>250</v>
      </c>
      <c r="AT280" s="3" t="s">
        <v>226</v>
      </c>
      <c r="AU280" s="3" t="s">
        <v>155</v>
      </c>
      <c r="BD280" s="3" t="s">
        <v>153</v>
      </c>
      <c r="BE280" s="3" t="s">
        <v>191</v>
      </c>
      <c r="BF280" s="3" t="s">
        <v>164</v>
      </c>
      <c r="BG280" s="3" t="s">
        <v>164</v>
      </c>
      <c r="BH280" s="3" t="s">
        <v>164</v>
      </c>
      <c r="BI280" s="3" t="s">
        <v>192</v>
      </c>
      <c r="BJ280" s="3" t="s">
        <v>192</v>
      </c>
      <c r="BK280" s="3" t="s">
        <v>192</v>
      </c>
      <c r="BL280" s="3" t="s">
        <v>192</v>
      </c>
      <c r="BM280" s="3" t="s">
        <v>192</v>
      </c>
      <c r="BN280" s="3" t="s">
        <v>194</v>
      </c>
      <c r="BO280" s="3" t="s">
        <v>194</v>
      </c>
      <c r="BP280" s="3" t="s">
        <v>192</v>
      </c>
      <c r="BQ280" s="3" t="s">
        <v>203</v>
      </c>
      <c r="BR280" s="3" t="s">
        <v>203</v>
      </c>
      <c r="BS280" s="3" t="s">
        <v>181</v>
      </c>
      <c r="BT280" s="3" t="s">
        <v>203</v>
      </c>
      <c r="BU280" s="3" t="s">
        <v>181</v>
      </c>
      <c r="BV280" s="3" t="s">
        <v>196</v>
      </c>
      <c r="BW280" s="3" t="s">
        <v>196</v>
      </c>
      <c r="CB280" s="3" t="s">
        <v>155</v>
      </c>
      <c r="CF280" s="3" t="s">
        <v>155</v>
      </c>
      <c r="CG280" s="3" t="s">
        <v>155</v>
      </c>
      <c r="CH280" s="3">
        <v>0.0</v>
      </c>
      <c r="CI280" s="3" t="s">
        <v>172</v>
      </c>
      <c r="CS280" s="3" t="s">
        <v>155</v>
      </c>
      <c r="CY280" s="3" t="s">
        <v>178</v>
      </c>
      <c r="CZ280" s="3" t="s">
        <v>199</v>
      </c>
      <c r="DA280" s="3" t="s">
        <v>199</v>
      </c>
      <c r="DB280" s="3" t="s">
        <v>199</v>
      </c>
      <c r="DC280" s="3" t="s">
        <v>229</v>
      </c>
      <c r="DD280" s="3" t="s">
        <v>199</v>
      </c>
      <c r="DE280" s="3" t="s">
        <v>199</v>
      </c>
      <c r="DF280" s="3" t="s">
        <v>180</v>
      </c>
      <c r="DG280" s="3" t="s">
        <v>180</v>
      </c>
      <c r="DH280" s="3" t="s">
        <v>180</v>
      </c>
      <c r="DI280" s="3" t="s">
        <v>230</v>
      </c>
      <c r="DJ280" s="3" t="s">
        <v>230</v>
      </c>
      <c r="DK280" s="3" t="s">
        <v>197</v>
      </c>
      <c r="DL280" s="3" t="s">
        <v>181</v>
      </c>
      <c r="DM280" s="3" t="s">
        <v>197</v>
      </c>
      <c r="DN280" s="3" t="s">
        <v>196</v>
      </c>
      <c r="DO280" s="3" t="s">
        <v>196</v>
      </c>
      <c r="DP280" s="3" t="s">
        <v>203</v>
      </c>
      <c r="DQ280" s="3" t="s">
        <v>202</v>
      </c>
      <c r="DR280" s="3" t="s">
        <v>202</v>
      </c>
      <c r="DS280" s="3" t="s">
        <v>196</v>
      </c>
      <c r="DT280" s="3" t="s">
        <v>202</v>
      </c>
      <c r="DU280" s="3" t="s">
        <v>202</v>
      </c>
      <c r="DV280" s="3" t="s">
        <v>202</v>
      </c>
      <c r="DW280" s="3" t="s">
        <v>202</v>
      </c>
      <c r="DX280" s="3" t="s">
        <v>203</v>
      </c>
      <c r="DY280" s="3" t="s">
        <v>181</v>
      </c>
      <c r="DZ280" s="3" t="s">
        <v>181</v>
      </c>
      <c r="EA280" s="3" t="s">
        <v>155</v>
      </c>
      <c r="EB280" s="3" t="s">
        <v>155</v>
      </c>
      <c r="EC280" s="3" t="s">
        <v>214</v>
      </c>
      <c r="ED280" s="3" t="s">
        <v>214</v>
      </c>
      <c r="EE280" s="3" t="s">
        <v>155</v>
      </c>
      <c r="EF280" s="3" t="s">
        <v>155</v>
      </c>
      <c r="EG280" s="3" t="s">
        <v>155</v>
      </c>
      <c r="EH280" s="3" t="s">
        <v>204</v>
      </c>
      <c r="EI280" s="3" t="s">
        <v>204</v>
      </c>
      <c r="EJ280" s="3" t="s">
        <v>204</v>
      </c>
      <c r="EK280" s="3" t="s">
        <v>204</v>
      </c>
      <c r="EL280" s="3" t="s">
        <v>182</v>
      </c>
      <c r="EM280" s="3" t="s">
        <v>182</v>
      </c>
      <c r="EN280" s="3" t="s">
        <v>247</v>
      </c>
      <c r="EO280" s="3" t="s">
        <v>192</v>
      </c>
      <c r="EP280" s="3" t="s">
        <v>206</v>
      </c>
      <c r="EQ280" s="3" t="s">
        <v>206</v>
      </c>
      <c r="ER280" s="3" t="s">
        <v>206</v>
      </c>
      <c r="ES280" s="3" t="s">
        <v>206</v>
      </c>
      <c r="ET280" s="3" t="s">
        <v>206</v>
      </c>
      <c r="EU280" s="3" t="s">
        <v>206</v>
      </c>
      <c r="EV280" s="3" t="s">
        <v>585</v>
      </c>
      <c r="EW280" s="4" t="str">
        <f>TEXT("6279673913316414968","0")</f>
        <v>6279673913316414968</v>
      </c>
    </row>
    <row r="281">
      <c r="A281" s="2">
        <v>45848.45517361111</v>
      </c>
      <c r="B281" s="3" t="s">
        <v>153</v>
      </c>
      <c r="C281" s="3" t="s">
        <v>155</v>
      </c>
      <c r="E281" s="3" t="s">
        <v>155</v>
      </c>
      <c r="F281" s="3" t="s">
        <v>155</v>
      </c>
      <c r="G281" s="3" t="s">
        <v>155</v>
      </c>
      <c r="J281" s="3" t="s">
        <v>186</v>
      </c>
      <c r="N281" s="3" t="s">
        <v>158</v>
      </c>
      <c r="S281" s="3" t="s">
        <v>158</v>
      </c>
      <c r="Y281" s="3" t="s">
        <v>186</v>
      </c>
      <c r="AB281" s="3" t="s">
        <v>157</v>
      </c>
      <c r="AG281" s="3" t="s">
        <v>159</v>
      </c>
      <c r="AH281" s="3">
        <v>2023.0</v>
      </c>
      <c r="AI281" s="3" t="s">
        <v>187</v>
      </c>
      <c r="AM281" s="3" t="s">
        <v>272</v>
      </c>
      <c r="AN281" s="3" t="s">
        <v>233</v>
      </c>
      <c r="AP281" s="3" t="s">
        <v>210</v>
      </c>
      <c r="AQ281" s="3" t="s">
        <v>210</v>
      </c>
      <c r="AR281" s="3" t="s">
        <v>210</v>
      </c>
      <c r="AS281" s="3" t="s">
        <v>210</v>
      </c>
      <c r="AT281" s="3" t="s">
        <v>234</v>
      </c>
      <c r="AU281" s="3" t="s">
        <v>153</v>
      </c>
      <c r="AV281" s="3" t="s">
        <v>153</v>
      </c>
      <c r="AW281" s="3" t="s">
        <v>163</v>
      </c>
      <c r="AX281" s="3" t="s">
        <v>153</v>
      </c>
      <c r="AY281" s="3" t="s">
        <v>244</v>
      </c>
      <c r="AZ281" s="3" t="s">
        <v>153</v>
      </c>
      <c r="BA281" s="3" t="s">
        <v>153</v>
      </c>
      <c r="BB281" s="3" t="s">
        <v>255</v>
      </c>
      <c r="BC281" s="3" t="s">
        <v>155</v>
      </c>
      <c r="BD281" s="3" t="s">
        <v>153</v>
      </c>
      <c r="BE281" s="3" t="s">
        <v>156</v>
      </c>
      <c r="BF281" s="3" t="s">
        <v>213</v>
      </c>
      <c r="BG281" s="3" t="s">
        <v>220</v>
      </c>
      <c r="BH281" s="3" t="s">
        <v>156</v>
      </c>
      <c r="BI281" s="3" t="s">
        <v>195</v>
      </c>
      <c r="BJ281" s="3" t="s">
        <v>195</v>
      </c>
      <c r="BK281" s="3" t="s">
        <v>195</v>
      </c>
      <c r="BL281" s="3" t="s">
        <v>195</v>
      </c>
      <c r="BM281" s="3" t="s">
        <v>195</v>
      </c>
      <c r="BN281" s="3" t="s">
        <v>195</v>
      </c>
      <c r="BO281" s="3" t="s">
        <v>195</v>
      </c>
      <c r="BP281" s="3" t="s">
        <v>195</v>
      </c>
      <c r="BQ281" s="3" t="s">
        <v>197</v>
      </c>
      <c r="BR281" s="3" t="s">
        <v>197</v>
      </c>
      <c r="BS281" s="3" t="s">
        <v>197</v>
      </c>
      <c r="BT281" s="3" t="s">
        <v>197</v>
      </c>
      <c r="BU281" s="3" t="s">
        <v>197</v>
      </c>
      <c r="BV281" s="3" t="s">
        <v>197</v>
      </c>
      <c r="BW281" s="3" t="s">
        <v>197</v>
      </c>
      <c r="BX281" s="3" t="s">
        <v>195</v>
      </c>
      <c r="BY281" s="3" t="s">
        <v>195</v>
      </c>
      <c r="BZ281" s="3" t="s">
        <v>195</v>
      </c>
      <c r="CA281" s="3" t="s">
        <v>195</v>
      </c>
      <c r="CB281" s="3" t="s">
        <v>155</v>
      </c>
      <c r="CF281" s="3" t="s">
        <v>155</v>
      </c>
      <c r="CG281" s="3" t="s">
        <v>256</v>
      </c>
      <c r="CH281" s="3">
        <v>5.0</v>
      </c>
      <c r="CI281" s="3" t="s">
        <v>172</v>
      </c>
      <c r="CS281" s="3" t="s">
        <v>155</v>
      </c>
      <c r="CY281" s="3" t="s">
        <v>180</v>
      </c>
      <c r="CZ281" s="3" t="s">
        <v>179</v>
      </c>
      <c r="DA281" s="3" t="s">
        <v>179</v>
      </c>
      <c r="DB281" s="3" t="s">
        <v>179</v>
      </c>
      <c r="DC281" s="3" t="s">
        <v>179</v>
      </c>
      <c r="DD281" s="3" t="s">
        <v>179</v>
      </c>
      <c r="DE281" s="3" t="s">
        <v>179</v>
      </c>
      <c r="DF281" s="3" t="s">
        <v>180</v>
      </c>
      <c r="DG281" s="3" t="s">
        <v>180</v>
      </c>
      <c r="DH281" s="3" t="s">
        <v>180</v>
      </c>
      <c r="DI281" s="3" t="s">
        <v>180</v>
      </c>
      <c r="DJ281" s="3" t="s">
        <v>180</v>
      </c>
      <c r="DK281" s="3" t="s">
        <v>181</v>
      </c>
      <c r="DL281" s="3" t="s">
        <v>181</v>
      </c>
      <c r="DM281" s="3" t="s">
        <v>181</v>
      </c>
      <c r="DN281" s="3" t="s">
        <v>181</v>
      </c>
      <c r="DO281" s="3" t="s">
        <v>181</v>
      </c>
      <c r="DP281" s="3" t="s">
        <v>181</v>
      </c>
      <c r="DQ281" s="3" t="s">
        <v>181</v>
      </c>
      <c r="DR281" s="3" t="s">
        <v>181</v>
      </c>
      <c r="DS281" s="3" t="s">
        <v>181</v>
      </c>
      <c r="DT281" s="3" t="s">
        <v>181</v>
      </c>
      <c r="DU281" s="3" t="s">
        <v>181</v>
      </c>
      <c r="DV281" s="3" t="s">
        <v>181</v>
      </c>
      <c r="DW281" s="3" t="s">
        <v>181</v>
      </c>
      <c r="DX281" s="3" t="s">
        <v>181</v>
      </c>
      <c r="DY281" s="3" t="s">
        <v>181</v>
      </c>
      <c r="DZ281" s="3" t="s">
        <v>181</v>
      </c>
      <c r="EA281" s="3" t="s">
        <v>155</v>
      </c>
      <c r="EB281" s="3" t="s">
        <v>155</v>
      </c>
      <c r="EC281" s="3" t="s">
        <v>155</v>
      </c>
      <c r="ED281" s="3" t="s">
        <v>155</v>
      </c>
      <c r="EE281" s="3" t="s">
        <v>155</v>
      </c>
      <c r="EF281" s="3" t="s">
        <v>155</v>
      </c>
      <c r="EG281" s="3" t="s">
        <v>155</v>
      </c>
      <c r="EH281" s="3" t="s">
        <v>204</v>
      </c>
      <c r="EI281" s="3" t="s">
        <v>204</v>
      </c>
      <c r="EJ281" s="3" t="s">
        <v>204</v>
      </c>
      <c r="EK281" s="3" t="s">
        <v>204</v>
      </c>
      <c r="EL281" s="3" t="s">
        <v>204</v>
      </c>
      <c r="EM281" s="3" t="s">
        <v>204</v>
      </c>
      <c r="EN281" s="3" t="s">
        <v>204</v>
      </c>
      <c r="EO281" s="3" t="s">
        <v>205</v>
      </c>
      <c r="EP281" s="3" t="s">
        <v>205</v>
      </c>
      <c r="EQ281" s="3" t="s">
        <v>205</v>
      </c>
      <c r="ER281" s="3" t="s">
        <v>205</v>
      </c>
      <c r="ES281" s="3" t="s">
        <v>205</v>
      </c>
      <c r="ET281" s="3" t="s">
        <v>205</v>
      </c>
      <c r="EU281" s="3" t="s">
        <v>205</v>
      </c>
      <c r="EV281" s="3" t="s">
        <v>586</v>
      </c>
      <c r="EW281" s="4" t="str">
        <f>TEXT("6279685273128917555","0")</f>
        <v>6279685273128917555</v>
      </c>
    </row>
    <row r="282">
      <c r="A282" s="2">
        <v>45848.466157407405</v>
      </c>
      <c r="B282" s="3" t="s">
        <v>153</v>
      </c>
      <c r="C282" s="3" t="s">
        <v>153</v>
      </c>
      <c r="D282" s="3" t="s">
        <v>284</v>
      </c>
      <c r="E282" s="3" t="s">
        <v>155</v>
      </c>
      <c r="F282" s="3" t="s">
        <v>155</v>
      </c>
      <c r="G282" s="3" t="s">
        <v>155</v>
      </c>
      <c r="J282" s="3" t="s">
        <v>186</v>
      </c>
      <c r="O282" s="3" t="s">
        <v>186</v>
      </c>
      <c r="S282" s="3" t="s">
        <v>158</v>
      </c>
      <c r="X282" s="3" t="s">
        <v>158</v>
      </c>
      <c r="AF282" s="3" t="s">
        <v>156</v>
      </c>
      <c r="AG282" s="3" t="s">
        <v>159</v>
      </c>
      <c r="AH282" s="3">
        <v>2019.0</v>
      </c>
      <c r="AI282" s="3" t="s">
        <v>187</v>
      </c>
      <c r="AJ282" s="3" t="s">
        <v>188</v>
      </c>
      <c r="AN282" s="3" t="s">
        <v>246</v>
      </c>
      <c r="AP282" s="3" t="s">
        <v>190</v>
      </c>
      <c r="AQ282" s="3" t="s">
        <v>225</v>
      </c>
      <c r="AR282" s="3" t="s">
        <v>225</v>
      </c>
      <c r="AS282" s="3" t="s">
        <v>225</v>
      </c>
      <c r="AT282" s="3" t="s">
        <v>218</v>
      </c>
      <c r="AU282" s="3" t="s">
        <v>153</v>
      </c>
      <c r="AV282" s="3" t="s">
        <v>153</v>
      </c>
      <c r="AW282" s="3" t="s">
        <v>163</v>
      </c>
      <c r="AX282" s="3" t="s">
        <v>153</v>
      </c>
      <c r="AY282" s="3" t="s">
        <v>244</v>
      </c>
      <c r="AZ282" s="3" t="s">
        <v>155</v>
      </c>
      <c r="BA282" s="3" t="s">
        <v>155</v>
      </c>
      <c r="BB282" s="3" t="s">
        <v>155</v>
      </c>
      <c r="BC282" s="3" t="s">
        <v>155</v>
      </c>
      <c r="BD282" s="3" t="s">
        <v>153</v>
      </c>
      <c r="BE282" s="3" t="s">
        <v>156</v>
      </c>
      <c r="BF282" s="3" t="s">
        <v>164</v>
      </c>
      <c r="BG282" s="3" t="s">
        <v>156</v>
      </c>
      <c r="BH282" s="3" t="s">
        <v>213</v>
      </c>
      <c r="BI282" s="3" t="s">
        <v>165</v>
      </c>
      <c r="BJ282" s="3" t="s">
        <v>165</v>
      </c>
      <c r="BK282" s="3" t="s">
        <v>192</v>
      </c>
      <c r="BL282" s="3" t="s">
        <v>193</v>
      </c>
      <c r="BM282" s="3" t="s">
        <v>165</v>
      </c>
      <c r="BN282" s="3" t="s">
        <v>193</v>
      </c>
      <c r="BO282" s="3" t="s">
        <v>193</v>
      </c>
      <c r="BP282" s="3" t="s">
        <v>165</v>
      </c>
      <c r="BQ282" s="3" t="s">
        <v>196</v>
      </c>
      <c r="BR282" s="3" t="s">
        <v>196</v>
      </c>
      <c r="BS282" s="3" t="s">
        <v>181</v>
      </c>
      <c r="BT282" s="3" t="s">
        <v>197</v>
      </c>
      <c r="BU282" s="3" t="s">
        <v>181</v>
      </c>
      <c r="BV282" s="3" t="s">
        <v>196</v>
      </c>
      <c r="BW282" s="3" t="s">
        <v>196</v>
      </c>
      <c r="BX282" s="3" t="s">
        <v>195</v>
      </c>
      <c r="BY282" s="3" t="s">
        <v>195</v>
      </c>
      <c r="BZ282" s="3" t="s">
        <v>165</v>
      </c>
      <c r="CA282" s="3" t="s">
        <v>193</v>
      </c>
      <c r="CB282" s="3" t="s">
        <v>155</v>
      </c>
      <c r="CF282" s="3" t="s">
        <v>155</v>
      </c>
      <c r="CG282" s="3" t="s">
        <v>155</v>
      </c>
      <c r="CH282" s="3">
        <v>0.0</v>
      </c>
      <c r="CI282" s="3" t="s">
        <v>172</v>
      </c>
      <c r="CS282" s="3" t="s">
        <v>155</v>
      </c>
      <c r="CY282" s="3" t="s">
        <v>180</v>
      </c>
      <c r="CZ282" s="3" t="s">
        <v>179</v>
      </c>
      <c r="DA282" s="3" t="s">
        <v>179</v>
      </c>
      <c r="DB282" s="3" t="s">
        <v>179</v>
      </c>
      <c r="DC282" s="3" t="s">
        <v>179</v>
      </c>
      <c r="DD282" s="3" t="s">
        <v>200</v>
      </c>
      <c r="DE282" s="3" t="s">
        <v>200</v>
      </c>
      <c r="DF282" s="3" t="s">
        <v>180</v>
      </c>
      <c r="DG282" s="3" t="s">
        <v>230</v>
      </c>
      <c r="DH282" s="3" t="s">
        <v>201</v>
      </c>
      <c r="DI282" s="3" t="s">
        <v>230</v>
      </c>
      <c r="DJ282" s="3" t="s">
        <v>230</v>
      </c>
      <c r="DK282" s="3" t="s">
        <v>196</v>
      </c>
      <c r="DL282" s="3" t="s">
        <v>196</v>
      </c>
      <c r="DM282" s="3" t="s">
        <v>196</v>
      </c>
      <c r="DN282" s="3" t="s">
        <v>196</v>
      </c>
      <c r="DO282" s="3" t="s">
        <v>196</v>
      </c>
      <c r="DP282" s="3" t="s">
        <v>196</v>
      </c>
      <c r="DQ282" s="3" t="s">
        <v>196</v>
      </c>
      <c r="DR282" s="3" t="s">
        <v>196</v>
      </c>
      <c r="DS282" s="3" t="s">
        <v>181</v>
      </c>
      <c r="DT282" s="3" t="s">
        <v>181</v>
      </c>
      <c r="DU282" s="3" t="s">
        <v>181</v>
      </c>
      <c r="DV282" s="3" t="s">
        <v>181</v>
      </c>
      <c r="DW282" s="3" t="s">
        <v>181</v>
      </c>
      <c r="DX282" s="3" t="s">
        <v>181</v>
      </c>
      <c r="DY282" s="3" t="s">
        <v>181</v>
      </c>
      <c r="DZ282" s="3" t="s">
        <v>196</v>
      </c>
      <c r="EA282" s="3" t="s">
        <v>155</v>
      </c>
      <c r="EB282" s="3" t="s">
        <v>155</v>
      </c>
      <c r="EC282" s="3" t="s">
        <v>155</v>
      </c>
      <c r="ED282" s="3" t="s">
        <v>155</v>
      </c>
      <c r="EE282" s="3" t="s">
        <v>155</v>
      </c>
      <c r="EF282" s="3" t="s">
        <v>155</v>
      </c>
      <c r="EG282" s="3" t="s">
        <v>155</v>
      </c>
      <c r="EH282" s="3" t="s">
        <v>204</v>
      </c>
      <c r="EI282" s="3" t="s">
        <v>204</v>
      </c>
      <c r="EJ282" s="3" t="s">
        <v>204</v>
      </c>
      <c r="EK282" s="3" t="s">
        <v>204</v>
      </c>
      <c r="EL282" s="3" t="s">
        <v>182</v>
      </c>
      <c r="EM282" s="3" t="s">
        <v>247</v>
      </c>
      <c r="EN282" s="3" t="s">
        <v>222</v>
      </c>
      <c r="EO282" s="3" t="s">
        <v>192</v>
      </c>
      <c r="EP282" s="3" t="s">
        <v>192</v>
      </c>
      <c r="EQ282" s="3" t="s">
        <v>192</v>
      </c>
      <c r="ER282" s="3" t="s">
        <v>206</v>
      </c>
      <c r="ES282" s="3" t="s">
        <v>206</v>
      </c>
      <c r="ET282" s="3" t="s">
        <v>193</v>
      </c>
      <c r="EU282" s="3" t="s">
        <v>193</v>
      </c>
      <c r="EV282" s="3" t="s">
        <v>587</v>
      </c>
      <c r="EW282" s="4" t="str">
        <f>TEXT("6279694764316669003","0")</f>
        <v>6279694764316669003</v>
      </c>
    </row>
    <row r="283">
      <c r="A283" s="2">
        <v>45848.46708333334</v>
      </c>
      <c r="B283" s="3" t="s">
        <v>153</v>
      </c>
      <c r="C283" s="3" t="s">
        <v>155</v>
      </c>
      <c r="E283" s="3" t="s">
        <v>153</v>
      </c>
      <c r="F283" s="3" t="s">
        <v>155</v>
      </c>
      <c r="G283" s="3" t="s">
        <v>155</v>
      </c>
      <c r="K283" s="3" t="s">
        <v>185</v>
      </c>
      <c r="O283" s="3" t="s">
        <v>186</v>
      </c>
      <c r="S283" s="3" t="s">
        <v>158</v>
      </c>
      <c r="X283" s="3" t="s">
        <v>158</v>
      </c>
      <c r="AE283" s="3" t="s">
        <v>185</v>
      </c>
      <c r="AG283" s="3" t="s">
        <v>159</v>
      </c>
      <c r="AH283" s="3">
        <v>2020.0</v>
      </c>
      <c r="AI283" s="3" t="s">
        <v>187</v>
      </c>
      <c r="AM283" s="3" t="s">
        <v>339</v>
      </c>
      <c r="AN283" s="3" t="s">
        <v>233</v>
      </c>
      <c r="AP283" s="3" t="s">
        <v>250</v>
      </c>
      <c r="AQ283" s="3" t="s">
        <v>250</v>
      </c>
      <c r="AR283" s="3" t="s">
        <v>250</v>
      </c>
      <c r="AS283" s="3" t="s">
        <v>250</v>
      </c>
      <c r="AT283" s="3" t="s">
        <v>162</v>
      </c>
      <c r="AU283" s="3" t="s">
        <v>153</v>
      </c>
      <c r="AV283" s="3" t="s">
        <v>153</v>
      </c>
      <c r="AW283" s="3" t="s">
        <v>163</v>
      </c>
      <c r="AX283" s="3" t="s">
        <v>153</v>
      </c>
      <c r="AY283" s="3" t="s">
        <v>297</v>
      </c>
      <c r="BD283" s="3" t="s">
        <v>153</v>
      </c>
      <c r="BE283" s="3" t="s">
        <v>156</v>
      </c>
      <c r="BF283" s="3" t="s">
        <v>213</v>
      </c>
      <c r="BG283" s="3" t="s">
        <v>156</v>
      </c>
      <c r="BH283" s="3" t="s">
        <v>213</v>
      </c>
      <c r="BI283" s="3" t="s">
        <v>165</v>
      </c>
      <c r="BJ283" s="3" t="s">
        <v>165</v>
      </c>
      <c r="BK283" s="3" t="s">
        <v>165</v>
      </c>
      <c r="BL283" s="3" t="s">
        <v>165</v>
      </c>
      <c r="BM283" s="3" t="s">
        <v>165</v>
      </c>
      <c r="BN283" s="3" t="s">
        <v>165</v>
      </c>
      <c r="BO283" s="3" t="s">
        <v>165</v>
      </c>
      <c r="BP283" s="3" t="s">
        <v>165</v>
      </c>
      <c r="BQ283" s="3" t="s">
        <v>166</v>
      </c>
      <c r="BR283" s="3" t="s">
        <v>166</v>
      </c>
      <c r="BS283" s="3" t="s">
        <v>166</v>
      </c>
      <c r="BT283" s="3" t="s">
        <v>166</v>
      </c>
      <c r="BU283" s="3" t="s">
        <v>166</v>
      </c>
      <c r="BV283" s="3" t="s">
        <v>166</v>
      </c>
      <c r="BW283" s="3" t="s">
        <v>166</v>
      </c>
      <c r="BX283" s="3" t="s">
        <v>165</v>
      </c>
      <c r="BY283" s="3" t="s">
        <v>165</v>
      </c>
      <c r="BZ283" s="3" t="s">
        <v>165</v>
      </c>
      <c r="CA283" s="3" t="s">
        <v>165</v>
      </c>
      <c r="CB283" s="3" t="s">
        <v>155</v>
      </c>
      <c r="CF283" s="3" t="s">
        <v>155</v>
      </c>
      <c r="CG283" s="3" t="s">
        <v>198</v>
      </c>
      <c r="CH283" s="3">
        <v>1.0</v>
      </c>
      <c r="CI283" s="3" t="s">
        <v>172</v>
      </c>
      <c r="CS283" s="3" t="s">
        <v>155</v>
      </c>
      <c r="CY283" s="3" t="s">
        <v>180</v>
      </c>
      <c r="CZ283" s="3" t="s">
        <v>179</v>
      </c>
      <c r="DA283" s="3" t="s">
        <v>179</v>
      </c>
      <c r="DB283" s="3" t="s">
        <v>179</v>
      </c>
      <c r="DC283" s="3" t="s">
        <v>179</v>
      </c>
      <c r="DD283" s="3" t="s">
        <v>200</v>
      </c>
      <c r="DE283" s="3" t="s">
        <v>200</v>
      </c>
      <c r="DF283" s="3" t="s">
        <v>180</v>
      </c>
      <c r="DG283" s="3" t="s">
        <v>180</v>
      </c>
      <c r="DH283" s="3" t="s">
        <v>180</v>
      </c>
      <c r="DI283" s="3" t="s">
        <v>180</v>
      </c>
      <c r="DJ283" s="3" t="s">
        <v>180</v>
      </c>
      <c r="DK283" s="3" t="s">
        <v>202</v>
      </c>
      <c r="DL283" s="3" t="s">
        <v>202</v>
      </c>
      <c r="DM283" s="3" t="s">
        <v>202</v>
      </c>
      <c r="DN283" s="3" t="s">
        <v>202</v>
      </c>
      <c r="DO283" s="3" t="s">
        <v>202</v>
      </c>
      <c r="DP283" s="3" t="s">
        <v>202</v>
      </c>
      <c r="DQ283" s="3" t="s">
        <v>202</v>
      </c>
      <c r="DR283" s="3" t="s">
        <v>202</v>
      </c>
      <c r="DS283" s="3" t="s">
        <v>202</v>
      </c>
      <c r="DT283" s="3" t="s">
        <v>202</v>
      </c>
      <c r="DU283" s="3" t="s">
        <v>202</v>
      </c>
      <c r="DV283" s="3" t="s">
        <v>202</v>
      </c>
      <c r="DW283" s="3" t="s">
        <v>202</v>
      </c>
      <c r="DX283" s="3" t="s">
        <v>202</v>
      </c>
      <c r="DY283" s="3" t="s">
        <v>202</v>
      </c>
      <c r="DZ283" s="3" t="s">
        <v>202</v>
      </c>
      <c r="EA283" s="3" t="s">
        <v>155</v>
      </c>
      <c r="EB283" s="3" t="s">
        <v>155</v>
      </c>
      <c r="EC283" s="3" t="s">
        <v>155</v>
      </c>
      <c r="ED283" s="3" t="s">
        <v>155</v>
      </c>
      <c r="EE283" s="3" t="s">
        <v>155</v>
      </c>
      <c r="EF283" s="3" t="s">
        <v>155</v>
      </c>
      <c r="EG283" s="3" t="s">
        <v>155</v>
      </c>
      <c r="EH283" s="3" t="s">
        <v>204</v>
      </c>
      <c r="EI283" s="3" t="s">
        <v>222</v>
      </c>
      <c r="EJ283" s="3" t="s">
        <v>204</v>
      </c>
      <c r="EK283" s="3" t="s">
        <v>215</v>
      </c>
      <c r="EL283" s="3" t="s">
        <v>182</v>
      </c>
      <c r="EM283" s="3" t="s">
        <v>182</v>
      </c>
      <c r="EN283" s="3" t="s">
        <v>215</v>
      </c>
      <c r="EO283" s="3" t="s">
        <v>192</v>
      </c>
      <c r="EP283" s="3" t="s">
        <v>192</v>
      </c>
      <c r="EQ283" s="3" t="s">
        <v>192</v>
      </c>
      <c r="ER283" s="3" t="s">
        <v>205</v>
      </c>
      <c r="ES283" s="3" t="s">
        <v>192</v>
      </c>
      <c r="ET283" s="3" t="s">
        <v>192</v>
      </c>
      <c r="EU283" s="3" t="s">
        <v>205</v>
      </c>
      <c r="EV283" s="3" t="s">
        <v>588</v>
      </c>
      <c r="EW283" s="4" t="str">
        <f>TEXT("6279695565813262309","0")</f>
        <v>6279695565813262309</v>
      </c>
    </row>
    <row r="284">
      <c r="A284" s="2">
        <v>45848.468993055554</v>
      </c>
      <c r="B284" s="3" t="s">
        <v>153</v>
      </c>
      <c r="C284" s="3" t="s">
        <v>153</v>
      </c>
      <c r="D284" s="3" t="s">
        <v>284</v>
      </c>
      <c r="E284" s="3" t="s">
        <v>155</v>
      </c>
      <c r="F284" s="3" t="s">
        <v>155</v>
      </c>
      <c r="G284" s="3" t="s">
        <v>155</v>
      </c>
      <c r="K284" s="3" t="s">
        <v>185</v>
      </c>
      <c r="N284" s="3" t="s">
        <v>158</v>
      </c>
      <c r="S284" s="3" t="s">
        <v>158</v>
      </c>
      <c r="W284" s="3" t="s">
        <v>157</v>
      </c>
      <c r="AE284" s="3" t="s">
        <v>185</v>
      </c>
      <c r="AG284" s="3" t="s">
        <v>589</v>
      </c>
      <c r="AH284" s="3">
        <v>2008.0</v>
      </c>
      <c r="AI284" s="3" t="s">
        <v>286</v>
      </c>
      <c r="AO284" s="3" t="s">
        <v>153</v>
      </c>
      <c r="AP284" s="3" t="s">
        <v>225</v>
      </c>
      <c r="AQ284" s="3" t="s">
        <v>225</v>
      </c>
      <c r="AR284" s="3" t="s">
        <v>225</v>
      </c>
      <c r="AS284" s="3" t="s">
        <v>225</v>
      </c>
      <c r="AT284" s="3" t="s">
        <v>218</v>
      </c>
      <c r="AU284" s="3" t="s">
        <v>153</v>
      </c>
      <c r="AV284" s="3" t="s">
        <v>153</v>
      </c>
      <c r="AW284" s="3" t="s">
        <v>219</v>
      </c>
      <c r="AX284" s="3" t="s">
        <v>153</v>
      </c>
      <c r="AY284" s="3" t="s">
        <v>212</v>
      </c>
      <c r="BD284" s="3" t="s">
        <v>153</v>
      </c>
      <c r="BE284" s="3" t="s">
        <v>227</v>
      </c>
      <c r="BF284" s="3" t="s">
        <v>220</v>
      </c>
      <c r="BG284" s="3" t="s">
        <v>227</v>
      </c>
      <c r="BH284" s="3" t="s">
        <v>227</v>
      </c>
      <c r="BI284" s="3" t="s">
        <v>194</v>
      </c>
      <c r="BJ284" s="3" t="s">
        <v>194</v>
      </c>
      <c r="BK284" s="3" t="s">
        <v>194</v>
      </c>
      <c r="BL284" s="3" t="s">
        <v>194</v>
      </c>
      <c r="BM284" s="3" t="s">
        <v>194</v>
      </c>
      <c r="BN284" s="3" t="s">
        <v>194</v>
      </c>
      <c r="BO284" s="3" t="s">
        <v>194</v>
      </c>
      <c r="BP284" s="3" t="s">
        <v>192</v>
      </c>
      <c r="BQ284" s="3" t="s">
        <v>203</v>
      </c>
      <c r="BR284" s="3" t="s">
        <v>203</v>
      </c>
      <c r="BS284" s="3" t="s">
        <v>196</v>
      </c>
      <c r="BT284" s="3" t="s">
        <v>196</v>
      </c>
      <c r="BU284" s="3" t="s">
        <v>196</v>
      </c>
      <c r="BV284" s="3" t="s">
        <v>196</v>
      </c>
      <c r="BW284" s="3" t="s">
        <v>196</v>
      </c>
      <c r="BX284" s="3" t="s">
        <v>192</v>
      </c>
      <c r="BY284" s="3" t="s">
        <v>192</v>
      </c>
      <c r="BZ284" s="3" t="s">
        <v>192</v>
      </c>
      <c r="CA284" s="3" t="s">
        <v>192</v>
      </c>
      <c r="CB284" s="3" t="s">
        <v>155</v>
      </c>
      <c r="CF284" s="3" t="s">
        <v>155</v>
      </c>
      <c r="CG284" s="3" t="s">
        <v>240</v>
      </c>
      <c r="CH284" s="3">
        <v>2.0</v>
      </c>
      <c r="CI284" s="3" t="s">
        <v>172</v>
      </c>
      <c r="CS284" s="3" t="s">
        <v>155</v>
      </c>
      <c r="CY284" s="3" t="s">
        <v>180</v>
      </c>
      <c r="CZ284" s="3" t="s">
        <v>200</v>
      </c>
      <c r="DA284" s="3" t="s">
        <v>200</v>
      </c>
      <c r="DB284" s="3" t="s">
        <v>200</v>
      </c>
      <c r="DC284" s="3" t="s">
        <v>200</v>
      </c>
      <c r="DD284" s="3" t="s">
        <v>200</v>
      </c>
      <c r="DE284" s="3" t="s">
        <v>200</v>
      </c>
      <c r="DF284" s="3" t="s">
        <v>230</v>
      </c>
      <c r="DG284" s="3" t="s">
        <v>230</v>
      </c>
      <c r="DH284" s="3" t="s">
        <v>230</v>
      </c>
      <c r="DI284" s="3" t="s">
        <v>230</v>
      </c>
      <c r="DJ284" s="3" t="s">
        <v>230</v>
      </c>
      <c r="DK284" s="3" t="s">
        <v>196</v>
      </c>
      <c r="DL284" s="3" t="s">
        <v>196</v>
      </c>
      <c r="DM284" s="3" t="s">
        <v>202</v>
      </c>
      <c r="DN284" s="3" t="s">
        <v>203</v>
      </c>
      <c r="DO284" s="3" t="s">
        <v>203</v>
      </c>
      <c r="DP284" s="3" t="s">
        <v>181</v>
      </c>
      <c r="DQ284" s="3" t="s">
        <v>196</v>
      </c>
      <c r="DR284" s="3" t="s">
        <v>196</v>
      </c>
      <c r="DS284" s="3" t="s">
        <v>203</v>
      </c>
      <c r="DT284" s="3" t="s">
        <v>203</v>
      </c>
      <c r="DU284" s="3" t="s">
        <v>196</v>
      </c>
      <c r="DV284" s="3" t="s">
        <v>196</v>
      </c>
      <c r="DW284" s="3" t="s">
        <v>196</v>
      </c>
      <c r="DX284" s="3" t="s">
        <v>196</v>
      </c>
      <c r="DY284" s="3" t="s">
        <v>196</v>
      </c>
      <c r="DZ284" s="3" t="s">
        <v>196</v>
      </c>
      <c r="EA284" s="3" t="s">
        <v>155</v>
      </c>
      <c r="EB284" s="3" t="s">
        <v>155</v>
      </c>
      <c r="EC284" s="3" t="s">
        <v>155</v>
      </c>
      <c r="ED284" s="3" t="s">
        <v>155</v>
      </c>
      <c r="EE284" s="3" t="s">
        <v>155</v>
      </c>
      <c r="EF284" s="3" t="s">
        <v>155</v>
      </c>
      <c r="EG284" s="3" t="s">
        <v>155</v>
      </c>
      <c r="EH284" s="3" t="s">
        <v>204</v>
      </c>
      <c r="EI284" s="3" t="s">
        <v>204</v>
      </c>
      <c r="EJ284" s="3" t="s">
        <v>204</v>
      </c>
      <c r="EK284" s="3" t="s">
        <v>204</v>
      </c>
      <c r="EL284" s="3" t="s">
        <v>215</v>
      </c>
      <c r="EM284" s="3" t="s">
        <v>247</v>
      </c>
      <c r="EN284" s="3" t="s">
        <v>215</v>
      </c>
      <c r="EO284" s="3" t="s">
        <v>205</v>
      </c>
      <c r="EP284" s="3" t="s">
        <v>205</v>
      </c>
      <c r="EQ284" s="3" t="s">
        <v>205</v>
      </c>
      <c r="ER284" s="3" t="s">
        <v>205</v>
      </c>
      <c r="ES284" s="3" t="s">
        <v>205</v>
      </c>
      <c r="ET284" s="3" t="s">
        <v>205</v>
      </c>
      <c r="EU284" s="3" t="s">
        <v>205</v>
      </c>
      <c r="EV284" s="3" t="s">
        <v>590</v>
      </c>
      <c r="EW284" s="4" t="str">
        <f>TEXT("6279697215638980314","0")</f>
        <v>6279697215638980314</v>
      </c>
    </row>
    <row r="285">
      <c r="A285" s="2">
        <v>45848.48278935185</v>
      </c>
      <c r="B285" s="3" t="s">
        <v>153</v>
      </c>
      <c r="C285" s="3" t="s">
        <v>155</v>
      </c>
      <c r="E285" s="3" t="s">
        <v>155</v>
      </c>
      <c r="F285" s="3" t="s">
        <v>153</v>
      </c>
      <c r="G285" s="3" t="s">
        <v>155</v>
      </c>
      <c r="J285" s="3" t="s">
        <v>186</v>
      </c>
      <c r="O285" s="3" t="s">
        <v>186</v>
      </c>
      <c r="S285" s="3" t="s">
        <v>158</v>
      </c>
      <c r="AA285" s="3" t="s">
        <v>156</v>
      </c>
      <c r="AF285" s="3" t="s">
        <v>156</v>
      </c>
      <c r="AG285" s="3" t="s">
        <v>224</v>
      </c>
      <c r="AH285" s="3">
        <v>2021.0</v>
      </c>
      <c r="AI285" s="3" t="s">
        <v>187</v>
      </c>
      <c r="AL285" s="3" t="s">
        <v>237</v>
      </c>
      <c r="AN285" s="3" t="s">
        <v>246</v>
      </c>
      <c r="AP285" s="3" t="s">
        <v>210</v>
      </c>
      <c r="AQ285" s="3" t="s">
        <v>190</v>
      </c>
      <c r="AR285" s="3" t="s">
        <v>190</v>
      </c>
      <c r="AS285" s="3" t="s">
        <v>210</v>
      </c>
      <c r="AT285" s="3" t="s">
        <v>162</v>
      </c>
      <c r="AU285" s="3" t="s">
        <v>155</v>
      </c>
      <c r="BD285" s="3" t="s">
        <v>153</v>
      </c>
      <c r="BE285" s="3" t="s">
        <v>191</v>
      </c>
      <c r="BF285" s="3" t="s">
        <v>220</v>
      </c>
      <c r="BG285" s="3" t="s">
        <v>227</v>
      </c>
      <c r="BH285" s="3" t="s">
        <v>191</v>
      </c>
      <c r="BI285" s="3" t="s">
        <v>195</v>
      </c>
      <c r="BJ285" s="3" t="s">
        <v>194</v>
      </c>
      <c r="BK285" s="3" t="s">
        <v>195</v>
      </c>
      <c r="BL285" s="3" t="s">
        <v>165</v>
      </c>
      <c r="BM285" s="3" t="s">
        <v>195</v>
      </c>
      <c r="BN285" s="3" t="s">
        <v>194</v>
      </c>
      <c r="BO285" s="3" t="s">
        <v>194</v>
      </c>
      <c r="BP285" s="3" t="s">
        <v>194</v>
      </c>
      <c r="BQ285" s="3" t="s">
        <v>181</v>
      </c>
      <c r="BR285" s="3" t="s">
        <v>181</v>
      </c>
      <c r="BS285" s="3" t="s">
        <v>181</v>
      </c>
      <c r="BT285" s="3" t="s">
        <v>197</v>
      </c>
      <c r="BU285" s="3" t="s">
        <v>181</v>
      </c>
      <c r="BV285" s="3" t="s">
        <v>203</v>
      </c>
      <c r="BW285" s="3" t="s">
        <v>196</v>
      </c>
      <c r="CB285" s="3" t="s">
        <v>155</v>
      </c>
      <c r="CF285" s="3" t="s">
        <v>155</v>
      </c>
      <c r="CG285" s="3" t="s">
        <v>240</v>
      </c>
      <c r="CH285" s="3">
        <v>2.0</v>
      </c>
      <c r="CI285" s="3" t="s">
        <v>172</v>
      </c>
      <c r="CS285" s="3" t="s">
        <v>155</v>
      </c>
      <c r="CY285" s="3" t="s">
        <v>180</v>
      </c>
      <c r="CZ285" s="3" t="s">
        <v>179</v>
      </c>
      <c r="DA285" s="3" t="s">
        <v>199</v>
      </c>
      <c r="DB285" s="3" t="s">
        <v>200</v>
      </c>
      <c r="DC285" s="3" t="s">
        <v>200</v>
      </c>
      <c r="DD285" s="3" t="s">
        <v>200</v>
      </c>
      <c r="DE285" s="3" t="s">
        <v>200</v>
      </c>
      <c r="DF285" s="3" t="s">
        <v>230</v>
      </c>
      <c r="DG285" s="3" t="s">
        <v>230</v>
      </c>
      <c r="DH285" s="3" t="s">
        <v>180</v>
      </c>
      <c r="DI285" s="3" t="s">
        <v>230</v>
      </c>
      <c r="DJ285" s="3" t="s">
        <v>230</v>
      </c>
      <c r="DK285" s="3" t="s">
        <v>202</v>
      </c>
      <c r="DL285" s="3" t="s">
        <v>197</v>
      </c>
      <c r="DM285" s="3" t="s">
        <v>202</v>
      </c>
      <c r="DN285" s="3" t="s">
        <v>202</v>
      </c>
      <c r="DO285" s="3" t="s">
        <v>202</v>
      </c>
      <c r="DP285" s="3" t="s">
        <v>196</v>
      </c>
      <c r="DQ285" s="3" t="s">
        <v>203</v>
      </c>
      <c r="DR285" s="3" t="s">
        <v>203</v>
      </c>
      <c r="DS285" s="3" t="s">
        <v>203</v>
      </c>
      <c r="DT285" s="3" t="s">
        <v>203</v>
      </c>
      <c r="DU285" s="3" t="s">
        <v>197</v>
      </c>
      <c r="DV285" s="3" t="s">
        <v>202</v>
      </c>
      <c r="DW285" s="3" t="s">
        <v>202</v>
      </c>
      <c r="DX285" s="3" t="s">
        <v>197</v>
      </c>
      <c r="DY285" s="3" t="s">
        <v>196</v>
      </c>
      <c r="DZ285" s="3" t="s">
        <v>202</v>
      </c>
      <c r="EA285" s="3" t="s">
        <v>155</v>
      </c>
      <c r="EB285" s="3" t="s">
        <v>155</v>
      </c>
      <c r="EC285" s="3" t="s">
        <v>155</v>
      </c>
      <c r="ED285" s="3" t="s">
        <v>155</v>
      </c>
      <c r="EE285" s="3" t="s">
        <v>155</v>
      </c>
      <c r="EF285" s="3" t="s">
        <v>155</v>
      </c>
      <c r="EG285" s="3" t="s">
        <v>155</v>
      </c>
      <c r="EH285" s="3" t="s">
        <v>204</v>
      </c>
      <c r="EI285" s="3" t="s">
        <v>204</v>
      </c>
      <c r="EJ285" s="3" t="s">
        <v>204</v>
      </c>
      <c r="EK285" s="3" t="s">
        <v>204</v>
      </c>
      <c r="EL285" s="3" t="s">
        <v>182</v>
      </c>
      <c r="EM285" s="3" t="s">
        <v>204</v>
      </c>
      <c r="EN285" s="3" t="s">
        <v>204</v>
      </c>
      <c r="EO285" s="3" t="s">
        <v>205</v>
      </c>
      <c r="EP285" s="3" t="s">
        <v>205</v>
      </c>
      <c r="EQ285" s="3" t="s">
        <v>206</v>
      </c>
      <c r="ER285" s="3" t="s">
        <v>192</v>
      </c>
      <c r="ES285" s="3" t="s">
        <v>192</v>
      </c>
      <c r="ET285" s="3" t="s">
        <v>205</v>
      </c>
      <c r="EU285" s="3" t="s">
        <v>192</v>
      </c>
      <c r="EV285" s="3" t="s">
        <v>591</v>
      </c>
      <c r="EW285" s="4" t="str">
        <f>TEXT("6279709131797892675","0")</f>
        <v>6279709131797892675</v>
      </c>
    </row>
    <row r="286">
      <c r="A286" s="2">
        <v>45848.491898148146</v>
      </c>
      <c r="B286" s="3" t="s">
        <v>153</v>
      </c>
      <c r="C286" s="3" t="s">
        <v>153</v>
      </c>
      <c r="D286" s="3" t="s">
        <v>284</v>
      </c>
      <c r="E286" s="3" t="s">
        <v>155</v>
      </c>
      <c r="F286" s="3" t="s">
        <v>153</v>
      </c>
      <c r="G286" s="3" t="s">
        <v>155</v>
      </c>
      <c r="I286" s="3" t="s">
        <v>158</v>
      </c>
      <c r="M286" s="3" t="s">
        <v>157</v>
      </c>
      <c r="R286" s="3" t="s">
        <v>157</v>
      </c>
      <c r="W286" s="3" t="s">
        <v>157</v>
      </c>
      <c r="AB286" s="3" t="s">
        <v>157</v>
      </c>
      <c r="AG286" s="3" t="s">
        <v>217</v>
      </c>
      <c r="AH286" s="3">
        <v>2022.0</v>
      </c>
      <c r="AI286" s="3" t="s">
        <v>187</v>
      </c>
      <c r="AK286" s="3" t="s">
        <v>258</v>
      </c>
      <c r="AN286" s="3" t="s">
        <v>233</v>
      </c>
      <c r="AP286" s="3" t="s">
        <v>225</v>
      </c>
      <c r="AQ286" s="3" t="s">
        <v>225</v>
      </c>
      <c r="AR286" s="3" t="s">
        <v>225</v>
      </c>
      <c r="AS286" s="3" t="s">
        <v>225</v>
      </c>
      <c r="AT286" s="3" t="s">
        <v>234</v>
      </c>
      <c r="AU286" s="3" t="s">
        <v>153</v>
      </c>
      <c r="AV286" s="3" t="s">
        <v>153</v>
      </c>
      <c r="AW286" s="3" t="s">
        <v>288</v>
      </c>
      <c r="AX286" s="3" t="s">
        <v>153</v>
      </c>
      <c r="AY286" s="3" t="s">
        <v>297</v>
      </c>
      <c r="BD286" s="3" t="s">
        <v>153</v>
      </c>
      <c r="BE286" s="3" t="s">
        <v>191</v>
      </c>
      <c r="BF286" s="3" t="s">
        <v>191</v>
      </c>
      <c r="BG286" s="3" t="s">
        <v>156</v>
      </c>
      <c r="BH286" s="3" t="s">
        <v>156</v>
      </c>
      <c r="BI286" s="3" t="s">
        <v>165</v>
      </c>
      <c r="BJ286" s="3" t="s">
        <v>165</v>
      </c>
      <c r="BK286" s="3" t="s">
        <v>165</v>
      </c>
      <c r="BL286" s="3" t="s">
        <v>193</v>
      </c>
      <c r="BM286" s="3" t="s">
        <v>193</v>
      </c>
      <c r="BN286" s="3" t="s">
        <v>193</v>
      </c>
      <c r="BO286" s="3" t="s">
        <v>165</v>
      </c>
      <c r="BP286" s="3" t="s">
        <v>193</v>
      </c>
      <c r="BQ286" s="3" t="s">
        <v>166</v>
      </c>
      <c r="BR286" s="3" t="s">
        <v>166</v>
      </c>
      <c r="BS286" s="3" t="s">
        <v>166</v>
      </c>
      <c r="BT286" s="3" t="s">
        <v>166</v>
      </c>
      <c r="BU286" s="3" t="s">
        <v>166</v>
      </c>
      <c r="BV286" s="3" t="s">
        <v>166</v>
      </c>
      <c r="BW286" s="3" t="s">
        <v>166</v>
      </c>
      <c r="BX286" s="3" t="s">
        <v>193</v>
      </c>
      <c r="BY286" s="3" t="s">
        <v>193</v>
      </c>
      <c r="BZ286" s="3" t="s">
        <v>193</v>
      </c>
      <c r="CA286" s="3" t="s">
        <v>193</v>
      </c>
      <c r="CB286" s="3" t="s">
        <v>155</v>
      </c>
      <c r="CF286" s="3" t="s">
        <v>170</v>
      </c>
      <c r="CG286" s="3" t="s">
        <v>155</v>
      </c>
      <c r="CH286" s="3">
        <v>5.0</v>
      </c>
      <c r="CI286" s="3" t="s">
        <v>172</v>
      </c>
      <c r="CS286" s="3" t="s">
        <v>155</v>
      </c>
      <c r="CY286" s="3" t="s">
        <v>221</v>
      </c>
      <c r="CZ286" s="3" t="s">
        <v>200</v>
      </c>
      <c r="DA286" s="3" t="s">
        <v>200</v>
      </c>
      <c r="DB286" s="3" t="s">
        <v>200</v>
      </c>
      <c r="DC286" s="3" t="s">
        <v>200</v>
      </c>
      <c r="DD286" s="3" t="s">
        <v>200</v>
      </c>
      <c r="DE286" s="3" t="s">
        <v>200</v>
      </c>
      <c r="DF286" s="3" t="s">
        <v>230</v>
      </c>
      <c r="DG286" s="3" t="s">
        <v>180</v>
      </c>
      <c r="DH286" s="3" t="s">
        <v>180</v>
      </c>
      <c r="DI286" s="3" t="s">
        <v>180</v>
      </c>
      <c r="DJ286" s="3" t="s">
        <v>180</v>
      </c>
      <c r="DK286" s="3" t="s">
        <v>181</v>
      </c>
      <c r="DL286" s="3" t="s">
        <v>181</v>
      </c>
      <c r="DM286" s="3" t="s">
        <v>181</v>
      </c>
      <c r="DN286" s="3" t="s">
        <v>181</v>
      </c>
      <c r="DO286" s="3" t="s">
        <v>181</v>
      </c>
      <c r="DP286" s="3" t="s">
        <v>181</v>
      </c>
      <c r="DQ286" s="3" t="s">
        <v>181</v>
      </c>
      <c r="DR286" s="3" t="s">
        <v>181</v>
      </c>
      <c r="DS286" s="3" t="s">
        <v>181</v>
      </c>
      <c r="DT286" s="3" t="s">
        <v>181</v>
      </c>
      <c r="DU286" s="3" t="s">
        <v>181</v>
      </c>
      <c r="DV286" s="3" t="s">
        <v>181</v>
      </c>
      <c r="DW286" s="3" t="s">
        <v>181</v>
      </c>
      <c r="DX286" s="3" t="s">
        <v>181</v>
      </c>
      <c r="DY286" s="3" t="s">
        <v>181</v>
      </c>
      <c r="DZ286" s="3" t="s">
        <v>181</v>
      </c>
      <c r="EA286" s="3" t="s">
        <v>155</v>
      </c>
      <c r="EB286" s="3" t="s">
        <v>155</v>
      </c>
      <c r="EC286" s="3" t="s">
        <v>155</v>
      </c>
      <c r="ED286" s="3" t="s">
        <v>155</v>
      </c>
      <c r="EE286" s="3" t="s">
        <v>155</v>
      </c>
      <c r="EF286" s="3" t="s">
        <v>155</v>
      </c>
      <c r="EG286" s="3" t="s">
        <v>155</v>
      </c>
      <c r="EH286" s="3" t="s">
        <v>204</v>
      </c>
      <c r="EI286" s="3" t="s">
        <v>204</v>
      </c>
      <c r="EJ286" s="3" t="s">
        <v>204</v>
      </c>
      <c r="EK286" s="3" t="s">
        <v>182</v>
      </c>
      <c r="EL286" s="3" t="s">
        <v>204</v>
      </c>
      <c r="EM286" s="3" t="s">
        <v>204</v>
      </c>
      <c r="EN286" s="3" t="s">
        <v>204</v>
      </c>
      <c r="EO286" s="3" t="s">
        <v>205</v>
      </c>
      <c r="EP286" s="3" t="s">
        <v>183</v>
      </c>
      <c r="EQ286" s="3" t="s">
        <v>183</v>
      </c>
      <c r="ER286" s="3" t="s">
        <v>192</v>
      </c>
      <c r="ES286" s="3" t="s">
        <v>192</v>
      </c>
      <c r="ET286" s="3" t="s">
        <v>192</v>
      </c>
      <c r="EU286" s="3" t="s">
        <v>192</v>
      </c>
      <c r="EV286" s="3" t="s">
        <v>592</v>
      </c>
      <c r="EW286" s="4" t="str">
        <f>TEXT("6279717008427598167","0")</f>
        <v>6279717008427598167</v>
      </c>
    </row>
    <row r="287">
      <c r="A287" s="2">
        <v>45848.49238425926</v>
      </c>
      <c r="B287" s="3" t="s">
        <v>153</v>
      </c>
      <c r="C287" s="3" t="s">
        <v>155</v>
      </c>
      <c r="E287" s="3" t="s">
        <v>155</v>
      </c>
      <c r="F287" s="3" t="s">
        <v>155</v>
      </c>
      <c r="G287" s="3" t="s">
        <v>155</v>
      </c>
      <c r="J287" s="3" t="s">
        <v>186</v>
      </c>
      <c r="O287" s="3" t="s">
        <v>186</v>
      </c>
      <c r="T287" s="3" t="s">
        <v>186</v>
      </c>
      <c r="W287" s="3" t="s">
        <v>157</v>
      </c>
      <c r="AC287" s="3" t="s">
        <v>158</v>
      </c>
      <c r="AG287" s="3" t="s">
        <v>159</v>
      </c>
      <c r="AH287" s="3">
        <v>2021.0</v>
      </c>
      <c r="AI287" s="3" t="s">
        <v>279</v>
      </c>
      <c r="AO287" s="3" t="s">
        <v>153</v>
      </c>
      <c r="AP287" s="3" t="s">
        <v>190</v>
      </c>
      <c r="AQ287" s="3" t="s">
        <v>190</v>
      </c>
      <c r="AR287" s="3" t="s">
        <v>190</v>
      </c>
      <c r="AS287" s="3" t="s">
        <v>225</v>
      </c>
      <c r="AT287" s="3" t="s">
        <v>251</v>
      </c>
      <c r="AU287" s="3" t="s">
        <v>153</v>
      </c>
      <c r="AV287" s="3" t="s">
        <v>153</v>
      </c>
      <c r="AW287" s="3" t="s">
        <v>163</v>
      </c>
      <c r="AX287" s="3" t="s">
        <v>155</v>
      </c>
      <c r="AY287" s="3" t="s">
        <v>212</v>
      </c>
      <c r="BD287" s="3" t="s">
        <v>153</v>
      </c>
      <c r="BE287" s="3" t="s">
        <v>156</v>
      </c>
      <c r="BF287" s="3" t="s">
        <v>191</v>
      </c>
      <c r="BG287" s="3" t="s">
        <v>156</v>
      </c>
      <c r="BH287" s="3" t="s">
        <v>227</v>
      </c>
      <c r="BI287" s="3" t="s">
        <v>192</v>
      </c>
      <c r="BJ287" s="3" t="s">
        <v>192</v>
      </c>
      <c r="BK287" s="3" t="s">
        <v>192</v>
      </c>
      <c r="BL287" s="3" t="s">
        <v>192</v>
      </c>
      <c r="BM287" s="3" t="s">
        <v>195</v>
      </c>
      <c r="BN287" s="3" t="s">
        <v>192</v>
      </c>
      <c r="BO287" s="3" t="s">
        <v>193</v>
      </c>
      <c r="BP287" s="3" t="s">
        <v>195</v>
      </c>
      <c r="BQ287" s="3" t="s">
        <v>181</v>
      </c>
      <c r="BR287" s="3" t="s">
        <v>181</v>
      </c>
      <c r="BS287" s="3" t="s">
        <v>181</v>
      </c>
      <c r="BT287" s="3" t="s">
        <v>181</v>
      </c>
      <c r="BU287" s="3" t="s">
        <v>203</v>
      </c>
      <c r="BV287" s="3" t="s">
        <v>203</v>
      </c>
      <c r="BW287" s="3" t="s">
        <v>181</v>
      </c>
      <c r="BX287" s="3" t="s">
        <v>193</v>
      </c>
      <c r="BY287" s="3" t="s">
        <v>193</v>
      </c>
      <c r="BZ287" s="3" t="s">
        <v>192</v>
      </c>
      <c r="CA287" s="3" t="s">
        <v>192</v>
      </c>
      <c r="CB287" s="3" t="s">
        <v>153</v>
      </c>
      <c r="CC287" s="3" t="s">
        <v>167</v>
      </c>
      <c r="CD287" s="3" t="s">
        <v>168</v>
      </c>
      <c r="CE287" s="3" t="s">
        <v>155</v>
      </c>
      <c r="CF287" s="3" t="s">
        <v>280</v>
      </c>
      <c r="CG287" s="3" t="s">
        <v>155</v>
      </c>
      <c r="CH287" s="3">
        <v>1.0</v>
      </c>
      <c r="CI287" s="3" t="s">
        <v>172</v>
      </c>
      <c r="CS287" s="3" t="s">
        <v>155</v>
      </c>
      <c r="CY287" s="3" t="s">
        <v>201</v>
      </c>
      <c r="CZ287" s="3" t="s">
        <v>179</v>
      </c>
      <c r="DA287" s="3" t="s">
        <v>179</v>
      </c>
      <c r="DB287" s="3" t="s">
        <v>179</v>
      </c>
      <c r="DC287" s="3" t="s">
        <v>179</v>
      </c>
      <c r="DD287" s="3" t="s">
        <v>200</v>
      </c>
      <c r="DE287" s="3" t="s">
        <v>200</v>
      </c>
      <c r="DF287" s="3" t="s">
        <v>180</v>
      </c>
      <c r="DG287" s="3" t="s">
        <v>180</v>
      </c>
      <c r="DH287" s="3" t="s">
        <v>180</v>
      </c>
      <c r="DI287" s="3" t="s">
        <v>180</v>
      </c>
      <c r="DJ287" s="3" t="s">
        <v>180</v>
      </c>
      <c r="DK287" s="3" t="s">
        <v>196</v>
      </c>
      <c r="DL287" s="3" t="s">
        <v>197</v>
      </c>
      <c r="DM287" s="3" t="s">
        <v>197</v>
      </c>
      <c r="DN287" s="3" t="s">
        <v>202</v>
      </c>
      <c r="DO287" s="3" t="s">
        <v>197</v>
      </c>
      <c r="DP287" s="3" t="s">
        <v>197</v>
      </c>
      <c r="DQ287" s="3" t="s">
        <v>196</v>
      </c>
      <c r="DR287" s="3" t="s">
        <v>181</v>
      </c>
      <c r="DS287" s="3" t="s">
        <v>196</v>
      </c>
      <c r="DT287" s="3" t="s">
        <v>197</v>
      </c>
      <c r="DU287" s="3" t="s">
        <v>197</v>
      </c>
      <c r="DV287" s="3" t="s">
        <v>197</v>
      </c>
      <c r="DW287" s="3" t="s">
        <v>202</v>
      </c>
      <c r="DX287" s="3" t="s">
        <v>197</v>
      </c>
      <c r="DY287" s="3" t="s">
        <v>197</v>
      </c>
      <c r="DZ287" s="3" t="s">
        <v>197</v>
      </c>
      <c r="EA287" s="3" t="s">
        <v>214</v>
      </c>
      <c r="EB287" s="3" t="s">
        <v>155</v>
      </c>
      <c r="EC287" s="3" t="s">
        <v>214</v>
      </c>
      <c r="ED287" s="3" t="s">
        <v>155</v>
      </c>
      <c r="EE287" s="3" t="s">
        <v>155</v>
      </c>
      <c r="EF287" s="3" t="s">
        <v>155</v>
      </c>
      <c r="EG287" s="3" t="s">
        <v>214</v>
      </c>
      <c r="EH287" s="3" t="s">
        <v>204</v>
      </c>
      <c r="EI287" s="3" t="s">
        <v>204</v>
      </c>
      <c r="EJ287" s="3" t="s">
        <v>215</v>
      </c>
      <c r="EK287" s="3" t="s">
        <v>204</v>
      </c>
      <c r="EL287" s="3" t="s">
        <v>182</v>
      </c>
      <c r="EM287" s="3" t="s">
        <v>204</v>
      </c>
      <c r="EN287" s="3" t="s">
        <v>222</v>
      </c>
      <c r="EO287" s="3" t="s">
        <v>206</v>
      </c>
      <c r="EP287" s="3" t="s">
        <v>206</v>
      </c>
      <c r="EQ287" s="3" t="s">
        <v>206</v>
      </c>
      <c r="ER287" s="3" t="s">
        <v>206</v>
      </c>
      <c r="ES287" s="3" t="s">
        <v>206</v>
      </c>
      <c r="ET287" s="3" t="s">
        <v>206</v>
      </c>
      <c r="EU287" s="3" t="s">
        <v>206</v>
      </c>
      <c r="EV287" s="3" t="s">
        <v>593</v>
      </c>
      <c r="EW287" s="4" t="str">
        <f>TEXT("6279717423816233460","0")</f>
        <v>6279717423816233460</v>
      </c>
    </row>
    <row r="288">
      <c r="A288" s="2">
        <v>45848.51395833334</v>
      </c>
      <c r="B288" s="3" t="s">
        <v>153</v>
      </c>
      <c r="C288" s="3" t="s">
        <v>153</v>
      </c>
      <c r="D288" s="3" t="s">
        <v>594</v>
      </c>
      <c r="E288" s="3" t="s">
        <v>155</v>
      </c>
      <c r="F288" s="3" t="s">
        <v>155</v>
      </c>
      <c r="G288" s="3" t="s">
        <v>153</v>
      </c>
      <c r="J288" s="3" t="s">
        <v>186</v>
      </c>
      <c r="N288" s="3" t="s">
        <v>158</v>
      </c>
      <c r="R288" s="3" t="s">
        <v>157</v>
      </c>
      <c r="W288" s="3" t="s">
        <v>157</v>
      </c>
      <c r="AC288" s="3" t="s">
        <v>158</v>
      </c>
      <c r="AG288" s="3" t="s">
        <v>595</v>
      </c>
      <c r="AH288" s="3">
        <v>2019.0</v>
      </c>
      <c r="AI288" s="3" t="s">
        <v>187</v>
      </c>
      <c r="AK288" s="3" t="s">
        <v>258</v>
      </c>
      <c r="AN288" s="3" t="s">
        <v>189</v>
      </c>
      <c r="AP288" s="3" t="s">
        <v>190</v>
      </c>
      <c r="AQ288" s="3" t="s">
        <v>190</v>
      </c>
      <c r="AR288" s="3" t="s">
        <v>210</v>
      </c>
      <c r="AS288" s="3" t="s">
        <v>250</v>
      </c>
      <c r="AT288" s="3" t="s">
        <v>226</v>
      </c>
      <c r="AU288" s="3" t="s">
        <v>153</v>
      </c>
      <c r="AV288" s="3" t="s">
        <v>153</v>
      </c>
      <c r="AW288" s="3" t="s">
        <v>315</v>
      </c>
      <c r="AX288" s="3" t="s">
        <v>153</v>
      </c>
      <c r="AY288" s="3" t="s">
        <v>293</v>
      </c>
      <c r="BD288" s="3" t="s">
        <v>153</v>
      </c>
      <c r="BE288" s="3" t="s">
        <v>191</v>
      </c>
      <c r="BF288" s="3" t="s">
        <v>227</v>
      </c>
      <c r="BG288" s="3" t="s">
        <v>220</v>
      </c>
      <c r="BH288" s="3" t="s">
        <v>227</v>
      </c>
      <c r="BI288" s="3" t="s">
        <v>192</v>
      </c>
      <c r="BJ288" s="3" t="s">
        <v>192</v>
      </c>
      <c r="BK288" s="3" t="s">
        <v>165</v>
      </c>
      <c r="BL288" s="3" t="s">
        <v>193</v>
      </c>
      <c r="BM288" s="3" t="s">
        <v>165</v>
      </c>
      <c r="BN288" s="3" t="s">
        <v>165</v>
      </c>
      <c r="BO288" s="3" t="s">
        <v>165</v>
      </c>
      <c r="BP288" s="3" t="s">
        <v>195</v>
      </c>
      <c r="BQ288" s="3" t="s">
        <v>181</v>
      </c>
      <c r="BR288" s="3" t="s">
        <v>181</v>
      </c>
      <c r="BS288" s="3" t="s">
        <v>181</v>
      </c>
      <c r="BT288" s="3" t="s">
        <v>166</v>
      </c>
      <c r="BU288" s="3" t="s">
        <v>166</v>
      </c>
      <c r="BV288" s="3" t="s">
        <v>166</v>
      </c>
      <c r="BW288" s="3" t="s">
        <v>166</v>
      </c>
      <c r="BX288" s="3" t="s">
        <v>193</v>
      </c>
      <c r="BY288" s="3" t="s">
        <v>193</v>
      </c>
      <c r="BZ288" s="3" t="s">
        <v>193</v>
      </c>
      <c r="CA288" s="3" t="s">
        <v>165</v>
      </c>
      <c r="CB288" s="3" t="s">
        <v>155</v>
      </c>
      <c r="CF288" s="3" t="s">
        <v>259</v>
      </c>
      <c r="CG288" s="3" t="s">
        <v>256</v>
      </c>
      <c r="CH288" s="3">
        <v>3.0</v>
      </c>
      <c r="CI288" s="3" t="s">
        <v>172</v>
      </c>
      <c r="CS288" s="3" t="s">
        <v>155</v>
      </c>
      <c r="CY288" s="3" t="s">
        <v>180</v>
      </c>
      <c r="CZ288" s="3" t="s">
        <v>200</v>
      </c>
      <c r="DA288" s="3" t="s">
        <v>179</v>
      </c>
      <c r="DB288" s="3" t="s">
        <v>200</v>
      </c>
      <c r="DC288" s="3" t="s">
        <v>200</v>
      </c>
      <c r="DD288" s="3" t="s">
        <v>200</v>
      </c>
      <c r="DE288" s="3" t="s">
        <v>200</v>
      </c>
      <c r="DF288" s="3" t="s">
        <v>230</v>
      </c>
      <c r="DG288" s="3" t="s">
        <v>230</v>
      </c>
      <c r="DH288" s="3" t="s">
        <v>230</v>
      </c>
      <c r="DI288" s="3" t="s">
        <v>230</v>
      </c>
      <c r="DJ288" s="3" t="s">
        <v>230</v>
      </c>
      <c r="DK288" s="3" t="s">
        <v>196</v>
      </c>
      <c r="DL288" s="3" t="s">
        <v>196</v>
      </c>
      <c r="DM288" s="3" t="s">
        <v>196</v>
      </c>
      <c r="DN288" s="3" t="s">
        <v>196</v>
      </c>
      <c r="DO288" s="3" t="s">
        <v>196</v>
      </c>
      <c r="DP288" s="3" t="s">
        <v>196</v>
      </c>
      <c r="DQ288" s="3" t="s">
        <v>181</v>
      </c>
      <c r="DR288" s="3" t="s">
        <v>196</v>
      </c>
      <c r="DS288" s="3" t="s">
        <v>196</v>
      </c>
      <c r="DT288" s="3" t="s">
        <v>203</v>
      </c>
      <c r="DU288" s="3" t="s">
        <v>196</v>
      </c>
      <c r="DV288" s="3" t="s">
        <v>196</v>
      </c>
      <c r="DW288" s="3" t="s">
        <v>196</v>
      </c>
      <c r="DX288" s="3" t="s">
        <v>202</v>
      </c>
      <c r="DY288" s="3" t="s">
        <v>196</v>
      </c>
      <c r="DZ288" s="3" t="s">
        <v>196</v>
      </c>
      <c r="EA288" s="3" t="s">
        <v>155</v>
      </c>
      <c r="EB288" s="3" t="s">
        <v>155</v>
      </c>
      <c r="EC288" s="3" t="s">
        <v>155</v>
      </c>
      <c r="ED288" s="3" t="s">
        <v>155</v>
      </c>
      <c r="EE288" s="3" t="s">
        <v>155</v>
      </c>
      <c r="EF288" s="3" t="s">
        <v>155</v>
      </c>
      <c r="EG288" s="3" t="s">
        <v>155</v>
      </c>
      <c r="EH288" s="3" t="s">
        <v>215</v>
      </c>
      <c r="EI288" s="3" t="s">
        <v>215</v>
      </c>
      <c r="EJ288" s="3" t="s">
        <v>215</v>
      </c>
      <c r="EK288" s="3" t="s">
        <v>182</v>
      </c>
      <c r="EL288" s="3" t="s">
        <v>182</v>
      </c>
      <c r="EM288" s="3" t="s">
        <v>247</v>
      </c>
      <c r="EN288" s="3" t="s">
        <v>215</v>
      </c>
      <c r="EO288" s="3" t="s">
        <v>192</v>
      </c>
      <c r="EP288" s="3" t="s">
        <v>192</v>
      </c>
      <c r="EQ288" s="3" t="s">
        <v>192</v>
      </c>
      <c r="ER288" s="3" t="s">
        <v>205</v>
      </c>
      <c r="ES288" s="3" t="s">
        <v>192</v>
      </c>
      <c r="ET288" s="3" t="s">
        <v>192</v>
      </c>
      <c r="EU288" s="3" t="s">
        <v>205</v>
      </c>
      <c r="EV288" s="3" t="s">
        <v>596</v>
      </c>
      <c r="EW288" s="4" t="str">
        <f>TEXT("6279736062412505562","0")</f>
        <v>6279736062412505562</v>
      </c>
    </row>
    <row r="289">
      <c r="A289" s="2">
        <v>45848.561423611114</v>
      </c>
      <c r="B289" s="3" t="s">
        <v>153</v>
      </c>
      <c r="C289" s="3" t="s">
        <v>155</v>
      </c>
      <c r="E289" s="3" t="s">
        <v>155</v>
      </c>
      <c r="F289" s="3" t="s">
        <v>155</v>
      </c>
      <c r="G289" s="3" t="s">
        <v>155</v>
      </c>
      <c r="J289" s="3" t="s">
        <v>186</v>
      </c>
      <c r="N289" s="3" t="s">
        <v>158</v>
      </c>
      <c r="S289" s="3" t="s">
        <v>158</v>
      </c>
      <c r="X289" s="3" t="s">
        <v>158</v>
      </c>
      <c r="AB289" s="3" t="s">
        <v>157</v>
      </c>
      <c r="AG289" s="3" t="s">
        <v>217</v>
      </c>
      <c r="AH289" s="3">
        <v>2024.0</v>
      </c>
      <c r="AI289" s="3" t="s">
        <v>279</v>
      </c>
      <c r="AO289" s="3" t="s">
        <v>153</v>
      </c>
      <c r="AP289" s="3" t="s">
        <v>190</v>
      </c>
      <c r="AQ289" s="3" t="s">
        <v>190</v>
      </c>
      <c r="AR289" s="3" t="s">
        <v>190</v>
      </c>
      <c r="AS289" s="3" t="s">
        <v>190</v>
      </c>
      <c r="AT289" s="3" t="s">
        <v>162</v>
      </c>
      <c r="AU289" s="3" t="s">
        <v>155</v>
      </c>
      <c r="BD289" s="3" t="s">
        <v>153</v>
      </c>
      <c r="BE289" s="3" t="s">
        <v>156</v>
      </c>
      <c r="BF289" s="3" t="s">
        <v>191</v>
      </c>
      <c r="BG289" s="3" t="s">
        <v>156</v>
      </c>
      <c r="BH289" s="3" t="s">
        <v>191</v>
      </c>
      <c r="BI289" s="3" t="s">
        <v>193</v>
      </c>
      <c r="BJ289" s="3" t="s">
        <v>193</v>
      </c>
      <c r="BK289" s="3" t="s">
        <v>193</v>
      </c>
      <c r="BL289" s="3" t="s">
        <v>193</v>
      </c>
      <c r="BM289" s="3" t="s">
        <v>193</v>
      </c>
      <c r="BN289" s="3" t="s">
        <v>193</v>
      </c>
      <c r="BO289" s="3" t="s">
        <v>193</v>
      </c>
      <c r="BP289" s="3" t="s">
        <v>193</v>
      </c>
      <c r="BQ289" s="3" t="s">
        <v>197</v>
      </c>
      <c r="BR289" s="3" t="s">
        <v>197</v>
      </c>
      <c r="BS289" s="3" t="s">
        <v>197</v>
      </c>
      <c r="BT289" s="3" t="s">
        <v>197</v>
      </c>
      <c r="BU289" s="3" t="s">
        <v>196</v>
      </c>
      <c r="BV289" s="3" t="s">
        <v>196</v>
      </c>
      <c r="BW289" s="3" t="s">
        <v>196</v>
      </c>
      <c r="CB289" s="3" t="s">
        <v>155</v>
      </c>
      <c r="CF289" s="3" t="s">
        <v>155</v>
      </c>
      <c r="CG289" s="3" t="s">
        <v>256</v>
      </c>
      <c r="CH289" s="3">
        <v>5.0</v>
      </c>
      <c r="CJ289" s="3" t="s">
        <v>597</v>
      </c>
      <c r="CS289" s="3" t="s">
        <v>153</v>
      </c>
      <c r="CT289" s="3" t="s">
        <v>173</v>
      </c>
      <c r="CU289" s="3" t="s">
        <v>300</v>
      </c>
      <c r="CV289" s="3" t="s">
        <v>175</v>
      </c>
      <c r="CW289" s="3" t="s">
        <v>302</v>
      </c>
      <c r="CX289" s="3" t="s">
        <v>155</v>
      </c>
      <c r="CY289" s="3" t="s">
        <v>180</v>
      </c>
      <c r="CZ289" s="3" t="s">
        <v>200</v>
      </c>
      <c r="DA289" s="3" t="s">
        <v>179</v>
      </c>
      <c r="DB289" s="3" t="s">
        <v>179</v>
      </c>
      <c r="DC289" s="3" t="s">
        <v>179</v>
      </c>
      <c r="DD289" s="3" t="s">
        <v>179</v>
      </c>
      <c r="DE289" s="3" t="s">
        <v>179</v>
      </c>
      <c r="DF289" s="3" t="s">
        <v>180</v>
      </c>
      <c r="DG289" s="3" t="s">
        <v>180</v>
      </c>
      <c r="DH289" s="3" t="s">
        <v>180</v>
      </c>
      <c r="DI289" s="3" t="s">
        <v>180</v>
      </c>
      <c r="DJ289" s="3" t="s">
        <v>180</v>
      </c>
      <c r="DK289" s="3" t="s">
        <v>202</v>
      </c>
      <c r="DL289" s="3" t="s">
        <v>202</v>
      </c>
      <c r="DM289" s="3" t="s">
        <v>202</v>
      </c>
      <c r="DN289" s="3" t="s">
        <v>197</v>
      </c>
      <c r="DO289" s="3" t="s">
        <v>202</v>
      </c>
      <c r="DP289" s="3" t="s">
        <v>196</v>
      </c>
      <c r="DQ289" s="3" t="s">
        <v>196</v>
      </c>
      <c r="DR289" s="3" t="s">
        <v>202</v>
      </c>
      <c r="DS289" s="3" t="s">
        <v>181</v>
      </c>
      <c r="DT289" s="3" t="s">
        <v>196</v>
      </c>
      <c r="DU289" s="3" t="s">
        <v>202</v>
      </c>
      <c r="DV289" s="3" t="s">
        <v>202</v>
      </c>
      <c r="DW289" s="3" t="s">
        <v>202</v>
      </c>
      <c r="DX289" s="3" t="s">
        <v>202</v>
      </c>
      <c r="DY289" s="3" t="s">
        <v>202</v>
      </c>
      <c r="DZ289" s="3" t="s">
        <v>202</v>
      </c>
      <c r="EA289" s="3" t="s">
        <v>155</v>
      </c>
      <c r="EB289" s="3" t="s">
        <v>155</v>
      </c>
      <c r="EC289" s="3" t="s">
        <v>155</v>
      </c>
      <c r="ED289" s="3" t="s">
        <v>155</v>
      </c>
      <c r="EE289" s="3" t="s">
        <v>155</v>
      </c>
      <c r="EF289" s="3" t="s">
        <v>155</v>
      </c>
      <c r="EG289" s="3" t="s">
        <v>155</v>
      </c>
      <c r="EH289" s="3" t="s">
        <v>204</v>
      </c>
      <c r="EI289" s="3" t="s">
        <v>204</v>
      </c>
      <c r="EJ289" s="3" t="s">
        <v>204</v>
      </c>
      <c r="EK289" s="3" t="s">
        <v>222</v>
      </c>
      <c r="EL289" s="3" t="s">
        <v>182</v>
      </c>
      <c r="EM289" s="3" t="s">
        <v>204</v>
      </c>
      <c r="EN289" s="3" t="s">
        <v>204</v>
      </c>
      <c r="EO289" s="3" t="s">
        <v>192</v>
      </c>
      <c r="EP289" s="3" t="s">
        <v>192</v>
      </c>
      <c r="EQ289" s="3" t="s">
        <v>192</v>
      </c>
      <c r="ER289" s="3" t="s">
        <v>192</v>
      </c>
      <c r="ES289" s="3" t="s">
        <v>192</v>
      </c>
      <c r="ET289" s="3" t="s">
        <v>206</v>
      </c>
      <c r="EU289" s="3" t="s">
        <v>205</v>
      </c>
      <c r="EV289" s="3" t="s">
        <v>598</v>
      </c>
      <c r="EW289" s="4" t="str">
        <f>TEXT("6279777078718388988","0")</f>
        <v>6279777078718388988</v>
      </c>
    </row>
    <row r="290">
      <c r="A290" s="2">
        <v>45848.588587962964</v>
      </c>
      <c r="B290" s="3" t="s">
        <v>153</v>
      </c>
      <c r="C290" s="3" t="s">
        <v>155</v>
      </c>
      <c r="E290" s="3" t="s">
        <v>155</v>
      </c>
      <c r="F290" s="3" t="s">
        <v>153</v>
      </c>
      <c r="G290" s="3" t="s">
        <v>155</v>
      </c>
      <c r="I290" s="3" t="s">
        <v>158</v>
      </c>
      <c r="M290" s="3" t="s">
        <v>157</v>
      </c>
      <c r="R290" s="3" t="s">
        <v>157</v>
      </c>
      <c r="W290" s="3" t="s">
        <v>157</v>
      </c>
      <c r="AB290" s="3" t="s">
        <v>157</v>
      </c>
      <c r="AG290" s="3" t="s">
        <v>159</v>
      </c>
      <c r="AH290" s="3">
        <v>2010.0</v>
      </c>
      <c r="AI290" s="3" t="s">
        <v>187</v>
      </c>
      <c r="AJ290" s="3" t="s">
        <v>188</v>
      </c>
      <c r="AN290" s="3" t="s">
        <v>246</v>
      </c>
      <c r="AP290" s="3" t="s">
        <v>250</v>
      </c>
      <c r="AQ290" s="3" t="s">
        <v>250</v>
      </c>
      <c r="AR290" s="3" t="s">
        <v>250</v>
      </c>
      <c r="AS290" s="3" t="s">
        <v>250</v>
      </c>
      <c r="AT290" s="3" t="s">
        <v>162</v>
      </c>
      <c r="AU290" s="3" t="s">
        <v>153</v>
      </c>
      <c r="AV290" s="3" t="s">
        <v>153</v>
      </c>
      <c r="AW290" s="3" t="s">
        <v>219</v>
      </c>
      <c r="AX290" s="3" t="s">
        <v>153</v>
      </c>
      <c r="AY290" s="3" t="s">
        <v>297</v>
      </c>
      <c r="BD290" s="3" t="s">
        <v>153</v>
      </c>
      <c r="BE290" s="3" t="s">
        <v>227</v>
      </c>
      <c r="BF290" s="3" t="s">
        <v>227</v>
      </c>
      <c r="BG290" s="3" t="s">
        <v>227</v>
      </c>
      <c r="BH290" s="3" t="s">
        <v>227</v>
      </c>
      <c r="BI290" s="3" t="s">
        <v>165</v>
      </c>
      <c r="BJ290" s="3" t="s">
        <v>165</v>
      </c>
      <c r="BK290" s="3" t="s">
        <v>165</v>
      </c>
      <c r="BL290" s="3" t="s">
        <v>165</v>
      </c>
      <c r="BM290" s="3" t="s">
        <v>165</v>
      </c>
      <c r="BN290" s="3" t="s">
        <v>165</v>
      </c>
      <c r="BO290" s="3" t="s">
        <v>165</v>
      </c>
      <c r="BP290" s="3" t="s">
        <v>165</v>
      </c>
      <c r="BQ290" s="3" t="s">
        <v>166</v>
      </c>
      <c r="BR290" s="3" t="s">
        <v>166</v>
      </c>
      <c r="BS290" s="3" t="s">
        <v>166</v>
      </c>
      <c r="BT290" s="3" t="s">
        <v>166</v>
      </c>
      <c r="BU290" s="3" t="s">
        <v>166</v>
      </c>
      <c r="BV290" s="3" t="s">
        <v>166</v>
      </c>
      <c r="BW290" s="3" t="s">
        <v>166</v>
      </c>
      <c r="BX290" s="3" t="s">
        <v>165</v>
      </c>
      <c r="BY290" s="3" t="s">
        <v>165</v>
      </c>
      <c r="BZ290" s="3" t="s">
        <v>165</v>
      </c>
      <c r="CA290" s="3" t="s">
        <v>165</v>
      </c>
      <c r="CB290" s="3" t="s">
        <v>155</v>
      </c>
      <c r="CF290" s="3" t="s">
        <v>155</v>
      </c>
      <c r="CG290" s="3" t="s">
        <v>155</v>
      </c>
      <c r="CH290" s="3">
        <v>0.0</v>
      </c>
      <c r="CI290" s="3" t="s">
        <v>172</v>
      </c>
      <c r="CS290" s="3" t="s">
        <v>155</v>
      </c>
      <c r="CY290" s="3" t="s">
        <v>221</v>
      </c>
      <c r="CZ290" s="3" t="s">
        <v>200</v>
      </c>
      <c r="DA290" s="3" t="s">
        <v>200</v>
      </c>
      <c r="DB290" s="3" t="s">
        <v>200</v>
      </c>
      <c r="DC290" s="3" t="s">
        <v>200</v>
      </c>
      <c r="DD290" s="3" t="s">
        <v>200</v>
      </c>
      <c r="DE290" s="3" t="s">
        <v>200</v>
      </c>
      <c r="DF290" s="3" t="s">
        <v>180</v>
      </c>
      <c r="DG290" s="3" t="s">
        <v>180</v>
      </c>
      <c r="DH290" s="3" t="s">
        <v>180</v>
      </c>
      <c r="DI290" s="3" t="s">
        <v>180</v>
      </c>
      <c r="DJ290" s="3" t="s">
        <v>230</v>
      </c>
      <c r="DK290" s="3" t="s">
        <v>202</v>
      </c>
      <c r="DL290" s="3" t="s">
        <v>202</v>
      </c>
      <c r="DM290" s="3" t="s">
        <v>202</v>
      </c>
      <c r="DN290" s="3" t="s">
        <v>202</v>
      </c>
      <c r="DO290" s="3" t="s">
        <v>202</v>
      </c>
      <c r="DP290" s="3" t="s">
        <v>202</v>
      </c>
      <c r="DQ290" s="3" t="s">
        <v>203</v>
      </c>
      <c r="DR290" s="3" t="s">
        <v>203</v>
      </c>
      <c r="DS290" s="3" t="s">
        <v>203</v>
      </c>
      <c r="DT290" s="3" t="s">
        <v>203</v>
      </c>
      <c r="DU290" s="3" t="s">
        <v>202</v>
      </c>
      <c r="DV290" s="3" t="s">
        <v>202</v>
      </c>
      <c r="DW290" s="3" t="s">
        <v>197</v>
      </c>
      <c r="DX290" s="3" t="s">
        <v>202</v>
      </c>
      <c r="DY290" s="3" t="s">
        <v>202</v>
      </c>
      <c r="DZ290" s="3" t="s">
        <v>202</v>
      </c>
      <c r="EA290" s="3" t="s">
        <v>155</v>
      </c>
      <c r="EB290" s="3" t="s">
        <v>155</v>
      </c>
      <c r="EC290" s="3" t="s">
        <v>155</v>
      </c>
      <c r="ED290" s="3" t="s">
        <v>155</v>
      </c>
      <c r="EE290" s="3" t="s">
        <v>155</v>
      </c>
      <c r="EF290" s="3" t="s">
        <v>155</v>
      </c>
      <c r="EG290" s="3" t="s">
        <v>155</v>
      </c>
      <c r="EH290" s="3" t="s">
        <v>204</v>
      </c>
      <c r="EI290" s="3" t="s">
        <v>204</v>
      </c>
      <c r="EJ290" s="3" t="s">
        <v>204</v>
      </c>
      <c r="EK290" s="3" t="s">
        <v>222</v>
      </c>
      <c r="EL290" s="3" t="s">
        <v>182</v>
      </c>
      <c r="EM290" s="3" t="s">
        <v>204</v>
      </c>
      <c r="EN290" s="3" t="s">
        <v>204</v>
      </c>
      <c r="EO290" s="3" t="s">
        <v>205</v>
      </c>
      <c r="EP290" s="3" t="s">
        <v>192</v>
      </c>
      <c r="EQ290" s="3" t="s">
        <v>192</v>
      </c>
      <c r="ER290" s="3" t="s">
        <v>192</v>
      </c>
      <c r="ES290" s="3" t="s">
        <v>205</v>
      </c>
      <c r="ET290" s="3" t="s">
        <v>205</v>
      </c>
      <c r="EU290" s="3" t="s">
        <v>205</v>
      </c>
      <c r="EV290" s="3" t="s">
        <v>599</v>
      </c>
      <c r="EW290" s="4" t="str">
        <f>TEXT("6279800546228968621","0")</f>
        <v>6279800546228968621</v>
      </c>
    </row>
    <row r="291">
      <c r="A291" s="2">
        <v>45848.59625</v>
      </c>
      <c r="B291" s="3" t="s">
        <v>153</v>
      </c>
      <c r="C291" s="3" t="s">
        <v>155</v>
      </c>
      <c r="E291" s="3" t="s">
        <v>155</v>
      </c>
      <c r="F291" s="3" t="s">
        <v>153</v>
      </c>
      <c r="G291" s="3" t="s">
        <v>155</v>
      </c>
      <c r="K291" s="3" t="s">
        <v>185</v>
      </c>
      <c r="N291" s="3" t="s">
        <v>158</v>
      </c>
      <c r="R291" s="3" t="s">
        <v>157</v>
      </c>
      <c r="X291" s="3" t="s">
        <v>158</v>
      </c>
      <c r="AF291" s="3" t="s">
        <v>156</v>
      </c>
      <c r="AG291" s="3" t="s">
        <v>159</v>
      </c>
      <c r="AH291" s="3">
        <v>1993.0</v>
      </c>
      <c r="AI291" s="3" t="s">
        <v>187</v>
      </c>
      <c r="AK291" s="3" t="s">
        <v>258</v>
      </c>
      <c r="AN291" s="3" t="s">
        <v>189</v>
      </c>
      <c r="AP291" s="3" t="s">
        <v>190</v>
      </c>
      <c r="AQ291" s="3" t="s">
        <v>190</v>
      </c>
      <c r="AR291" s="3" t="s">
        <v>190</v>
      </c>
      <c r="AS291" s="3" t="s">
        <v>190</v>
      </c>
      <c r="AT291" s="3" t="s">
        <v>234</v>
      </c>
      <c r="AU291" s="3" t="s">
        <v>153</v>
      </c>
      <c r="AV291" s="3" t="s">
        <v>153</v>
      </c>
      <c r="AW291" s="3" t="s">
        <v>163</v>
      </c>
      <c r="AX291" s="3" t="s">
        <v>153</v>
      </c>
      <c r="AY291" s="3" t="s">
        <v>297</v>
      </c>
      <c r="BD291" s="3" t="s">
        <v>153</v>
      </c>
      <c r="BE291" s="3" t="s">
        <v>227</v>
      </c>
      <c r="BF291" s="3" t="s">
        <v>191</v>
      </c>
      <c r="BG291" s="3" t="s">
        <v>227</v>
      </c>
      <c r="BH291" s="3" t="s">
        <v>191</v>
      </c>
      <c r="BI291" s="3" t="s">
        <v>192</v>
      </c>
      <c r="BJ291" s="3" t="s">
        <v>195</v>
      </c>
      <c r="BK291" s="3" t="s">
        <v>192</v>
      </c>
      <c r="BL291" s="3" t="s">
        <v>195</v>
      </c>
      <c r="BM291" s="3" t="s">
        <v>195</v>
      </c>
      <c r="BN291" s="3" t="s">
        <v>195</v>
      </c>
      <c r="BO291" s="3" t="s">
        <v>195</v>
      </c>
      <c r="BP291" s="3" t="s">
        <v>195</v>
      </c>
      <c r="BQ291" s="3" t="s">
        <v>181</v>
      </c>
      <c r="BR291" s="3" t="s">
        <v>181</v>
      </c>
      <c r="BS291" s="3" t="s">
        <v>181</v>
      </c>
      <c r="BT291" s="3" t="s">
        <v>181</v>
      </c>
      <c r="BU291" s="3" t="s">
        <v>196</v>
      </c>
      <c r="BV291" s="3" t="s">
        <v>196</v>
      </c>
      <c r="BW291" s="3" t="s">
        <v>196</v>
      </c>
      <c r="BX291" s="3" t="s">
        <v>193</v>
      </c>
      <c r="BY291" s="3" t="s">
        <v>195</v>
      </c>
      <c r="BZ291" s="3" t="s">
        <v>165</v>
      </c>
      <c r="CA291" s="3" t="s">
        <v>195</v>
      </c>
      <c r="CB291" s="3" t="s">
        <v>155</v>
      </c>
      <c r="CF291" s="3" t="s">
        <v>280</v>
      </c>
      <c r="CG291" s="3" t="s">
        <v>240</v>
      </c>
      <c r="CH291" s="3">
        <v>1.0</v>
      </c>
      <c r="CI291" s="3" t="s">
        <v>172</v>
      </c>
      <c r="CS291" s="3" t="s">
        <v>155</v>
      </c>
      <c r="CY291" s="3" t="s">
        <v>180</v>
      </c>
      <c r="CZ291" s="3" t="s">
        <v>179</v>
      </c>
      <c r="DA291" s="3" t="s">
        <v>179</v>
      </c>
      <c r="DB291" s="3" t="s">
        <v>179</v>
      </c>
      <c r="DC291" s="3" t="s">
        <v>179</v>
      </c>
      <c r="DD291" s="3" t="s">
        <v>200</v>
      </c>
      <c r="DE291" s="3" t="s">
        <v>200</v>
      </c>
      <c r="DF291" s="3" t="s">
        <v>230</v>
      </c>
      <c r="DG291" s="3" t="s">
        <v>230</v>
      </c>
      <c r="DH291" s="3" t="s">
        <v>180</v>
      </c>
      <c r="DI291" s="3" t="s">
        <v>230</v>
      </c>
      <c r="DJ291" s="3" t="s">
        <v>230</v>
      </c>
      <c r="DK291" s="3" t="s">
        <v>196</v>
      </c>
      <c r="DL291" s="3" t="s">
        <v>196</v>
      </c>
      <c r="DM291" s="3" t="s">
        <v>196</v>
      </c>
      <c r="DN291" s="3" t="s">
        <v>196</v>
      </c>
      <c r="DO291" s="3" t="s">
        <v>202</v>
      </c>
      <c r="DP291" s="3" t="s">
        <v>202</v>
      </c>
      <c r="DQ291" s="3" t="s">
        <v>202</v>
      </c>
      <c r="DR291" s="3" t="s">
        <v>202</v>
      </c>
      <c r="DS291" s="3" t="s">
        <v>202</v>
      </c>
      <c r="DT291" s="3" t="s">
        <v>202</v>
      </c>
      <c r="DU291" s="3" t="s">
        <v>202</v>
      </c>
      <c r="DV291" s="3" t="s">
        <v>202</v>
      </c>
      <c r="DW291" s="3" t="s">
        <v>202</v>
      </c>
      <c r="DX291" s="3" t="s">
        <v>196</v>
      </c>
      <c r="DY291" s="3" t="s">
        <v>197</v>
      </c>
      <c r="DZ291" s="3" t="s">
        <v>197</v>
      </c>
      <c r="EA291" s="3" t="s">
        <v>155</v>
      </c>
      <c r="EB291" s="3" t="s">
        <v>155</v>
      </c>
      <c r="EC291" s="3" t="s">
        <v>155</v>
      </c>
      <c r="ED291" s="3" t="s">
        <v>155</v>
      </c>
      <c r="EE291" s="3" t="s">
        <v>155</v>
      </c>
      <c r="EF291" s="3" t="s">
        <v>155</v>
      </c>
      <c r="EG291" s="3" t="s">
        <v>155</v>
      </c>
      <c r="EH291" s="3" t="s">
        <v>204</v>
      </c>
      <c r="EI291" s="3" t="s">
        <v>204</v>
      </c>
      <c r="EJ291" s="3" t="s">
        <v>204</v>
      </c>
      <c r="EK291" s="3" t="s">
        <v>215</v>
      </c>
      <c r="EL291" s="3" t="s">
        <v>182</v>
      </c>
      <c r="EM291" s="3" t="s">
        <v>182</v>
      </c>
      <c r="EN291" s="3" t="s">
        <v>204</v>
      </c>
      <c r="EO291" s="3" t="s">
        <v>205</v>
      </c>
      <c r="EP291" s="3" t="s">
        <v>206</v>
      </c>
      <c r="EQ291" s="3" t="s">
        <v>192</v>
      </c>
      <c r="ER291" s="3" t="s">
        <v>206</v>
      </c>
      <c r="ES291" s="3" t="s">
        <v>206</v>
      </c>
      <c r="ET291" s="3" t="s">
        <v>206</v>
      </c>
      <c r="EU291" s="3" t="s">
        <v>205</v>
      </c>
      <c r="EV291" s="3" t="s">
        <v>600</v>
      </c>
      <c r="EW291" s="4" t="str">
        <f>TEXT("6279807167354060293","0")</f>
        <v>6279807167354060293</v>
      </c>
    </row>
    <row r="292">
      <c r="A292" s="2">
        <v>45848.625925925924</v>
      </c>
      <c r="B292" s="3" t="s">
        <v>153</v>
      </c>
      <c r="C292" s="3" t="s">
        <v>155</v>
      </c>
      <c r="E292" s="3" t="s">
        <v>153</v>
      </c>
      <c r="F292" s="3" t="s">
        <v>155</v>
      </c>
      <c r="G292" s="3" t="s">
        <v>155</v>
      </c>
      <c r="I292" s="3" t="s">
        <v>158</v>
      </c>
      <c r="N292" s="3" t="s">
        <v>158</v>
      </c>
      <c r="R292" s="3" t="s">
        <v>157</v>
      </c>
      <c r="W292" s="3" t="s">
        <v>157</v>
      </c>
      <c r="AC292" s="3" t="s">
        <v>158</v>
      </c>
      <c r="AG292" s="3" t="s">
        <v>601</v>
      </c>
      <c r="AH292" s="3">
        <v>2024.0</v>
      </c>
      <c r="AI292" s="3" t="s">
        <v>279</v>
      </c>
      <c r="AO292" s="3" t="s">
        <v>153</v>
      </c>
      <c r="AP292" s="3" t="s">
        <v>190</v>
      </c>
      <c r="AQ292" s="3" t="s">
        <v>250</v>
      </c>
      <c r="AR292" s="3" t="s">
        <v>190</v>
      </c>
      <c r="AS292" s="3" t="s">
        <v>190</v>
      </c>
      <c r="AT292" s="3" t="s">
        <v>162</v>
      </c>
      <c r="AU292" s="3" t="s">
        <v>155</v>
      </c>
      <c r="BD292" s="3" t="s">
        <v>153</v>
      </c>
      <c r="BE292" s="3" t="s">
        <v>191</v>
      </c>
      <c r="BF292" s="3" t="s">
        <v>191</v>
      </c>
      <c r="BG292" s="3" t="s">
        <v>191</v>
      </c>
      <c r="BH292" s="3" t="s">
        <v>191</v>
      </c>
      <c r="BI292" s="3" t="s">
        <v>192</v>
      </c>
      <c r="BJ292" s="3" t="s">
        <v>195</v>
      </c>
      <c r="BK292" s="3" t="s">
        <v>193</v>
      </c>
      <c r="BL292" s="3" t="s">
        <v>192</v>
      </c>
      <c r="BM292" s="3" t="s">
        <v>192</v>
      </c>
      <c r="BN292" s="3" t="s">
        <v>194</v>
      </c>
      <c r="BO292" s="3" t="s">
        <v>195</v>
      </c>
      <c r="BP292" s="3" t="s">
        <v>192</v>
      </c>
      <c r="BQ292" s="3" t="s">
        <v>196</v>
      </c>
      <c r="BR292" s="3" t="s">
        <v>197</v>
      </c>
      <c r="BS292" s="3" t="s">
        <v>196</v>
      </c>
      <c r="BT292" s="3" t="s">
        <v>197</v>
      </c>
      <c r="BU292" s="3" t="s">
        <v>203</v>
      </c>
      <c r="BV292" s="3" t="s">
        <v>196</v>
      </c>
      <c r="BW292" s="3" t="s">
        <v>197</v>
      </c>
      <c r="CB292" s="3" t="s">
        <v>155</v>
      </c>
      <c r="CF292" s="3" t="s">
        <v>280</v>
      </c>
      <c r="CG292" s="3" t="s">
        <v>240</v>
      </c>
      <c r="CH292" s="3">
        <v>1.0</v>
      </c>
      <c r="CI292" s="3" t="s">
        <v>172</v>
      </c>
      <c r="CS292" s="3" t="s">
        <v>155</v>
      </c>
      <c r="CY292" s="3" t="s">
        <v>201</v>
      </c>
      <c r="CZ292" s="3" t="s">
        <v>179</v>
      </c>
      <c r="DA292" s="3" t="s">
        <v>199</v>
      </c>
      <c r="DB292" s="3" t="s">
        <v>199</v>
      </c>
      <c r="DC292" s="3" t="s">
        <v>179</v>
      </c>
      <c r="DD292" s="3" t="s">
        <v>200</v>
      </c>
      <c r="DE292" s="3" t="s">
        <v>200</v>
      </c>
      <c r="DF292" s="3" t="s">
        <v>180</v>
      </c>
      <c r="DG292" s="3" t="s">
        <v>180</v>
      </c>
      <c r="DH292" s="3" t="s">
        <v>201</v>
      </c>
      <c r="DI292" s="3" t="s">
        <v>230</v>
      </c>
      <c r="DJ292" s="3" t="s">
        <v>230</v>
      </c>
      <c r="DK292" s="3" t="s">
        <v>202</v>
      </c>
      <c r="DL292" s="3" t="s">
        <v>197</v>
      </c>
      <c r="DM292" s="3" t="s">
        <v>202</v>
      </c>
      <c r="DN292" s="3" t="s">
        <v>197</v>
      </c>
      <c r="DO292" s="3" t="s">
        <v>202</v>
      </c>
      <c r="DP292" s="3" t="s">
        <v>196</v>
      </c>
      <c r="DQ292" s="3" t="s">
        <v>181</v>
      </c>
      <c r="DR292" s="3" t="s">
        <v>181</v>
      </c>
      <c r="DS292" s="3" t="s">
        <v>203</v>
      </c>
      <c r="DT292" s="3" t="s">
        <v>181</v>
      </c>
      <c r="DU292" s="3" t="s">
        <v>202</v>
      </c>
      <c r="DV292" s="3" t="s">
        <v>202</v>
      </c>
      <c r="DW292" s="3" t="s">
        <v>202</v>
      </c>
      <c r="DX292" s="3" t="s">
        <v>202</v>
      </c>
      <c r="DY292" s="3" t="s">
        <v>202</v>
      </c>
      <c r="DZ292" s="3" t="s">
        <v>202</v>
      </c>
      <c r="EA292" s="3" t="s">
        <v>214</v>
      </c>
      <c r="EB292" s="3" t="s">
        <v>214</v>
      </c>
      <c r="EC292" s="3" t="s">
        <v>214</v>
      </c>
      <c r="ED292" s="3" t="s">
        <v>155</v>
      </c>
      <c r="EE292" s="3" t="s">
        <v>214</v>
      </c>
      <c r="EF292" s="3" t="s">
        <v>214</v>
      </c>
      <c r="EG292" s="3" t="s">
        <v>155</v>
      </c>
      <c r="EH292" s="3" t="s">
        <v>215</v>
      </c>
      <c r="EI292" s="3" t="s">
        <v>215</v>
      </c>
      <c r="EJ292" s="3" t="s">
        <v>222</v>
      </c>
      <c r="EK292" s="3" t="s">
        <v>204</v>
      </c>
      <c r="EL292" s="3" t="s">
        <v>182</v>
      </c>
      <c r="EM292" s="3" t="s">
        <v>215</v>
      </c>
      <c r="EN292" s="3" t="s">
        <v>204</v>
      </c>
      <c r="EO292" s="3" t="s">
        <v>205</v>
      </c>
      <c r="EP292" s="3" t="s">
        <v>192</v>
      </c>
      <c r="EQ292" s="3" t="s">
        <v>193</v>
      </c>
      <c r="ER292" s="3" t="s">
        <v>193</v>
      </c>
      <c r="ES292" s="3" t="s">
        <v>193</v>
      </c>
      <c r="ET292" s="3" t="s">
        <v>193</v>
      </c>
      <c r="EU292" s="3" t="s">
        <v>193</v>
      </c>
      <c r="EV292" s="3" t="s">
        <v>602</v>
      </c>
      <c r="EW292" s="4" t="str">
        <f>TEXT("6279832806114668318","0")</f>
        <v>6279832806114668318</v>
      </c>
    </row>
    <row r="293">
      <c r="A293" s="2">
        <v>45848.65137731482</v>
      </c>
      <c r="B293" s="3" t="s">
        <v>153</v>
      </c>
      <c r="C293" s="3" t="s">
        <v>155</v>
      </c>
      <c r="E293" s="3" t="s">
        <v>153</v>
      </c>
      <c r="F293" s="3" t="s">
        <v>155</v>
      </c>
      <c r="G293" s="3" t="s">
        <v>155</v>
      </c>
      <c r="J293" s="3" t="s">
        <v>186</v>
      </c>
      <c r="O293" s="3" t="s">
        <v>186</v>
      </c>
      <c r="R293" s="3" t="s">
        <v>157</v>
      </c>
      <c r="W293" s="3" t="s">
        <v>157</v>
      </c>
      <c r="AB293" s="3" t="s">
        <v>157</v>
      </c>
      <c r="AG293" s="3" t="s">
        <v>159</v>
      </c>
      <c r="AH293" s="3">
        <v>2018.0</v>
      </c>
      <c r="AI293" s="3" t="s">
        <v>187</v>
      </c>
      <c r="AK293" s="3" t="s">
        <v>258</v>
      </c>
      <c r="AN293" s="3" t="s">
        <v>246</v>
      </c>
      <c r="AP293" s="3" t="s">
        <v>190</v>
      </c>
      <c r="AQ293" s="3" t="s">
        <v>210</v>
      </c>
      <c r="AR293" s="3" t="s">
        <v>243</v>
      </c>
      <c r="AS293" s="3" t="s">
        <v>225</v>
      </c>
      <c r="AT293" s="3" t="s">
        <v>234</v>
      </c>
      <c r="AU293" s="3" t="s">
        <v>153</v>
      </c>
      <c r="AV293" s="3" t="s">
        <v>153</v>
      </c>
      <c r="AW293" s="3" t="s">
        <v>355</v>
      </c>
      <c r="AX293" s="3" t="s">
        <v>153</v>
      </c>
      <c r="AY293" s="3" t="s">
        <v>212</v>
      </c>
      <c r="BD293" s="3" t="s">
        <v>153</v>
      </c>
      <c r="BE293" s="3" t="s">
        <v>191</v>
      </c>
      <c r="BF293" s="3" t="s">
        <v>164</v>
      </c>
      <c r="BG293" s="3" t="s">
        <v>191</v>
      </c>
      <c r="BH293" s="3" t="s">
        <v>191</v>
      </c>
      <c r="BI293" s="3" t="s">
        <v>194</v>
      </c>
      <c r="BJ293" s="3" t="s">
        <v>195</v>
      </c>
      <c r="BK293" s="3" t="s">
        <v>194</v>
      </c>
      <c r="BL293" s="3" t="s">
        <v>194</v>
      </c>
      <c r="BM293" s="3" t="s">
        <v>194</v>
      </c>
      <c r="BN293" s="3" t="s">
        <v>194</v>
      </c>
      <c r="BO293" s="3" t="s">
        <v>194</v>
      </c>
      <c r="BP293" s="3" t="s">
        <v>194</v>
      </c>
      <c r="BQ293" s="3" t="s">
        <v>203</v>
      </c>
      <c r="BR293" s="3" t="s">
        <v>203</v>
      </c>
      <c r="BS293" s="3" t="s">
        <v>203</v>
      </c>
      <c r="BT293" s="3" t="s">
        <v>203</v>
      </c>
      <c r="BU293" s="3" t="s">
        <v>203</v>
      </c>
      <c r="BV293" s="3" t="s">
        <v>203</v>
      </c>
      <c r="BW293" s="3" t="s">
        <v>203</v>
      </c>
      <c r="BX293" s="3" t="s">
        <v>194</v>
      </c>
      <c r="BY293" s="3" t="s">
        <v>194</v>
      </c>
      <c r="BZ293" s="3" t="s">
        <v>194</v>
      </c>
      <c r="CA293" s="3" t="s">
        <v>194</v>
      </c>
      <c r="CB293" s="3" t="s">
        <v>155</v>
      </c>
      <c r="CF293" s="3" t="s">
        <v>316</v>
      </c>
      <c r="CG293" s="3" t="s">
        <v>332</v>
      </c>
      <c r="CH293" s="3">
        <v>2.0</v>
      </c>
      <c r="CI293" s="3" t="s">
        <v>172</v>
      </c>
      <c r="CS293" s="3" t="s">
        <v>155</v>
      </c>
      <c r="CY293" s="3" t="s">
        <v>180</v>
      </c>
      <c r="CZ293" s="3" t="s">
        <v>199</v>
      </c>
      <c r="DA293" s="3" t="s">
        <v>199</v>
      </c>
      <c r="DB293" s="3" t="s">
        <v>199</v>
      </c>
      <c r="DC293" s="3" t="s">
        <v>199</v>
      </c>
      <c r="DD293" s="3" t="s">
        <v>199</v>
      </c>
      <c r="DE293" s="3" t="s">
        <v>199</v>
      </c>
      <c r="DF293" s="3" t="s">
        <v>180</v>
      </c>
      <c r="DG293" s="3" t="s">
        <v>180</v>
      </c>
      <c r="DH293" s="3" t="s">
        <v>180</v>
      </c>
      <c r="DI293" s="3" t="s">
        <v>180</v>
      </c>
      <c r="DJ293" s="3" t="s">
        <v>180</v>
      </c>
      <c r="DK293" s="3" t="s">
        <v>203</v>
      </c>
      <c r="DL293" s="3" t="s">
        <v>203</v>
      </c>
      <c r="DM293" s="3" t="s">
        <v>203</v>
      </c>
      <c r="DN293" s="3" t="s">
        <v>203</v>
      </c>
      <c r="DO293" s="3" t="s">
        <v>203</v>
      </c>
      <c r="DP293" s="3" t="s">
        <v>203</v>
      </c>
      <c r="DQ293" s="3" t="s">
        <v>203</v>
      </c>
      <c r="DR293" s="3" t="s">
        <v>203</v>
      </c>
      <c r="DS293" s="3" t="s">
        <v>203</v>
      </c>
      <c r="DT293" s="3" t="s">
        <v>203</v>
      </c>
      <c r="DU293" s="3" t="s">
        <v>203</v>
      </c>
      <c r="DV293" s="3" t="s">
        <v>203</v>
      </c>
      <c r="DW293" s="3" t="s">
        <v>203</v>
      </c>
      <c r="DX293" s="3" t="s">
        <v>203</v>
      </c>
      <c r="DY293" s="3" t="s">
        <v>203</v>
      </c>
      <c r="DZ293" s="3" t="s">
        <v>203</v>
      </c>
      <c r="EA293" s="3" t="s">
        <v>155</v>
      </c>
      <c r="EB293" s="3" t="s">
        <v>155</v>
      </c>
      <c r="EC293" s="3" t="s">
        <v>155</v>
      </c>
      <c r="ED293" s="3" t="s">
        <v>155</v>
      </c>
      <c r="EE293" s="3" t="s">
        <v>155</v>
      </c>
      <c r="EF293" s="3" t="s">
        <v>155</v>
      </c>
      <c r="EG293" s="3" t="s">
        <v>155</v>
      </c>
      <c r="EH293" s="3" t="s">
        <v>204</v>
      </c>
      <c r="EI293" s="3" t="s">
        <v>204</v>
      </c>
      <c r="EJ293" s="3" t="s">
        <v>204</v>
      </c>
      <c r="EK293" s="3" t="s">
        <v>204</v>
      </c>
      <c r="EL293" s="3" t="s">
        <v>204</v>
      </c>
      <c r="EM293" s="3" t="s">
        <v>204</v>
      </c>
      <c r="EN293" s="3" t="s">
        <v>204</v>
      </c>
      <c r="EO293" s="3" t="s">
        <v>205</v>
      </c>
      <c r="EP293" s="3" t="s">
        <v>205</v>
      </c>
      <c r="EQ293" s="3" t="s">
        <v>205</v>
      </c>
      <c r="ER293" s="3" t="s">
        <v>205</v>
      </c>
      <c r="ES293" s="3" t="s">
        <v>205</v>
      </c>
      <c r="ET293" s="3" t="s">
        <v>205</v>
      </c>
      <c r="EU293" s="3" t="s">
        <v>205</v>
      </c>
      <c r="EV293" s="3" t="s">
        <v>603</v>
      </c>
      <c r="EW293" s="4" t="str">
        <f>TEXT("6279854794297975206","0")</f>
        <v>6279854794297975206</v>
      </c>
    </row>
    <row r="294">
      <c r="A294" s="2">
        <v>45848.688576388886</v>
      </c>
      <c r="B294" s="3" t="s">
        <v>155</v>
      </c>
      <c r="EW294" s="4" t="str">
        <f>TEXT("6279886936819413450","0")</f>
        <v>6279886936819413450</v>
      </c>
    </row>
    <row r="295">
      <c r="A295" s="2">
        <v>45848.70439814815</v>
      </c>
      <c r="B295" s="3" t="s">
        <v>153</v>
      </c>
      <c r="C295" s="3" t="s">
        <v>155</v>
      </c>
      <c r="E295" s="3" t="s">
        <v>155</v>
      </c>
      <c r="F295" s="3" t="s">
        <v>155</v>
      </c>
      <c r="G295" s="3" t="s">
        <v>155</v>
      </c>
      <c r="K295" s="3" t="s">
        <v>185</v>
      </c>
      <c r="O295" s="3" t="s">
        <v>186</v>
      </c>
      <c r="S295" s="3" t="s">
        <v>158</v>
      </c>
      <c r="Y295" s="3" t="s">
        <v>186</v>
      </c>
      <c r="AD295" s="3" t="s">
        <v>186</v>
      </c>
      <c r="AG295" s="3" t="s">
        <v>208</v>
      </c>
      <c r="AH295" s="3">
        <v>2019.0</v>
      </c>
      <c r="AI295" s="3" t="s">
        <v>187</v>
      </c>
      <c r="AL295" s="3" t="s">
        <v>237</v>
      </c>
      <c r="AN295" s="3" t="s">
        <v>233</v>
      </c>
      <c r="AP295" s="3" t="s">
        <v>210</v>
      </c>
      <c r="AQ295" s="3" t="s">
        <v>210</v>
      </c>
      <c r="AR295" s="3" t="s">
        <v>225</v>
      </c>
      <c r="AS295" s="3" t="s">
        <v>190</v>
      </c>
      <c r="AT295" s="3" t="s">
        <v>234</v>
      </c>
      <c r="AU295" s="3" t="s">
        <v>153</v>
      </c>
      <c r="AV295" s="3" t="s">
        <v>153</v>
      </c>
      <c r="AW295" s="3" t="s">
        <v>288</v>
      </c>
      <c r="AX295" s="3" t="s">
        <v>153</v>
      </c>
      <c r="AY295" s="3" t="s">
        <v>212</v>
      </c>
      <c r="BD295" s="3" t="s">
        <v>153</v>
      </c>
      <c r="BE295" s="3" t="s">
        <v>213</v>
      </c>
      <c r="BF295" s="3" t="s">
        <v>191</v>
      </c>
      <c r="BG295" s="3" t="s">
        <v>156</v>
      </c>
      <c r="BH295" s="3" t="s">
        <v>191</v>
      </c>
      <c r="BI295" s="3" t="s">
        <v>195</v>
      </c>
      <c r="BJ295" s="3" t="s">
        <v>195</v>
      </c>
      <c r="BK295" s="3" t="s">
        <v>193</v>
      </c>
      <c r="BL295" s="3" t="s">
        <v>192</v>
      </c>
      <c r="BM295" s="3" t="s">
        <v>192</v>
      </c>
      <c r="BN295" s="3" t="s">
        <v>192</v>
      </c>
      <c r="BO295" s="3" t="s">
        <v>192</v>
      </c>
      <c r="BP295" s="3" t="s">
        <v>192</v>
      </c>
      <c r="BQ295" s="3" t="s">
        <v>196</v>
      </c>
      <c r="BR295" s="3" t="s">
        <v>181</v>
      </c>
      <c r="BS295" s="3" t="s">
        <v>197</v>
      </c>
      <c r="BT295" s="3" t="s">
        <v>196</v>
      </c>
      <c r="BU295" s="3" t="s">
        <v>196</v>
      </c>
      <c r="BV295" s="3" t="s">
        <v>181</v>
      </c>
      <c r="BW295" s="3" t="s">
        <v>196</v>
      </c>
      <c r="BX295" s="3" t="s">
        <v>192</v>
      </c>
      <c r="BY295" s="3" t="s">
        <v>192</v>
      </c>
      <c r="BZ295" s="3" t="s">
        <v>192</v>
      </c>
      <c r="CA295" s="3" t="s">
        <v>192</v>
      </c>
      <c r="CB295" s="3" t="s">
        <v>153</v>
      </c>
      <c r="CC295" s="3" t="s">
        <v>235</v>
      </c>
      <c r="CD295" s="3" t="s">
        <v>168</v>
      </c>
      <c r="CE295" s="3" t="s">
        <v>155</v>
      </c>
      <c r="CF295" s="3" t="s">
        <v>155</v>
      </c>
      <c r="CG295" s="3" t="s">
        <v>155</v>
      </c>
      <c r="CH295" s="3">
        <v>0.0</v>
      </c>
      <c r="CI295" s="3" t="s">
        <v>172</v>
      </c>
      <c r="CS295" s="3" t="s">
        <v>155</v>
      </c>
      <c r="CY295" s="3" t="s">
        <v>201</v>
      </c>
      <c r="CZ295" s="3" t="s">
        <v>229</v>
      </c>
      <c r="DA295" s="3" t="s">
        <v>229</v>
      </c>
      <c r="DB295" s="3" t="s">
        <v>199</v>
      </c>
      <c r="DC295" s="3" t="s">
        <v>199</v>
      </c>
      <c r="DD295" s="3" t="s">
        <v>179</v>
      </c>
      <c r="DE295" s="3" t="s">
        <v>179</v>
      </c>
      <c r="DF295" s="3" t="s">
        <v>201</v>
      </c>
      <c r="DG295" s="3" t="s">
        <v>230</v>
      </c>
      <c r="DH295" s="3" t="s">
        <v>180</v>
      </c>
      <c r="DI295" s="3" t="s">
        <v>230</v>
      </c>
      <c r="DJ295" s="3" t="s">
        <v>180</v>
      </c>
      <c r="DK295" s="3" t="s">
        <v>196</v>
      </c>
      <c r="DL295" s="3" t="s">
        <v>196</v>
      </c>
      <c r="DM295" s="3" t="s">
        <v>202</v>
      </c>
      <c r="DN295" s="3" t="s">
        <v>196</v>
      </c>
      <c r="DO295" s="3" t="s">
        <v>196</v>
      </c>
      <c r="DP295" s="3" t="s">
        <v>196</v>
      </c>
      <c r="DQ295" s="3" t="s">
        <v>197</v>
      </c>
      <c r="DR295" s="3" t="s">
        <v>197</v>
      </c>
      <c r="DS295" s="3" t="s">
        <v>196</v>
      </c>
      <c r="DT295" s="3" t="s">
        <v>196</v>
      </c>
      <c r="DU295" s="3" t="s">
        <v>197</v>
      </c>
      <c r="DV295" s="3" t="s">
        <v>196</v>
      </c>
      <c r="DW295" s="3" t="s">
        <v>196</v>
      </c>
      <c r="DX295" s="3" t="s">
        <v>196</v>
      </c>
      <c r="DY295" s="3" t="s">
        <v>196</v>
      </c>
      <c r="DZ295" s="3" t="s">
        <v>196</v>
      </c>
      <c r="EA295" s="3" t="s">
        <v>155</v>
      </c>
      <c r="EB295" s="3" t="s">
        <v>155</v>
      </c>
      <c r="EC295" s="3" t="s">
        <v>155</v>
      </c>
      <c r="ED295" s="3" t="s">
        <v>155</v>
      </c>
      <c r="EE295" s="3" t="s">
        <v>155</v>
      </c>
      <c r="EF295" s="3" t="s">
        <v>155</v>
      </c>
      <c r="EG295" s="3" t="s">
        <v>155</v>
      </c>
      <c r="EH295" s="3" t="s">
        <v>204</v>
      </c>
      <c r="EI295" s="3" t="s">
        <v>204</v>
      </c>
      <c r="EJ295" s="3" t="s">
        <v>204</v>
      </c>
      <c r="EK295" s="3" t="s">
        <v>247</v>
      </c>
      <c r="EL295" s="3" t="s">
        <v>182</v>
      </c>
      <c r="EM295" s="3" t="s">
        <v>215</v>
      </c>
      <c r="EN295" s="3" t="s">
        <v>204</v>
      </c>
      <c r="EO295" s="3" t="s">
        <v>205</v>
      </c>
      <c r="EP295" s="3" t="s">
        <v>205</v>
      </c>
      <c r="EQ295" s="3" t="s">
        <v>192</v>
      </c>
      <c r="ER295" s="3" t="s">
        <v>192</v>
      </c>
      <c r="ES295" s="3" t="s">
        <v>192</v>
      </c>
      <c r="ET295" s="3" t="s">
        <v>192</v>
      </c>
      <c r="EU295" s="3" t="s">
        <v>205</v>
      </c>
      <c r="EV295" s="3" t="s">
        <v>337</v>
      </c>
      <c r="EW295" s="4" t="str">
        <f>TEXT("6279900608658706890","0")</f>
        <v>6279900608658706890</v>
      </c>
    </row>
    <row r="296">
      <c r="A296" s="2">
        <v>45848.71412037037</v>
      </c>
      <c r="B296" s="3" t="s">
        <v>153</v>
      </c>
      <c r="C296" s="3" t="s">
        <v>155</v>
      </c>
      <c r="E296" s="3" t="s">
        <v>155</v>
      </c>
      <c r="F296" s="3" t="s">
        <v>155</v>
      </c>
      <c r="G296" s="3" t="s">
        <v>155</v>
      </c>
      <c r="J296" s="3" t="s">
        <v>186</v>
      </c>
      <c r="N296" s="3" t="s">
        <v>158</v>
      </c>
      <c r="S296" s="3" t="s">
        <v>158</v>
      </c>
      <c r="W296" s="3" t="s">
        <v>157</v>
      </c>
      <c r="AC296" s="3" t="s">
        <v>158</v>
      </c>
      <c r="AG296" s="3" t="s">
        <v>159</v>
      </c>
      <c r="AH296" s="3">
        <v>2024.0</v>
      </c>
      <c r="AI296" s="3" t="s">
        <v>187</v>
      </c>
      <c r="AJ296" s="3" t="s">
        <v>188</v>
      </c>
      <c r="AN296" s="3" t="s">
        <v>270</v>
      </c>
      <c r="AP296" s="3" t="s">
        <v>225</v>
      </c>
      <c r="AQ296" s="3" t="s">
        <v>225</v>
      </c>
      <c r="AR296" s="3" t="s">
        <v>225</v>
      </c>
      <c r="AS296" s="3" t="s">
        <v>225</v>
      </c>
      <c r="AT296" s="3" t="s">
        <v>234</v>
      </c>
      <c r="AU296" s="3" t="s">
        <v>153</v>
      </c>
      <c r="AV296" s="3" t="s">
        <v>153</v>
      </c>
      <c r="AW296" s="3" t="s">
        <v>163</v>
      </c>
      <c r="AX296" s="3" t="s">
        <v>153</v>
      </c>
      <c r="AY296" s="3" t="s">
        <v>212</v>
      </c>
      <c r="BD296" s="3" t="s">
        <v>153</v>
      </c>
      <c r="BE296" s="3" t="s">
        <v>191</v>
      </c>
      <c r="BF296" s="3" t="s">
        <v>191</v>
      </c>
      <c r="BG296" s="3" t="s">
        <v>191</v>
      </c>
      <c r="BH296" s="3" t="s">
        <v>191</v>
      </c>
      <c r="BI296" s="3" t="s">
        <v>193</v>
      </c>
      <c r="BJ296" s="3" t="s">
        <v>192</v>
      </c>
      <c r="BK296" s="3" t="s">
        <v>192</v>
      </c>
      <c r="BL296" s="3" t="s">
        <v>192</v>
      </c>
      <c r="BM296" s="3" t="s">
        <v>192</v>
      </c>
      <c r="BN296" s="3" t="s">
        <v>192</v>
      </c>
      <c r="BO296" s="3" t="s">
        <v>192</v>
      </c>
      <c r="BP296" s="3" t="s">
        <v>193</v>
      </c>
      <c r="BQ296" s="3" t="s">
        <v>197</v>
      </c>
      <c r="BR296" s="3" t="s">
        <v>196</v>
      </c>
      <c r="BS296" s="3" t="s">
        <v>181</v>
      </c>
      <c r="BT296" s="3" t="s">
        <v>197</v>
      </c>
      <c r="BU296" s="3" t="s">
        <v>197</v>
      </c>
      <c r="BV296" s="3" t="s">
        <v>197</v>
      </c>
      <c r="BW296" s="3" t="s">
        <v>166</v>
      </c>
      <c r="BX296" s="3" t="s">
        <v>192</v>
      </c>
      <c r="BY296" s="3" t="s">
        <v>193</v>
      </c>
      <c r="BZ296" s="3" t="s">
        <v>193</v>
      </c>
      <c r="CA296" s="3" t="s">
        <v>193</v>
      </c>
      <c r="CB296" s="3" t="s">
        <v>153</v>
      </c>
      <c r="CC296" s="3" t="s">
        <v>167</v>
      </c>
      <c r="CD296" s="3" t="s">
        <v>168</v>
      </c>
      <c r="CE296" s="3" t="s">
        <v>155</v>
      </c>
      <c r="CF296" s="3" t="s">
        <v>155</v>
      </c>
      <c r="CG296" s="3" t="s">
        <v>155</v>
      </c>
      <c r="CH296" s="3">
        <v>2.0</v>
      </c>
      <c r="CI296" s="3" t="s">
        <v>172</v>
      </c>
      <c r="CS296" s="3" t="s">
        <v>155</v>
      </c>
      <c r="CY296" s="3" t="s">
        <v>180</v>
      </c>
      <c r="CZ296" s="3" t="s">
        <v>200</v>
      </c>
      <c r="DA296" s="3" t="s">
        <v>200</v>
      </c>
      <c r="DB296" s="3" t="s">
        <v>179</v>
      </c>
      <c r="DC296" s="3" t="s">
        <v>200</v>
      </c>
      <c r="DD296" s="3" t="s">
        <v>200</v>
      </c>
      <c r="DE296" s="3" t="s">
        <v>200</v>
      </c>
      <c r="DF296" s="3" t="s">
        <v>230</v>
      </c>
      <c r="DG296" s="3" t="s">
        <v>230</v>
      </c>
      <c r="DH296" s="3" t="s">
        <v>230</v>
      </c>
      <c r="DI296" s="3" t="s">
        <v>230</v>
      </c>
      <c r="DJ296" s="3" t="s">
        <v>230</v>
      </c>
      <c r="DK296" s="3" t="s">
        <v>181</v>
      </c>
      <c r="DL296" s="3" t="s">
        <v>181</v>
      </c>
      <c r="DM296" s="3" t="s">
        <v>197</v>
      </c>
      <c r="DN296" s="3" t="s">
        <v>196</v>
      </c>
      <c r="DO296" s="3" t="s">
        <v>196</v>
      </c>
      <c r="DP296" s="3" t="s">
        <v>196</v>
      </c>
      <c r="DQ296" s="3" t="s">
        <v>196</v>
      </c>
      <c r="DR296" s="3" t="s">
        <v>196</v>
      </c>
      <c r="DS296" s="3" t="s">
        <v>203</v>
      </c>
      <c r="DT296" s="3" t="s">
        <v>203</v>
      </c>
      <c r="DU296" s="3" t="s">
        <v>203</v>
      </c>
      <c r="DV296" s="3" t="s">
        <v>196</v>
      </c>
      <c r="DW296" s="3" t="s">
        <v>196</v>
      </c>
      <c r="DX296" s="3" t="s">
        <v>196</v>
      </c>
      <c r="DY296" s="3" t="s">
        <v>196</v>
      </c>
      <c r="DZ296" s="3" t="s">
        <v>196</v>
      </c>
      <c r="EA296" s="3" t="s">
        <v>214</v>
      </c>
      <c r="EB296" s="3" t="s">
        <v>155</v>
      </c>
      <c r="EC296" s="3" t="s">
        <v>155</v>
      </c>
      <c r="ED296" s="3" t="s">
        <v>155</v>
      </c>
      <c r="EE296" s="3" t="s">
        <v>155</v>
      </c>
      <c r="EF296" s="3" t="s">
        <v>155</v>
      </c>
      <c r="EG296" s="3" t="s">
        <v>155</v>
      </c>
      <c r="EH296" s="3" t="s">
        <v>215</v>
      </c>
      <c r="EI296" s="3" t="s">
        <v>222</v>
      </c>
      <c r="EJ296" s="3" t="s">
        <v>222</v>
      </c>
      <c r="EK296" s="3" t="s">
        <v>215</v>
      </c>
      <c r="EL296" s="3" t="s">
        <v>182</v>
      </c>
      <c r="EM296" s="3" t="s">
        <v>182</v>
      </c>
      <c r="EN296" s="3" t="s">
        <v>182</v>
      </c>
      <c r="EO296" s="3" t="s">
        <v>193</v>
      </c>
      <c r="EP296" s="3" t="s">
        <v>193</v>
      </c>
      <c r="EQ296" s="3" t="s">
        <v>193</v>
      </c>
      <c r="ER296" s="3" t="s">
        <v>193</v>
      </c>
      <c r="ES296" s="3" t="s">
        <v>193</v>
      </c>
      <c r="ET296" s="3" t="s">
        <v>193</v>
      </c>
      <c r="EU296" s="3" t="s">
        <v>193</v>
      </c>
      <c r="EV296" s="3" t="s">
        <v>604</v>
      </c>
      <c r="EW296" s="4" t="str">
        <f>TEXT("6279909001411861456","0")</f>
        <v>6279909001411861456</v>
      </c>
    </row>
    <row r="297">
      <c r="A297" s="2">
        <v>45848.72032407407</v>
      </c>
      <c r="B297" s="3" t="s">
        <v>153</v>
      </c>
      <c r="C297" s="3" t="s">
        <v>155</v>
      </c>
      <c r="E297" s="3" t="s">
        <v>155</v>
      </c>
      <c r="F297" s="3" t="s">
        <v>153</v>
      </c>
      <c r="G297" s="3" t="s">
        <v>155</v>
      </c>
      <c r="I297" s="3" t="s">
        <v>158</v>
      </c>
      <c r="N297" s="3" t="s">
        <v>158</v>
      </c>
      <c r="R297" s="3" t="s">
        <v>157</v>
      </c>
      <c r="W297" s="3" t="s">
        <v>157</v>
      </c>
      <c r="AC297" s="3" t="s">
        <v>158</v>
      </c>
      <c r="AG297" s="3" t="s">
        <v>159</v>
      </c>
      <c r="AH297" s="3">
        <v>2014.0</v>
      </c>
      <c r="AI297" s="3" t="s">
        <v>187</v>
      </c>
      <c r="AK297" s="3" t="s">
        <v>258</v>
      </c>
      <c r="AN297" s="3" t="s">
        <v>246</v>
      </c>
      <c r="AP297" s="3" t="s">
        <v>190</v>
      </c>
      <c r="AQ297" s="3" t="s">
        <v>190</v>
      </c>
      <c r="AR297" s="3" t="s">
        <v>190</v>
      </c>
      <c r="AS297" s="3" t="s">
        <v>190</v>
      </c>
      <c r="AT297" s="3" t="s">
        <v>162</v>
      </c>
      <c r="AU297" s="3" t="s">
        <v>155</v>
      </c>
      <c r="BD297" s="3" t="s">
        <v>153</v>
      </c>
      <c r="BE297" s="3" t="s">
        <v>191</v>
      </c>
      <c r="BF297" s="3" t="s">
        <v>164</v>
      </c>
      <c r="BG297" s="3" t="s">
        <v>191</v>
      </c>
      <c r="BH297" s="3" t="s">
        <v>191</v>
      </c>
      <c r="BI297" s="3" t="s">
        <v>193</v>
      </c>
      <c r="BJ297" s="3" t="s">
        <v>193</v>
      </c>
      <c r="BK297" s="3" t="s">
        <v>193</v>
      </c>
      <c r="BL297" s="3" t="s">
        <v>193</v>
      </c>
      <c r="BM297" s="3" t="s">
        <v>193</v>
      </c>
      <c r="BN297" s="3" t="s">
        <v>193</v>
      </c>
      <c r="BO297" s="3" t="s">
        <v>193</v>
      </c>
      <c r="BP297" s="3" t="s">
        <v>193</v>
      </c>
      <c r="BQ297" s="3" t="s">
        <v>196</v>
      </c>
      <c r="BR297" s="3" t="s">
        <v>196</v>
      </c>
      <c r="BS297" s="3" t="s">
        <v>166</v>
      </c>
      <c r="BT297" s="3" t="s">
        <v>197</v>
      </c>
      <c r="BU297" s="3" t="s">
        <v>197</v>
      </c>
      <c r="BV297" s="3" t="s">
        <v>197</v>
      </c>
      <c r="BW297" s="3" t="s">
        <v>197</v>
      </c>
      <c r="CB297" s="3" t="s">
        <v>153</v>
      </c>
      <c r="CC297" s="3" t="s">
        <v>167</v>
      </c>
      <c r="CD297" s="3" t="s">
        <v>168</v>
      </c>
      <c r="CE297" s="3" t="s">
        <v>169</v>
      </c>
      <c r="CF297" s="3" t="s">
        <v>155</v>
      </c>
      <c r="CG297" s="3" t="s">
        <v>155</v>
      </c>
      <c r="CH297" s="3">
        <v>2.0</v>
      </c>
      <c r="CI297" s="3" t="s">
        <v>172</v>
      </c>
      <c r="CS297" s="3" t="s">
        <v>155</v>
      </c>
      <c r="CY297" s="3" t="s">
        <v>221</v>
      </c>
      <c r="CZ297" s="3" t="s">
        <v>200</v>
      </c>
      <c r="DA297" s="3" t="s">
        <v>200</v>
      </c>
      <c r="DB297" s="3" t="s">
        <v>200</v>
      </c>
      <c r="DC297" s="3" t="s">
        <v>200</v>
      </c>
      <c r="DD297" s="3" t="s">
        <v>200</v>
      </c>
      <c r="DE297" s="3" t="s">
        <v>200</v>
      </c>
      <c r="DF297" s="3" t="s">
        <v>230</v>
      </c>
      <c r="DG297" s="3" t="s">
        <v>230</v>
      </c>
      <c r="DH297" s="3" t="s">
        <v>180</v>
      </c>
      <c r="DI297" s="3" t="s">
        <v>230</v>
      </c>
      <c r="DJ297" s="3" t="s">
        <v>180</v>
      </c>
      <c r="DK297" s="3" t="s">
        <v>181</v>
      </c>
      <c r="DL297" s="3" t="s">
        <v>196</v>
      </c>
      <c r="DM297" s="3" t="s">
        <v>202</v>
      </c>
      <c r="DN297" s="3" t="s">
        <v>196</v>
      </c>
      <c r="DO297" s="3" t="s">
        <v>197</v>
      </c>
      <c r="DP297" s="3" t="s">
        <v>197</v>
      </c>
      <c r="DQ297" s="3" t="s">
        <v>181</v>
      </c>
      <c r="DR297" s="3" t="s">
        <v>181</v>
      </c>
      <c r="DS297" s="3" t="s">
        <v>181</v>
      </c>
      <c r="DT297" s="3" t="s">
        <v>181</v>
      </c>
      <c r="DU297" s="3" t="s">
        <v>196</v>
      </c>
      <c r="DV297" s="3" t="s">
        <v>202</v>
      </c>
      <c r="DW297" s="3" t="s">
        <v>202</v>
      </c>
      <c r="DX297" s="3" t="s">
        <v>202</v>
      </c>
      <c r="DY297" s="3" t="s">
        <v>202</v>
      </c>
      <c r="DZ297" s="3" t="s">
        <v>202</v>
      </c>
      <c r="EA297" s="3" t="s">
        <v>155</v>
      </c>
      <c r="EB297" s="3" t="s">
        <v>155</v>
      </c>
      <c r="EC297" s="3" t="s">
        <v>155</v>
      </c>
      <c r="ED297" s="3" t="s">
        <v>155</v>
      </c>
      <c r="EE297" s="3" t="s">
        <v>155</v>
      </c>
      <c r="EF297" s="3" t="s">
        <v>155</v>
      </c>
      <c r="EG297" s="3" t="s">
        <v>155</v>
      </c>
      <c r="EH297" s="3" t="s">
        <v>204</v>
      </c>
      <c r="EI297" s="3" t="s">
        <v>204</v>
      </c>
      <c r="EJ297" s="3" t="s">
        <v>204</v>
      </c>
      <c r="EK297" s="3" t="s">
        <v>204</v>
      </c>
      <c r="EL297" s="3" t="s">
        <v>247</v>
      </c>
      <c r="EM297" s="3" t="s">
        <v>247</v>
      </c>
      <c r="EN297" s="3" t="s">
        <v>222</v>
      </c>
      <c r="EO297" s="3" t="s">
        <v>205</v>
      </c>
      <c r="EP297" s="3" t="s">
        <v>206</v>
      </c>
      <c r="EQ297" s="3" t="s">
        <v>206</v>
      </c>
      <c r="ER297" s="3" t="s">
        <v>206</v>
      </c>
      <c r="ES297" s="3" t="s">
        <v>206</v>
      </c>
      <c r="ET297" s="3" t="s">
        <v>192</v>
      </c>
      <c r="EU297" s="3" t="s">
        <v>206</v>
      </c>
      <c r="EV297" s="3" t="s">
        <v>605</v>
      </c>
      <c r="EW297" s="4" t="str">
        <f>TEXT("6279914365014882777","0")</f>
        <v>6279914365014882777</v>
      </c>
    </row>
    <row r="298">
      <c r="A298" s="2">
        <v>45848.73355324074</v>
      </c>
      <c r="B298" s="3" t="s">
        <v>153</v>
      </c>
      <c r="C298" s="3" t="s">
        <v>153</v>
      </c>
      <c r="D298" s="3" t="s">
        <v>284</v>
      </c>
      <c r="E298" s="3" t="s">
        <v>155</v>
      </c>
      <c r="F298" s="3" t="s">
        <v>153</v>
      </c>
      <c r="G298" s="3" t="s">
        <v>155</v>
      </c>
      <c r="J298" s="3" t="s">
        <v>186</v>
      </c>
      <c r="N298" s="3" t="s">
        <v>158</v>
      </c>
      <c r="R298" s="3" t="s">
        <v>157</v>
      </c>
      <c r="W298" s="3" t="s">
        <v>157</v>
      </c>
      <c r="AB298" s="3" t="s">
        <v>157</v>
      </c>
      <c r="AG298" s="3" t="s">
        <v>217</v>
      </c>
      <c r="AH298" s="3">
        <v>2023.0</v>
      </c>
      <c r="AI298" s="3" t="s">
        <v>187</v>
      </c>
      <c r="AK298" s="3" t="s">
        <v>258</v>
      </c>
      <c r="AN298" s="3" t="s">
        <v>189</v>
      </c>
      <c r="AP298" s="3" t="s">
        <v>190</v>
      </c>
      <c r="AQ298" s="3" t="s">
        <v>190</v>
      </c>
      <c r="AR298" s="3" t="s">
        <v>250</v>
      </c>
      <c r="AS298" s="3" t="s">
        <v>190</v>
      </c>
      <c r="AT298" s="3" t="s">
        <v>218</v>
      </c>
      <c r="AU298" s="3" t="s">
        <v>153</v>
      </c>
      <c r="AV298" s="3" t="s">
        <v>153</v>
      </c>
      <c r="AW298" s="3" t="s">
        <v>288</v>
      </c>
      <c r="AX298" s="3" t="s">
        <v>153</v>
      </c>
      <c r="AY298" s="3" t="s">
        <v>212</v>
      </c>
      <c r="BD298" s="3" t="s">
        <v>153</v>
      </c>
      <c r="BE298" s="3" t="s">
        <v>191</v>
      </c>
      <c r="BF298" s="3" t="s">
        <v>191</v>
      </c>
      <c r="BG298" s="3" t="s">
        <v>191</v>
      </c>
      <c r="BH298" s="3" t="s">
        <v>191</v>
      </c>
      <c r="BI298" s="3" t="s">
        <v>192</v>
      </c>
      <c r="BJ298" s="3" t="s">
        <v>193</v>
      </c>
      <c r="BK298" s="3" t="s">
        <v>192</v>
      </c>
      <c r="BL298" s="3" t="s">
        <v>195</v>
      </c>
      <c r="BM298" s="3" t="s">
        <v>193</v>
      </c>
      <c r="BN298" s="3" t="s">
        <v>192</v>
      </c>
      <c r="BO298" s="3" t="s">
        <v>192</v>
      </c>
      <c r="BP298" s="3" t="s">
        <v>195</v>
      </c>
      <c r="BQ298" s="3" t="s">
        <v>203</v>
      </c>
      <c r="BR298" s="3" t="s">
        <v>196</v>
      </c>
      <c r="BS298" s="3" t="s">
        <v>196</v>
      </c>
      <c r="BT298" s="3" t="s">
        <v>196</v>
      </c>
      <c r="BU298" s="3" t="s">
        <v>196</v>
      </c>
      <c r="BV298" s="3" t="s">
        <v>196</v>
      </c>
      <c r="BW298" s="3" t="s">
        <v>197</v>
      </c>
      <c r="BX298" s="3" t="s">
        <v>193</v>
      </c>
      <c r="BY298" s="3" t="s">
        <v>195</v>
      </c>
      <c r="BZ298" s="3" t="s">
        <v>193</v>
      </c>
      <c r="CA298" s="3" t="s">
        <v>194</v>
      </c>
      <c r="CB298" s="3" t="s">
        <v>155</v>
      </c>
      <c r="CF298" s="3" t="s">
        <v>280</v>
      </c>
      <c r="CG298" s="3" t="s">
        <v>198</v>
      </c>
      <c r="CH298" s="3">
        <v>3.0</v>
      </c>
      <c r="CI298" s="3" t="s">
        <v>172</v>
      </c>
      <c r="CS298" s="3" t="s">
        <v>155</v>
      </c>
      <c r="CY298" s="3" t="s">
        <v>180</v>
      </c>
      <c r="CZ298" s="3" t="s">
        <v>179</v>
      </c>
      <c r="DA298" s="3" t="s">
        <v>199</v>
      </c>
      <c r="DB298" s="3" t="s">
        <v>199</v>
      </c>
      <c r="DC298" s="3" t="s">
        <v>199</v>
      </c>
      <c r="DD298" s="3" t="s">
        <v>179</v>
      </c>
      <c r="DE298" s="3" t="s">
        <v>179</v>
      </c>
      <c r="DF298" s="3" t="s">
        <v>180</v>
      </c>
      <c r="DG298" s="3" t="s">
        <v>180</v>
      </c>
      <c r="DH298" s="3" t="s">
        <v>180</v>
      </c>
      <c r="DI298" s="3" t="s">
        <v>180</v>
      </c>
      <c r="DJ298" s="3" t="s">
        <v>180</v>
      </c>
      <c r="DK298" s="3" t="s">
        <v>196</v>
      </c>
      <c r="DL298" s="3" t="s">
        <v>196</v>
      </c>
      <c r="DM298" s="3" t="s">
        <v>196</v>
      </c>
      <c r="DN298" s="3" t="s">
        <v>197</v>
      </c>
      <c r="DO298" s="3" t="s">
        <v>197</v>
      </c>
      <c r="DP298" s="3" t="s">
        <v>196</v>
      </c>
      <c r="DQ298" s="3" t="s">
        <v>196</v>
      </c>
      <c r="DR298" s="3" t="s">
        <v>196</v>
      </c>
      <c r="DS298" s="3" t="s">
        <v>196</v>
      </c>
      <c r="DT298" s="3" t="s">
        <v>181</v>
      </c>
      <c r="DU298" s="3" t="s">
        <v>197</v>
      </c>
      <c r="DV298" s="3" t="s">
        <v>197</v>
      </c>
      <c r="DW298" s="3" t="s">
        <v>202</v>
      </c>
      <c r="DX298" s="3" t="s">
        <v>197</v>
      </c>
      <c r="DY298" s="3" t="s">
        <v>202</v>
      </c>
      <c r="DZ298" s="3" t="s">
        <v>202</v>
      </c>
      <c r="EA298" s="3" t="s">
        <v>155</v>
      </c>
      <c r="EB298" s="3" t="s">
        <v>155</v>
      </c>
      <c r="EC298" s="3" t="s">
        <v>155</v>
      </c>
      <c r="ED298" s="3" t="s">
        <v>155</v>
      </c>
      <c r="EE298" s="3" t="s">
        <v>155</v>
      </c>
      <c r="EF298" s="3" t="s">
        <v>155</v>
      </c>
      <c r="EG298" s="3" t="s">
        <v>155</v>
      </c>
      <c r="EH298" s="3" t="s">
        <v>204</v>
      </c>
      <c r="EI298" s="3" t="s">
        <v>204</v>
      </c>
      <c r="EJ298" s="3" t="s">
        <v>204</v>
      </c>
      <c r="EK298" s="3" t="s">
        <v>204</v>
      </c>
      <c r="EL298" s="3" t="s">
        <v>182</v>
      </c>
      <c r="EM298" s="3" t="s">
        <v>204</v>
      </c>
      <c r="EN298" s="3" t="s">
        <v>222</v>
      </c>
      <c r="EO298" s="3" t="s">
        <v>205</v>
      </c>
      <c r="EP298" s="3" t="s">
        <v>192</v>
      </c>
      <c r="EQ298" s="3" t="s">
        <v>192</v>
      </c>
      <c r="ER298" s="3" t="s">
        <v>192</v>
      </c>
      <c r="ES298" s="3" t="s">
        <v>192</v>
      </c>
      <c r="ET298" s="3" t="s">
        <v>192</v>
      </c>
      <c r="EU298" s="3" t="s">
        <v>192</v>
      </c>
      <c r="EV298" s="3" t="s">
        <v>606</v>
      </c>
      <c r="EW298" s="4" t="str">
        <f>TEXT("6279925798213152712","0")</f>
        <v>6279925798213152712</v>
      </c>
    </row>
    <row r="299">
      <c r="A299" s="2">
        <v>45848.73438657408</v>
      </c>
      <c r="B299" s="3" t="s">
        <v>153</v>
      </c>
      <c r="C299" s="3" t="s">
        <v>155</v>
      </c>
      <c r="E299" s="3" t="s">
        <v>155</v>
      </c>
      <c r="F299" s="3" t="s">
        <v>155</v>
      </c>
      <c r="G299" s="3" t="s">
        <v>155</v>
      </c>
      <c r="J299" s="3" t="s">
        <v>186</v>
      </c>
      <c r="O299" s="3" t="s">
        <v>186</v>
      </c>
      <c r="S299" s="3" t="s">
        <v>158</v>
      </c>
      <c r="W299" s="3" t="s">
        <v>157</v>
      </c>
      <c r="AB299" s="3" t="s">
        <v>157</v>
      </c>
      <c r="AG299" s="3" t="s">
        <v>159</v>
      </c>
      <c r="AH299" s="3">
        <v>2010.0</v>
      </c>
      <c r="AI299" s="3" t="s">
        <v>187</v>
      </c>
      <c r="AL299" s="3" t="s">
        <v>237</v>
      </c>
      <c r="AN299" s="3" t="s">
        <v>246</v>
      </c>
      <c r="AP299" s="3" t="s">
        <v>243</v>
      </c>
      <c r="AQ299" s="3" t="s">
        <v>190</v>
      </c>
      <c r="AR299" s="3" t="s">
        <v>190</v>
      </c>
      <c r="AS299" s="3" t="s">
        <v>225</v>
      </c>
      <c r="AT299" s="3" t="s">
        <v>218</v>
      </c>
      <c r="AU299" s="3" t="s">
        <v>153</v>
      </c>
      <c r="AV299" s="3" t="s">
        <v>153</v>
      </c>
      <c r="AW299" s="3" t="s">
        <v>355</v>
      </c>
      <c r="AX299" s="3" t="s">
        <v>153</v>
      </c>
      <c r="AY299" s="3" t="s">
        <v>212</v>
      </c>
      <c r="BD299" s="3" t="s">
        <v>153</v>
      </c>
      <c r="BE299" s="3" t="s">
        <v>156</v>
      </c>
      <c r="BF299" s="3" t="s">
        <v>164</v>
      </c>
      <c r="BG299" s="3" t="s">
        <v>156</v>
      </c>
      <c r="BH299" s="3" t="s">
        <v>191</v>
      </c>
      <c r="BI299" s="3" t="s">
        <v>194</v>
      </c>
      <c r="BJ299" s="3" t="s">
        <v>193</v>
      </c>
      <c r="BK299" s="3" t="s">
        <v>194</v>
      </c>
      <c r="BL299" s="3" t="s">
        <v>194</v>
      </c>
      <c r="BM299" s="3" t="s">
        <v>192</v>
      </c>
      <c r="BN299" s="3" t="s">
        <v>192</v>
      </c>
      <c r="BO299" s="3" t="s">
        <v>192</v>
      </c>
      <c r="BP299" s="3" t="s">
        <v>195</v>
      </c>
      <c r="BQ299" s="3" t="s">
        <v>203</v>
      </c>
      <c r="BR299" s="3" t="s">
        <v>196</v>
      </c>
      <c r="BS299" s="3" t="s">
        <v>203</v>
      </c>
      <c r="BT299" s="3" t="s">
        <v>196</v>
      </c>
      <c r="BU299" s="3" t="s">
        <v>181</v>
      </c>
      <c r="BV299" s="3" t="s">
        <v>181</v>
      </c>
      <c r="BW299" s="3" t="s">
        <v>197</v>
      </c>
      <c r="BX299" s="3" t="s">
        <v>194</v>
      </c>
      <c r="BY299" s="3" t="s">
        <v>192</v>
      </c>
      <c r="BZ299" s="3" t="s">
        <v>195</v>
      </c>
      <c r="CA299" s="3" t="s">
        <v>194</v>
      </c>
      <c r="CB299" s="3" t="s">
        <v>155</v>
      </c>
      <c r="CF299" s="3" t="s">
        <v>155</v>
      </c>
      <c r="CG299" s="3" t="s">
        <v>155</v>
      </c>
      <c r="CH299" s="3">
        <v>5.0</v>
      </c>
      <c r="CI299" s="3" t="s">
        <v>172</v>
      </c>
      <c r="CS299" s="3" t="s">
        <v>155</v>
      </c>
      <c r="CY299" s="3" t="s">
        <v>180</v>
      </c>
      <c r="CZ299" s="3" t="s">
        <v>179</v>
      </c>
      <c r="DA299" s="3" t="s">
        <v>229</v>
      </c>
      <c r="DB299" s="3" t="s">
        <v>229</v>
      </c>
      <c r="DC299" s="3" t="s">
        <v>229</v>
      </c>
      <c r="DD299" s="3" t="s">
        <v>199</v>
      </c>
      <c r="DE299" s="3" t="s">
        <v>200</v>
      </c>
      <c r="DF299" s="3" t="s">
        <v>180</v>
      </c>
      <c r="DG299" s="3" t="s">
        <v>180</v>
      </c>
      <c r="DH299" s="3" t="s">
        <v>180</v>
      </c>
      <c r="DI299" s="3" t="s">
        <v>180</v>
      </c>
      <c r="DJ299" s="3" t="s">
        <v>180</v>
      </c>
      <c r="DK299" s="3" t="s">
        <v>197</v>
      </c>
      <c r="DL299" s="3" t="s">
        <v>197</v>
      </c>
      <c r="DM299" s="3" t="s">
        <v>202</v>
      </c>
      <c r="DN299" s="3" t="s">
        <v>196</v>
      </c>
      <c r="DO299" s="3" t="s">
        <v>196</v>
      </c>
      <c r="DP299" s="3" t="s">
        <v>197</v>
      </c>
      <c r="DQ299" s="3" t="s">
        <v>196</v>
      </c>
      <c r="DR299" s="3" t="s">
        <v>196</v>
      </c>
      <c r="DS299" s="3" t="s">
        <v>203</v>
      </c>
      <c r="DT299" s="3" t="s">
        <v>203</v>
      </c>
      <c r="DU299" s="3" t="s">
        <v>202</v>
      </c>
      <c r="DV299" s="3" t="s">
        <v>202</v>
      </c>
      <c r="DW299" s="3" t="s">
        <v>202</v>
      </c>
      <c r="DX299" s="3" t="s">
        <v>196</v>
      </c>
      <c r="DY299" s="3" t="s">
        <v>196</v>
      </c>
      <c r="DZ299" s="3" t="s">
        <v>202</v>
      </c>
      <c r="EA299" s="3" t="s">
        <v>155</v>
      </c>
      <c r="EB299" s="3" t="s">
        <v>155</v>
      </c>
      <c r="EC299" s="3" t="s">
        <v>155</v>
      </c>
      <c r="ED299" s="3" t="s">
        <v>214</v>
      </c>
      <c r="EE299" s="3" t="s">
        <v>155</v>
      </c>
      <c r="EF299" s="3" t="s">
        <v>155</v>
      </c>
      <c r="EG299" s="3" t="s">
        <v>155</v>
      </c>
      <c r="EH299" s="3" t="s">
        <v>204</v>
      </c>
      <c r="EI299" s="3" t="s">
        <v>215</v>
      </c>
      <c r="EJ299" s="3" t="s">
        <v>204</v>
      </c>
      <c r="EK299" s="3" t="s">
        <v>182</v>
      </c>
      <c r="EL299" s="3" t="s">
        <v>222</v>
      </c>
      <c r="EM299" s="3" t="s">
        <v>204</v>
      </c>
      <c r="EN299" s="3" t="s">
        <v>182</v>
      </c>
      <c r="EO299" s="3" t="s">
        <v>192</v>
      </c>
      <c r="EP299" s="3" t="s">
        <v>206</v>
      </c>
      <c r="EQ299" s="3" t="s">
        <v>206</v>
      </c>
      <c r="ER299" s="3" t="s">
        <v>193</v>
      </c>
      <c r="ES299" s="3" t="s">
        <v>193</v>
      </c>
      <c r="ET299" s="3" t="s">
        <v>193</v>
      </c>
      <c r="EU299" s="3" t="s">
        <v>192</v>
      </c>
      <c r="EV299" s="3" t="s">
        <v>252</v>
      </c>
      <c r="EW299" s="4" t="str">
        <f>TEXT("6279926516325110873","0")</f>
        <v>6279926516325110873</v>
      </c>
    </row>
    <row r="300">
      <c r="A300" s="2">
        <v>45848.756875</v>
      </c>
      <c r="B300" s="3" t="s">
        <v>153</v>
      </c>
      <c r="C300" s="3" t="s">
        <v>155</v>
      </c>
      <c r="E300" s="3" t="s">
        <v>155</v>
      </c>
      <c r="F300" s="3" t="s">
        <v>155</v>
      </c>
      <c r="G300" s="3" t="s">
        <v>155</v>
      </c>
      <c r="J300" s="3" t="s">
        <v>186</v>
      </c>
      <c r="N300" s="3" t="s">
        <v>158</v>
      </c>
      <c r="T300" s="3" t="s">
        <v>186</v>
      </c>
      <c r="Y300" s="3" t="s">
        <v>186</v>
      </c>
      <c r="AC300" s="3" t="s">
        <v>158</v>
      </c>
      <c r="AG300" s="3" t="s">
        <v>217</v>
      </c>
      <c r="AH300" s="3">
        <v>2017.0</v>
      </c>
      <c r="AI300" s="3" t="s">
        <v>286</v>
      </c>
      <c r="AO300" s="3" t="s">
        <v>153</v>
      </c>
      <c r="AP300" s="3" t="s">
        <v>250</v>
      </c>
      <c r="AQ300" s="3" t="s">
        <v>250</v>
      </c>
      <c r="AR300" s="3" t="s">
        <v>250</v>
      </c>
      <c r="AS300" s="3" t="s">
        <v>250</v>
      </c>
      <c r="AT300" s="3" t="s">
        <v>234</v>
      </c>
      <c r="AU300" s="3" t="s">
        <v>153</v>
      </c>
      <c r="AV300" s="3" t="s">
        <v>153</v>
      </c>
      <c r="AW300" s="3" t="s">
        <v>163</v>
      </c>
      <c r="AX300" s="3" t="s">
        <v>153</v>
      </c>
      <c r="AY300" s="3" t="s">
        <v>212</v>
      </c>
      <c r="BD300" s="3" t="s">
        <v>153</v>
      </c>
      <c r="BE300" s="3" t="s">
        <v>191</v>
      </c>
      <c r="BF300" s="3" t="s">
        <v>213</v>
      </c>
      <c r="BG300" s="3" t="s">
        <v>191</v>
      </c>
      <c r="BH300" s="3" t="s">
        <v>213</v>
      </c>
      <c r="BI300" s="3" t="s">
        <v>165</v>
      </c>
      <c r="BJ300" s="3" t="s">
        <v>165</v>
      </c>
      <c r="BK300" s="3" t="s">
        <v>165</v>
      </c>
      <c r="BL300" s="3" t="s">
        <v>165</v>
      </c>
      <c r="BM300" s="3" t="s">
        <v>165</v>
      </c>
      <c r="BN300" s="3" t="s">
        <v>165</v>
      </c>
      <c r="BO300" s="3" t="s">
        <v>165</v>
      </c>
      <c r="BP300" s="3" t="s">
        <v>165</v>
      </c>
      <c r="BQ300" s="3" t="s">
        <v>197</v>
      </c>
      <c r="BR300" s="3" t="s">
        <v>197</v>
      </c>
      <c r="BS300" s="3" t="s">
        <v>166</v>
      </c>
      <c r="BT300" s="3" t="s">
        <v>197</v>
      </c>
      <c r="BU300" s="3" t="s">
        <v>166</v>
      </c>
      <c r="BV300" s="3" t="s">
        <v>166</v>
      </c>
      <c r="BW300" s="3" t="s">
        <v>166</v>
      </c>
      <c r="BX300" s="3" t="s">
        <v>165</v>
      </c>
      <c r="BY300" s="3" t="s">
        <v>165</v>
      </c>
      <c r="BZ300" s="3" t="s">
        <v>165</v>
      </c>
      <c r="CA300" s="3" t="s">
        <v>165</v>
      </c>
      <c r="CB300" s="3" t="s">
        <v>153</v>
      </c>
      <c r="CC300" s="3" t="s">
        <v>235</v>
      </c>
      <c r="CD300" s="3" t="s">
        <v>228</v>
      </c>
      <c r="CE300" s="3" t="s">
        <v>155</v>
      </c>
      <c r="CF300" s="3" t="s">
        <v>155</v>
      </c>
      <c r="CG300" s="3" t="s">
        <v>155</v>
      </c>
      <c r="CH300" s="3">
        <v>0.0</v>
      </c>
      <c r="CI300" s="3" t="s">
        <v>172</v>
      </c>
      <c r="CS300" s="3" t="s">
        <v>155</v>
      </c>
      <c r="CY300" s="3" t="s">
        <v>180</v>
      </c>
      <c r="CZ300" s="3" t="s">
        <v>200</v>
      </c>
      <c r="DA300" s="3" t="s">
        <v>200</v>
      </c>
      <c r="DB300" s="3" t="s">
        <v>200</v>
      </c>
      <c r="DC300" s="3" t="s">
        <v>200</v>
      </c>
      <c r="DD300" s="3" t="s">
        <v>200</v>
      </c>
      <c r="DE300" s="3" t="s">
        <v>200</v>
      </c>
      <c r="DF300" s="3" t="s">
        <v>180</v>
      </c>
      <c r="DG300" s="3" t="s">
        <v>180</v>
      </c>
      <c r="DH300" s="3" t="s">
        <v>180</v>
      </c>
      <c r="DI300" s="3" t="s">
        <v>180</v>
      </c>
      <c r="DJ300" s="3" t="s">
        <v>180</v>
      </c>
      <c r="DK300" s="3" t="s">
        <v>202</v>
      </c>
      <c r="DL300" s="3" t="s">
        <v>197</v>
      </c>
      <c r="DM300" s="3" t="s">
        <v>202</v>
      </c>
      <c r="DN300" s="3" t="s">
        <v>197</v>
      </c>
      <c r="DO300" s="3" t="s">
        <v>196</v>
      </c>
      <c r="DP300" s="3" t="s">
        <v>202</v>
      </c>
      <c r="DQ300" s="3" t="s">
        <v>197</v>
      </c>
      <c r="DR300" s="3" t="s">
        <v>203</v>
      </c>
      <c r="DS300" s="3" t="s">
        <v>203</v>
      </c>
      <c r="DT300" s="3" t="s">
        <v>203</v>
      </c>
      <c r="DU300" s="3" t="s">
        <v>202</v>
      </c>
      <c r="DV300" s="3" t="s">
        <v>202</v>
      </c>
      <c r="DW300" s="3" t="s">
        <v>202</v>
      </c>
      <c r="DX300" s="3" t="s">
        <v>202</v>
      </c>
      <c r="DY300" s="3" t="s">
        <v>202</v>
      </c>
      <c r="DZ300" s="3" t="s">
        <v>202</v>
      </c>
      <c r="EA300" s="3" t="s">
        <v>155</v>
      </c>
      <c r="EB300" s="3" t="s">
        <v>155</v>
      </c>
      <c r="EC300" s="3" t="s">
        <v>155</v>
      </c>
      <c r="ED300" s="3" t="s">
        <v>155</v>
      </c>
      <c r="EE300" s="3" t="s">
        <v>155</v>
      </c>
      <c r="EF300" s="3" t="s">
        <v>155</v>
      </c>
      <c r="EG300" s="3" t="s">
        <v>155</v>
      </c>
      <c r="EH300" s="3" t="s">
        <v>204</v>
      </c>
      <c r="EI300" s="3" t="s">
        <v>204</v>
      </c>
      <c r="EJ300" s="3" t="s">
        <v>204</v>
      </c>
      <c r="EK300" s="3" t="s">
        <v>204</v>
      </c>
      <c r="EL300" s="3" t="s">
        <v>182</v>
      </c>
      <c r="EM300" s="3" t="s">
        <v>182</v>
      </c>
      <c r="EN300" s="3" t="s">
        <v>182</v>
      </c>
      <c r="EO300" s="3" t="s">
        <v>206</v>
      </c>
      <c r="EP300" s="3" t="s">
        <v>206</v>
      </c>
      <c r="EQ300" s="3" t="s">
        <v>206</v>
      </c>
      <c r="ER300" s="3" t="s">
        <v>206</v>
      </c>
      <c r="ES300" s="3" t="s">
        <v>206</v>
      </c>
      <c r="ET300" s="3" t="s">
        <v>206</v>
      </c>
      <c r="EU300" s="3" t="s">
        <v>206</v>
      </c>
      <c r="EV300" s="3" t="s">
        <v>607</v>
      </c>
      <c r="EW300" s="4" t="str">
        <f>TEXT("6279945940412796949","0")</f>
        <v>6279945940412796949</v>
      </c>
    </row>
    <row r="301">
      <c r="A301" s="2">
        <v>45848.777141203704</v>
      </c>
      <c r="B301" s="3" t="s">
        <v>153</v>
      </c>
      <c r="C301" s="3" t="s">
        <v>155</v>
      </c>
      <c r="E301" s="3" t="s">
        <v>155</v>
      </c>
      <c r="F301" s="3" t="s">
        <v>155</v>
      </c>
      <c r="G301" s="3" t="s">
        <v>155</v>
      </c>
      <c r="J301" s="3" t="s">
        <v>186</v>
      </c>
      <c r="N301" s="3" t="s">
        <v>158</v>
      </c>
      <c r="R301" s="3" t="s">
        <v>157</v>
      </c>
      <c r="W301" s="3" t="s">
        <v>157</v>
      </c>
      <c r="AB301" s="3" t="s">
        <v>157</v>
      </c>
      <c r="AG301" s="3" t="s">
        <v>208</v>
      </c>
      <c r="AH301" s="3">
        <v>2018.0</v>
      </c>
      <c r="AI301" s="3" t="s">
        <v>187</v>
      </c>
      <c r="AL301" s="3" t="s">
        <v>237</v>
      </c>
      <c r="AN301" s="3" t="s">
        <v>189</v>
      </c>
      <c r="AP301" s="3" t="s">
        <v>190</v>
      </c>
      <c r="AQ301" s="3" t="s">
        <v>190</v>
      </c>
      <c r="AR301" s="3" t="s">
        <v>190</v>
      </c>
      <c r="AS301" s="3" t="s">
        <v>190</v>
      </c>
      <c r="AT301" s="3" t="s">
        <v>234</v>
      </c>
      <c r="AU301" s="3" t="s">
        <v>153</v>
      </c>
      <c r="AV301" s="3" t="s">
        <v>153</v>
      </c>
      <c r="AW301" s="3" t="s">
        <v>163</v>
      </c>
      <c r="AX301" s="3" t="s">
        <v>153</v>
      </c>
      <c r="AY301" s="3" t="s">
        <v>293</v>
      </c>
      <c r="BD301" s="3" t="s">
        <v>153</v>
      </c>
      <c r="BE301" s="3" t="s">
        <v>156</v>
      </c>
      <c r="BF301" s="3" t="s">
        <v>164</v>
      </c>
      <c r="BG301" s="3" t="s">
        <v>156</v>
      </c>
      <c r="BH301" s="3" t="s">
        <v>164</v>
      </c>
      <c r="BI301" s="3" t="s">
        <v>165</v>
      </c>
      <c r="BJ301" s="3" t="s">
        <v>193</v>
      </c>
      <c r="BK301" s="3" t="s">
        <v>165</v>
      </c>
      <c r="BL301" s="3" t="s">
        <v>165</v>
      </c>
      <c r="BM301" s="3" t="s">
        <v>165</v>
      </c>
      <c r="BN301" s="3" t="s">
        <v>165</v>
      </c>
      <c r="BO301" s="3" t="s">
        <v>193</v>
      </c>
      <c r="BP301" s="3" t="s">
        <v>165</v>
      </c>
      <c r="BQ301" s="3" t="s">
        <v>197</v>
      </c>
      <c r="BR301" s="3" t="s">
        <v>197</v>
      </c>
      <c r="BS301" s="3" t="s">
        <v>197</v>
      </c>
      <c r="BT301" s="3" t="s">
        <v>197</v>
      </c>
      <c r="BU301" s="3" t="s">
        <v>197</v>
      </c>
      <c r="BV301" s="3" t="s">
        <v>197</v>
      </c>
      <c r="BW301" s="3" t="s">
        <v>197</v>
      </c>
      <c r="BX301" s="3" t="s">
        <v>165</v>
      </c>
      <c r="BY301" s="3" t="s">
        <v>165</v>
      </c>
      <c r="BZ301" s="3" t="s">
        <v>193</v>
      </c>
      <c r="CA301" s="3" t="s">
        <v>193</v>
      </c>
      <c r="CB301" s="3" t="s">
        <v>155</v>
      </c>
      <c r="CF301" s="3" t="s">
        <v>155</v>
      </c>
      <c r="CG301" s="3" t="s">
        <v>155</v>
      </c>
      <c r="CH301" s="3">
        <v>0.0</v>
      </c>
      <c r="CI301" s="3" t="s">
        <v>172</v>
      </c>
      <c r="CS301" s="3" t="s">
        <v>155</v>
      </c>
      <c r="CY301" s="3" t="s">
        <v>180</v>
      </c>
      <c r="CZ301" s="3" t="s">
        <v>199</v>
      </c>
      <c r="DA301" s="3" t="s">
        <v>179</v>
      </c>
      <c r="DB301" s="3" t="s">
        <v>200</v>
      </c>
      <c r="DC301" s="3" t="s">
        <v>179</v>
      </c>
      <c r="DD301" s="3" t="s">
        <v>200</v>
      </c>
      <c r="DE301" s="3" t="s">
        <v>200</v>
      </c>
      <c r="DF301" s="3" t="s">
        <v>180</v>
      </c>
      <c r="DG301" s="3" t="s">
        <v>180</v>
      </c>
      <c r="DH301" s="3" t="s">
        <v>180</v>
      </c>
      <c r="DI301" s="3" t="s">
        <v>180</v>
      </c>
      <c r="DJ301" s="3" t="s">
        <v>180</v>
      </c>
      <c r="DK301" s="3" t="s">
        <v>196</v>
      </c>
      <c r="DL301" s="3" t="s">
        <v>196</v>
      </c>
      <c r="DM301" s="3" t="s">
        <v>197</v>
      </c>
      <c r="DN301" s="3" t="s">
        <v>196</v>
      </c>
      <c r="DO301" s="3" t="s">
        <v>196</v>
      </c>
      <c r="DP301" s="3" t="s">
        <v>196</v>
      </c>
      <c r="DQ301" s="3" t="s">
        <v>181</v>
      </c>
      <c r="DR301" s="3" t="s">
        <v>181</v>
      </c>
      <c r="DS301" s="3" t="s">
        <v>203</v>
      </c>
      <c r="DT301" s="3" t="s">
        <v>203</v>
      </c>
      <c r="DU301" s="3" t="s">
        <v>203</v>
      </c>
      <c r="DV301" s="3" t="s">
        <v>181</v>
      </c>
      <c r="DW301" s="3" t="s">
        <v>181</v>
      </c>
      <c r="DX301" s="3" t="s">
        <v>181</v>
      </c>
      <c r="DY301" s="3" t="s">
        <v>181</v>
      </c>
      <c r="DZ301" s="3" t="s">
        <v>181</v>
      </c>
      <c r="EA301" s="3" t="s">
        <v>155</v>
      </c>
      <c r="EB301" s="3" t="s">
        <v>155</v>
      </c>
      <c r="EC301" s="3" t="s">
        <v>155</v>
      </c>
      <c r="ED301" s="3" t="s">
        <v>155</v>
      </c>
      <c r="EE301" s="3" t="s">
        <v>155</v>
      </c>
      <c r="EF301" s="3" t="s">
        <v>155</v>
      </c>
      <c r="EG301" s="3" t="s">
        <v>155</v>
      </c>
      <c r="EH301" s="3" t="s">
        <v>215</v>
      </c>
      <c r="EI301" s="3" t="s">
        <v>182</v>
      </c>
      <c r="EJ301" s="3" t="s">
        <v>215</v>
      </c>
      <c r="EK301" s="3" t="s">
        <v>182</v>
      </c>
      <c r="EL301" s="3" t="s">
        <v>247</v>
      </c>
      <c r="EM301" s="3" t="s">
        <v>247</v>
      </c>
      <c r="EN301" s="3" t="s">
        <v>215</v>
      </c>
      <c r="EO301" s="3" t="s">
        <v>205</v>
      </c>
      <c r="EP301" s="3" t="s">
        <v>192</v>
      </c>
      <c r="EQ301" s="3" t="s">
        <v>206</v>
      </c>
      <c r="ER301" s="3" t="s">
        <v>206</v>
      </c>
      <c r="ES301" s="3" t="s">
        <v>206</v>
      </c>
      <c r="ET301" s="3" t="s">
        <v>206</v>
      </c>
      <c r="EU301" s="3" t="s">
        <v>206</v>
      </c>
      <c r="EV301" s="3" t="s">
        <v>608</v>
      </c>
      <c r="EW301" s="4" t="str">
        <f>TEXT("6279963452574132246","0")</f>
        <v>6279963452574132246</v>
      </c>
    </row>
    <row r="302">
      <c r="A302" s="2">
        <v>45848.7825</v>
      </c>
      <c r="B302" s="3" t="s">
        <v>153</v>
      </c>
      <c r="C302" s="3" t="s">
        <v>155</v>
      </c>
      <c r="E302" s="3" t="s">
        <v>155</v>
      </c>
      <c r="F302" s="3" t="s">
        <v>155</v>
      </c>
      <c r="G302" s="3" t="s">
        <v>155</v>
      </c>
      <c r="J302" s="3" t="s">
        <v>186</v>
      </c>
      <c r="O302" s="3" t="s">
        <v>186</v>
      </c>
      <c r="T302" s="3" t="s">
        <v>186</v>
      </c>
      <c r="W302" s="3" t="s">
        <v>157</v>
      </c>
      <c r="AB302" s="3" t="s">
        <v>157</v>
      </c>
      <c r="AG302" s="3" t="s">
        <v>224</v>
      </c>
      <c r="AH302" s="3">
        <v>2000.0</v>
      </c>
      <c r="AI302" s="3" t="s">
        <v>187</v>
      </c>
      <c r="AJ302" s="3" t="s">
        <v>188</v>
      </c>
      <c r="AN302" s="3" t="s">
        <v>189</v>
      </c>
      <c r="AP302" s="3" t="s">
        <v>250</v>
      </c>
      <c r="AQ302" s="3" t="s">
        <v>250</v>
      </c>
      <c r="AR302" s="3" t="s">
        <v>250</v>
      </c>
      <c r="AS302" s="3" t="s">
        <v>190</v>
      </c>
      <c r="AT302" s="3" t="s">
        <v>218</v>
      </c>
      <c r="AU302" s="3" t="s">
        <v>153</v>
      </c>
      <c r="AV302" s="3" t="s">
        <v>153</v>
      </c>
      <c r="AW302" s="3" t="s">
        <v>163</v>
      </c>
      <c r="AX302" s="3" t="s">
        <v>153</v>
      </c>
      <c r="AY302" s="3" t="s">
        <v>244</v>
      </c>
      <c r="AZ302" s="3" t="s">
        <v>153</v>
      </c>
      <c r="BA302" s="3" t="s">
        <v>153</v>
      </c>
      <c r="BB302" s="3" t="s">
        <v>155</v>
      </c>
      <c r="BC302" s="3" t="s">
        <v>155</v>
      </c>
      <c r="BD302" s="3" t="s">
        <v>155</v>
      </c>
      <c r="CI302" s="3" t="s">
        <v>172</v>
      </c>
      <c r="CS302" s="3" t="s">
        <v>155</v>
      </c>
      <c r="CY302" s="3" t="s">
        <v>221</v>
      </c>
      <c r="CZ302" s="3" t="s">
        <v>200</v>
      </c>
      <c r="DA302" s="3" t="s">
        <v>200</v>
      </c>
      <c r="DB302" s="3" t="s">
        <v>200</v>
      </c>
      <c r="DC302" s="3" t="s">
        <v>200</v>
      </c>
      <c r="DD302" s="3" t="s">
        <v>200</v>
      </c>
      <c r="DE302" s="3" t="s">
        <v>200</v>
      </c>
      <c r="DF302" s="3" t="s">
        <v>230</v>
      </c>
      <c r="DG302" s="3" t="s">
        <v>230</v>
      </c>
      <c r="DH302" s="3" t="s">
        <v>230</v>
      </c>
      <c r="DI302" s="3" t="s">
        <v>230</v>
      </c>
      <c r="DJ302" s="3" t="s">
        <v>230</v>
      </c>
      <c r="DK302" s="3" t="s">
        <v>196</v>
      </c>
      <c r="DL302" s="3" t="s">
        <v>203</v>
      </c>
      <c r="DM302" s="3" t="s">
        <v>196</v>
      </c>
      <c r="DN302" s="3" t="s">
        <v>196</v>
      </c>
      <c r="DO302" s="3" t="s">
        <v>196</v>
      </c>
      <c r="DP302" s="3" t="s">
        <v>196</v>
      </c>
      <c r="DQ302" s="3" t="s">
        <v>203</v>
      </c>
      <c r="DR302" s="3" t="s">
        <v>203</v>
      </c>
      <c r="DS302" s="3" t="s">
        <v>203</v>
      </c>
      <c r="DT302" s="3" t="s">
        <v>203</v>
      </c>
      <c r="DU302" s="3" t="s">
        <v>196</v>
      </c>
      <c r="DV302" s="3" t="s">
        <v>196</v>
      </c>
      <c r="DW302" s="3" t="s">
        <v>196</v>
      </c>
      <c r="DX302" s="3" t="s">
        <v>196</v>
      </c>
      <c r="DY302" s="3" t="s">
        <v>196</v>
      </c>
      <c r="DZ302" s="3" t="s">
        <v>196</v>
      </c>
      <c r="EA302" s="3" t="s">
        <v>155</v>
      </c>
      <c r="EB302" s="3" t="s">
        <v>155</v>
      </c>
      <c r="EC302" s="3" t="s">
        <v>155</v>
      </c>
      <c r="ED302" s="3" t="s">
        <v>155</v>
      </c>
      <c r="EE302" s="3" t="s">
        <v>155</v>
      </c>
      <c r="EF302" s="3" t="s">
        <v>155</v>
      </c>
      <c r="EG302" s="3" t="s">
        <v>155</v>
      </c>
      <c r="EH302" s="3" t="s">
        <v>204</v>
      </c>
      <c r="EI302" s="3" t="s">
        <v>204</v>
      </c>
      <c r="EJ302" s="3" t="s">
        <v>204</v>
      </c>
      <c r="EK302" s="3" t="s">
        <v>204</v>
      </c>
      <c r="EL302" s="3" t="s">
        <v>182</v>
      </c>
      <c r="EM302" s="3" t="s">
        <v>182</v>
      </c>
      <c r="EN302" s="3" t="s">
        <v>204</v>
      </c>
      <c r="EO302" s="3" t="s">
        <v>205</v>
      </c>
      <c r="EP302" s="3" t="s">
        <v>205</v>
      </c>
      <c r="EQ302" s="3" t="s">
        <v>205</v>
      </c>
      <c r="ER302" s="3" t="s">
        <v>205</v>
      </c>
      <c r="ES302" s="3" t="s">
        <v>205</v>
      </c>
      <c r="ET302" s="3" t="s">
        <v>205</v>
      </c>
      <c r="EU302" s="3" t="s">
        <v>205</v>
      </c>
      <c r="EV302" s="3" t="s">
        <v>515</v>
      </c>
      <c r="EW302" s="4" t="str">
        <f>TEXT("6279968083014481093","0")</f>
        <v>6279968083014481093</v>
      </c>
    </row>
    <row r="303">
      <c r="A303" s="2">
        <v>45848.81265046296</v>
      </c>
      <c r="B303" s="3" t="s">
        <v>153</v>
      </c>
      <c r="C303" s="3" t="s">
        <v>155</v>
      </c>
      <c r="E303" s="3" t="s">
        <v>155</v>
      </c>
      <c r="F303" s="3" t="s">
        <v>155</v>
      </c>
      <c r="G303" s="3" t="s">
        <v>155</v>
      </c>
      <c r="I303" s="3" t="s">
        <v>158</v>
      </c>
      <c r="M303" s="3" t="s">
        <v>157</v>
      </c>
      <c r="R303" s="3" t="s">
        <v>157</v>
      </c>
      <c r="W303" s="3" t="s">
        <v>157</v>
      </c>
      <c r="AC303" s="3" t="s">
        <v>158</v>
      </c>
      <c r="AG303" s="3" t="s">
        <v>159</v>
      </c>
      <c r="AH303" s="3">
        <v>2003.0</v>
      </c>
      <c r="AI303" s="3" t="s">
        <v>187</v>
      </c>
      <c r="AJ303" s="3" t="s">
        <v>188</v>
      </c>
      <c r="AN303" s="3" t="s">
        <v>233</v>
      </c>
      <c r="AP303" s="3" t="s">
        <v>190</v>
      </c>
      <c r="AQ303" s="3" t="s">
        <v>190</v>
      </c>
      <c r="AR303" s="3" t="s">
        <v>225</v>
      </c>
      <c r="AS303" s="3" t="s">
        <v>225</v>
      </c>
      <c r="AT303" s="3" t="s">
        <v>406</v>
      </c>
      <c r="AU303" s="3" t="s">
        <v>155</v>
      </c>
      <c r="BD303" s="3" t="s">
        <v>153</v>
      </c>
      <c r="BE303" s="3" t="s">
        <v>156</v>
      </c>
      <c r="BF303" s="3" t="s">
        <v>213</v>
      </c>
      <c r="BG303" s="3" t="s">
        <v>156</v>
      </c>
      <c r="BH303" s="3" t="s">
        <v>213</v>
      </c>
      <c r="BI303" s="3" t="s">
        <v>193</v>
      </c>
      <c r="BJ303" s="3" t="s">
        <v>193</v>
      </c>
      <c r="BK303" s="3" t="s">
        <v>193</v>
      </c>
      <c r="BL303" s="3" t="s">
        <v>193</v>
      </c>
      <c r="BM303" s="3" t="s">
        <v>193</v>
      </c>
      <c r="BN303" s="3" t="s">
        <v>193</v>
      </c>
      <c r="BO303" s="3" t="s">
        <v>193</v>
      </c>
      <c r="BP303" s="3" t="s">
        <v>193</v>
      </c>
      <c r="BQ303" s="3" t="s">
        <v>197</v>
      </c>
      <c r="BR303" s="3" t="s">
        <v>197</v>
      </c>
      <c r="BS303" s="3" t="s">
        <v>197</v>
      </c>
      <c r="BT303" s="3" t="s">
        <v>197</v>
      </c>
      <c r="BU303" s="3" t="s">
        <v>197</v>
      </c>
      <c r="BV303" s="3" t="s">
        <v>197</v>
      </c>
      <c r="BW303" s="3" t="s">
        <v>197</v>
      </c>
      <c r="CB303" s="3" t="s">
        <v>155</v>
      </c>
      <c r="CF303" s="3" t="s">
        <v>155</v>
      </c>
      <c r="CG303" s="3" t="s">
        <v>240</v>
      </c>
      <c r="CH303" s="3">
        <v>2.0</v>
      </c>
      <c r="CI303" s="3" t="s">
        <v>172</v>
      </c>
      <c r="CS303" s="3" t="s">
        <v>155</v>
      </c>
      <c r="CY303" s="3" t="s">
        <v>180</v>
      </c>
      <c r="CZ303" s="3" t="s">
        <v>179</v>
      </c>
      <c r="DA303" s="3" t="s">
        <v>179</v>
      </c>
      <c r="DB303" s="3" t="s">
        <v>179</v>
      </c>
      <c r="DC303" s="3" t="s">
        <v>179</v>
      </c>
      <c r="DD303" s="3" t="s">
        <v>179</v>
      </c>
      <c r="DE303" s="3" t="s">
        <v>179</v>
      </c>
      <c r="DF303" s="3" t="s">
        <v>178</v>
      </c>
      <c r="DG303" s="3" t="s">
        <v>178</v>
      </c>
      <c r="DH303" s="3" t="s">
        <v>178</v>
      </c>
      <c r="DI303" s="3" t="s">
        <v>178</v>
      </c>
      <c r="DJ303" s="3" t="s">
        <v>178</v>
      </c>
      <c r="DK303" s="3" t="s">
        <v>196</v>
      </c>
      <c r="DL303" s="3" t="s">
        <v>196</v>
      </c>
      <c r="DM303" s="3" t="s">
        <v>196</v>
      </c>
      <c r="DN303" s="3" t="s">
        <v>196</v>
      </c>
      <c r="DO303" s="3" t="s">
        <v>196</v>
      </c>
      <c r="DP303" s="3" t="s">
        <v>196</v>
      </c>
      <c r="DQ303" s="3" t="s">
        <v>196</v>
      </c>
      <c r="DR303" s="3" t="s">
        <v>196</v>
      </c>
      <c r="DS303" s="3" t="s">
        <v>196</v>
      </c>
      <c r="DT303" s="3" t="s">
        <v>196</v>
      </c>
      <c r="DU303" s="3" t="s">
        <v>196</v>
      </c>
      <c r="DV303" s="3" t="s">
        <v>196</v>
      </c>
      <c r="DW303" s="3" t="s">
        <v>196</v>
      </c>
      <c r="DX303" s="3" t="s">
        <v>196</v>
      </c>
      <c r="DY303" s="3" t="s">
        <v>196</v>
      </c>
      <c r="DZ303" s="3" t="s">
        <v>196</v>
      </c>
      <c r="EA303" s="3" t="s">
        <v>155</v>
      </c>
      <c r="EB303" s="3" t="s">
        <v>155</v>
      </c>
      <c r="EC303" s="3" t="s">
        <v>155</v>
      </c>
      <c r="ED303" s="3" t="s">
        <v>155</v>
      </c>
      <c r="EE303" s="3" t="s">
        <v>155</v>
      </c>
      <c r="EF303" s="3" t="s">
        <v>155</v>
      </c>
      <c r="EG303" s="3" t="s">
        <v>155</v>
      </c>
      <c r="EH303" s="3" t="s">
        <v>222</v>
      </c>
      <c r="EI303" s="3" t="s">
        <v>222</v>
      </c>
      <c r="EJ303" s="3" t="s">
        <v>222</v>
      </c>
      <c r="EK303" s="3" t="s">
        <v>222</v>
      </c>
      <c r="EL303" s="3" t="s">
        <v>222</v>
      </c>
      <c r="EM303" s="3" t="s">
        <v>222</v>
      </c>
      <c r="EN303" s="3" t="s">
        <v>222</v>
      </c>
      <c r="EO303" s="3" t="s">
        <v>192</v>
      </c>
      <c r="EP303" s="3" t="s">
        <v>192</v>
      </c>
      <c r="EQ303" s="3" t="s">
        <v>192</v>
      </c>
      <c r="ER303" s="3" t="s">
        <v>192</v>
      </c>
      <c r="ES303" s="3" t="s">
        <v>192</v>
      </c>
      <c r="ET303" s="3" t="s">
        <v>192</v>
      </c>
      <c r="EU303" s="3" t="s">
        <v>192</v>
      </c>
      <c r="EV303" s="3" t="s">
        <v>609</v>
      </c>
      <c r="EW303" s="4" t="str">
        <f>TEXT("6279994136318979132","0")</f>
        <v>6279994136318979132</v>
      </c>
    </row>
    <row r="304">
      <c r="A304" s="2">
        <v>45848.816875</v>
      </c>
      <c r="B304" s="3" t="s">
        <v>153</v>
      </c>
      <c r="C304" s="3" t="s">
        <v>155</v>
      </c>
      <c r="E304" s="3" t="s">
        <v>155</v>
      </c>
      <c r="F304" s="3" t="s">
        <v>155</v>
      </c>
      <c r="G304" s="3" t="s">
        <v>155</v>
      </c>
      <c r="J304" s="3" t="s">
        <v>186</v>
      </c>
      <c r="M304" s="3" t="s">
        <v>157</v>
      </c>
      <c r="S304" s="3" t="s">
        <v>158</v>
      </c>
      <c r="X304" s="3" t="s">
        <v>158</v>
      </c>
      <c r="AB304" s="3" t="s">
        <v>157</v>
      </c>
      <c r="AG304" s="3" t="s">
        <v>224</v>
      </c>
      <c r="AH304" s="3">
        <v>2021.0</v>
      </c>
      <c r="AI304" s="3" t="s">
        <v>187</v>
      </c>
      <c r="AJ304" s="3" t="s">
        <v>188</v>
      </c>
      <c r="AM304" s="3" t="s">
        <v>339</v>
      </c>
      <c r="AN304" s="3" t="s">
        <v>246</v>
      </c>
      <c r="AP304" s="3" t="s">
        <v>210</v>
      </c>
      <c r="AQ304" s="3" t="s">
        <v>243</v>
      </c>
      <c r="AR304" s="3" t="s">
        <v>210</v>
      </c>
      <c r="AS304" s="3" t="s">
        <v>210</v>
      </c>
      <c r="AT304" s="3" t="s">
        <v>162</v>
      </c>
      <c r="AU304" s="3" t="s">
        <v>155</v>
      </c>
      <c r="BD304" s="3" t="s">
        <v>153</v>
      </c>
      <c r="BE304" s="3" t="s">
        <v>227</v>
      </c>
      <c r="BF304" s="3" t="s">
        <v>227</v>
      </c>
      <c r="BG304" s="3" t="s">
        <v>227</v>
      </c>
      <c r="BH304" s="3" t="s">
        <v>227</v>
      </c>
      <c r="BI304" s="3" t="s">
        <v>192</v>
      </c>
      <c r="BJ304" s="3" t="s">
        <v>192</v>
      </c>
      <c r="BK304" s="3" t="s">
        <v>195</v>
      </c>
      <c r="BL304" s="3" t="s">
        <v>195</v>
      </c>
      <c r="BM304" s="3" t="s">
        <v>192</v>
      </c>
      <c r="BN304" s="3" t="s">
        <v>194</v>
      </c>
      <c r="BO304" s="3" t="s">
        <v>194</v>
      </c>
      <c r="BP304" s="3" t="s">
        <v>194</v>
      </c>
      <c r="BQ304" s="3" t="s">
        <v>203</v>
      </c>
      <c r="BR304" s="3" t="s">
        <v>203</v>
      </c>
      <c r="BS304" s="3" t="s">
        <v>181</v>
      </c>
      <c r="BT304" s="3" t="s">
        <v>196</v>
      </c>
      <c r="BU304" s="3" t="s">
        <v>181</v>
      </c>
      <c r="BV304" s="3" t="s">
        <v>181</v>
      </c>
      <c r="BW304" s="3" t="s">
        <v>181</v>
      </c>
      <c r="CB304" s="3" t="s">
        <v>155</v>
      </c>
      <c r="CF304" s="3" t="s">
        <v>155</v>
      </c>
      <c r="CG304" s="3" t="s">
        <v>155</v>
      </c>
      <c r="CH304" s="3">
        <v>0.0</v>
      </c>
      <c r="CI304" s="3" t="s">
        <v>172</v>
      </c>
      <c r="CS304" s="3" t="s">
        <v>155</v>
      </c>
      <c r="CY304" s="3" t="s">
        <v>178</v>
      </c>
      <c r="CZ304" s="3" t="s">
        <v>229</v>
      </c>
      <c r="DA304" s="3" t="s">
        <v>229</v>
      </c>
      <c r="DB304" s="3" t="s">
        <v>229</v>
      </c>
      <c r="DC304" s="3" t="s">
        <v>229</v>
      </c>
      <c r="DD304" s="3" t="s">
        <v>229</v>
      </c>
      <c r="DE304" s="3" t="s">
        <v>229</v>
      </c>
      <c r="DF304" s="3" t="s">
        <v>180</v>
      </c>
      <c r="DG304" s="3" t="s">
        <v>201</v>
      </c>
      <c r="DH304" s="3" t="s">
        <v>178</v>
      </c>
      <c r="DI304" s="3" t="s">
        <v>201</v>
      </c>
      <c r="DJ304" s="3" t="s">
        <v>201</v>
      </c>
      <c r="DK304" s="3" t="s">
        <v>197</v>
      </c>
      <c r="DL304" s="3" t="s">
        <v>197</v>
      </c>
      <c r="DM304" s="3" t="s">
        <v>202</v>
      </c>
      <c r="DN304" s="3" t="s">
        <v>202</v>
      </c>
      <c r="DO304" s="3" t="s">
        <v>202</v>
      </c>
      <c r="DP304" s="3" t="s">
        <v>202</v>
      </c>
      <c r="DQ304" s="3" t="s">
        <v>202</v>
      </c>
      <c r="DR304" s="3" t="s">
        <v>202</v>
      </c>
      <c r="DS304" s="3" t="s">
        <v>202</v>
      </c>
      <c r="DT304" s="3" t="s">
        <v>202</v>
      </c>
      <c r="DU304" s="3" t="s">
        <v>202</v>
      </c>
      <c r="DV304" s="3" t="s">
        <v>202</v>
      </c>
      <c r="DW304" s="3" t="s">
        <v>202</v>
      </c>
      <c r="DX304" s="3" t="s">
        <v>181</v>
      </c>
      <c r="DY304" s="3" t="s">
        <v>181</v>
      </c>
      <c r="DZ304" s="3" t="s">
        <v>196</v>
      </c>
      <c r="EA304" s="3" t="s">
        <v>155</v>
      </c>
      <c r="EB304" s="3" t="s">
        <v>155</v>
      </c>
      <c r="EC304" s="3" t="s">
        <v>155</v>
      </c>
      <c r="ED304" s="3" t="s">
        <v>155</v>
      </c>
      <c r="EE304" s="3" t="s">
        <v>155</v>
      </c>
      <c r="EF304" s="3" t="s">
        <v>155</v>
      </c>
      <c r="EG304" s="3" t="s">
        <v>155</v>
      </c>
      <c r="EH304" s="3" t="s">
        <v>204</v>
      </c>
      <c r="EI304" s="3" t="s">
        <v>204</v>
      </c>
      <c r="EJ304" s="3" t="s">
        <v>204</v>
      </c>
      <c r="EK304" s="3" t="s">
        <v>222</v>
      </c>
      <c r="EL304" s="3" t="s">
        <v>182</v>
      </c>
      <c r="EM304" s="3" t="s">
        <v>222</v>
      </c>
      <c r="EN304" s="3" t="s">
        <v>204</v>
      </c>
      <c r="EO304" s="3" t="s">
        <v>205</v>
      </c>
      <c r="EP304" s="3" t="s">
        <v>206</v>
      </c>
      <c r="EQ304" s="3" t="s">
        <v>206</v>
      </c>
      <c r="ER304" s="3" t="s">
        <v>193</v>
      </c>
      <c r="ES304" s="3" t="s">
        <v>193</v>
      </c>
      <c r="ET304" s="3" t="s">
        <v>192</v>
      </c>
      <c r="EU304" s="3" t="s">
        <v>192</v>
      </c>
      <c r="EV304" s="3" t="s">
        <v>610</v>
      </c>
      <c r="EW304" s="4" t="str">
        <f>TEXT("6279997781884209530","0")</f>
        <v>6279997781884209530</v>
      </c>
    </row>
    <row r="305">
      <c r="A305" s="2">
        <v>45848.83255787037</v>
      </c>
      <c r="B305" s="3" t="s">
        <v>153</v>
      </c>
      <c r="C305" s="3" t="s">
        <v>155</v>
      </c>
      <c r="E305" s="3" t="s">
        <v>155</v>
      </c>
      <c r="F305" s="3" t="s">
        <v>153</v>
      </c>
      <c r="G305" s="3" t="s">
        <v>155</v>
      </c>
      <c r="J305" s="3" t="s">
        <v>186</v>
      </c>
      <c r="N305" s="3" t="s">
        <v>158</v>
      </c>
      <c r="V305" s="3" t="s">
        <v>156</v>
      </c>
      <c r="X305" s="3" t="s">
        <v>158</v>
      </c>
      <c r="AC305" s="3" t="s">
        <v>158</v>
      </c>
      <c r="AG305" s="3" t="s">
        <v>224</v>
      </c>
      <c r="AH305" s="3">
        <v>2019.0</v>
      </c>
      <c r="AI305" s="3" t="s">
        <v>187</v>
      </c>
      <c r="AK305" s="3" t="s">
        <v>258</v>
      </c>
      <c r="AN305" s="3" t="s">
        <v>233</v>
      </c>
      <c r="AP305" s="3" t="s">
        <v>250</v>
      </c>
      <c r="AQ305" s="3" t="s">
        <v>250</v>
      </c>
      <c r="AR305" s="3" t="s">
        <v>250</v>
      </c>
      <c r="AS305" s="3" t="s">
        <v>190</v>
      </c>
      <c r="AT305" s="3" t="s">
        <v>218</v>
      </c>
      <c r="AU305" s="3" t="s">
        <v>153</v>
      </c>
      <c r="AV305" s="3" t="s">
        <v>153</v>
      </c>
      <c r="AW305" s="3" t="s">
        <v>163</v>
      </c>
      <c r="AX305" s="3" t="s">
        <v>153</v>
      </c>
      <c r="AY305" s="3" t="s">
        <v>212</v>
      </c>
      <c r="BD305" s="3" t="s">
        <v>153</v>
      </c>
      <c r="BE305" s="3" t="s">
        <v>227</v>
      </c>
      <c r="BF305" s="3" t="s">
        <v>227</v>
      </c>
      <c r="BG305" s="3" t="s">
        <v>227</v>
      </c>
      <c r="BH305" s="3" t="s">
        <v>227</v>
      </c>
      <c r="BI305" s="3" t="s">
        <v>193</v>
      </c>
      <c r="BJ305" s="3" t="s">
        <v>193</v>
      </c>
      <c r="BK305" s="3" t="s">
        <v>192</v>
      </c>
      <c r="BL305" s="3" t="s">
        <v>194</v>
      </c>
      <c r="BM305" s="3" t="s">
        <v>193</v>
      </c>
      <c r="BN305" s="3" t="s">
        <v>193</v>
      </c>
      <c r="BO305" s="3" t="s">
        <v>193</v>
      </c>
      <c r="BP305" s="3" t="s">
        <v>193</v>
      </c>
      <c r="BQ305" s="3" t="s">
        <v>181</v>
      </c>
      <c r="BR305" s="3" t="s">
        <v>181</v>
      </c>
      <c r="BS305" s="3" t="s">
        <v>197</v>
      </c>
      <c r="BT305" s="3" t="s">
        <v>197</v>
      </c>
      <c r="BU305" s="3" t="s">
        <v>197</v>
      </c>
      <c r="BV305" s="3" t="s">
        <v>197</v>
      </c>
      <c r="BW305" s="3" t="s">
        <v>197</v>
      </c>
      <c r="BX305" s="3" t="s">
        <v>193</v>
      </c>
      <c r="BY305" s="3" t="s">
        <v>193</v>
      </c>
      <c r="BZ305" s="3" t="s">
        <v>193</v>
      </c>
      <c r="CA305" s="3" t="s">
        <v>192</v>
      </c>
      <c r="CB305" s="3" t="s">
        <v>155</v>
      </c>
      <c r="CF305" s="3" t="s">
        <v>155</v>
      </c>
      <c r="CG305" s="3" t="s">
        <v>198</v>
      </c>
      <c r="CH305" s="3">
        <v>1.0</v>
      </c>
      <c r="CI305" s="3" t="s">
        <v>172</v>
      </c>
      <c r="CS305" s="3" t="s">
        <v>155</v>
      </c>
      <c r="CY305" s="3" t="s">
        <v>201</v>
      </c>
      <c r="CZ305" s="3" t="s">
        <v>199</v>
      </c>
      <c r="DA305" s="3" t="s">
        <v>199</v>
      </c>
      <c r="DB305" s="3" t="s">
        <v>179</v>
      </c>
      <c r="DC305" s="3" t="s">
        <v>200</v>
      </c>
      <c r="DD305" s="3" t="s">
        <v>200</v>
      </c>
      <c r="DE305" s="3" t="s">
        <v>200</v>
      </c>
      <c r="DF305" s="3" t="s">
        <v>180</v>
      </c>
      <c r="DG305" s="3" t="s">
        <v>180</v>
      </c>
      <c r="DH305" s="3" t="s">
        <v>180</v>
      </c>
      <c r="DI305" s="3" t="s">
        <v>180</v>
      </c>
      <c r="DJ305" s="3" t="s">
        <v>180</v>
      </c>
      <c r="DK305" s="3" t="s">
        <v>197</v>
      </c>
      <c r="DL305" s="3" t="s">
        <v>196</v>
      </c>
      <c r="DM305" s="3" t="s">
        <v>202</v>
      </c>
      <c r="DN305" s="3" t="s">
        <v>197</v>
      </c>
      <c r="DO305" s="3" t="s">
        <v>202</v>
      </c>
      <c r="DP305" s="3" t="s">
        <v>202</v>
      </c>
      <c r="DQ305" s="3" t="s">
        <v>202</v>
      </c>
      <c r="DR305" s="3" t="s">
        <v>196</v>
      </c>
      <c r="DS305" s="3" t="s">
        <v>203</v>
      </c>
      <c r="DT305" s="3" t="s">
        <v>203</v>
      </c>
      <c r="DU305" s="3" t="s">
        <v>197</v>
      </c>
      <c r="DV305" s="3" t="s">
        <v>202</v>
      </c>
      <c r="DW305" s="3" t="s">
        <v>202</v>
      </c>
      <c r="DX305" s="3" t="s">
        <v>202</v>
      </c>
      <c r="DY305" s="3" t="s">
        <v>197</v>
      </c>
      <c r="DZ305" s="3" t="s">
        <v>196</v>
      </c>
      <c r="EA305" s="3" t="s">
        <v>155</v>
      </c>
      <c r="EB305" s="3" t="s">
        <v>155</v>
      </c>
      <c r="EC305" s="3" t="s">
        <v>155</v>
      </c>
      <c r="ED305" s="3" t="s">
        <v>155</v>
      </c>
      <c r="EE305" s="3" t="s">
        <v>155</v>
      </c>
      <c r="EF305" s="3" t="s">
        <v>155</v>
      </c>
      <c r="EG305" s="3" t="s">
        <v>155</v>
      </c>
      <c r="EH305" s="3" t="s">
        <v>204</v>
      </c>
      <c r="EI305" s="3" t="s">
        <v>204</v>
      </c>
      <c r="EJ305" s="3" t="s">
        <v>204</v>
      </c>
      <c r="EK305" s="3" t="s">
        <v>204</v>
      </c>
      <c r="EL305" s="3" t="s">
        <v>182</v>
      </c>
      <c r="EM305" s="3" t="s">
        <v>182</v>
      </c>
      <c r="EN305" s="3" t="s">
        <v>204</v>
      </c>
      <c r="EO305" s="3" t="s">
        <v>192</v>
      </c>
      <c r="EP305" s="3" t="s">
        <v>192</v>
      </c>
      <c r="EQ305" s="3" t="s">
        <v>192</v>
      </c>
      <c r="ER305" s="3" t="s">
        <v>206</v>
      </c>
      <c r="ES305" s="3" t="s">
        <v>206</v>
      </c>
      <c r="ET305" s="3" t="s">
        <v>206</v>
      </c>
      <c r="EU305" s="3" t="s">
        <v>192</v>
      </c>
      <c r="EV305" s="3" t="s">
        <v>611</v>
      </c>
      <c r="EW305" s="4" t="str">
        <f>TEXT("6280011338913703735","0")</f>
        <v>6280011338913703735</v>
      </c>
    </row>
    <row r="306">
      <c r="A306" s="2">
        <v>45848.846296296295</v>
      </c>
      <c r="B306" s="3" t="s">
        <v>153</v>
      </c>
      <c r="C306" s="3" t="s">
        <v>155</v>
      </c>
      <c r="E306" s="3" t="s">
        <v>155</v>
      </c>
      <c r="F306" s="3" t="s">
        <v>155</v>
      </c>
      <c r="G306" s="3" t="s">
        <v>155</v>
      </c>
      <c r="J306" s="3" t="s">
        <v>186</v>
      </c>
      <c r="N306" s="3" t="s">
        <v>158</v>
      </c>
      <c r="S306" s="3" t="s">
        <v>158</v>
      </c>
      <c r="X306" s="3" t="s">
        <v>158</v>
      </c>
      <c r="AC306" s="3" t="s">
        <v>158</v>
      </c>
      <c r="AG306" s="3" t="s">
        <v>217</v>
      </c>
      <c r="AH306" s="3">
        <v>2014.0</v>
      </c>
      <c r="AI306" s="3" t="s">
        <v>286</v>
      </c>
      <c r="AO306" s="3" t="s">
        <v>153</v>
      </c>
      <c r="AP306" s="3" t="s">
        <v>250</v>
      </c>
      <c r="AQ306" s="3" t="s">
        <v>250</v>
      </c>
      <c r="AR306" s="3" t="s">
        <v>190</v>
      </c>
      <c r="AS306" s="3" t="s">
        <v>190</v>
      </c>
      <c r="AT306" s="3" t="s">
        <v>234</v>
      </c>
      <c r="AU306" s="3" t="s">
        <v>153</v>
      </c>
      <c r="AV306" s="3" t="s">
        <v>153</v>
      </c>
      <c r="AW306" s="3" t="s">
        <v>163</v>
      </c>
      <c r="AX306" s="3" t="s">
        <v>153</v>
      </c>
      <c r="AY306" s="3" t="s">
        <v>212</v>
      </c>
      <c r="BD306" s="3" t="s">
        <v>153</v>
      </c>
      <c r="BE306" s="3" t="s">
        <v>227</v>
      </c>
      <c r="BF306" s="3" t="s">
        <v>227</v>
      </c>
      <c r="BG306" s="3" t="s">
        <v>227</v>
      </c>
      <c r="BH306" s="3" t="s">
        <v>227</v>
      </c>
      <c r="BI306" s="3" t="s">
        <v>192</v>
      </c>
      <c r="BJ306" s="3" t="s">
        <v>194</v>
      </c>
      <c r="BK306" s="3" t="s">
        <v>192</v>
      </c>
      <c r="BL306" s="3" t="s">
        <v>195</v>
      </c>
      <c r="BM306" s="3" t="s">
        <v>195</v>
      </c>
      <c r="BN306" s="3" t="s">
        <v>192</v>
      </c>
      <c r="BO306" s="3" t="s">
        <v>195</v>
      </c>
      <c r="BP306" s="3" t="s">
        <v>193</v>
      </c>
      <c r="BQ306" s="3" t="s">
        <v>203</v>
      </c>
      <c r="BR306" s="3" t="s">
        <v>196</v>
      </c>
      <c r="BS306" s="3" t="s">
        <v>166</v>
      </c>
      <c r="BT306" s="3" t="s">
        <v>197</v>
      </c>
      <c r="BU306" s="3" t="s">
        <v>197</v>
      </c>
      <c r="BV306" s="3" t="s">
        <v>196</v>
      </c>
      <c r="BW306" s="3" t="s">
        <v>166</v>
      </c>
      <c r="BX306" s="3" t="s">
        <v>195</v>
      </c>
      <c r="BY306" s="3" t="s">
        <v>195</v>
      </c>
      <c r="BZ306" s="3" t="s">
        <v>193</v>
      </c>
      <c r="CA306" s="3" t="s">
        <v>195</v>
      </c>
      <c r="CB306" s="3" t="s">
        <v>153</v>
      </c>
      <c r="CC306" s="3" t="s">
        <v>235</v>
      </c>
      <c r="CD306" s="3" t="s">
        <v>168</v>
      </c>
      <c r="CE306" s="3" t="s">
        <v>155</v>
      </c>
      <c r="CF306" s="3" t="s">
        <v>155</v>
      </c>
      <c r="CG306" s="3" t="s">
        <v>155</v>
      </c>
      <c r="CH306" s="3">
        <v>0.0</v>
      </c>
      <c r="CI306" s="3" t="s">
        <v>172</v>
      </c>
      <c r="CS306" s="3" t="s">
        <v>155</v>
      </c>
      <c r="CY306" s="3" t="s">
        <v>180</v>
      </c>
      <c r="CZ306" s="3" t="s">
        <v>200</v>
      </c>
      <c r="DA306" s="3" t="s">
        <v>179</v>
      </c>
      <c r="DB306" s="3" t="s">
        <v>200</v>
      </c>
      <c r="DC306" s="3" t="s">
        <v>200</v>
      </c>
      <c r="DD306" s="3" t="s">
        <v>200</v>
      </c>
      <c r="DE306" s="3" t="s">
        <v>200</v>
      </c>
      <c r="DF306" s="3" t="s">
        <v>230</v>
      </c>
      <c r="DG306" s="3" t="s">
        <v>230</v>
      </c>
      <c r="DH306" s="3" t="s">
        <v>230</v>
      </c>
      <c r="DI306" s="3" t="s">
        <v>230</v>
      </c>
      <c r="DJ306" s="3" t="s">
        <v>230</v>
      </c>
      <c r="DK306" s="3" t="s">
        <v>197</v>
      </c>
      <c r="DL306" s="3" t="s">
        <v>202</v>
      </c>
      <c r="DM306" s="3" t="s">
        <v>202</v>
      </c>
      <c r="DN306" s="3" t="s">
        <v>181</v>
      </c>
      <c r="DO306" s="3" t="s">
        <v>181</v>
      </c>
      <c r="DP306" s="3" t="s">
        <v>196</v>
      </c>
      <c r="DQ306" s="3" t="s">
        <v>203</v>
      </c>
      <c r="DR306" s="3" t="s">
        <v>181</v>
      </c>
      <c r="DS306" s="3" t="s">
        <v>181</v>
      </c>
      <c r="DT306" s="3" t="s">
        <v>203</v>
      </c>
      <c r="DU306" s="3" t="s">
        <v>202</v>
      </c>
      <c r="DV306" s="3" t="s">
        <v>202</v>
      </c>
      <c r="DW306" s="3" t="s">
        <v>202</v>
      </c>
      <c r="DX306" s="3" t="s">
        <v>202</v>
      </c>
      <c r="DY306" s="3" t="s">
        <v>202</v>
      </c>
      <c r="DZ306" s="3" t="s">
        <v>202</v>
      </c>
      <c r="EA306" s="3" t="s">
        <v>155</v>
      </c>
      <c r="EB306" s="3" t="s">
        <v>155</v>
      </c>
      <c r="EC306" s="3" t="s">
        <v>155</v>
      </c>
      <c r="ED306" s="3" t="s">
        <v>155</v>
      </c>
      <c r="EE306" s="3" t="s">
        <v>214</v>
      </c>
      <c r="EF306" s="3" t="s">
        <v>155</v>
      </c>
      <c r="EG306" s="3" t="s">
        <v>155</v>
      </c>
      <c r="EH306" s="3" t="s">
        <v>222</v>
      </c>
      <c r="EI306" s="3" t="s">
        <v>222</v>
      </c>
      <c r="EJ306" s="3" t="s">
        <v>204</v>
      </c>
      <c r="EK306" s="3" t="s">
        <v>215</v>
      </c>
      <c r="EL306" s="3" t="s">
        <v>182</v>
      </c>
      <c r="EM306" s="3" t="s">
        <v>222</v>
      </c>
      <c r="EN306" s="3" t="s">
        <v>182</v>
      </c>
      <c r="EO306" s="3" t="s">
        <v>205</v>
      </c>
      <c r="EP306" s="3" t="s">
        <v>206</v>
      </c>
      <c r="EQ306" s="3" t="s">
        <v>205</v>
      </c>
      <c r="ER306" s="3" t="s">
        <v>205</v>
      </c>
      <c r="ES306" s="3" t="s">
        <v>192</v>
      </c>
      <c r="ET306" s="3" t="s">
        <v>192</v>
      </c>
      <c r="EU306" s="3" t="s">
        <v>192</v>
      </c>
      <c r="EV306" s="3" t="s">
        <v>612</v>
      </c>
      <c r="EW306" s="4" t="str">
        <f>TEXT("6280023203817601861","0")</f>
        <v>6280023203817601861</v>
      </c>
    </row>
    <row r="307">
      <c r="A307" s="2">
        <v>45848.855266203704</v>
      </c>
      <c r="B307" s="3" t="s">
        <v>153</v>
      </c>
      <c r="C307" s="3" t="s">
        <v>155</v>
      </c>
      <c r="E307" s="3" t="s">
        <v>155</v>
      </c>
      <c r="F307" s="3" t="s">
        <v>155</v>
      </c>
      <c r="G307" s="3" t="s">
        <v>155</v>
      </c>
      <c r="I307" s="3" t="s">
        <v>158</v>
      </c>
      <c r="O307" s="3" t="s">
        <v>186</v>
      </c>
      <c r="R307" s="3" t="s">
        <v>157</v>
      </c>
      <c r="W307" s="3" t="s">
        <v>157</v>
      </c>
      <c r="AC307" s="3" t="s">
        <v>158</v>
      </c>
      <c r="AD307" s="3" t="s">
        <v>186</v>
      </c>
      <c r="AG307" s="3" t="s">
        <v>159</v>
      </c>
      <c r="AH307" s="3">
        <v>2021.0</v>
      </c>
      <c r="AI307" s="3" t="s">
        <v>187</v>
      </c>
      <c r="AK307" s="3" t="s">
        <v>258</v>
      </c>
      <c r="AN307" s="3" t="s">
        <v>613</v>
      </c>
      <c r="AP307" s="3" t="s">
        <v>210</v>
      </c>
      <c r="AQ307" s="3" t="s">
        <v>210</v>
      </c>
      <c r="AR307" s="3" t="s">
        <v>210</v>
      </c>
      <c r="AS307" s="3" t="s">
        <v>243</v>
      </c>
      <c r="AT307" s="3" t="s">
        <v>251</v>
      </c>
      <c r="AU307" s="3" t="s">
        <v>153</v>
      </c>
      <c r="AV307" s="3" t="s">
        <v>155</v>
      </c>
      <c r="BD307" s="3" t="s">
        <v>153</v>
      </c>
      <c r="BE307" s="3" t="s">
        <v>220</v>
      </c>
      <c r="BF307" s="3" t="s">
        <v>164</v>
      </c>
      <c r="BG307" s="3" t="s">
        <v>220</v>
      </c>
      <c r="BH307" s="3" t="s">
        <v>191</v>
      </c>
      <c r="BI307" s="3" t="s">
        <v>194</v>
      </c>
      <c r="BJ307" s="3" t="s">
        <v>192</v>
      </c>
      <c r="BK307" s="3" t="s">
        <v>192</v>
      </c>
      <c r="BL307" s="3" t="s">
        <v>195</v>
      </c>
      <c r="BM307" s="3" t="s">
        <v>195</v>
      </c>
      <c r="BN307" s="3" t="s">
        <v>192</v>
      </c>
      <c r="BO307" s="3" t="s">
        <v>192</v>
      </c>
      <c r="BP307" s="3" t="s">
        <v>192</v>
      </c>
      <c r="BQ307" s="3" t="s">
        <v>181</v>
      </c>
      <c r="BR307" s="3" t="s">
        <v>181</v>
      </c>
      <c r="BS307" s="3" t="s">
        <v>203</v>
      </c>
      <c r="BT307" s="3" t="s">
        <v>181</v>
      </c>
      <c r="BU307" s="3" t="s">
        <v>203</v>
      </c>
      <c r="BV307" s="3" t="s">
        <v>181</v>
      </c>
      <c r="BW307" s="3" t="s">
        <v>181</v>
      </c>
      <c r="BX307" s="3" t="s">
        <v>192</v>
      </c>
      <c r="BY307" s="3" t="s">
        <v>192</v>
      </c>
      <c r="BZ307" s="3" t="s">
        <v>192</v>
      </c>
      <c r="CA307" s="3" t="s">
        <v>192</v>
      </c>
      <c r="CB307" s="3" t="s">
        <v>155</v>
      </c>
      <c r="CF307" s="3" t="s">
        <v>155</v>
      </c>
      <c r="CG307" s="3" t="s">
        <v>256</v>
      </c>
      <c r="CH307" s="3">
        <v>3.0</v>
      </c>
      <c r="CI307" s="3" t="s">
        <v>172</v>
      </c>
      <c r="CS307" s="3" t="s">
        <v>155</v>
      </c>
      <c r="CY307" s="3" t="s">
        <v>201</v>
      </c>
      <c r="CZ307" s="3" t="s">
        <v>199</v>
      </c>
      <c r="DA307" s="3" t="s">
        <v>199</v>
      </c>
      <c r="DB307" s="3" t="s">
        <v>199</v>
      </c>
      <c r="DC307" s="3" t="s">
        <v>179</v>
      </c>
      <c r="DD307" s="3" t="s">
        <v>179</v>
      </c>
      <c r="DE307" s="3" t="s">
        <v>200</v>
      </c>
      <c r="DF307" s="3" t="s">
        <v>201</v>
      </c>
      <c r="DG307" s="3" t="s">
        <v>201</v>
      </c>
      <c r="DH307" s="3" t="s">
        <v>201</v>
      </c>
      <c r="DI307" s="3" t="s">
        <v>180</v>
      </c>
      <c r="DJ307" s="3" t="s">
        <v>180</v>
      </c>
      <c r="DK307" s="3" t="s">
        <v>196</v>
      </c>
      <c r="DL307" s="3" t="s">
        <v>181</v>
      </c>
      <c r="DM307" s="3" t="s">
        <v>196</v>
      </c>
      <c r="DN307" s="3" t="s">
        <v>197</v>
      </c>
      <c r="DO307" s="3" t="s">
        <v>197</v>
      </c>
      <c r="DP307" s="3" t="s">
        <v>202</v>
      </c>
      <c r="DQ307" s="3" t="s">
        <v>196</v>
      </c>
      <c r="DR307" s="3" t="s">
        <v>196</v>
      </c>
      <c r="DS307" s="3" t="s">
        <v>181</v>
      </c>
      <c r="DT307" s="3" t="s">
        <v>196</v>
      </c>
      <c r="DU307" s="3" t="s">
        <v>196</v>
      </c>
      <c r="DV307" s="3" t="s">
        <v>197</v>
      </c>
      <c r="DW307" s="3" t="s">
        <v>202</v>
      </c>
      <c r="DX307" s="3" t="s">
        <v>197</v>
      </c>
      <c r="DY307" s="3" t="s">
        <v>196</v>
      </c>
      <c r="DZ307" s="3" t="s">
        <v>196</v>
      </c>
      <c r="EA307" s="3" t="s">
        <v>155</v>
      </c>
      <c r="EB307" s="3" t="s">
        <v>155</v>
      </c>
      <c r="EC307" s="3" t="s">
        <v>155</v>
      </c>
      <c r="ED307" s="3" t="s">
        <v>155</v>
      </c>
      <c r="EE307" s="3" t="s">
        <v>155</v>
      </c>
      <c r="EF307" s="3" t="s">
        <v>155</v>
      </c>
      <c r="EG307" s="3" t="s">
        <v>155</v>
      </c>
      <c r="EH307" s="3" t="s">
        <v>204</v>
      </c>
      <c r="EI307" s="3" t="s">
        <v>222</v>
      </c>
      <c r="EJ307" s="3" t="s">
        <v>222</v>
      </c>
      <c r="EK307" s="3" t="s">
        <v>222</v>
      </c>
      <c r="EL307" s="3" t="s">
        <v>182</v>
      </c>
      <c r="EM307" s="3" t="s">
        <v>215</v>
      </c>
      <c r="EN307" s="3" t="s">
        <v>247</v>
      </c>
      <c r="EO307" s="3" t="s">
        <v>192</v>
      </c>
      <c r="EP307" s="3" t="s">
        <v>206</v>
      </c>
      <c r="EQ307" s="3" t="s">
        <v>193</v>
      </c>
      <c r="ER307" s="3" t="s">
        <v>206</v>
      </c>
      <c r="ES307" s="3" t="s">
        <v>193</v>
      </c>
      <c r="ET307" s="3" t="s">
        <v>192</v>
      </c>
      <c r="EU307" s="3" t="s">
        <v>192</v>
      </c>
      <c r="EV307" s="3" t="s">
        <v>614</v>
      </c>
      <c r="EW307" s="4" t="str">
        <f>TEXT("6280030952713044078","0")</f>
        <v>6280030952713044078</v>
      </c>
    </row>
    <row r="308">
      <c r="A308" s="2">
        <v>45848.85804398148</v>
      </c>
      <c r="B308" s="3" t="s">
        <v>153</v>
      </c>
      <c r="C308" s="3" t="s">
        <v>153</v>
      </c>
      <c r="D308" s="3" t="s">
        <v>284</v>
      </c>
      <c r="E308" s="3" t="s">
        <v>155</v>
      </c>
      <c r="F308" s="3" t="s">
        <v>153</v>
      </c>
      <c r="G308" s="3" t="s">
        <v>155</v>
      </c>
      <c r="I308" s="3" t="s">
        <v>158</v>
      </c>
      <c r="O308" s="3" t="s">
        <v>186</v>
      </c>
      <c r="R308" s="3" t="s">
        <v>157</v>
      </c>
      <c r="Y308" s="3" t="s">
        <v>186</v>
      </c>
      <c r="AC308" s="3" t="s">
        <v>158</v>
      </c>
      <c r="AG308" s="3" t="s">
        <v>224</v>
      </c>
      <c r="AH308" s="3">
        <v>2022.0</v>
      </c>
      <c r="AI308" s="3" t="s">
        <v>187</v>
      </c>
      <c r="AK308" s="3" t="s">
        <v>258</v>
      </c>
      <c r="AN308" s="3" t="s">
        <v>246</v>
      </c>
      <c r="AP308" s="3" t="s">
        <v>225</v>
      </c>
      <c r="AQ308" s="3" t="s">
        <v>225</v>
      </c>
      <c r="AR308" s="3" t="s">
        <v>225</v>
      </c>
      <c r="AS308" s="3" t="s">
        <v>225</v>
      </c>
      <c r="AT308" s="3" t="s">
        <v>162</v>
      </c>
      <c r="AU308" s="3" t="s">
        <v>155</v>
      </c>
      <c r="BD308" s="3" t="s">
        <v>155</v>
      </c>
      <c r="CI308" s="3" t="s">
        <v>172</v>
      </c>
      <c r="CS308" s="3" t="s">
        <v>155</v>
      </c>
      <c r="CY308" s="3" t="s">
        <v>180</v>
      </c>
      <c r="CZ308" s="3" t="s">
        <v>179</v>
      </c>
      <c r="DA308" s="3" t="s">
        <v>179</v>
      </c>
      <c r="DB308" s="3" t="s">
        <v>179</v>
      </c>
      <c r="DC308" s="3" t="s">
        <v>179</v>
      </c>
      <c r="DD308" s="3" t="s">
        <v>179</v>
      </c>
      <c r="DE308" s="3" t="s">
        <v>179</v>
      </c>
      <c r="DF308" s="3" t="s">
        <v>230</v>
      </c>
      <c r="DG308" s="3" t="s">
        <v>180</v>
      </c>
      <c r="DH308" s="3" t="s">
        <v>180</v>
      </c>
      <c r="DI308" s="3" t="s">
        <v>180</v>
      </c>
      <c r="DJ308" s="3" t="s">
        <v>180</v>
      </c>
      <c r="DK308" s="3" t="s">
        <v>181</v>
      </c>
      <c r="DL308" s="3" t="s">
        <v>197</v>
      </c>
      <c r="DM308" s="3" t="s">
        <v>202</v>
      </c>
      <c r="DN308" s="3" t="s">
        <v>202</v>
      </c>
      <c r="DO308" s="3" t="s">
        <v>197</v>
      </c>
      <c r="DP308" s="3" t="s">
        <v>197</v>
      </c>
      <c r="DQ308" s="3" t="s">
        <v>197</v>
      </c>
      <c r="DR308" s="3" t="s">
        <v>202</v>
      </c>
      <c r="DS308" s="3" t="s">
        <v>203</v>
      </c>
      <c r="DT308" s="3" t="s">
        <v>203</v>
      </c>
      <c r="DU308" s="3" t="s">
        <v>197</v>
      </c>
      <c r="DV308" s="3" t="s">
        <v>197</v>
      </c>
      <c r="DW308" s="3" t="s">
        <v>197</v>
      </c>
      <c r="DX308" s="3" t="s">
        <v>197</v>
      </c>
      <c r="DY308" s="3" t="s">
        <v>197</v>
      </c>
      <c r="DZ308" s="3" t="s">
        <v>197</v>
      </c>
      <c r="EA308" s="3" t="s">
        <v>155</v>
      </c>
      <c r="EB308" s="3" t="s">
        <v>155</v>
      </c>
      <c r="EC308" s="3" t="s">
        <v>155</v>
      </c>
      <c r="ED308" s="3" t="s">
        <v>155</v>
      </c>
      <c r="EE308" s="3" t="s">
        <v>155</v>
      </c>
      <c r="EF308" s="3" t="s">
        <v>155</v>
      </c>
      <c r="EG308" s="3" t="s">
        <v>155</v>
      </c>
      <c r="EH308" s="3" t="s">
        <v>222</v>
      </c>
      <c r="EI308" s="3" t="s">
        <v>222</v>
      </c>
      <c r="EJ308" s="3" t="s">
        <v>222</v>
      </c>
      <c r="EK308" s="3" t="s">
        <v>215</v>
      </c>
      <c r="EL308" s="3" t="s">
        <v>182</v>
      </c>
      <c r="EM308" s="3" t="s">
        <v>215</v>
      </c>
      <c r="EN308" s="3" t="s">
        <v>215</v>
      </c>
      <c r="EO308" s="3" t="s">
        <v>183</v>
      </c>
      <c r="EP308" s="3" t="s">
        <v>206</v>
      </c>
      <c r="EQ308" s="3" t="s">
        <v>183</v>
      </c>
      <c r="ER308" s="3" t="s">
        <v>192</v>
      </c>
      <c r="ES308" s="3" t="s">
        <v>192</v>
      </c>
      <c r="ET308" s="3" t="s">
        <v>192</v>
      </c>
      <c r="EU308" s="3" t="s">
        <v>192</v>
      </c>
      <c r="EV308" s="3" t="s">
        <v>615</v>
      </c>
      <c r="EW308" s="4" t="str">
        <f>TEXT("6280033358321833670","0")</f>
        <v>6280033358321833670</v>
      </c>
    </row>
    <row r="309">
      <c r="A309" s="2">
        <v>45848.90199074074</v>
      </c>
      <c r="B309" s="3" t="s">
        <v>153</v>
      </c>
      <c r="C309" s="3" t="s">
        <v>155</v>
      </c>
      <c r="E309" s="3" t="s">
        <v>153</v>
      </c>
      <c r="F309" s="3" t="s">
        <v>153</v>
      </c>
      <c r="G309" s="3" t="s">
        <v>155</v>
      </c>
      <c r="I309" s="3" t="s">
        <v>158</v>
      </c>
      <c r="N309" s="3" t="s">
        <v>158</v>
      </c>
      <c r="R309" s="3" t="s">
        <v>157</v>
      </c>
      <c r="X309" s="3" t="s">
        <v>158</v>
      </c>
      <c r="AB309" s="3" t="s">
        <v>157</v>
      </c>
      <c r="AG309" s="3" t="s">
        <v>159</v>
      </c>
      <c r="AH309" s="3">
        <v>2020.0</v>
      </c>
      <c r="AI309" s="3" t="s">
        <v>242</v>
      </c>
      <c r="AP309" s="3" t="s">
        <v>250</v>
      </c>
      <c r="AQ309" s="3" t="s">
        <v>250</v>
      </c>
      <c r="AR309" s="3" t="s">
        <v>190</v>
      </c>
      <c r="AS309" s="3" t="s">
        <v>190</v>
      </c>
      <c r="AT309" s="3" t="s">
        <v>234</v>
      </c>
      <c r="AU309" s="3" t="s">
        <v>153</v>
      </c>
      <c r="AV309" s="3" t="s">
        <v>155</v>
      </c>
      <c r="BD309" s="3" t="s">
        <v>153</v>
      </c>
      <c r="BE309" s="3" t="s">
        <v>213</v>
      </c>
      <c r="BF309" s="3" t="s">
        <v>164</v>
      </c>
      <c r="BG309" s="3" t="s">
        <v>213</v>
      </c>
      <c r="BH309" s="3" t="s">
        <v>164</v>
      </c>
      <c r="BI309" s="3" t="s">
        <v>193</v>
      </c>
      <c r="BJ309" s="3" t="s">
        <v>192</v>
      </c>
      <c r="BK309" s="3" t="s">
        <v>193</v>
      </c>
      <c r="BL309" s="3" t="s">
        <v>165</v>
      </c>
      <c r="BM309" s="3" t="s">
        <v>165</v>
      </c>
      <c r="BN309" s="3" t="s">
        <v>165</v>
      </c>
      <c r="BO309" s="3" t="s">
        <v>165</v>
      </c>
      <c r="BP309" s="3" t="s">
        <v>194</v>
      </c>
      <c r="BQ309" s="3" t="s">
        <v>197</v>
      </c>
      <c r="BR309" s="3" t="s">
        <v>196</v>
      </c>
      <c r="BS309" s="3" t="s">
        <v>166</v>
      </c>
      <c r="BT309" s="3" t="s">
        <v>166</v>
      </c>
      <c r="BU309" s="3" t="s">
        <v>196</v>
      </c>
      <c r="BV309" s="3" t="s">
        <v>166</v>
      </c>
      <c r="BW309" s="3" t="s">
        <v>166</v>
      </c>
      <c r="BX309" s="3" t="s">
        <v>193</v>
      </c>
      <c r="BY309" s="3" t="s">
        <v>193</v>
      </c>
      <c r="BZ309" s="3" t="s">
        <v>194</v>
      </c>
      <c r="CA309" s="3" t="s">
        <v>194</v>
      </c>
      <c r="CB309" s="3" t="s">
        <v>155</v>
      </c>
      <c r="CF309" s="3" t="s">
        <v>155</v>
      </c>
      <c r="CG309" s="3" t="s">
        <v>155</v>
      </c>
      <c r="CH309" s="3">
        <v>3.0</v>
      </c>
      <c r="CI309" s="3" t="s">
        <v>172</v>
      </c>
      <c r="CS309" s="3" t="s">
        <v>155</v>
      </c>
      <c r="CY309" s="3" t="s">
        <v>180</v>
      </c>
      <c r="CZ309" s="3" t="s">
        <v>200</v>
      </c>
      <c r="DA309" s="3" t="s">
        <v>200</v>
      </c>
      <c r="DB309" s="3" t="s">
        <v>200</v>
      </c>
      <c r="DC309" s="3" t="s">
        <v>200</v>
      </c>
      <c r="DD309" s="3" t="s">
        <v>200</v>
      </c>
      <c r="DE309" s="3" t="s">
        <v>200</v>
      </c>
      <c r="DF309" s="3" t="s">
        <v>230</v>
      </c>
      <c r="DG309" s="3" t="s">
        <v>230</v>
      </c>
      <c r="DH309" s="3" t="s">
        <v>180</v>
      </c>
      <c r="DI309" s="3" t="s">
        <v>180</v>
      </c>
      <c r="DJ309" s="3" t="s">
        <v>180</v>
      </c>
      <c r="DK309" s="3" t="s">
        <v>197</v>
      </c>
      <c r="DL309" s="3" t="s">
        <v>196</v>
      </c>
      <c r="DM309" s="3" t="s">
        <v>202</v>
      </c>
      <c r="DN309" s="3" t="s">
        <v>202</v>
      </c>
      <c r="DO309" s="3" t="s">
        <v>196</v>
      </c>
      <c r="DP309" s="3" t="s">
        <v>196</v>
      </c>
      <c r="DQ309" s="3" t="s">
        <v>202</v>
      </c>
      <c r="DR309" s="3" t="s">
        <v>197</v>
      </c>
      <c r="DS309" s="3" t="s">
        <v>203</v>
      </c>
      <c r="DT309" s="3" t="s">
        <v>203</v>
      </c>
      <c r="DU309" s="3" t="s">
        <v>197</v>
      </c>
      <c r="DV309" s="3" t="s">
        <v>202</v>
      </c>
      <c r="DW309" s="3" t="s">
        <v>202</v>
      </c>
      <c r="DX309" s="3" t="s">
        <v>202</v>
      </c>
      <c r="DY309" s="3" t="s">
        <v>197</v>
      </c>
      <c r="DZ309" s="3" t="s">
        <v>197</v>
      </c>
      <c r="EA309" s="3" t="s">
        <v>155</v>
      </c>
      <c r="EB309" s="3" t="s">
        <v>155</v>
      </c>
      <c r="EC309" s="3" t="s">
        <v>155</v>
      </c>
      <c r="ED309" s="3" t="s">
        <v>155</v>
      </c>
      <c r="EE309" s="3" t="s">
        <v>155</v>
      </c>
      <c r="EF309" s="3" t="s">
        <v>155</v>
      </c>
      <c r="EG309" s="3" t="s">
        <v>155</v>
      </c>
      <c r="EH309" s="3" t="s">
        <v>222</v>
      </c>
      <c r="EI309" s="3" t="s">
        <v>222</v>
      </c>
      <c r="EJ309" s="3" t="s">
        <v>222</v>
      </c>
      <c r="EK309" s="3" t="s">
        <v>247</v>
      </c>
      <c r="EL309" s="3" t="s">
        <v>182</v>
      </c>
      <c r="EM309" s="3" t="s">
        <v>215</v>
      </c>
      <c r="EN309" s="3" t="s">
        <v>182</v>
      </c>
      <c r="EO309" s="3" t="s">
        <v>192</v>
      </c>
      <c r="EP309" s="3" t="s">
        <v>192</v>
      </c>
      <c r="EQ309" s="3" t="s">
        <v>192</v>
      </c>
      <c r="ER309" s="3" t="s">
        <v>192</v>
      </c>
      <c r="ES309" s="3" t="s">
        <v>193</v>
      </c>
      <c r="ET309" s="3" t="s">
        <v>183</v>
      </c>
      <c r="EU309" s="3" t="s">
        <v>193</v>
      </c>
      <c r="EV309" s="3" t="s">
        <v>616</v>
      </c>
      <c r="EW309" s="4" t="str">
        <f>TEXT("6280071321558575062","0")</f>
        <v>6280071321558575062</v>
      </c>
    </row>
    <row r="310">
      <c r="A310" s="2">
        <v>45848.907326388886</v>
      </c>
      <c r="B310" s="3" t="s">
        <v>153</v>
      </c>
      <c r="C310" s="3" t="s">
        <v>155</v>
      </c>
      <c r="E310" s="3" t="s">
        <v>155</v>
      </c>
      <c r="F310" s="3" t="s">
        <v>153</v>
      </c>
      <c r="G310" s="3" t="s">
        <v>155</v>
      </c>
      <c r="I310" s="3" t="s">
        <v>158</v>
      </c>
      <c r="N310" s="3" t="s">
        <v>158</v>
      </c>
      <c r="R310" s="3" t="s">
        <v>157</v>
      </c>
      <c r="X310" s="3" t="s">
        <v>158</v>
      </c>
      <c r="AB310" s="3" t="s">
        <v>157</v>
      </c>
      <c r="AG310" s="3" t="s">
        <v>617</v>
      </c>
      <c r="AH310" s="3">
        <v>2025.0</v>
      </c>
      <c r="AI310" s="3" t="s">
        <v>187</v>
      </c>
      <c r="AJ310" s="3" t="s">
        <v>188</v>
      </c>
      <c r="AN310" s="3" t="s">
        <v>233</v>
      </c>
      <c r="AP310" s="3" t="s">
        <v>250</v>
      </c>
      <c r="AQ310" s="3" t="s">
        <v>250</v>
      </c>
      <c r="AR310" s="3" t="s">
        <v>250</v>
      </c>
      <c r="AS310" s="3" t="s">
        <v>250</v>
      </c>
      <c r="AT310" s="3" t="s">
        <v>162</v>
      </c>
      <c r="AU310" s="3" t="s">
        <v>155</v>
      </c>
      <c r="BD310" s="3" t="s">
        <v>153</v>
      </c>
      <c r="BE310" s="3" t="s">
        <v>227</v>
      </c>
      <c r="BF310" s="3" t="s">
        <v>191</v>
      </c>
      <c r="BG310" s="3" t="s">
        <v>227</v>
      </c>
      <c r="BH310" s="3" t="s">
        <v>164</v>
      </c>
      <c r="BI310" s="3" t="s">
        <v>195</v>
      </c>
      <c r="BJ310" s="3" t="s">
        <v>195</v>
      </c>
      <c r="BK310" s="3" t="s">
        <v>192</v>
      </c>
      <c r="BL310" s="3" t="s">
        <v>195</v>
      </c>
      <c r="BM310" s="3" t="s">
        <v>195</v>
      </c>
      <c r="BN310" s="3" t="s">
        <v>192</v>
      </c>
      <c r="BO310" s="3" t="s">
        <v>195</v>
      </c>
      <c r="BP310" s="3" t="s">
        <v>195</v>
      </c>
      <c r="BQ310" s="3" t="s">
        <v>196</v>
      </c>
      <c r="BR310" s="3" t="s">
        <v>197</v>
      </c>
      <c r="BS310" s="3" t="s">
        <v>197</v>
      </c>
      <c r="BT310" s="3" t="s">
        <v>166</v>
      </c>
      <c r="BU310" s="3" t="s">
        <v>166</v>
      </c>
      <c r="BV310" s="3" t="s">
        <v>197</v>
      </c>
      <c r="BW310" s="3" t="s">
        <v>166</v>
      </c>
      <c r="CB310" s="3" t="s">
        <v>155</v>
      </c>
      <c r="CF310" s="3" t="s">
        <v>318</v>
      </c>
      <c r="CG310" s="3" t="s">
        <v>155</v>
      </c>
      <c r="CH310" s="3">
        <v>1.0</v>
      </c>
      <c r="CI310" s="3" t="s">
        <v>172</v>
      </c>
      <c r="CS310" s="3" t="s">
        <v>155</v>
      </c>
      <c r="CY310" s="3" t="s">
        <v>180</v>
      </c>
      <c r="CZ310" s="3" t="s">
        <v>179</v>
      </c>
      <c r="DA310" s="3" t="s">
        <v>179</v>
      </c>
      <c r="DB310" s="3" t="s">
        <v>200</v>
      </c>
      <c r="DC310" s="3" t="s">
        <v>200</v>
      </c>
      <c r="DD310" s="3" t="s">
        <v>179</v>
      </c>
      <c r="DE310" s="3" t="s">
        <v>200</v>
      </c>
      <c r="DF310" s="3" t="s">
        <v>180</v>
      </c>
      <c r="DG310" s="3" t="s">
        <v>180</v>
      </c>
      <c r="DH310" s="3" t="s">
        <v>180</v>
      </c>
      <c r="DI310" s="3" t="s">
        <v>230</v>
      </c>
      <c r="DJ310" s="3" t="s">
        <v>230</v>
      </c>
      <c r="DK310" s="3" t="s">
        <v>197</v>
      </c>
      <c r="DL310" s="3" t="s">
        <v>196</v>
      </c>
      <c r="DM310" s="3" t="s">
        <v>197</v>
      </c>
      <c r="DN310" s="3" t="s">
        <v>202</v>
      </c>
      <c r="DO310" s="3" t="s">
        <v>202</v>
      </c>
      <c r="DP310" s="3" t="s">
        <v>197</v>
      </c>
      <c r="DQ310" s="3" t="s">
        <v>202</v>
      </c>
      <c r="DR310" s="3" t="s">
        <v>202</v>
      </c>
      <c r="DS310" s="3" t="s">
        <v>202</v>
      </c>
      <c r="DT310" s="3" t="s">
        <v>203</v>
      </c>
      <c r="DU310" s="3" t="s">
        <v>202</v>
      </c>
      <c r="DV310" s="3" t="s">
        <v>202</v>
      </c>
      <c r="DW310" s="3" t="s">
        <v>202</v>
      </c>
      <c r="DX310" s="3" t="s">
        <v>202</v>
      </c>
      <c r="DY310" s="3" t="s">
        <v>202</v>
      </c>
      <c r="DZ310" s="3" t="s">
        <v>202</v>
      </c>
      <c r="EA310" s="3" t="s">
        <v>155</v>
      </c>
      <c r="EB310" s="3" t="s">
        <v>155</v>
      </c>
      <c r="EC310" s="3" t="s">
        <v>155</v>
      </c>
      <c r="ED310" s="3" t="s">
        <v>155</v>
      </c>
      <c r="EE310" s="3" t="s">
        <v>155</v>
      </c>
      <c r="EF310" s="3" t="s">
        <v>155</v>
      </c>
      <c r="EG310" s="3" t="s">
        <v>155</v>
      </c>
      <c r="EH310" s="3" t="s">
        <v>204</v>
      </c>
      <c r="EI310" s="3" t="s">
        <v>204</v>
      </c>
      <c r="EJ310" s="3" t="s">
        <v>182</v>
      </c>
      <c r="EK310" s="3" t="s">
        <v>182</v>
      </c>
      <c r="EL310" s="3" t="s">
        <v>182</v>
      </c>
      <c r="EM310" s="3" t="s">
        <v>182</v>
      </c>
      <c r="EN310" s="3" t="s">
        <v>247</v>
      </c>
      <c r="EO310" s="3" t="s">
        <v>206</v>
      </c>
      <c r="EP310" s="3" t="s">
        <v>206</v>
      </c>
      <c r="EQ310" s="3" t="s">
        <v>183</v>
      </c>
      <c r="ER310" s="3" t="s">
        <v>206</v>
      </c>
      <c r="ES310" s="3" t="s">
        <v>206</v>
      </c>
      <c r="ET310" s="3" t="s">
        <v>206</v>
      </c>
      <c r="EU310" s="3" t="s">
        <v>206</v>
      </c>
      <c r="EV310" s="3" t="s">
        <v>618</v>
      </c>
      <c r="EW310" s="4" t="str">
        <f>TEXT("6280075937688290938","0")</f>
        <v>6280075937688290938</v>
      </c>
    </row>
    <row r="311">
      <c r="A311" s="2">
        <v>45848.91630787037</v>
      </c>
      <c r="B311" s="3" t="s">
        <v>153</v>
      </c>
      <c r="C311" s="3" t="s">
        <v>155</v>
      </c>
      <c r="E311" s="3" t="s">
        <v>155</v>
      </c>
      <c r="F311" s="3" t="s">
        <v>153</v>
      </c>
      <c r="G311" s="3" t="s">
        <v>155</v>
      </c>
      <c r="I311" s="3" t="s">
        <v>158</v>
      </c>
      <c r="O311" s="3" t="s">
        <v>186</v>
      </c>
      <c r="S311" s="3" t="s">
        <v>158</v>
      </c>
      <c r="X311" s="3" t="s">
        <v>158</v>
      </c>
      <c r="AC311" s="3" t="s">
        <v>158</v>
      </c>
      <c r="AG311" s="3" t="s">
        <v>159</v>
      </c>
      <c r="AH311" s="3">
        <v>2012.0</v>
      </c>
      <c r="AI311" s="3" t="s">
        <v>187</v>
      </c>
      <c r="AK311" s="3" t="s">
        <v>258</v>
      </c>
      <c r="AN311" s="3" t="s">
        <v>246</v>
      </c>
      <c r="AP311" s="3" t="s">
        <v>210</v>
      </c>
      <c r="AQ311" s="3" t="s">
        <v>190</v>
      </c>
      <c r="AR311" s="3" t="s">
        <v>190</v>
      </c>
      <c r="AS311" s="3" t="s">
        <v>210</v>
      </c>
      <c r="AT311" s="3" t="s">
        <v>218</v>
      </c>
      <c r="AU311" s="3" t="s">
        <v>153</v>
      </c>
      <c r="AV311" s="3" t="s">
        <v>155</v>
      </c>
      <c r="BD311" s="3" t="s">
        <v>153</v>
      </c>
      <c r="BE311" s="3" t="s">
        <v>164</v>
      </c>
      <c r="BF311" s="3" t="s">
        <v>191</v>
      </c>
      <c r="BG311" s="3" t="s">
        <v>191</v>
      </c>
      <c r="BH311" s="3" t="s">
        <v>164</v>
      </c>
      <c r="BI311" s="3" t="s">
        <v>195</v>
      </c>
      <c r="BJ311" s="3" t="s">
        <v>192</v>
      </c>
      <c r="BK311" s="3" t="s">
        <v>192</v>
      </c>
      <c r="BL311" s="3" t="s">
        <v>192</v>
      </c>
      <c r="BM311" s="3" t="s">
        <v>195</v>
      </c>
      <c r="BN311" s="3" t="s">
        <v>194</v>
      </c>
      <c r="BO311" s="3" t="s">
        <v>195</v>
      </c>
      <c r="BP311" s="3" t="s">
        <v>195</v>
      </c>
      <c r="BQ311" s="3" t="s">
        <v>197</v>
      </c>
      <c r="BR311" s="3" t="s">
        <v>196</v>
      </c>
      <c r="BS311" s="3" t="s">
        <v>196</v>
      </c>
      <c r="BT311" s="3" t="s">
        <v>197</v>
      </c>
      <c r="BU311" s="3" t="s">
        <v>197</v>
      </c>
      <c r="BV311" s="3" t="s">
        <v>197</v>
      </c>
      <c r="BW311" s="3" t="s">
        <v>197</v>
      </c>
      <c r="BX311" s="3" t="s">
        <v>193</v>
      </c>
      <c r="BY311" s="3" t="s">
        <v>195</v>
      </c>
      <c r="BZ311" s="3" t="s">
        <v>195</v>
      </c>
      <c r="CA311" s="3" t="s">
        <v>195</v>
      </c>
      <c r="CB311" s="3" t="s">
        <v>155</v>
      </c>
      <c r="CF311" s="3" t="s">
        <v>259</v>
      </c>
      <c r="CG311" s="3" t="s">
        <v>198</v>
      </c>
      <c r="CH311" s="3">
        <v>2.0</v>
      </c>
      <c r="CI311" s="3" t="s">
        <v>172</v>
      </c>
      <c r="CS311" s="3" t="s">
        <v>155</v>
      </c>
      <c r="CY311" s="3" t="s">
        <v>180</v>
      </c>
      <c r="CZ311" s="3" t="s">
        <v>199</v>
      </c>
      <c r="DA311" s="3" t="s">
        <v>179</v>
      </c>
      <c r="DB311" s="3" t="s">
        <v>229</v>
      </c>
      <c r="DC311" s="3" t="s">
        <v>229</v>
      </c>
      <c r="DD311" s="3" t="s">
        <v>229</v>
      </c>
      <c r="DE311" s="3" t="s">
        <v>200</v>
      </c>
      <c r="DF311" s="3" t="s">
        <v>230</v>
      </c>
      <c r="DG311" s="3" t="s">
        <v>230</v>
      </c>
      <c r="DH311" s="3" t="s">
        <v>230</v>
      </c>
      <c r="DI311" s="3" t="s">
        <v>230</v>
      </c>
      <c r="DJ311" s="3" t="s">
        <v>230</v>
      </c>
      <c r="DK311" s="3" t="s">
        <v>196</v>
      </c>
      <c r="DL311" s="3" t="s">
        <v>196</v>
      </c>
      <c r="DM311" s="3" t="s">
        <v>196</v>
      </c>
      <c r="DN311" s="3" t="s">
        <v>196</v>
      </c>
      <c r="DO311" s="3" t="s">
        <v>181</v>
      </c>
      <c r="DP311" s="3" t="s">
        <v>196</v>
      </c>
      <c r="DQ311" s="3" t="s">
        <v>196</v>
      </c>
      <c r="DR311" s="3" t="s">
        <v>196</v>
      </c>
      <c r="DS311" s="3" t="s">
        <v>196</v>
      </c>
      <c r="DT311" s="3" t="s">
        <v>196</v>
      </c>
      <c r="DU311" s="3" t="s">
        <v>196</v>
      </c>
      <c r="DV311" s="3" t="s">
        <v>196</v>
      </c>
      <c r="DW311" s="3" t="s">
        <v>196</v>
      </c>
      <c r="DX311" s="3" t="s">
        <v>196</v>
      </c>
      <c r="DY311" s="3" t="s">
        <v>196</v>
      </c>
      <c r="DZ311" s="3" t="s">
        <v>196</v>
      </c>
      <c r="EA311" s="3" t="s">
        <v>155</v>
      </c>
      <c r="EB311" s="3" t="s">
        <v>155</v>
      </c>
      <c r="EC311" s="3" t="s">
        <v>155</v>
      </c>
      <c r="ED311" s="3" t="s">
        <v>155</v>
      </c>
      <c r="EE311" s="3" t="s">
        <v>155</v>
      </c>
      <c r="EF311" s="3" t="s">
        <v>155</v>
      </c>
      <c r="EG311" s="3" t="s">
        <v>155</v>
      </c>
      <c r="EH311" s="3" t="s">
        <v>204</v>
      </c>
      <c r="EI311" s="3" t="s">
        <v>204</v>
      </c>
      <c r="EJ311" s="3" t="s">
        <v>204</v>
      </c>
      <c r="EK311" s="3" t="s">
        <v>204</v>
      </c>
      <c r="EL311" s="3" t="s">
        <v>182</v>
      </c>
      <c r="EM311" s="3" t="s">
        <v>182</v>
      </c>
      <c r="EN311" s="3" t="s">
        <v>182</v>
      </c>
      <c r="EO311" s="3" t="s">
        <v>183</v>
      </c>
      <c r="EP311" s="3" t="s">
        <v>206</v>
      </c>
      <c r="EQ311" s="3" t="s">
        <v>193</v>
      </c>
      <c r="ER311" s="3" t="s">
        <v>206</v>
      </c>
      <c r="ES311" s="3" t="s">
        <v>206</v>
      </c>
      <c r="ET311" s="3" t="s">
        <v>206</v>
      </c>
      <c r="EU311" s="3" t="s">
        <v>206</v>
      </c>
      <c r="EV311" s="3" t="s">
        <v>619</v>
      </c>
      <c r="EW311" s="4" t="str">
        <f>TEXT("6280083696165077450","0")</f>
        <v>6280083696165077450</v>
      </c>
    </row>
    <row r="312">
      <c r="A312" s="2">
        <v>45848.926712962966</v>
      </c>
      <c r="B312" s="3" t="s">
        <v>153</v>
      </c>
      <c r="C312" s="3" t="s">
        <v>155</v>
      </c>
      <c r="E312" s="3" t="s">
        <v>155</v>
      </c>
      <c r="F312" s="3" t="s">
        <v>155</v>
      </c>
      <c r="G312" s="3" t="s">
        <v>155</v>
      </c>
      <c r="J312" s="3" t="s">
        <v>186</v>
      </c>
      <c r="O312" s="3" t="s">
        <v>186</v>
      </c>
      <c r="S312" s="3" t="s">
        <v>158</v>
      </c>
      <c r="W312" s="3" t="s">
        <v>157</v>
      </c>
      <c r="AC312" s="3" t="s">
        <v>158</v>
      </c>
      <c r="AG312" s="3" t="s">
        <v>224</v>
      </c>
      <c r="AH312" s="3">
        <v>2018.0</v>
      </c>
      <c r="AI312" s="3" t="s">
        <v>187</v>
      </c>
      <c r="AL312" s="3" t="s">
        <v>237</v>
      </c>
      <c r="AN312" s="3" t="s">
        <v>189</v>
      </c>
      <c r="AP312" s="3" t="s">
        <v>250</v>
      </c>
      <c r="AQ312" s="3" t="s">
        <v>250</v>
      </c>
      <c r="AR312" s="3" t="s">
        <v>250</v>
      </c>
      <c r="AS312" s="3" t="s">
        <v>250</v>
      </c>
      <c r="AT312" s="3" t="s">
        <v>234</v>
      </c>
      <c r="AU312" s="3" t="s">
        <v>153</v>
      </c>
      <c r="AV312" s="3" t="s">
        <v>153</v>
      </c>
      <c r="AW312" s="3" t="s">
        <v>163</v>
      </c>
      <c r="AX312" s="3" t="s">
        <v>153</v>
      </c>
      <c r="AY312" s="3" t="s">
        <v>293</v>
      </c>
      <c r="BD312" s="3" t="s">
        <v>153</v>
      </c>
      <c r="BE312" s="3" t="s">
        <v>227</v>
      </c>
      <c r="BF312" s="3" t="s">
        <v>227</v>
      </c>
      <c r="BG312" s="3" t="s">
        <v>227</v>
      </c>
      <c r="BH312" s="3" t="s">
        <v>227</v>
      </c>
      <c r="BI312" s="3" t="s">
        <v>195</v>
      </c>
      <c r="BJ312" s="3" t="s">
        <v>192</v>
      </c>
      <c r="BK312" s="3" t="s">
        <v>192</v>
      </c>
      <c r="BL312" s="3" t="s">
        <v>193</v>
      </c>
      <c r="BM312" s="3" t="s">
        <v>192</v>
      </c>
      <c r="BN312" s="3" t="s">
        <v>193</v>
      </c>
      <c r="BO312" s="3" t="s">
        <v>195</v>
      </c>
      <c r="BP312" s="3" t="s">
        <v>192</v>
      </c>
      <c r="BQ312" s="3" t="s">
        <v>197</v>
      </c>
      <c r="BR312" s="3" t="s">
        <v>196</v>
      </c>
      <c r="BS312" s="3" t="s">
        <v>166</v>
      </c>
      <c r="BT312" s="3" t="s">
        <v>166</v>
      </c>
      <c r="BU312" s="3" t="s">
        <v>166</v>
      </c>
      <c r="BV312" s="3" t="s">
        <v>166</v>
      </c>
      <c r="BW312" s="3" t="s">
        <v>166</v>
      </c>
      <c r="BX312" s="3" t="s">
        <v>195</v>
      </c>
      <c r="BY312" s="3" t="s">
        <v>193</v>
      </c>
      <c r="BZ312" s="3" t="s">
        <v>165</v>
      </c>
      <c r="CA312" s="3" t="s">
        <v>192</v>
      </c>
      <c r="CB312" s="3" t="s">
        <v>153</v>
      </c>
      <c r="CC312" s="3" t="s">
        <v>167</v>
      </c>
      <c r="CD312" s="3" t="s">
        <v>168</v>
      </c>
      <c r="CE312" s="3" t="s">
        <v>155</v>
      </c>
      <c r="CF312" s="3" t="s">
        <v>155</v>
      </c>
      <c r="CG312" s="3" t="s">
        <v>240</v>
      </c>
      <c r="CH312" s="3">
        <v>1.0</v>
      </c>
      <c r="CI312" s="3" t="s">
        <v>172</v>
      </c>
      <c r="CS312" s="3" t="s">
        <v>155</v>
      </c>
      <c r="CY312" s="3" t="s">
        <v>180</v>
      </c>
      <c r="CZ312" s="3" t="s">
        <v>199</v>
      </c>
      <c r="DA312" s="3" t="s">
        <v>199</v>
      </c>
      <c r="DB312" s="3" t="s">
        <v>179</v>
      </c>
      <c r="DC312" s="3" t="s">
        <v>179</v>
      </c>
      <c r="DD312" s="3" t="s">
        <v>200</v>
      </c>
      <c r="DE312" s="3" t="s">
        <v>200</v>
      </c>
      <c r="DF312" s="3" t="s">
        <v>230</v>
      </c>
      <c r="DG312" s="3" t="s">
        <v>230</v>
      </c>
      <c r="DH312" s="3" t="s">
        <v>230</v>
      </c>
      <c r="DI312" s="3" t="s">
        <v>180</v>
      </c>
      <c r="DJ312" s="3" t="s">
        <v>180</v>
      </c>
      <c r="DK312" s="3" t="s">
        <v>197</v>
      </c>
      <c r="DL312" s="3" t="s">
        <v>197</v>
      </c>
      <c r="DM312" s="3" t="s">
        <v>202</v>
      </c>
      <c r="DN312" s="3" t="s">
        <v>202</v>
      </c>
      <c r="DO312" s="3" t="s">
        <v>196</v>
      </c>
      <c r="DP312" s="3" t="s">
        <v>203</v>
      </c>
      <c r="DQ312" s="3" t="s">
        <v>202</v>
      </c>
      <c r="DR312" s="3" t="s">
        <v>202</v>
      </c>
      <c r="DS312" s="3" t="s">
        <v>203</v>
      </c>
      <c r="DT312" s="3" t="s">
        <v>203</v>
      </c>
      <c r="DU312" s="3" t="s">
        <v>202</v>
      </c>
      <c r="DV312" s="3" t="s">
        <v>202</v>
      </c>
      <c r="DW312" s="3" t="s">
        <v>202</v>
      </c>
      <c r="DX312" s="3" t="s">
        <v>202</v>
      </c>
      <c r="DY312" s="3" t="s">
        <v>202</v>
      </c>
      <c r="DZ312" s="3" t="s">
        <v>202</v>
      </c>
      <c r="EA312" s="3" t="s">
        <v>155</v>
      </c>
      <c r="EB312" s="3" t="s">
        <v>155</v>
      </c>
      <c r="EC312" s="3" t="s">
        <v>155</v>
      </c>
      <c r="ED312" s="3" t="s">
        <v>155</v>
      </c>
      <c r="EE312" s="3" t="s">
        <v>155</v>
      </c>
      <c r="EF312" s="3" t="s">
        <v>155</v>
      </c>
      <c r="EG312" s="3" t="s">
        <v>155</v>
      </c>
      <c r="EH312" s="3" t="s">
        <v>204</v>
      </c>
      <c r="EI312" s="3" t="s">
        <v>247</v>
      </c>
      <c r="EJ312" s="3" t="s">
        <v>204</v>
      </c>
      <c r="EK312" s="3" t="s">
        <v>247</v>
      </c>
      <c r="EL312" s="3" t="s">
        <v>247</v>
      </c>
      <c r="EM312" s="3" t="s">
        <v>204</v>
      </c>
      <c r="EN312" s="3" t="s">
        <v>247</v>
      </c>
      <c r="EO312" s="3" t="s">
        <v>192</v>
      </c>
      <c r="EP312" s="3" t="s">
        <v>206</v>
      </c>
      <c r="EQ312" s="3" t="s">
        <v>206</v>
      </c>
      <c r="ER312" s="3" t="s">
        <v>206</v>
      </c>
      <c r="ES312" s="3" t="s">
        <v>206</v>
      </c>
      <c r="ET312" s="3" t="s">
        <v>192</v>
      </c>
      <c r="EU312" s="3" t="s">
        <v>192</v>
      </c>
      <c r="EV312" s="3" t="s">
        <v>620</v>
      </c>
      <c r="EW312" s="4" t="str">
        <f>TEXT("6280092683118725549","0")</f>
        <v>6280092683118725549</v>
      </c>
    </row>
    <row r="313">
      <c r="A313" s="2">
        <v>45848.93226851852</v>
      </c>
      <c r="B313" s="3" t="s">
        <v>153</v>
      </c>
      <c r="C313" s="3" t="s">
        <v>155</v>
      </c>
      <c r="E313" s="3" t="s">
        <v>155</v>
      </c>
      <c r="F313" s="3" t="s">
        <v>155</v>
      </c>
      <c r="G313" s="3" t="s">
        <v>153</v>
      </c>
      <c r="J313" s="3" t="s">
        <v>186</v>
      </c>
      <c r="O313" s="3" t="s">
        <v>186</v>
      </c>
      <c r="S313" s="3" t="s">
        <v>158</v>
      </c>
      <c r="X313" s="3" t="s">
        <v>158</v>
      </c>
      <c r="Y313" s="3" t="s">
        <v>186</v>
      </c>
      <c r="AD313" s="3" t="s">
        <v>186</v>
      </c>
      <c r="AG313" s="3" t="s">
        <v>224</v>
      </c>
      <c r="AH313" s="3">
        <v>2005.0</v>
      </c>
      <c r="AI313" s="3" t="s">
        <v>279</v>
      </c>
      <c r="AO313" s="3" t="s">
        <v>155</v>
      </c>
      <c r="AP313" s="3" t="s">
        <v>210</v>
      </c>
      <c r="AQ313" s="3" t="s">
        <v>210</v>
      </c>
      <c r="AR313" s="3" t="s">
        <v>210</v>
      </c>
      <c r="AS313" s="3" t="s">
        <v>210</v>
      </c>
      <c r="AT313" s="3" t="s">
        <v>234</v>
      </c>
      <c r="AU313" s="3" t="s">
        <v>153</v>
      </c>
      <c r="AV313" s="3" t="s">
        <v>153</v>
      </c>
      <c r="AW313" s="3" t="s">
        <v>315</v>
      </c>
      <c r="AX313" s="3" t="s">
        <v>153</v>
      </c>
      <c r="AY313" s="3" t="s">
        <v>244</v>
      </c>
      <c r="AZ313" s="3" t="s">
        <v>155</v>
      </c>
      <c r="BA313" s="3" t="s">
        <v>155</v>
      </c>
      <c r="BB313" s="3" t="s">
        <v>621</v>
      </c>
      <c r="BC313" s="3" t="s">
        <v>155</v>
      </c>
      <c r="BD313" s="3" t="s">
        <v>153</v>
      </c>
      <c r="BE313" s="3" t="s">
        <v>191</v>
      </c>
      <c r="BF313" s="3" t="s">
        <v>164</v>
      </c>
      <c r="BG313" s="3" t="s">
        <v>164</v>
      </c>
      <c r="BH313" s="3" t="s">
        <v>164</v>
      </c>
      <c r="BI313" s="3" t="s">
        <v>192</v>
      </c>
      <c r="BJ313" s="3" t="s">
        <v>195</v>
      </c>
      <c r="BK313" s="3" t="s">
        <v>195</v>
      </c>
      <c r="BL313" s="3" t="s">
        <v>195</v>
      </c>
      <c r="BM313" s="3" t="s">
        <v>195</v>
      </c>
      <c r="BN313" s="3" t="s">
        <v>195</v>
      </c>
      <c r="BO313" s="3" t="s">
        <v>192</v>
      </c>
      <c r="BP313" s="3" t="s">
        <v>195</v>
      </c>
      <c r="BQ313" s="3" t="s">
        <v>196</v>
      </c>
      <c r="BR313" s="3" t="s">
        <v>196</v>
      </c>
      <c r="BS313" s="3" t="s">
        <v>196</v>
      </c>
      <c r="BT313" s="3" t="s">
        <v>196</v>
      </c>
      <c r="BU313" s="3" t="s">
        <v>181</v>
      </c>
      <c r="BV313" s="3" t="s">
        <v>181</v>
      </c>
      <c r="BW313" s="3" t="s">
        <v>196</v>
      </c>
      <c r="BX313" s="3" t="s">
        <v>195</v>
      </c>
      <c r="BY313" s="3" t="s">
        <v>195</v>
      </c>
      <c r="BZ313" s="3" t="s">
        <v>192</v>
      </c>
      <c r="CA313" s="3" t="s">
        <v>192</v>
      </c>
      <c r="CB313" s="3" t="s">
        <v>155</v>
      </c>
      <c r="CF313" s="3" t="s">
        <v>622</v>
      </c>
      <c r="CG313" s="3" t="s">
        <v>281</v>
      </c>
      <c r="CH313" s="3">
        <v>2.0</v>
      </c>
      <c r="CI313" s="3" t="s">
        <v>172</v>
      </c>
      <c r="CS313" s="3" t="s">
        <v>155</v>
      </c>
      <c r="CY313" s="3" t="s">
        <v>201</v>
      </c>
      <c r="CZ313" s="3" t="s">
        <v>179</v>
      </c>
      <c r="DA313" s="3" t="s">
        <v>199</v>
      </c>
      <c r="DB313" s="3" t="s">
        <v>199</v>
      </c>
      <c r="DC313" s="3" t="s">
        <v>179</v>
      </c>
      <c r="DD313" s="3" t="s">
        <v>179</v>
      </c>
      <c r="DE313" s="3" t="s">
        <v>199</v>
      </c>
      <c r="DF313" s="3" t="s">
        <v>180</v>
      </c>
      <c r="DG313" s="3" t="s">
        <v>180</v>
      </c>
      <c r="DH313" s="3" t="s">
        <v>180</v>
      </c>
      <c r="DI313" s="3" t="s">
        <v>180</v>
      </c>
      <c r="DJ313" s="3" t="s">
        <v>180</v>
      </c>
      <c r="DK313" s="3" t="s">
        <v>196</v>
      </c>
      <c r="DL313" s="3" t="s">
        <v>196</v>
      </c>
      <c r="DM313" s="3" t="s">
        <v>196</v>
      </c>
      <c r="DN313" s="3" t="s">
        <v>197</v>
      </c>
      <c r="DO313" s="3" t="s">
        <v>196</v>
      </c>
      <c r="DP313" s="3" t="s">
        <v>197</v>
      </c>
      <c r="DQ313" s="3" t="s">
        <v>197</v>
      </c>
      <c r="DR313" s="3" t="s">
        <v>197</v>
      </c>
      <c r="DS313" s="3" t="s">
        <v>196</v>
      </c>
      <c r="DT313" s="3" t="s">
        <v>197</v>
      </c>
      <c r="DU313" s="3" t="s">
        <v>197</v>
      </c>
      <c r="DV313" s="3" t="s">
        <v>196</v>
      </c>
      <c r="DW313" s="3" t="s">
        <v>197</v>
      </c>
      <c r="DX313" s="3" t="s">
        <v>196</v>
      </c>
      <c r="DY313" s="3" t="s">
        <v>197</v>
      </c>
      <c r="DZ313" s="3" t="s">
        <v>196</v>
      </c>
      <c r="EA313" s="3" t="s">
        <v>214</v>
      </c>
      <c r="EB313" s="3" t="s">
        <v>274</v>
      </c>
      <c r="EC313" s="3" t="s">
        <v>274</v>
      </c>
      <c r="ED313" s="3" t="s">
        <v>274</v>
      </c>
      <c r="EE313" s="3" t="s">
        <v>274</v>
      </c>
      <c r="EF313" s="3" t="s">
        <v>274</v>
      </c>
      <c r="EG313" s="3" t="s">
        <v>274</v>
      </c>
      <c r="EH313" s="3" t="s">
        <v>222</v>
      </c>
      <c r="EI313" s="3" t="s">
        <v>222</v>
      </c>
      <c r="EJ313" s="3" t="s">
        <v>222</v>
      </c>
      <c r="EK313" s="3" t="s">
        <v>215</v>
      </c>
      <c r="EL313" s="3" t="s">
        <v>215</v>
      </c>
      <c r="EM313" s="3" t="s">
        <v>222</v>
      </c>
      <c r="EN313" s="3" t="s">
        <v>215</v>
      </c>
      <c r="EO313" s="3" t="s">
        <v>192</v>
      </c>
      <c r="EP313" s="3" t="s">
        <v>192</v>
      </c>
      <c r="EQ313" s="3" t="s">
        <v>192</v>
      </c>
      <c r="ER313" s="3" t="s">
        <v>192</v>
      </c>
      <c r="ES313" s="3" t="s">
        <v>192</v>
      </c>
      <c r="ET313" s="3" t="s">
        <v>205</v>
      </c>
      <c r="EU313" s="3" t="s">
        <v>192</v>
      </c>
      <c r="EV313" s="3" t="s">
        <v>623</v>
      </c>
      <c r="EW313" s="4" t="str">
        <f>TEXT("6280097482017969815","0")</f>
        <v>6280097482017969815</v>
      </c>
    </row>
    <row r="314">
      <c r="A314" s="2">
        <v>45848.93666666667</v>
      </c>
      <c r="B314" s="3" t="s">
        <v>153</v>
      </c>
      <c r="C314" s="3" t="s">
        <v>155</v>
      </c>
      <c r="E314" s="3" t="s">
        <v>155</v>
      </c>
      <c r="F314" s="3" t="s">
        <v>153</v>
      </c>
      <c r="G314" s="3" t="s">
        <v>155</v>
      </c>
      <c r="I314" s="3" t="s">
        <v>158</v>
      </c>
      <c r="N314" s="3" t="s">
        <v>158</v>
      </c>
      <c r="R314" s="3" t="s">
        <v>157</v>
      </c>
      <c r="W314" s="3" t="s">
        <v>157</v>
      </c>
      <c r="AB314" s="3" t="s">
        <v>157</v>
      </c>
      <c r="AG314" s="3" t="s">
        <v>224</v>
      </c>
      <c r="AH314" s="3">
        <v>2019.0</v>
      </c>
      <c r="AI314" s="3" t="s">
        <v>187</v>
      </c>
      <c r="AJ314" s="3" t="s">
        <v>188</v>
      </c>
      <c r="AN314" s="3" t="s">
        <v>246</v>
      </c>
      <c r="AP314" s="3" t="s">
        <v>250</v>
      </c>
      <c r="AQ314" s="3" t="s">
        <v>250</v>
      </c>
      <c r="AR314" s="3" t="s">
        <v>250</v>
      </c>
      <c r="AS314" s="3" t="s">
        <v>250</v>
      </c>
      <c r="AT314" s="3" t="s">
        <v>162</v>
      </c>
      <c r="AU314" s="3" t="s">
        <v>155</v>
      </c>
      <c r="BD314" s="3" t="s">
        <v>153</v>
      </c>
      <c r="BE314" s="3" t="s">
        <v>220</v>
      </c>
      <c r="BF314" s="3" t="s">
        <v>191</v>
      </c>
      <c r="BG314" s="3" t="s">
        <v>227</v>
      </c>
      <c r="BH314" s="3" t="s">
        <v>164</v>
      </c>
      <c r="BI314" s="3" t="s">
        <v>194</v>
      </c>
      <c r="BJ314" s="3" t="s">
        <v>192</v>
      </c>
      <c r="BK314" s="3" t="s">
        <v>192</v>
      </c>
      <c r="BL314" s="3" t="s">
        <v>195</v>
      </c>
      <c r="BM314" s="3" t="s">
        <v>195</v>
      </c>
      <c r="BN314" s="3" t="s">
        <v>195</v>
      </c>
      <c r="BO314" s="3" t="s">
        <v>193</v>
      </c>
      <c r="BP314" s="3" t="s">
        <v>192</v>
      </c>
      <c r="BQ314" s="3" t="s">
        <v>196</v>
      </c>
      <c r="BR314" s="3" t="s">
        <v>196</v>
      </c>
      <c r="BS314" s="3" t="s">
        <v>196</v>
      </c>
      <c r="BT314" s="3" t="s">
        <v>197</v>
      </c>
      <c r="BU314" s="3" t="s">
        <v>197</v>
      </c>
      <c r="BV314" s="3" t="s">
        <v>166</v>
      </c>
      <c r="BW314" s="3" t="s">
        <v>166</v>
      </c>
      <c r="CB314" s="3" t="s">
        <v>155</v>
      </c>
      <c r="CF314" s="3" t="s">
        <v>155</v>
      </c>
      <c r="CG314" s="3" t="s">
        <v>256</v>
      </c>
      <c r="CH314" s="3">
        <v>4.0</v>
      </c>
      <c r="CI314" s="3" t="s">
        <v>172</v>
      </c>
      <c r="CS314" s="3" t="s">
        <v>155</v>
      </c>
      <c r="CY314" s="3" t="s">
        <v>221</v>
      </c>
      <c r="CZ314" s="3" t="s">
        <v>179</v>
      </c>
      <c r="DA314" s="3" t="s">
        <v>200</v>
      </c>
      <c r="DB314" s="3" t="s">
        <v>200</v>
      </c>
      <c r="DC314" s="3" t="s">
        <v>200</v>
      </c>
      <c r="DD314" s="3" t="s">
        <v>200</v>
      </c>
      <c r="DE314" s="3" t="s">
        <v>200</v>
      </c>
      <c r="DF314" s="3" t="s">
        <v>230</v>
      </c>
      <c r="DG314" s="3" t="s">
        <v>230</v>
      </c>
      <c r="DH314" s="3" t="s">
        <v>180</v>
      </c>
      <c r="DI314" s="3" t="s">
        <v>230</v>
      </c>
      <c r="DJ314" s="3" t="s">
        <v>230</v>
      </c>
      <c r="DK314" s="3" t="s">
        <v>202</v>
      </c>
      <c r="DL314" s="3" t="s">
        <v>202</v>
      </c>
      <c r="DM314" s="3" t="s">
        <v>202</v>
      </c>
      <c r="DN314" s="3" t="s">
        <v>202</v>
      </c>
      <c r="DO314" s="3" t="s">
        <v>202</v>
      </c>
      <c r="DP314" s="3" t="s">
        <v>202</v>
      </c>
      <c r="DQ314" s="3" t="s">
        <v>202</v>
      </c>
      <c r="DR314" s="3" t="s">
        <v>197</v>
      </c>
      <c r="DS314" s="3" t="s">
        <v>203</v>
      </c>
      <c r="DT314" s="3" t="s">
        <v>203</v>
      </c>
      <c r="DU314" s="3" t="s">
        <v>202</v>
      </c>
      <c r="DV314" s="3" t="s">
        <v>202</v>
      </c>
      <c r="DW314" s="3" t="s">
        <v>196</v>
      </c>
      <c r="DX314" s="3" t="s">
        <v>202</v>
      </c>
      <c r="DY314" s="3" t="s">
        <v>197</v>
      </c>
      <c r="DZ314" s="3" t="s">
        <v>197</v>
      </c>
      <c r="EA314" s="3" t="s">
        <v>155</v>
      </c>
      <c r="EB314" s="3" t="s">
        <v>214</v>
      </c>
      <c r="EC314" s="3" t="s">
        <v>214</v>
      </c>
      <c r="ED314" s="3" t="s">
        <v>214</v>
      </c>
      <c r="EE314" s="3" t="s">
        <v>155</v>
      </c>
      <c r="EF314" s="3" t="s">
        <v>155</v>
      </c>
      <c r="EG314" s="3" t="s">
        <v>155</v>
      </c>
      <c r="EH314" s="3" t="s">
        <v>204</v>
      </c>
      <c r="EI314" s="3" t="s">
        <v>204</v>
      </c>
      <c r="EJ314" s="3" t="s">
        <v>222</v>
      </c>
      <c r="EK314" s="3" t="s">
        <v>215</v>
      </c>
      <c r="EL314" s="3" t="s">
        <v>182</v>
      </c>
      <c r="EM314" s="3" t="s">
        <v>182</v>
      </c>
      <c r="EN314" s="3" t="s">
        <v>204</v>
      </c>
      <c r="EO314" s="3" t="s">
        <v>205</v>
      </c>
      <c r="EP314" s="3" t="s">
        <v>205</v>
      </c>
      <c r="EQ314" s="3" t="s">
        <v>206</v>
      </c>
      <c r="ER314" s="3" t="s">
        <v>192</v>
      </c>
      <c r="ES314" s="3" t="s">
        <v>192</v>
      </c>
      <c r="ET314" s="3" t="s">
        <v>192</v>
      </c>
      <c r="EU314" s="3" t="s">
        <v>192</v>
      </c>
      <c r="EV314" s="3" t="s">
        <v>624</v>
      </c>
      <c r="EW314" s="4" t="str">
        <f>TEXT("6280101289126743402","0")</f>
        <v>6280101289126743402</v>
      </c>
    </row>
    <row r="315">
      <c r="A315" s="2">
        <v>45848.953668981485</v>
      </c>
      <c r="B315" s="3" t="s">
        <v>153</v>
      </c>
      <c r="C315" s="3" t="s">
        <v>155</v>
      </c>
      <c r="E315" s="3" t="s">
        <v>155</v>
      </c>
      <c r="F315" s="3" t="s">
        <v>155</v>
      </c>
      <c r="G315" s="3" t="s">
        <v>155</v>
      </c>
      <c r="J315" s="3" t="s">
        <v>186</v>
      </c>
      <c r="N315" s="3" t="s">
        <v>158</v>
      </c>
      <c r="S315" s="3" t="s">
        <v>158</v>
      </c>
      <c r="W315" s="3" t="s">
        <v>157</v>
      </c>
      <c r="AC315" s="3" t="s">
        <v>158</v>
      </c>
      <c r="AG315" s="3" t="s">
        <v>224</v>
      </c>
      <c r="AH315" s="3">
        <v>2021.0</v>
      </c>
      <c r="AI315" s="3" t="s">
        <v>209</v>
      </c>
      <c r="AP315" s="3" t="s">
        <v>250</v>
      </c>
      <c r="AQ315" s="3" t="s">
        <v>250</v>
      </c>
      <c r="AR315" s="3" t="s">
        <v>250</v>
      </c>
      <c r="AS315" s="3" t="s">
        <v>250</v>
      </c>
      <c r="AT315" s="3" t="s">
        <v>218</v>
      </c>
      <c r="AU315" s="3" t="s">
        <v>153</v>
      </c>
      <c r="AV315" s="3" t="s">
        <v>153</v>
      </c>
      <c r="AW315" s="3" t="s">
        <v>163</v>
      </c>
      <c r="AX315" s="3" t="s">
        <v>153</v>
      </c>
      <c r="AY315" s="3" t="s">
        <v>238</v>
      </c>
      <c r="AZ315" s="3" t="s">
        <v>153</v>
      </c>
      <c r="BA315" s="3" t="s">
        <v>153</v>
      </c>
      <c r="BB315" s="3" t="s">
        <v>239</v>
      </c>
      <c r="BC315" s="3" t="s">
        <v>153</v>
      </c>
      <c r="BD315" s="3" t="s">
        <v>153</v>
      </c>
      <c r="BE315" s="3" t="s">
        <v>220</v>
      </c>
      <c r="BF315" s="3" t="s">
        <v>220</v>
      </c>
      <c r="BG315" s="3" t="s">
        <v>191</v>
      </c>
      <c r="BH315" s="3" t="s">
        <v>191</v>
      </c>
      <c r="BI315" s="3" t="s">
        <v>192</v>
      </c>
      <c r="BJ315" s="3" t="s">
        <v>192</v>
      </c>
      <c r="BK315" s="3" t="s">
        <v>192</v>
      </c>
      <c r="BL315" s="3" t="s">
        <v>192</v>
      </c>
      <c r="BM315" s="3" t="s">
        <v>192</v>
      </c>
      <c r="BN315" s="3" t="s">
        <v>195</v>
      </c>
      <c r="BO315" s="3" t="s">
        <v>192</v>
      </c>
      <c r="BP315" s="3" t="s">
        <v>195</v>
      </c>
      <c r="BQ315" s="3" t="s">
        <v>203</v>
      </c>
      <c r="BR315" s="3" t="s">
        <v>196</v>
      </c>
      <c r="BS315" s="3" t="s">
        <v>196</v>
      </c>
      <c r="BT315" s="3" t="s">
        <v>196</v>
      </c>
      <c r="BU315" s="3" t="s">
        <v>196</v>
      </c>
      <c r="BV315" s="3" t="s">
        <v>196</v>
      </c>
      <c r="BW315" s="3" t="s">
        <v>196</v>
      </c>
      <c r="BX315" s="3" t="s">
        <v>192</v>
      </c>
      <c r="BY315" s="3" t="s">
        <v>192</v>
      </c>
      <c r="BZ315" s="3" t="s">
        <v>192</v>
      </c>
      <c r="CA315" s="3" t="s">
        <v>192</v>
      </c>
      <c r="CB315" s="3" t="s">
        <v>155</v>
      </c>
      <c r="CF315" s="3" t="s">
        <v>155</v>
      </c>
      <c r="CG315" s="3" t="s">
        <v>155</v>
      </c>
      <c r="CH315" s="3">
        <v>5.0</v>
      </c>
      <c r="CI315" s="3" t="s">
        <v>172</v>
      </c>
      <c r="CS315" s="3" t="s">
        <v>155</v>
      </c>
      <c r="CY315" s="3" t="s">
        <v>201</v>
      </c>
      <c r="CZ315" s="3" t="s">
        <v>179</v>
      </c>
      <c r="DA315" s="3" t="s">
        <v>229</v>
      </c>
      <c r="DB315" s="3" t="s">
        <v>229</v>
      </c>
      <c r="DC315" s="3" t="s">
        <v>179</v>
      </c>
      <c r="DD315" s="3" t="s">
        <v>200</v>
      </c>
      <c r="DE315" s="3" t="s">
        <v>200</v>
      </c>
      <c r="DF315" s="3" t="s">
        <v>201</v>
      </c>
      <c r="DG315" s="3" t="s">
        <v>201</v>
      </c>
      <c r="DH315" s="3" t="s">
        <v>180</v>
      </c>
      <c r="DI315" s="3" t="s">
        <v>201</v>
      </c>
      <c r="DJ315" s="3" t="s">
        <v>201</v>
      </c>
      <c r="DK315" s="3" t="s">
        <v>202</v>
      </c>
      <c r="DL315" s="3" t="s">
        <v>202</v>
      </c>
      <c r="DM315" s="3" t="s">
        <v>202</v>
      </c>
      <c r="DN315" s="3" t="s">
        <v>202</v>
      </c>
      <c r="DO315" s="3" t="s">
        <v>202</v>
      </c>
      <c r="DP315" s="3" t="s">
        <v>197</v>
      </c>
      <c r="DQ315" s="3" t="s">
        <v>197</v>
      </c>
      <c r="DR315" s="3" t="s">
        <v>197</v>
      </c>
      <c r="DS315" s="3" t="s">
        <v>197</v>
      </c>
      <c r="DT315" s="3" t="s">
        <v>202</v>
      </c>
      <c r="DU315" s="3" t="s">
        <v>197</v>
      </c>
      <c r="DV315" s="3" t="s">
        <v>202</v>
      </c>
      <c r="DW315" s="3" t="s">
        <v>197</v>
      </c>
      <c r="DX315" s="3" t="s">
        <v>197</v>
      </c>
      <c r="DY315" s="3" t="s">
        <v>202</v>
      </c>
      <c r="DZ315" s="3" t="s">
        <v>197</v>
      </c>
      <c r="EA315" s="3" t="s">
        <v>155</v>
      </c>
      <c r="EB315" s="3" t="s">
        <v>155</v>
      </c>
      <c r="EC315" s="3" t="s">
        <v>155</v>
      </c>
      <c r="ED315" s="3" t="s">
        <v>155</v>
      </c>
      <c r="EE315" s="3" t="s">
        <v>155</v>
      </c>
      <c r="EF315" s="3" t="s">
        <v>155</v>
      </c>
      <c r="EG315" s="3" t="s">
        <v>155</v>
      </c>
      <c r="EH315" s="3" t="s">
        <v>222</v>
      </c>
      <c r="EI315" s="3" t="s">
        <v>222</v>
      </c>
      <c r="EJ315" s="3" t="s">
        <v>222</v>
      </c>
      <c r="EK315" s="3" t="s">
        <v>182</v>
      </c>
      <c r="EL315" s="3" t="s">
        <v>182</v>
      </c>
      <c r="EM315" s="3" t="s">
        <v>222</v>
      </c>
      <c r="EN315" s="3" t="s">
        <v>182</v>
      </c>
      <c r="EO315" s="3" t="s">
        <v>192</v>
      </c>
      <c r="EP315" s="3" t="s">
        <v>192</v>
      </c>
      <c r="EQ315" s="3" t="s">
        <v>192</v>
      </c>
      <c r="ER315" s="3" t="s">
        <v>192</v>
      </c>
      <c r="ES315" s="3" t="s">
        <v>192</v>
      </c>
      <c r="ET315" s="3" t="s">
        <v>192</v>
      </c>
      <c r="EU315" s="3" t="s">
        <v>192</v>
      </c>
      <c r="EV315" s="3" t="s">
        <v>285</v>
      </c>
      <c r="EW315" s="4" t="str">
        <f>TEXT("6280115972215071785","0")</f>
        <v>6280115972215071785</v>
      </c>
    </row>
    <row r="316">
      <c r="A316" s="2">
        <v>45848.9671875</v>
      </c>
      <c r="B316" s="3" t="s">
        <v>153</v>
      </c>
      <c r="C316" s="3" t="s">
        <v>153</v>
      </c>
      <c r="D316" s="3" t="s">
        <v>625</v>
      </c>
      <c r="E316" s="3" t="s">
        <v>155</v>
      </c>
      <c r="F316" s="3" t="s">
        <v>155</v>
      </c>
      <c r="G316" s="3" t="s">
        <v>155</v>
      </c>
      <c r="J316" s="3" t="s">
        <v>186</v>
      </c>
      <c r="N316" s="3" t="s">
        <v>158</v>
      </c>
      <c r="R316" s="3" t="s">
        <v>157</v>
      </c>
      <c r="W316" s="3" t="s">
        <v>157</v>
      </c>
      <c r="AB316" s="3" t="s">
        <v>157</v>
      </c>
      <c r="AG316" s="3" t="s">
        <v>224</v>
      </c>
      <c r="AH316" s="3">
        <v>2017.0</v>
      </c>
      <c r="AI316" s="3" t="s">
        <v>187</v>
      </c>
      <c r="AK316" s="3" t="s">
        <v>258</v>
      </c>
      <c r="AN316" s="3" t="s">
        <v>233</v>
      </c>
      <c r="AP316" s="3" t="s">
        <v>225</v>
      </c>
      <c r="AQ316" s="3" t="s">
        <v>225</v>
      </c>
      <c r="AR316" s="3" t="s">
        <v>225</v>
      </c>
      <c r="AS316" s="3" t="s">
        <v>225</v>
      </c>
      <c r="AT316" s="3" t="s">
        <v>234</v>
      </c>
      <c r="AU316" s="3" t="s">
        <v>153</v>
      </c>
      <c r="AV316" s="3" t="s">
        <v>153</v>
      </c>
      <c r="AW316" s="3" t="s">
        <v>219</v>
      </c>
      <c r="AX316" s="3" t="s">
        <v>153</v>
      </c>
      <c r="AY316" s="3" t="s">
        <v>297</v>
      </c>
      <c r="BD316" s="3" t="s">
        <v>153</v>
      </c>
      <c r="BE316" s="3" t="s">
        <v>227</v>
      </c>
      <c r="BF316" s="3" t="s">
        <v>164</v>
      </c>
      <c r="BG316" s="3" t="s">
        <v>227</v>
      </c>
      <c r="BH316" s="3" t="s">
        <v>213</v>
      </c>
      <c r="BI316" s="3" t="s">
        <v>193</v>
      </c>
      <c r="BJ316" s="3" t="s">
        <v>193</v>
      </c>
      <c r="BK316" s="3" t="s">
        <v>165</v>
      </c>
      <c r="BL316" s="3" t="s">
        <v>165</v>
      </c>
      <c r="BM316" s="3" t="s">
        <v>165</v>
      </c>
      <c r="BN316" s="3" t="s">
        <v>165</v>
      </c>
      <c r="BO316" s="3" t="s">
        <v>165</v>
      </c>
      <c r="BP316" s="3" t="s">
        <v>165</v>
      </c>
      <c r="BQ316" s="3" t="s">
        <v>196</v>
      </c>
      <c r="BR316" s="3" t="s">
        <v>197</v>
      </c>
      <c r="BS316" s="3" t="s">
        <v>197</v>
      </c>
      <c r="BT316" s="3" t="s">
        <v>197</v>
      </c>
      <c r="BU316" s="3" t="s">
        <v>166</v>
      </c>
      <c r="BV316" s="3" t="s">
        <v>197</v>
      </c>
      <c r="BW316" s="3" t="s">
        <v>197</v>
      </c>
      <c r="BX316" s="3" t="s">
        <v>165</v>
      </c>
      <c r="BY316" s="3" t="s">
        <v>165</v>
      </c>
      <c r="BZ316" s="3" t="s">
        <v>165</v>
      </c>
      <c r="CA316" s="3" t="s">
        <v>193</v>
      </c>
      <c r="CB316" s="3" t="s">
        <v>155</v>
      </c>
      <c r="CF316" s="3" t="s">
        <v>155</v>
      </c>
      <c r="CG316" s="3" t="s">
        <v>256</v>
      </c>
      <c r="CH316" s="3">
        <v>3.0</v>
      </c>
      <c r="CO316" s="3" t="s">
        <v>298</v>
      </c>
      <c r="CS316" s="3" t="s">
        <v>153</v>
      </c>
      <c r="CT316" s="3" t="s">
        <v>299</v>
      </c>
      <c r="CU316" s="3" t="s">
        <v>300</v>
      </c>
      <c r="CV316" s="3" t="s">
        <v>384</v>
      </c>
      <c r="CW316" s="3" t="s">
        <v>302</v>
      </c>
      <c r="CX316" s="3" t="s">
        <v>177</v>
      </c>
      <c r="CY316" s="3" t="s">
        <v>221</v>
      </c>
      <c r="CZ316" s="3" t="s">
        <v>179</v>
      </c>
      <c r="DA316" s="3" t="s">
        <v>179</v>
      </c>
      <c r="DB316" s="3" t="s">
        <v>200</v>
      </c>
      <c r="DC316" s="3" t="s">
        <v>200</v>
      </c>
      <c r="DD316" s="3" t="s">
        <v>200</v>
      </c>
      <c r="DE316" s="3" t="s">
        <v>200</v>
      </c>
      <c r="DF316" s="3" t="s">
        <v>230</v>
      </c>
      <c r="DG316" s="3" t="s">
        <v>230</v>
      </c>
      <c r="DH316" s="3" t="s">
        <v>230</v>
      </c>
      <c r="DI316" s="3" t="s">
        <v>230</v>
      </c>
      <c r="DJ316" s="3" t="s">
        <v>230</v>
      </c>
      <c r="DK316" s="3" t="s">
        <v>196</v>
      </c>
      <c r="DL316" s="3" t="s">
        <v>197</v>
      </c>
      <c r="DM316" s="3" t="s">
        <v>202</v>
      </c>
      <c r="DN316" s="3" t="s">
        <v>202</v>
      </c>
      <c r="DO316" s="3" t="s">
        <v>197</v>
      </c>
      <c r="DP316" s="3" t="s">
        <v>202</v>
      </c>
      <c r="DQ316" s="3" t="s">
        <v>202</v>
      </c>
      <c r="DR316" s="3" t="s">
        <v>202</v>
      </c>
      <c r="DS316" s="3" t="s">
        <v>202</v>
      </c>
      <c r="DT316" s="3" t="s">
        <v>202</v>
      </c>
      <c r="DU316" s="3" t="s">
        <v>202</v>
      </c>
      <c r="DV316" s="3" t="s">
        <v>202</v>
      </c>
      <c r="DW316" s="3" t="s">
        <v>202</v>
      </c>
      <c r="DX316" s="3" t="s">
        <v>202</v>
      </c>
      <c r="DY316" s="3" t="s">
        <v>202</v>
      </c>
      <c r="DZ316" s="3" t="s">
        <v>202</v>
      </c>
      <c r="EA316" s="3" t="s">
        <v>155</v>
      </c>
      <c r="EB316" s="3" t="s">
        <v>155</v>
      </c>
      <c r="EC316" s="3" t="s">
        <v>155</v>
      </c>
      <c r="ED316" s="3" t="s">
        <v>155</v>
      </c>
      <c r="EE316" s="3" t="s">
        <v>155</v>
      </c>
      <c r="EF316" s="3" t="s">
        <v>155</v>
      </c>
      <c r="EG316" s="3" t="s">
        <v>155</v>
      </c>
      <c r="EH316" s="3" t="s">
        <v>204</v>
      </c>
      <c r="EI316" s="3" t="s">
        <v>222</v>
      </c>
      <c r="EJ316" s="3" t="s">
        <v>222</v>
      </c>
      <c r="EK316" s="3" t="s">
        <v>182</v>
      </c>
      <c r="EL316" s="3" t="s">
        <v>182</v>
      </c>
      <c r="EM316" s="3" t="s">
        <v>182</v>
      </c>
      <c r="EN316" s="3" t="s">
        <v>182</v>
      </c>
      <c r="EO316" s="3" t="s">
        <v>205</v>
      </c>
      <c r="EP316" s="3" t="s">
        <v>205</v>
      </c>
      <c r="EQ316" s="3" t="s">
        <v>205</v>
      </c>
      <c r="ER316" s="3" t="s">
        <v>205</v>
      </c>
      <c r="ES316" s="3" t="s">
        <v>205</v>
      </c>
      <c r="ET316" s="3" t="s">
        <v>205</v>
      </c>
      <c r="EU316" s="3" t="s">
        <v>205</v>
      </c>
      <c r="EV316" s="3" t="s">
        <v>626</v>
      </c>
      <c r="EW316" s="4" t="str">
        <f>TEXT("6280127652359688307","0")</f>
        <v>6280127652359688307</v>
      </c>
    </row>
    <row r="317">
      <c r="A317" s="2">
        <v>45848.96991898148</v>
      </c>
      <c r="B317" s="3" t="s">
        <v>153</v>
      </c>
      <c r="C317" s="3" t="s">
        <v>155</v>
      </c>
      <c r="E317" s="3" t="s">
        <v>155</v>
      </c>
      <c r="F317" s="3" t="s">
        <v>155</v>
      </c>
      <c r="G317" s="3" t="s">
        <v>155</v>
      </c>
      <c r="H317" s="3" t="s">
        <v>157</v>
      </c>
      <c r="M317" s="3" t="s">
        <v>157</v>
      </c>
      <c r="R317" s="3" t="s">
        <v>157</v>
      </c>
      <c r="W317" s="3" t="s">
        <v>157</v>
      </c>
      <c r="AB317" s="3" t="s">
        <v>157</v>
      </c>
      <c r="AG317" s="3" t="s">
        <v>159</v>
      </c>
      <c r="AH317" s="3">
        <v>2009.0</v>
      </c>
      <c r="AI317" s="3" t="s">
        <v>187</v>
      </c>
      <c r="AJ317" s="3" t="s">
        <v>188</v>
      </c>
      <c r="AN317" s="3" t="s">
        <v>246</v>
      </c>
      <c r="AP317" s="3" t="s">
        <v>210</v>
      </c>
      <c r="AQ317" s="3" t="s">
        <v>225</v>
      </c>
      <c r="AR317" s="3" t="s">
        <v>243</v>
      </c>
      <c r="AS317" s="3" t="s">
        <v>225</v>
      </c>
      <c r="AT317" s="3" t="s">
        <v>162</v>
      </c>
      <c r="AU317" s="3" t="s">
        <v>155</v>
      </c>
      <c r="BD317" s="3" t="s">
        <v>155</v>
      </c>
      <c r="CI317" s="3" t="s">
        <v>172</v>
      </c>
      <c r="CS317" s="3" t="s">
        <v>155</v>
      </c>
      <c r="CY317" s="3" t="s">
        <v>180</v>
      </c>
      <c r="CZ317" s="3" t="s">
        <v>200</v>
      </c>
      <c r="DA317" s="3" t="s">
        <v>200</v>
      </c>
      <c r="DB317" s="3" t="s">
        <v>200</v>
      </c>
      <c r="DC317" s="3" t="s">
        <v>200</v>
      </c>
      <c r="DD317" s="3" t="s">
        <v>200</v>
      </c>
      <c r="DE317" s="3" t="s">
        <v>200</v>
      </c>
      <c r="DF317" s="3" t="s">
        <v>230</v>
      </c>
      <c r="DG317" s="3" t="s">
        <v>230</v>
      </c>
      <c r="DH317" s="3" t="s">
        <v>230</v>
      </c>
      <c r="DI317" s="3" t="s">
        <v>230</v>
      </c>
      <c r="DJ317" s="3" t="s">
        <v>230</v>
      </c>
      <c r="DK317" s="3" t="s">
        <v>203</v>
      </c>
      <c r="DL317" s="3" t="s">
        <v>202</v>
      </c>
      <c r="DM317" s="3" t="s">
        <v>196</v>
      </c>
      <c r="DN317" s="3" t="s">
        <v>202</v>
      </c>
      <c r="DO317" s="3" t="s">
        <v>181</v>
      </c>
      <c r="DP317" s="3" t="s">
        <v>197</v>
      </c>
      <c r="DQ317" s="3" t="s">
        <v>181</v>
      </c>
      <c r="DR317" s="3" t="s">
        <v>196</v>
      </c>
      <c r="DS317" s="3" t="s">
        <v>181</v>
      </c>
      <c r="DT317" s="3" t="s">
        <v>202</v>
      </c>
      <c r="DU317" s="3" t="s">
        <v>202</v>
      </c>
      <c r="DV317" s="3" t="s">
        <v>196</v>
      </c>
      <c r="DW317" s="3" t="s">
        <v>202</v>
      </c>
      <c r="DX317" s="3" t="s">
        <v>181</v>
      </c>
      <c r="DY317" s="3" t="s">
        <v>202</v>
      </c>
      <c r="DZ317" s="3" t="s">
        <v>202</v>
      </c>
      <c r="EA317" s="3" t="s">
        <v>155</v>
      </c>
      <c r="EB317" s="3" t="s">
        <v>155</v>
      </c>
      <c r="EC317" s="3" t="s">
        <v>155</v>
      </c>
      <c r="ED317" s="3" t="s">
        <v>155</v>
      </c>
      <c r="EE317" s="3" t="s">
        <v>155</v>
      </c>
      <c r="EF317" s="3" t="s">
        <v>155</v>
      </c>
      <c r="EG317" s="3" t="s">
        <v>155</v>
      </c>
      <c r="EH317" s="3" t="s">
        <v>204</v>
      </c>
      <c r="EI317" s="3" t="s">
        <v>222</v>
      </c>
      <c r="EJ317" s="3" t="s">
        <v>182</v>
      </c>
      <c r="EK317" s="3" t="s">
        <v>182</v>
      </c>
      <c r="EL317" s="3" t="s">
        <v>182</v>
      </c>
      <c r="EM317" s="3" t="s">
        <v>182</v>
      </c>
      <c r="EN317" s="3" t="s">
        <v>182</v>
      </c>
      <c r="EO317" s="3" t="s">
        <v>206</v>
      </c>
      <c r="EP317" s="3" t="s">
        <v>192</v>
      </c>
      <c r="EQ317" s="3" t="s">
        <v>183</v>
      </c>
      <c r="ER317" s="3" t="s">
        <v>206</v>
      </c>
      <c r="ES317" s="3" t="s">
        <v>192</v>
      </c>
      <c r="ET317" s="3" t="s">
        <v>193</v>
      </c>
      <c r="EU317" s="3" t="s">
        <v>205</v>
      </c>
      <c r="EV317" s="3" t="s">
        <v>627</v>
      </c>
      <c r="EW317" s="4" t="str">
        <f>TEXT("6280130011913048821","0")</f>
        <v>6280130011913048821</v>
      </c>
    </row>
    <row r="318">
      <c r="A318" s="2">
        <v>45848.991631944446</v>
      </c>
      <c r="B318" s="3" t="s">
        <v>153</v>
      </c>
      <c r="C318" s="3" t="s">
        <v>155</v>
      </c>
      <c r="E318" s="3" t="s">
        <v>155</v>
      </c>
      <c r="F318" s="3" t="s">
        <v>153</v>
      </c>
      <c r="G318" s="3" t="s">
        <v>155</v>
      </c>
      <c r="K318" s="3" t="s">
        <v>185</v>
      </c>
      <c r="N318" s="3" t="s">
        <v>158</v>
      </c>
      <c r="S318" s="3" t="s">
        <v>158</v>
      </c>
      <c r="AA318" s="3" t="s">
        <v>156</v>
      </c>
      <c r="AF318" s="3" t="s">
        <v>156</v>
      </c>
      <c r="AG318" s="3" t="s">
        <v>217</v>
      </c>
      <c r="AH318" s="3">
        <v>1996.0</v>
      </c>
      <c r="AI318" s="3" t="s">
        <v>187</v>
      </c>
      <c r="AK318" s="3" t="s">
        <v>258</v>
      </c>
      <c r="AN318" s="3" t="s">
        <v>233</v>
      </c>
      <c r="AP318" s="3" t="s">
        <v>190</v>
      </c>
      <c r="AQ318" s="3" t="s">
        <v>190</v>
      </c>
      <c r="AR318" s="3" t="s">
        <v>190</v>
      </c>
      <c r="AS318" s="3" t="s">
        <v>190</v>
      </c>
      <c r="AT318" s="3" t="s">
        <v>162</v>
      </c>
      <c r="AU318" s="3" t="s">
        <v>155</v>
      </c>
      <c r="BD318" s="3" t="s">
        <v>153</v>
      </c>
      <c r="BE318" s="3" t="s">
        <v>156</v>
      </c>
      <c r="BF318" s="3" t="s">
        <v>164</v>
      </c>
      <c r="BG318" s="3" t="s">
        <v>191</v>
      </c>
      <c r="BH318" s="3" t="s">
        <v>220</v>
      </c>
      <c r="BI318" s="3" t="s">
        <v>194</v>
      </c>
      <c r="BJ318" s="3" t="s">
        <v>195</v>
      </c>
      <c r="BK318" s="3" t="s">
        <v>192</v>
      </c>
      <c r="BL318" s="3" t="s">
        <v>194</v>
      </c>
      <c r="BM318" s="3" t="s">
        <v>195</v>
      </c>
      <c r="BN318" s="3" t="s">
        <v>192</v>
      </c>
      <c r="BO318" s="3" t="s">
        <v>192</v>
      </c>
      <c r="BP318" s="3" t="s">
        <v>192</v>
      </c>
      <c r="BQ318" s="3" t="s">
        <v>203</v>
      </c>
      <c r="BR318" s="3" t="s">
        <v>181</v>
      </c>
      <c r="BS318" s="3" t="s">
        <v>196</v>
      </c>
      <c r="BT318" s="3" t="s">
        <v>181</v>
      </c>
      <c r="BU318" s="3" t="s">
        <v>196</v>
      </c>
      <c r="BV318" s="3" t="s">
        <v>196</v>
      </c>
      <c r="BW318" s="3" t="s">
        <v>196</v>
      </c>
      <c r="CB318" s="3" t="s">
        <v>155</v>
      </c>
      <c r="CF318" s="3" t="s">
        <v>155</v>
      </c>
      <c r="CG318" s="3" t="s">
        <v>256</v>
      </c>
      <c r="CH318" s="3">
        <v>6.0</v>
      </c>
      <c r="CI318" s="3" t="s">
        <v>172</v>
      </c>
      <c r="CS318" s="3" t="s">
        <v>155</v>
      </c>
      <c r="CY318" s="3" t="s">
        <v>178</v>
      </c>
      <c r="CZ318" s="3" t="s">
        <v>199</v>
      </c>
      <c r="DA318" s="3" t="s">
        <v>199</v>
      </c>
      <c r="DB318" s="3" t="s">
        <v>199</v>
      </c>
      <c r="DC318" s="3" t="s">
        <v>199</v>
      </c>
      <c r="DD318" s="3" t="s">
        <v>179</v>
      </c>
      <c r="DE318" s="3" t="s">
        <v>179</v>
      </c>
      <c r="DF318" s="3" t="s">
        <v>180</v>
      </c>
      <c r="DG318" s="3" t="s">
        <v>180</v>
      </c>
      <c r="DH318" s="3" t="s">
        <v>180</v>
      </c>
      <c r="DI318" s="3" t="s">
        <v>180</v>
      </c>
      <c r="DJ318" s="3" t="s">
        <v>201</v>
      </c>
      <c r="DK318" s="3" t="s">
        <v>181</v>
      </c>
      <c r="DL318" s="3" t="s">
        <v>203</v>
      </c>
      <c r="DM318" s="3" t="s">
        <v>202</v>
      </c>
      <c r="DN318" s="3" t="s">
        <v>196</v>
      </c>
      <c r="DO318" s="3" t="s">
        <v>197</v>
      </c>
      <c r="DP318" s="3" t="s">
        <v>181</v>
      </c>
      <c r="DQ318" s="3" t="s">
        <v>196</v>
      </c>
      <c r="DR318" s="3" t="s">
        <v>196</v>
      </c>
      <c r="DS318" s="3" t="s">
        <v>181</v>
      </c>
      <c r="DT318" s="3" t="s">
        <v>196</v>
      </c>
      <c r="DU318" s="3" t="s">
        <v>196</v>
      </c>
      <c r="DV318" s="3" t="s">
        <v>202</v>
      </c>
      <c r="DW318" s="3" t="s">
        <v>202</v>
      </c>
      <c r="DX318" s="3" t="s">
        <v>196</v>
      </c>
      <c r="DY318" s="3" t="s">
        <v>196</v>
      </c>
      <c r="DZ318" s="3" t="s">
        <v>196</v>
      </c>
      <c r="EA318" s="3" t="s">
        <v>155</v>
      </c>
      <c r="EB318" s="3" t="s">
        <v>155</v>
      </c>
      <c r="EC318" s="3" t="s">
        <v>155</v>
      </c>
      <c r="ED318" s="3" t="s">
        <v>155</v>
      </c>
      <c r="EE318" s="3" t="s">
        <v>155</v>
      </c>
      <c r="EF318" s="3" t="s">
        <v>155</v>
      </c>
      <c r="EG318" s="3" t="s">
        <v>155</v>
      </c>
      <c r="EH318" s="3" t="s">
        <v>204</v>
      </c>
      <c r="EI318" s="3" t="s">
        <v>204</v>
      </c>
      <c r="EJ318" s="3" t="s">
        <v>204</v>
      </c>
      <c r="EK318" s="3" t="s">
        <v>182</v>
      </c>
      <c r="EL318" s="3" t="s">
        <v>182</v>
      </c>
      <c r="EM318" s="3" t="s">
        <v>204</v>
      </c>
      <c r="EN318" s="3" t="s">
        <v>247</v>
      </c>
      <c r="EO318" s="3" t="s">
        <v>192</v>
      </c>
      <c r="EP318" s="3" t="s">
        <v>206</v>
      </c>
      <c r="EQ318" s="3" t="s">
        <v>192</v>
      </c>
      <c r="ER318" s="3" t="s">
        <v>193</v>
      </c>
      <c r="ES318" s="3" t="s">
        <v>206</v>
      </c>
      <c r="ET318" s="3" t="s">
        <v>192</v>
      </c>
      <c r="EU318" s="3" t="s">
        <v>205</v>
      </c>
      <c r="EV318" s="3" t="s">
        <v>628</v>
      </c>
      <c r="EW318" s="4" t="str">
        <f>TEXT("6280148773121408844","0")</f>
        <v>6280148773121408844</v>
      </c>
    </row>
    <row r="319">
      <c r="A319" s="2">
        <v>45849.01443287037</v>
      </c>
      <c r="B319" s="3" t="s">
        <v>153</v>
      </c>
      <c r="C319" s="3" t="s">
        <v>155</v>
      </c>
      <c r="E319" s="3" t="s">
        <v>155</v>
      </c>
      <c r="F319" s="3" t="s">
        <v>155</v>
      </c>
      <c r="G319" s="3" t="s">
        <v>155</v>
      </c>
      <c r="I319" s="3" t="s">
        <v>158</v>
      </c>
      <c r="O319" s="3" t="s">
        <v>186</v>
      </c>
      <c r="R319" s="3" t="s">
        <v>157</v>
      </c>
      <c r="X319" s="3" t="s">
        <v>158</v>
      </c>
      <c r="AD319" s="3" t="s">
        <v>186</v>
      </c>
      <c r="AG319" s="3" t="s">
        <v>159</v>
      </c>
      <c r="AH319" s="3">
        <v>2024.0</v>
      </c>
      <c r="AI319" s="3" t="s">
        <v>253</v>
      </c>
      <c r="AP319" s="3" t="s">
        <v>243</v>
      </c>
      <c r="AQ319" s="3" t="s">
        <v>210</v>
      </c>
      <c r="AR319" s="3" t="s">
        <v>190</v>
      </c>
      <c r="AS319" s="3" t="s">
        <v>190</v>
      </c>
      <c r="AT319" s="3" t="s">
        <v>218</v>
      </c>
      <c r="AU319" s="3" t="s">
        <v>153</v>
      </c>
      <c r="AV319" s="3" t="s">
        <v>155</v>
      </c>
      <c r="BD319" s="3" t="s">
        <v>153</v>
      </c>
      <c r="BE319" s="3" t="s">
        <v>164</v>
      </c>
      <c r="BF319" s="3" t="s">
        <v>164</v>
      </c>
      <c r="BG319" s="3" t="s">
        <v>164</v>
      </c>
      <c r="BH319" s="3" t="s">
        <v>164</v>
      </c>
      <c r="BI319" s="3" t="s">
        <v>193</v>
      </c>
      <c r="BJ319" s="3" t="s">
        <v>193</v>
      </c>
      <c r="BK319" s="3" t="s">
        <v>193</v>
      </c>
      <c r="BL319" s="3" t="s">
        <v>193</v>
      </c>
      <c r="BM319" s="3" t="s">
        <v>193</v>
      </c>
      <c r="BN319" s="3" t="s">
        <v>193</v>
      </c>
      <c r="BO319" s="3" t="s">
        <v>193</v>
      </c>
      <c r="BP319" s="3" t="s">
        <v>193</v>
      </c>
      <c r="BQ319" s="3" t="s">
        <v>196</v>
      </c>
      <c r="BR319" s="3" t="s">
        <v>196</v>
      </c>
      <c r="BS319" s="3" t="s">
        <v>197</v>
      </c>
      <c r="BT319" s="3" t="s">
        <v>196</v>
      </c>
      <c r="BU319" s="3" t="s">
        <v>196</v>
      </c>
      <c r="BV319" s="3" t="s">
        <v>196</v>
      </c>
      <c r="BW319" s="3" t="s">
        <v>196</v>
      </c>
      <c r="BX319" s="3" t="s">
        <v>193</v>
      </c>
      <c r="BY319" s="3" t="s">
        <v>193</v>
      </c>
      <c r="BZ319" s="3" t="s">
        <v>193</v>
      </c>
      <c r="CA319" s="3" t="s">
        <v>193</v>
      </c>
      <c r="CB319" s="3" t="s">
        <v>153</v>
      </c>
      <c r="CC319" s="3" t="s">
        <v>235</v>
      </c>
      <c r="CD319" s="3" t="s">
        <v>228</v>
      </c>
      <c r="CE319" s="3" t="s">
        <v>629</v>
      </c>
      <c r="CF319" s="3" t="s">
        <v>280</v>
      </c>
      <c r="CG319" s="3" t="s">
        <v>155</v>
      </c>
      <c r="CH319" s="3">
        <v>1.0</v>
      </c>
      <c r="CI319" s="3" t="s">
        <v>172</v>
      </c>
      <c r="CS319" s="3" t="s">
        <v>155</v>
      </c>
      <c r="CY319" s="3" t="s">
        <v>201</v>
      </c>
      <c r="CZ319" s="3" t="s">
        <v>199</v>
      </c>
      <c r="DA319" s="3" t="s">
        <v>179</v>
      </c>
      <c r="DB319" s="3" t="s">
        <v>179</v>
      </c>
      <c r="DC319" s="3" t="s">
        <v>179</v>
      </c>
      <c r="DD319" s="3" t="s">
        <v>199</v>
      </c>
      <c r="DE319" s="3" t="s">
        <v>179</v>
      </c>
      <c r="DF319" s="3" t="s">
        <v>201</v>
      </c>
      <c r="DG319" s="3" t="s">
        <v>180</v>
      </c>
      <c r="DH319" s="3" t="s">
        <v>180</v>
      </c>
      <c r="DI319" s="3" t="s">
        <v>201</v>
      </c>
      <c r="DJ319" s="3" t="s">
        <v>180</v>
      </c>
      <c r="DK319" s="3" t="s">
        <v>196</v>
      </c>
      <c r="DL319" s="3" t="s">
        <v>196</v>
      </c>
      <c r="DM319" s="3" t="s">
        <v>196</v>
      </c>
      <c r="DN319" s="3" t="s">
        <v>196</v>
      </c>
      <c r="DO319" s="3" t="s">
        <v>196</v>
      </c>
      <c r="DP319" s="3" t="s">
        <v>196</v>
      </c>
      <c r="DQ319" s="3" t="s">
        <v>196</v>
      </c>
      <c r="DR319" s="3" t="s">
        <v>196</v>
      </c>
      <c r="DS319" s="3" t="s">
        <v>196</v>
      </c>
      <c r="DT319" s="3" t="s">
        <v>196</v>
      </c>
      <c r="DU319" s="3" t="s">
        <v>196</v>
      </c>
      <c r="DV319" s="3" t="s">
        <v>196</v>
      </c>
      <c r="DW319" s="3" t="s">
        <v>196</v>
      </c>
      <c r="DX319" s="3" t="s">
        <v>196</v>
      </c>
      <c r="DY319" s="3" t="s">
        <v>196</v>
      </c>
      <c r="DZ319" s="3" t="s">
        <v>196</v>
      </c>
      <c r="EA319" s="3" t="s">
        <v>274</v>
      </c>
      <c r="EB319" s="3" t="s">
        <v>214</v>
      </c>
      <c r="EC319" s="3" t="s">
        <v>274</v>
      </c>
      <c r="ED319" s="3" t="s">
        <v>274</v>
      </c>
      <c r="EE319" s="3" t="s">
        <v>214</v>
      </c>
      <c r="EF319" s="3" t="s">
        <v>274</v>
      </c>
      <c r="EG319" s="3" t="s">
        <v>274</v>
      </c>
      <c r="EH319" s="3" t="s">
        <v>215</v>
      </c>
      <c r="EI319" s="3" t="s">
        <v>215</v>
      </c>
      <c r="EJ319" s="3" t="s">
        <v>215</v>
      </c>
      <c r="EK319" s="3" t="s">
        <v>215</v>
      </c>
      <c r="EL319" s="3" t="s">
        <v>215</v>
      </c>
      <c r="EM319" s="3" t="s">
        <v>215</v>
      </c>
      <c r="EN319" s="3" t="s">
        <v>215</v>
      </c>
      <c r="EO319" s="3" t="s">
        <v>183</v>
      </c>
      <c r="EP319" s="3" t="s">
        <v>183</v>
      </c>
      <c r="EQ319" s="3" t="s">
        <v>183</v>
      </c>
      <c r="ER319" s="3" t="s">
        <v>183</v>
      </c>
      <c r="ES319" s="3" t="s">
        <v>183</v>
      </c>
      <c r="ET319" s="3" t="s">
        <v>183</v>
      </c>
      <c r="EU319" s="3" t="s">
        <v>183</v>
      </c>
      <c r="EV319" s="3" t="s">
        <v>630</v>
      </c>
      <c r="EW319" s="4" t="str">
        <f>TEXT("6280168477795682466","0")</f>
        <v>6280168477795682466</v>
      </c>
    </row>
    <row r="320">
      <c r="A320" s="2">
        <v>45849.02128472222</v>
      </c>
      <c r="B320" s="3" t="s">
        <v>153</v>
      </c>
      <c r="C320" s="3" t="s">
        <v>155</v>
      </c>
      <c r="E320" s="3" t="s">
        <v>155</v>
      </c>
      <c r="F320" s="3" t="s">
        <v>155</v>
      </c>
      <c r="G320" s="3" t="s">
        <v>155</v>
      </c>
      <c r="K320" s="3" t="s">
        <v>185</v>
      </c>
      <c r="N320" s="3" t="s">
        <v>158</v>
      </c>
      <c r="S320" s="3" t="s">
        <v>158</v>
      </c>
      <c r="W320" s="3" t="s">
        <v>157</v>
      </c>
      <c r="AD320" s="3" t="s">
        <v>186</v>
      </c>
      <c r="AG320" s="3" t="s">
        <v>208</v>
      </c>
      <c r="AH320" s="3">
        <v>2019.0</v>
      </c>
      <c r="AI320" s="3" t="s">
        <v>187</v>
      </c>
      <c r="AJ320" s="3" t="s">
        <v>188</v>
      </c>
      <c r="AN320" s="3" t="s">
        <v>246</v>
      </c>
      <c r="AP320" s="3" t="s">
        <v>210</v>
      </c>
      <c r="AQ320" s="3" t="s">
        <v>190</v>
      </c>
      <c r="AR320" s="3" t="s">
        <v>190</v>
      </c>
      <c r="AS320" s="3" t="s">
        <v>190</v>
      </c>
      <c r="AT320" s="3" t="s">
        <v>162</v>
      </c>
      <c r="AU320" s="3" t="s">
        <v>155</v>
      </c>
      <c r="BD320" s="3" t="s">
        <v>153</v>
      </c>
      <c r="BE320" s="3" t="s">
        <v>227</v>
      </c>
      <c r="BF320" s="3" t="s">
        <v>227</v>
      </c>
      <c r="BG320" s="3" t="s">
        <v>227</v>
      </c>
      <c r="BH320" s="3" t="s">
        <v>220</v>
      </c>
      <c r="BI320" s="3" t="s">
        <v>194</v>
      </c>
      <c r="BJ320" s="3" t="s">
        <v>194</v>
      </c>
      <c r="BK320" s="3" t="s">
        <v>194</v>
      </c>
      <c r="BL320" s="3" t="s">
        <v>194</v>
      </c>
      <c r="BM320" s="3" t="s">
        <v>194</v>
      </c>
      <c r="BN320" s="3" t="s">
        <v>194</v>
      </c>
      <c r="BO320" s="3" t="s">
        <v>194</v>
      </c>
      <c r="BP320" s="3" t="s">
        <v>194</v>
      </c>
      <c r="BQ320" s="3" t="s">
        <v>197</v>
      </c>
      <c r="BR320" s="3" t="s">
        <v>181</v>
      </c>
      <c r="BS320" s="3" t="s">
        <v>181</v>
      </c>
      <c r="BT320" s="3" t="s">
        <v>196</v>
      </c>
      <c r="BU320" s="3" t="s">
        <v>181</v>
      </c>
      <c r="BV320" s="3" t="s">
        <v>203</v>
      </c>
      <c r="BW320" s="3" t="s">
        <v>196</v>
      </c>
      <c r="CB320" s="3" t="s">
        <v>155</v>
      </c>
      <c r="CF320" s="3" t="s">
        <v>155</v>
      </c>
      <c r="CG320" s="3" t="s">
        <v>155</v>
      </c>
      <c r="CH320" s="3">
        <v>0.0</v>
      </c>
      <c r="CI320" s="3" t="s">
        <v>172</v>
      </c>
      <c r="CS320" s="3" t="s">
        <v>155</v>
      </c>
      <c r="CY320" s="3" t="s">
        <v>201</v>
      </c>
      <c r="CZ320" s="3" t="s">
        <v>199</v>
      </c>
      <c r="DA320" s="3" t="s">
        <v>229</v>
      </c>
      <c r="DB320" s="3" t="s">
        <v>199</v>
      </c>
      <c r="DC320" s="3" t="s">
        <v>229</v>
      </c>
      <c r="DD320" s="3" t="s">
        <v>199</v>
      </c>
      <c r="DE320" s="3" t="s">
        <v>199</v>
      </c>
      <c r="DF320" s="3" t="s">
        <v>201</v>
      </c>
      <c r="DG320" s="3" t="s">
        <v>201</v>
      </c>
      <c r="DH320" s="3" t="s">
        <v>201</v>
      </c>
      <c r="DI320" s="3" t="s">
        <v>201</v>
      </c>
      <c r="DJ320" s="3" t="s">
        <v>201</v>
      </c>
      <c r="DK320" s="3" t="s">
        <v>197</v>
      </c>
      <c r="DL320" s="3" t="s">
        <v>196</v>
      </c>
      <c r="DM320" s="3" t="s">
        <v>197</v>
      </c>
      <c r="DN320" s="3" t="s">
        <v>181</v>
      </c>
      <c r="DO320" s="3" t="s">
        <v>196</v>
      </c>
      <c r="DP320" s="3" t="s">
        <v>197</v>
      </c>
      <c r="DQ320" s="3" t="s">
        <v>196</v>
      </c>
      <c r="DR320" s="3" t="s">
        <v>197</v>
      </c>
      <c r="DS320" s="3" t="s">
        <v>181</v>
      </c>
      <c r="DT320" s="3" t="s">
        <v>181</v>
      </c>
      <c r="DU320" s="3" t="s">
        <v>197</v>
      </c>
      <c r="DV320" s="3" t="s">
        <v>197</v>
      </c>
      <c r="DW320" s="3" t="s">
        <v>197</v>
      </c>
      <c r="DX320" s="3" t="s">
        <v>181</v>
      </c>
      <c r="DY320" s="3" t="s">
        <v>181</v>
      </c>
      <c r="DZ320" s="3" t="s">
        <v>196</v>
      </c>
      <c r="EA320" s="3" t="s">
        <v>155</v>
      </c>
      <c r="EB320" s="3" t="s">
        <v>155</v>
      </c>
      <c r="EC320" s="3" t="s">
        <v>155</v>
      </c>
      <c r="ED320" s="3" t="s">
        <v>155</v>
      </c>
      <c r="EE320" s="3" t="s">
        <v>155</v>
      </c>
      <c r="EF320" s="3" t="s">
        <v>155</v>
      </c>
      <c r="EG320" s="3" t="s">
        <v>155</v>
      </c>
      <c r="EH320" s="3" t="s">
        <v>204</v>
      </c>
      <c r="EI320" s="3" t="s">
        <v>204</v>
      </c>
      <c r="EJ320" s="3" t="s">
        <v>204</v>
      </c>
      <c r="EK320" s="3" t="s">
        <v>222</v>
      </c>
      <c r="EL320" s="3" t="s">
        <v>182</v>
      </c>
      <c r="EM320" s="3" t="s">
        <v>222</v>
      </c>
      <c r="EN320" s="3" t="s">
        <v>222</v>
      </c>
      <c r="EO320" s="3" t="s">
        <v>205</v>
      </c>
      <c r="EP320" s="3" t="s">
        <v>205</v>
      </c>
      <c r="EQ320" s="3" t="s">
        <v>205</v>
      </c>
      <c r="ER320" s="3" t="s">
        <v>205</v>
      </c>
      <c r="ES320" s="3" t="s">
        <v>205</v>
      </c>
      <c r="ET320" s="3" t="s">
        <v>205</v>
      </c>
      <c r="EU320" s="3" t="s">
        <v>205</v>
      </c>
      <c r="EV320" s="3" t="s">
        <v>631</v>
      </c>
      <c r="EW320" s="4" t="str">
        <f>TEXT("6280174396987043235","0")</f>
        <v>6280174396987043235</v>
      </c>
    </row>
    <row r="321">
      <c r="A321" s="2">
        <v>45849.04917824074</v>
      </c>
      <c r="B321" s="3" t="s">
        <v>153</v>
      </c>
      <c r="C321" s="3" t="s">
        <v>155</v>
      </c>
      <c r="E321" s="3" t="s">
        <v>155</v>
      </c>
      <c r="F321" s="3" t="s">
        <v>153</v>
      </c>
      <c r="G321" s="3" t="s">
        <v>155</v>
      </c>
      <c r="I321" s="3" t="s">
        <v>158</v>
      </c>
      <c r="M321" s="3" t="s">
        <v>157</v>
      </c>
      <c r="R321" s="3" t="s">
        <v>157</v>
      </c>
      <c r="X321" s="3" t="s">
        <v>158</v>
      </c>
      <c r="AC321" s="3" t="s">
        <v>158</v>
      </c>
      <c r="AG321" s="3" t="s">
        <v>159</v>
      </c>
      <c r="AH321" s="3">
        <v>2021.0</v>
      </c>
      <c r="AI321" s="3" t="s">
        <v>187</v>
      </c>
      <c r="AJ321" s="3" t="s">
        <v>188</v>
      </c>
      <c r="AN321" s="3" t="s">
        <v>246</v>
      </c>
      <c r="AP321" s="3" t="s">
        <v>190</v>
      </c>
      <c r="AQ321" s="3" t="s">
        <v>190</v>
      </c>
      <c r="AR321" s="3" t="s">
        <v>190</v>
      </c>
      <c r="AS321" s="3" t="s">
        <v>190</v>
      </c>
      <c r="AT321" s="3" t="s">
        <v>162</v>
      </c>
      <c r="AU321" s="3" t="s">
        <v>155</v>
      </c>
      <c r="BD321" s="3" t="s">
        <v>153</v>
      </c>
      <c r="BE321" s="3" t="s">
        <v>156</v>
      </c>
      <c r="BF321" s="3" t="s">
        <v>156</v>
      </c>
      <c r="BG321" s="3" t="s">
        <v>213</v>
      </c>
      <c r="BH321" s="3" t="s">
        <v>156</v>
      </c>
      <c r="BI321" s="3" t="s">
        <v>165</v>
      </c>
      <c r="BJ321" s="3" t="s">
        <v>165</v>
      </c>
      <c r="BK321" s="3" t="s">
        <v>165</v>
      </c>
      <c r="BL321" s="3" t="s">
        <v>165</v>
      </c>
      <c r="BM321" s="3" t="s">
        <v>165</v>
      </c>
      <c r="BN321" s="3" t="s">
        <v>165</v>
      </c>
      <c r="BO321" s="3" t="s">
        <v>165</v>
      </c>
      <c r="BP321" s="3" t="s">
        <v>165</v>
      </c>
      <c r="BQ321" s="3" t="s">
        <v>166</v>
      </c>
      <c r="BR321" s="3" t="s">
        <v>166</v>
      </c>
      <c r="BS321" s="3" t="s">
        <v>166</v>
      </c>
      <c r="BT321" s="3" t="s">
        <v>166</v>
      </c>
      <c r="BU321" s="3" t="s">
        <v>166</v>
      </c>
      <c r="BV321" s="3" t="s">
        <v>166</v>
      </c>
      <c r="BW321" s="3" t="s">
        <v>166</v>
      </c>
      <c r="CB321" s="3" t="s">
        <v>153</v>
      </c>
      <c r="CC321" s="3" t="s">
        <v>235</v>
      </c>
      <c r="CD321" s="3" t="s">
        <v>168</v>
      </c>
      <c r="CE321" s="3" t="s">
        <v>169</v>
      </c>
      <c r="CF321" s="3" t="s">
        <v>316</v>
      </c>
      <c r="CG321" s="3" t="s">
        <v>155</v>
      </c>
      <c r="CH321" s="3">
        <v>0.0</v>
      </c>
      <c r="CO321" s="3" t="s">
        <v>298</v>
      </c>
      <c r="CS321" s="3" t="s">
        <v>153</v>
      </c>
      <c r="CT321" s="3" t="s">
        <v>299</v>
      </c>
      <c r="CU321" s="3" t="s">
        <v>383</v>
      </c>
      <c r="CV321" s="3" t="s">
        <v>632</v>
      </c>
      <c r="CW321" s="3" t="s">
        <v>302</v>
      </c>
      <c r="CX321" s="3" t="s">
        <v>155</v>
      </c>
      <c r="CY321" s="3" t="s">
        <v>201</v>
      </c>
      <c r="CZ321" s="3" t="s">
        <v>199</v>
      </c>
      <c r="DA321" s="3" t="s">
        <v>199</v>
      </c>
      <c r="DB321" s="3" t="s">
        <v>199</v>
      </c>
      <c r="DC321" s="3" t="s">
        <v>200</v>
      </c>
      <c r="DD321" s="3" t="s">
        <v>200</v>
      </c>
      <c r="DE321" s="3" t="s">
        <v>200</v>
      </c>
      <c r="DF321" s="3" t="s">
        <v>201</v>
      </c>
      <c r="DG321" s="3" t="s">
        <v>201</v>
      </c>
      <c r="DH321" s="3" t="s">
        <v>201</v>
      </c>
      <c r="DI321" s="3" t="s">
        <v>201</v>
      </c>
      <c r="DJ321" s="3" t="s">
        <v>201</v>
      </c>
      <c r="DK321" s="3" t="s">
        <v>196</v>
      </c>
      <c r="DL321" s="3" t="s">
        <v>196</v>
      </c>
      <c r="DM321" s="3" t="s">
        <v>196</v>
      </c>
      <c r="DN321" s="3" t="s">
        <v>196</v>
      </c>
      <c r="DO321" s="3" t="s">
        <v>196</v>
      </c>
      <c r="DP321" s="3" t="s">
        <v>196</v>
      </c>
      <c r="DQ321" s="3" t="s">
        <v>196</v>
      </c>
      <c r="DR321" s="3" t="s">
        <v>196</v>
      </c>
      <c r="DS321" s="3" t="s">
        <v>196</v>
      </c>
      <c r="DT321" s="3" t="s">
        <v>196</v>
      </c>
      <c r="DU321" s="3" t="s">
        <v>196</v>
      </c>
      <c r="DV321" s="3" t="s">
        <v>196</v>
      </c>
      <c r="DW321" s="3" t="s">
        <v>196</v>
      </c>
      <c r="DX321" s="3" t="s">
        <v>196</v>
      </c>
      <c r="DY321" s="3" t="s">
        <v>196</v>
      </c>
      <c r="DZ321" s="3" t="s">
        <v>196</v>
      </c>
      <c r="EA321" s="3" t="s">
        <v>155</v>
      </c>
      <c r="EB321" s="3" t="s">
        <v>155</v>
      </c>
      <c r="EC321" s="3" t="s">
        <v>155</v>
      </c>
      <c r="ED321" s="3" t="s">
        <v>155</v>
      </c>
      <c r="EE321" s="3" t="s">
        <v>155</v>
      </c>
      <c r="EF321" s="3" t="s">
        <v>155</v>
      </c>
      <c r="EG321" s="3" t="s">
        <v>155</v>
      </c>
      <c r="EH321" s="3" t="s">
        <v>204</v>
      </c>
      <c r="EI321" s="3" t="s">
        <v>204</v>
      </c>
      <c r="EJ321" s="3" t="s">
        <v>204</v>
      </c>
      <c r="EK321" s="3" t="s">
        <v>204</v>
      </c>
      <c r="EL321" s="3" t="s">
        <v>204</v>
      </c>
      <c r="EM321" s="3" t="s">
        <v>204</v>
      </c>
      <c r="EN321" s="3" t="s">
        <v>204</v>
      </c>
      <c r="EO321" s="3" t="s">
        <v>183</v>
      </c>
      <c r="EP321" s="3" t="s">
        <v>183</v>
      </c>
      <c r="EQ321" s="3" t="s">
        <v>183</v>
      </c>
      <c r="ER321" s="3" t="s">
        <v>183</v>
      </c>
      <c r="ES321" s="3" t="s">
        <v>183</v>
      </c>
      <c r="ET321" s="3" t="s">
        <v>183</v>
      </c>
      <c r="EU321" s="3" t="s">
        <v>183</v>
      </c>
      <c r="EV321" s="3" t="s">
        <v>633</v>
      </c>
      <c r="EW321" s="4" t="str">
        <f>TEXT("6280198493416450180","0")</f>
        <v>6280198493416450180</v>
      </c>
    </row>
    <row r="322">
      <c r="A322" s="2">
        <v>45849.064780092594</v>
      </c>
      <c r="B322" s="3" t="s">
        <v>153</v>
      </c>
      <c r="C322" s="3" t="s">
        <v>155</v>
      </c>
      <c r="E322" s="3" t="s">
        <v>155</v>
      </c>
      <c r="F322" s="3" t="s">
        <v>153</v>
      </c>
      <c r="G322" s="3" t="s">
        <v>155</v>
      </c>
      <c r="J322" s="3" t="s">
        <v>186</v>
      </c>
      <c r="O322" s="3" t="s">
        <v>186</v>
      </c>
      <c r="S322" s="3" t="s">
        <v>158</v>
      </c>
      <c r="Y322" s="3" t="s">
        <v>186</v>
      </c>
      <c r="AD322" s="3" t="s">
        <v>186</v>
      </c>
      <c r="AG322" s="3" t="s">
        <v>224</v>
      </c>
      <c r="AH322" s="3">
        <v>2019.0</v>
      </c>
      <c r="AI322" s="3" t="s">
        <v>187</v>
      </c>
      <c r="AK322" s="3" t="s">
        <v>258</v>
      </c>
      <c r="AN322" s="3" t="s">
        <v>233</v>
      </c>
      <c r="AP322" s="3" t="s">
        <v>250</v>
      </c>
      <c r="AQ322" s="3" t="s">
        <v>190</v>
      </c>
      <c r="AR322" s="3" t="s">
        <v>190</v>
      </c>
      <c r="AS322" s="3" t="s">
        <v>250</v>
      </c>
      <c r="AT322" s="3" t="s">
        <v>234</v>
      </c>
      <c r="AU322" s="3" t="s">
        <v>153</v>
      </c>
      <c r="AV322" s="3" t="s">
        <v>155</v>
      </c>
      <c r="BD322" s="3" t="s">
        <v>153</v>
      </c>
      <c r="BE322" s="3" t="s">
        <v>220</v>
      </c>
      <c r="BF322" s="3" t="s">
        <v>227</v>
      </c>
      <c r="BG322" s="3" t="s">
        <v>227</v>
      </c>
      <c r="BH322" s="3" t="s">
        <v>227</v>
      </c>
      <c r="BI322" s="3" t="s">
        <v>195</v>
      </c>
      <c r="BJ322" s="3" t="s">
        <v>195</v>
      </c>
      <c r="BK322" s="3" t="s">
        <v>194</v>
      </c>
      <c r="BL322" s="3" t="s">
        <v>195</v>
      </c>
      <c r="BM322" s="3" t="s">
        <v>195</v>
      </c>
      <c r="BN322" s="3" t="s">
        <v>195</v>
      </c>
      <c r="BO322" s="3" t="s">
        <v>195</v>
      </c>
      <c r="BP322" s="3" t="s">
        <v>195</v>
      </c>
      <c r="BQ322" s="3" t="s">
        <v>203</v>
      </c>
      <c r="BR322" s="3" t="s">
        <v>203</v>
      </c>
      <c r="BS322" s="3" t="s">
        <v>166</v>
      </c>
      <c r="BT322" s="3" t="s">
        <v>197</v>
      </c>
      <c r="BU322" s="3" t="s">
        <v>197</v>
      </c>
      <c r="BV322" s="3" t="s">
        <v>197</v>
      </c>
      <c r="BW322" s="3" t="s">
        <v>166</v>
      </c>
      <c r="BX322" s="3" t="s">
        <v>193</v>
      </c>
      <c r="BY322" s="3" t="s">
        <v>193</v>
      </c>
      <c r="BZ322" s="3" t="s">
        <v>195</v>
      </c>
      <c r="CA322" s="3" t="s">
        <v>195</v>
      </c>
      <c r="CB322" s="3" t="s">
        <v>155</v>
      </c>
      <c r="CF322" s="3" t="s">
        <v>155</v>
      </c>
      <c r="CG322" s="3" t="s">
        <v>155</v>
      </c>
      <c r="CH322" s="3">
        <v>0.0</v>
      </c>
      <c r="CI322" s="3" t="s">
        <v>172</v>
      </c>
      <c r="CS322" s="3" t="s">
        <v>155</v>
      </c>
      <c r="CY322" s="3" t="s">
        <v>221</v>
      </c>
      <c r="CZ322" s="3" t="s">
        <v>179</v>
      </c>
      <c r="DA322" s="3" t="s">
        <v>200</v>
      </c>
      <c r="DB322" s="3" t="s">
        <v>200</v>
      </c>
      <c r="DC322" s="3" t="s">
        <v>199</v>
      </c>
      <c r="DD322" s="3" t="s">
        <v>200</v>
      </c>
      <c r="DE322" s="3" t="s">
        <v>200</v>
      </c>
      <c r="DF322" s="3" t="s">
        <v>230</v>
      </c>
      <c r="DG322" s="3" t="s">
        <v>230</v>
      </c>
      <c r="DH322" s="3" t="s">
        <v>230</v>
      </c>
      <c r="DI322" s="3" t="s">
        <v>230</v>
      </c>
      <c r="DJ322" s="3" t="s">
        <v>230</v>
      </c>
      <c r="DK322" s="3" t="s">
        <v>202</v>
      </c>
      <c r="DL322" s="3" t="s">
        <v>202</v>
      </c>
      <c r="DM322" s="3" t="s">
        <v>202</v>
      </c>
      <c r="DN322" s="3" t="s">
        <v>197</v>
      </c>
      <c r="DO322" s="3" t="s">
        <v>202</v>
      </c>
      <c r="DP322" s="3" t="s">
        <v>196</v>
      </c>
      <c r="DQ322" s="3" t="s">
        <v>202</v>
      </c>
      <c r="DR322" s="3" t="s">
        <v>203</v>
      </c>
      <c r="DS322" s="3" t="s">
        <v>203</v>
      </c>
      <c r="DT322" s="3" t="s">
        <v>203</v>
      </c>
      <c r="DU322" s="3" t="s">
        <v>196</v>
      </c>
      <c r="DV322" s="3" t="s">
        <v>197</v>
      </c>
      <c r="DW322" s="3" t="s">
        <v>203</v>
      </c>
      <c r="DX322" s="3" t="s">
        <v>197</v>
      </c>
      <c r="DY322" s="3" t="s">
        <v>197</v>
      </c>
      <c r="DZ322" s="3" t="s">
        <v>197</v>
      </c>
      <c r="EA322" s="3" t="s">
        <v>155</v>
      </c>
      <c r="EB322" s="3" t="s">
        <v>155</v>
      </c>
      <c r="EC322" s="3" t="s">
        <v>155</v>
      </c>
      <c r="ED322" s="3" t="s">
        <v>155</v>
      </c>
      <c r="EE322" s="3" t="s">
        <v>155</v>
      </c>
      <c r="EF322" s="3" t="s">
        <v>155</v>
      </c>
      <c r="EG322" s="3" t="s">
        <v>155</v>
      </c>
      <c r="EH322" s="3" t="s">
        <v>204</v>
      </c>
      <c r="EI322" s="3" t="s">
        <v>204</v>
      </c>
      <c r="EJ322" s="3" t="s">
        <v>204</v>
      </c>
      <c r="EK322" s="3" t="s">
        <v>204</v>
      </c>
      <c r="EL322" s="3" t="s">
        <v>204</v>
      </c>
      <c r="EM322" s="3" t="s">
        <v>204</v>
      </c>
      <c r="EN322" s="3" t="s">
        <v>204</v>
      </c>
      <c r="EO322" s="3" t="s">
        <v>205</v>
      </c>
      <c r="EP322" s="3" t="s">
        <v>206</v>
      </c>
      <c r="EQ322" s="3" t="s">
        <v>206</v>
      </c>
      <c r="ER322" s="3" t="s">
        <v>206</v>
      </c>
      <c r="ES322" s="3" t="s">
        <v>192</v>
      </c>
      <c r="ET322" s="3" t="s">
        <v>206</v>
      </c>
      <c r="EU322" s="3" t="s">
        <v>205</v>
      </c>
      <c r="EV322" s="3" t="s">
        <v>634</v>
      </c>
      <c r="EW322" s="4" t="str">
        <f>TEXT("6280211974617957089","0")</f>
        <v>6280211974617957089</v>
      </c>
    </row>
    <row r="323">
      <c r="A323" s="2">
        <v>45849.0906712963</v>
      </c>
      <c r="B323" s="3" t="s">
        <v>153</v>
      </c>
      <c r="C323" s="3" t="s">
        <v>155</v>
      </c>
      <c r="E323" s="3" t="s">
        <v>155</v>
      </c>
      <c r="F323" s="3" t="s">
        <v>153</v>
      </c>
      <c r="G323" s="3" t="s">
        <v>155</v>
      </c>
      <c r="J323" s="3" t="s">
        <v>186</v>
      </c>
      <c r="N323" s="3" t="s">
        <v>158</v>
      </c>
      <c r="S323" s="3" t="s">
        <v>158</v>
      </c>
      <c r="W323" s="3" t="s">
        <v>157</v>
      </c>
      <c r="AB323" s="3" t="s">
        <v>157</v>
      </c>
      <c r="AG323" s="3" t="s">
        <v>159</v>
      </c>
      <c r="AH323" s="3">
        <v>2002.0</v>
      </c>
      <c r="AI323" s="3" t="s">
        <v>187</v>
      </c>
      <c r="AK323" s="3" t="s">
        <v>258</v>
      </c>
      <c r="AN323" s="3" t="s">
        <v>314</v>
      </c>
      <c r="AP323" s="3" t="s">
        <v>250</v>
      </c>
      <c r="AQ323" s="3" t="s">
        <v>190</v>
      </c>
      <c r="AR323" s="3" t="s">
        <v>190</v>
      </c>
      <c r="AS323" s="3" t="s">
        <v>210</v>
      </c>
      <c r="AT323" s="3" t="s">
        <v>218</v>
      </c>
      <c r="AU323" s="3" t="s">
        <v>153</v>
      </c>
      <c r="AV323" s="3" t="s">
        <v>155</v>
      </c>
      <c r="BD323" s="3" t="s">
        <v>153</v>
      </c>
      <c r="BE323" s="3" t="s">
        <v>227</v>
      </c>
      <c r="BF323" s="3" t="s">
        <v>164</v>
      </c>
      <c r="BG323" s="3" t="s">
        <v>227</v>
      </c>
      <c r="BH323" s="3" t="s">
        <v>164</v>
      </c>
      <c r="BI323" s="3" t="s">
        <v>195</v>
      </c>
      <c r="BJ323" s="3" t="s">
        <v>193</v>
      </c>
      <c r="BK323" s="3" t="s">
        <v>193</v>
      </c>
      <c r="BL323" s="3" t="s">
        <v>193</v>
      </c>
      <c r="BM323" s="3" t="s">
        <v>193</v>
      </c>
      <c r="BN323" s="3" t="s">
        <v>195</v>
      </c>
      <c r="BO323" s="3" t="s">
        <v>193</v>
      </c>
      <c r="BP323" s="3" t="s">
        <v>193</v>
      </c>
      <c r="BQ323" s="3" t="s">
        <v>196</v>
      </c>
      <c r="BR323" s="3" t="s">
        <v>197</v>
      </c>
      <c r="BS323" s="3" t="s">
        <v>196</v>
      </c>
      <c r="BT323" s="3" t="s">
        <v>197</v>
      </c>
      <c r="BU323" s="3" t="s">
        <v>196</v>
      </c>
      <c r="BV323" s="3" t="s">
        <v>197</v>
      </c>
      <c r="BW323" s="3" t="s">
        <v>197</v>
      </c>
      <c r="BX323" s="3" t="s">
        <v>193</v>
      </c>
      <c r="BY323" s="3" t="s">
        <v>193</v>
      </c>
      <c r="BZ323" s="3" t="s">
        <v>193</v>
      </c>
      <c r="CA323" s="3" t="s">
        <v>195</v>
      </c>
      <c r="CB323" s="3" t="s">
        <v>153</v>
      </c>
      <c r="CC323" s="3" t="s">
        <v>167</v>
      </c>
      <c r="CD323" s="3" t="s">
        <v>168</v>
      </c>
      <c r="CE323" s="3" t="s">
        <v>155</v>
      </c>
      <c r="CF323" s="3" t="s">
        <v>155</v>
      </c>
      <c r="CG323" s="3" t="s">
        <v>155</v>
      </c>
      <c r="CH323" s="3">
        <v>0.0</v>
      </c>
      <c r="CI323" s="3" t="s">
        <v>172</v>
      </c>
      <c r="CS323" s="3" t="s">
        <v>155</v>
      </c>
      <c r="CY323" s="3" t="s">
        <v>180</v>
      </c>
      <c r="CZ323" s="3" t="s">
        <v>200</v>
      </c>
      <c r="DA323" s="3" t="s">
        <v>200</v>
      </c>
      <c r="DB323" s="3" t="s">
        <v>200</v>
      </c>
      <c r="DC323" s="3" t="s">
        <v>200</v>
      </c>
      <c r="DD323" s="3" t="s">
        <v>200</v>
      </c>
      <c r="DE323" s="3" t="s">
        <v>200</v>
      </c>
      <c r="DF323" s="3" t="s">
        <v>180</v>
      </c>
      <c r="DG323" s="3" t="s">
        <v>180</v>
      </c>
      <c r="DH323" s="3" t="s">
        <v>180</v>
      </c>
      <c r="DI323" s="3" t="s">
        <v>180</v>
      </c>
      <c r="DJ323" s="3" t="s">
        <v>180</v>
      </c>
      <c r="DK323" s="3" t="s">
        <v>202</v>
      </c>
      <c r="DL323" s="3" t="s">
        <v>197</v>
      </c>
      <c r="DM323" s="3" t="s">
        <v>197</v>
      </c>
      <c r="DN323" s="3" t="s">
        <v>197</v>
      </c>
      <c r="DO323" s="3" t="s">
        <v>196</v>
      </c>
      <c r="DP323" s="3" t="s">
        <v>181</v>
      </c>
      <c r="DQ323" s="3" t="s">
        <v>203</v>
      </c>
      <c r="DR323" s="3" t="s">
        <v>197</v>
      </c>
      <c r="DS323" s="3" t="s">
        <v>203</v>
      </c>
      <c r="DT323" s="3" t="s">
        <v>203</v>
      </c>
      <c r="DU323" s="3" t="s">
        <v>202</v>
      </c>
      <c r="DV323" s="3" t="s">
        <v>202</v>
      </c>
      <c r="DW323" s="3" t="s">
        <v>202</v>
      </c>
      <c r="DX323" s="3" t="s">
        <v>202</v>
      </c>
      <c r="DY323" s="3" t="s">
        <v>202</v>
      </c>
      <c r="DZ323" s="3" t="s">
        <v>197</v>
      </c>
      <c r="EA323" s="3" t="s">
        <v>155</v>
      </c>
      <c r="EB323" s="3" t="s">
        <v>155</v>
      </c>
      <c r="EC323" s="3" t="s">
        <v>155</v>
      </c>
      <c r="ED323" s="3" t="s">
        <v>155</v>
      </c>
      <c r="EE323" s="3" t="s">
        <v>155</v>
      </c>
      <c r="EF323" s="3" t="s">
        <v>155</v>
      </c>
      <c r="EG323" s="3" t="s">
        <v>155</v>
      </c>
      <c r="EH323" s="3" t="s">
        <v>222</v>
      </c>
      <c r="EI323" s="3" t="s">
        <v>222</v>
      </c>
      <c r="EJ323" s="3" t="s">
        <v>215</v>
      </c>
      <c r="EK323" s="3" t="s">
        <v>215</v>
      </c>
      <c r="EL323" s="3" t="s">
        <v>182</v>
      </c>
      <c r="EM323" s="3" t="s">
        <v>222</v>
      </c>
      <c r="EN323" s="3" t="s">
        <v>215</v>
      </c>
      <c r="EO323" s="3" t="s">
        <v>205</v>
      </c>
      <c r="EP323" s="3" t="s">
        <v>206</v>
      </c>
      <c r="EQ323" s="3" t="s">
        <v>192</v>
      </c>
      <c r="ER323" s="3" t="s">
        <v>183</v>
      </c>
      <c r="ES323" s="3" t="s">
        <v>183</v>
      </c>
      <c r="ET323" s="3" t="s">
        <v>183</v>
      </c>
      <c r="EU323" s="3" t="s">
        <v>192</v>
      </c>
      <c r="EV323" s="3" t="s">
        <v>635</v>
      </c>
      <c r="EW323" s="4" t="str">
        <f>TEXT("6280234347218226113","0")</f>
        <v>6280234347218226113</v>
      </c>
    </row>
    <row r="324">
      <c r="A324" s="2">
        <v>45849.095347222225</v>
      </c>
      <c r="B324" s="3" t="s">
        <v>153</v>
      </c>
      <c r="C324" s="3" t="s">
        <v>155</v>
      </c>
      <c r="E324" s="3" t="s">
        <v>155</v>
      </c>
      <c r="F324" s="3" t="s">
        <v>155</v>
      </c>
      <c r="G324" s="3" t="s">
        <v>153</v>
      </c>
      <c r="I324" s="3" t="s">
        <v>158</v>
      </c>
      <c r="N324" s="3" t="s">
        <v>158</v>
      </c>
      <c r="R324" s="3" t="s">
        <v>157</v>
      </c>
      <c r="Y324" s="3" t="s">
        <v>186</v>
      </c>
      <c r="AC324" s="3" t="s">
        <v>158</v>
      </c>
      <c r="AG324" s="3" t="s">
        <v>208</v>
      </c>
      <c r="AH324" s="3">
        <v>2024.0</v>
      </c>
      <c r="AI324" s="3" t="s">
        <v>187</v>
      </c>
      <c r="AL324" s="3" t="s">
        <v>237</v>
      </c>
      <c r="AN324" s="3" t="s">
        <v>270</v>
      </c>
      <c r="AP324" s="3" t="s">
        <v>243</v>
      </c>
      <c r="AQ324" s="3" t="s">
        <v>243</v>
      </c>
      <c r="AR324" s="3" t="s">
        <v>243</v>
      </c>
      <c r="AS324" s="3" t="s">
        <v>243</v>
      </c>
      <c r="AT324" s="3" t="s">
        <v>162</v>
      </c>
      <c r="AU324" s="3" t="s">
        <v>155</v>
      </c>
      <c r="BD324" s="3" t="s">
        <v>153</v>
      </c>
      <c r="BE324" s="3" t="s">
        <v>227</v>
      </c>
      <c r="BF324" s="3" t="s">
        <v>227</v>
      </c>
      <c r="BG324" s="3" t="s">
        <v>191</v>
      </c>
      <c r="BH324" s="3" t="s">
        <v>191</v>
      </c>
      <c r="BI324" s="3" t="s">
        <v>194</v>
      </c>
      <c r="BJ324" s="3" t="s">
        <v>194</v>
      </c>
      <c r="BK324" s="3" t="s">
        <v>194</v>
      </c>
      <c r="BL324" s="3" t="s">
        <v>194</v>
      </c>
      <c r="BM324" s="3" t="s">
        <v>194</v>
      </c>
      <c r="BN324" s="3" t="s">
        <v>194</v>
      </c>
      <c r="BO324" s="3" t="s">
        <v>194</v>
      </c>
      <c r="BP324" s="3" t="s">
        <v>194</v>
      </c>
      <c r="BQ324" s="3" t="s">
        <v>181</v>
      </c>
      <c r="BR324" s="3" t="s">
        <v>181</v>
      </c>
      <c r="BS324" s="3" t="s">
        <v>196</v>
      </c>
      <c r="BT324" s="3" t="s">
        <v>196</v>
      </c>
      <c r="BU324" s="3" t="s">
        <v>196</v>
      </c>
      <c r="BV324" s="3" t="s">
        <v>196</v>
      </c>
      <c r="BW324" s="3" t="s">
        <v>196</v>
      </c>
      <c r="CB324" s="3" t="s">
        <v>153</v>
      </c>
      <c r="CC324" s="3" t="s">
        <v>167</v>
      </c>
      <c r="CD324" s="3" t="s">
        <v>168</v>
      </c>
      <c r="CE324" s="3" t="s">
        <v>169</v>
      </c>
      <c r="CF324" s="3" t="s">
        <v>155</v>
      </c>
      <c r="CG324" s="3" t="s">
        <v>256</v>
      </c>
      <c r="CH324" s="3">
        <v>1.0</v>
      </c>
      <c r="CK324" s="3" t="s">
        <v>307</v>
      </c>
      <c r="CS324" s="3" t="s">
        <v>153</v>
      </c>
      <c r="CT324" s="3" t="s">
        <v>173</v>
      </c>
      <c r="CU324" s="3" t="s">
        <v>300</v>
      </c>
      <c r="CV324" s="3" t="s">
        <v>301</v>
      </c>
      <c r="CW324" s="3" t="s">
        <v>308</v>
      </c>
      <c r="CX324" s="3" t="s">
        <v>177</v>
      </c>
      <c r="CY324" s="3" t="s">
        <v>180</v>
      </c>
      <c r="CZ324" s="3" t="s">
        <v>179</v>
      </c>
      <c r="DA324" s="3" t="s">
        <v>179</v>
      </c>
      <c r="DB324" s="3" t="s">
        <v>200</v>
      </c>
      <c r="DC324" s="3" t="s">
        <v>179</v>
      </c>
      <c r="DD324" s="3" t="s">
        <v>179</v>
      </c>
      <c r="DE324" s="3" t="s">
        <v>200</v>
      </c>
      <c r="DF324" s="3" t="s">
        <v>180</v>
      </c>
      <c r="DG324" s="3" t="s">
        <v>180</v>
      </c>
      <c r="DH324" s="3" t="s">
        <v>180</v>
      </c>
      <c r="DI324" s="3" t="s">
        <v>201</v>
      </c>
      <c r="DJ324" s="3" t="s">
        <v>180</v>
      </c>
      <c r="DK324" s="3" t="s">
        <v>196</v>
      </c>
      <c r="DL324" s="3" t="s">
        <v>196</v>
      </c>
      <c r="DM324" s="3" t="s">
        <v>196</v>
      </c>
      <c r="DN324" s="3" t="s">
        <v>196</v>
      </c>
      <c r="DO324" s="3" t="s">
        <v>196</v>
      </c>
      <c r="DP324" s="3" t="s">
        <v>203</v>
      </c>
      <c r="DQ324" s="3" t="s">
        <v>196</v>
      </c>
      <c r="DR324" s="3" t="s">
        <v>196</v>
      </c>
      <c r="DS324" s="3" t="s">
        <v>203</v>
      </c>
      <c r="DT324" s="3" t="s">
        <v>203</v>
      </c>
      <c r="DU324" s="3" t="s">
        <v>197</v>
      </c>
      <c r="DV324" s="3" t="s">
        <v>197</v>
      </c>
      <c r="DW324" s="3" t="s">
        <v>197</v>
      </c>
      <c r="DX324" s="3" t="s">
        <v>181</v>
      </c>
      <c r="DY324" s="3" t="s">
        <v>181</v>
      </c>
      <c r="DZ324" s="3" t="s">
        <v>181</v>
      </c>
      <c r="EA324" s="3" t="s">
        <v>214</v>
      </c>
      <c r="EB324" s="3" t="s">
        <v>214</v>
      </c>
      <c r="EC324" s="3" t="s">
        <v>214</v>
      </c>
      <c r="ED324" s="3" t="s">
        <v>155</v>
      </c>
      <c r="EE324" s="3" t="s">
        <v>155</v>
      </c>
      <c r="EF324" s="3" t="s">
        <v>214</v>
      </c>
      <c r="EG324" s="3" t="s">
        <v>340</v>
      </c>
      <c r="EH324" s="3" t="s">
        <v>222</v>
      </c>
      <c r="EI324" s="3" t="s">
        <v>215</v>
      </c>
      <c r="EJ324" s="3" t="s">
        <v>215</v>
      </c>
      <c r="EK324" s="3" t="s">
        <v>222</v>
      </c>
      <c r="EL324" s="3" t="s">
        <v>182</v>
      </c>
      <c r="EM324" s="3" t="s">
        <v>215</v>
      </c>
      <c r="EN324" s="3" t="s">
        <v>182</v>
      </c>
      <c r="EO324" s="3" t="s">
        <v>205</v>
      </c>
      <c r="EP324" s="3" t="s">
        <v>192</v>
      </c>
      <c r="EQ324" s="3" t="s">
        <v>206</v>
      </c>
      <c r="ER324" s="3" t="s">
        <v>206</v>
      </c>
      <c r="ES324" s="3" t="s">
        <v>206</v>
      </c>
      <c r="ET324" s="3" t="s">
        <v>206</v>
      </c>
      <c r="EU324" s="3" t="s">
        <v>192</v>
      </c>
      <c r="EV324" s="3" t="s">
        <v>636</v>
      </c>
      <c r="EW324" s="4" t="str">
        <f>TEXT("6280238384915136825","0")</f>
        <v>6280238384915136825</v>
      </c>
    </row>
    <row r="325">
      <c r="A325" s="2">
        <v>45849.31240740741</v>
      </c>
      <c r="B325" s="3" t="s">
        <v>153</v>
      </c>
      <c r="C325" s="3" t="s">
        <v>155</v>
      </c>
      <c r="E325" s="3" t="s">
        <v>155</v>
      </c>
      <c r="F325" s="3" t="s">
        <v>155</v>
      </c>
      <c r="G325" s="3" t="s">
        <v>153</v>
      </c>
      <c r="I325" s="3" t="s">
        <v>158</v>
      </c>
      <c r="M325" s="3" t="s">
        <v>157</v>
      </c>
      <c r="R325" s="3" t="s">
        <v>157</v>
      </c>
      <c r="W325" s="3" t="s">
        <v>157</v>
      </c>
      <c r="AC325" s="3" t="s">
        <v>158</v>
      </c>
      <c r="AG325" s="3" t="s">
        <v>224</v>
      </c>
      <c r="AH325" s="3">
        <v>2021.0</v>
      </c>
      <c r="AI325" s="3" t="s">
        <v>187</v>
      </c>
      <c r="AJ325" s="3" t="s">
        <v>188</v>
      </c>
      <c r="AN325" s="3" t="s">
        <v>246</v>
      </c>
      <c r="AP325" s="3" t="s">
        <v>250</v>
      </c>
      <c r="AQ325" s="3" t="s">
        <v>250</v>
      </c>
      <c r="AR325" s="3" t="s">
        <v>250</v>
      </c>
      <c r="AS325" s="3" t="s">
        <v>250</v>
      </c>
      <c r="AT325" s="3" t="s">
        <v>234</v>
      </c>
      <c r="AU325" s="3" t="s">
        <v>153</v>
      </c>
      <c r="AV325" s="3" t="s">
        <v>153</v>
      </c>
      <c r="AW325" s="3" t="s">
        <v>355</v>
      </c>
      <c r="AX325" s="3" t="s">
        <v>153</v>
      </c>
      <c r="AY325" s="3" t="s">
        <v>212</v>
      </c>
      <c r="BD325" s="3" t="s">
        <v>153</v>
      </c>
      <c r="BE325" s="3" t="s">
        <v>191</v>
      </c>
      <c r="BF325" s="3" t="s">
        <v>164</v>
      </c>
      <c r="BG325" s="3" t="s">
        <v>227</v>
      </c>
      <c r="BH325" s="3" t="s">
        <v>191</v>
      </c>
      <c r="BI325" s="3" t="s">
        <v>195</v>
      </c>
      <c r="BJ325" s="3" t="s">
        <v>195</v>
      </c>
      <c r="BK325" s="3" t="s">
        <v>193</v>
      </c>
      <c r="BL325" s="3" t="s">
        <v>193</v>
      </c>
      <c r="BM325" s="3" t="s">
        <v>193</v>
      </c>
      <c r="BN325" s="3" t="s">
        <v>193</v>
      </c>
      <c r="BO325" s="3" t="s">
        <v>193</v>
      </c>
      <c r="BP325" s="3" t="s">
        <v>193</v>
      </c>
      <c r="BQ325" s="3" t="s">
        <v>196</v>
      </c>
      <c r="BR325" s="3" t="s">
        <v>196</v>
      </c>
      <c r="BS325" s="3" t="s">
        <v>197</v>
      </c>
      <c r="BT325" s="3" t="s">
        <v>197</v>
      </c>
      <c r="BU325" s="3" t="s">
        <v>197</v>
      </c>
      <c r="BV325" s="3" t="s">
        <v>166</v>
      </c>
      <c r="BW325" s="3" t="s">
        <v>197</v>
      </c>
      <c r="BX325" s="3" t="s">
        <v>193</v>
      </c>
      <c r="BY325" s="3" t="s">
        <v>195</v>
      </c>
      <c r="BZ325" s="3" t="s">
        <v>193</v>
      </c>
      <c r="CA325" s="3" t="s">
        <v>195</v>
      </c>
      <c r="CB325" s="3" t="s">
        <v>155</v>
      </c>
      <c r="CF325" s="3" t="s">
        <v>155</v>
      </c>
      <c r="CG325" s="3" t="s">
        <v>155</v>
      </c>
      <c r="CH325" s="3">
        <v>0.0</v>
      </c>
      <c r="CI325" s="3" t="s">
        <v>172</v>
      </c>
      <c r="CS325" s="3" t="s">
        <v>155</v>
      </c>
      <c r="CY325" s="3" t="s">
        <v>221</v>
      </c>
      <c r="CZ325" s="3" t="s">
        <v>179</v>
      </c>
      <c r="DA325" s="3" t="s">
        <v>200</v>
      </c>
      <c r="DB325" s="3" t="s">
        <v>200</v>
      </c>
      <c r="DC325" s="3" t="s">
        <v>179</v>
      </c>
      <c r="DD325" s="3" t="s">
        <v>200</v>
      </c>
      <c r="DE325" s="3" t="s">
        <v>200</v>
      </c>
      <c r="DF325" s="3" t="s">
        <v>230</v>
      </c>
      <c r="DG325" s="3" t="s">
        <v>230</v>
      </c>
      <c r="DH325" s="3" t="s">
        <v>230</v>
      </c>
      <c r="DI325" s="3" t="s">
        <v>230</v>
      </c>
      <c r="DJ325" s="3" t="s">
        <v>230</v>
      </c>
      <c r="DK325" s="3" t="s">
        <v>197</v>
      </c>
      <c r="DL325" s="3" t="s">
        <v>196</v>
      </c>
      <c r="DM325" s="3" t="s">
        <v>197</v>
      </c>
      <c r="DN325" s="3" t="s">
        <v>197</v>
      </c>
      <c r="DO325" s="3" t="s">
        <v>197</v>
      </c>
      <c r="DP325" s="3" t="s">
        <v>196</v>
      </c>
      <c r="DQ325" s="3" t="s">
        <v>196</v>
      </c>
      <c r="DR325" s="3" t="s">
        <v>181</v>
      </c>
      <c r="DS325" s="3" t="s">
        <v>203</v>
      </c>
      <c r="DT325" s="3" t="s">
        <v>203</v>
      </c>
      <c r="DU325" s="3" t="s">
        <v>197</v>
      </c>
      <c r="DV325" s="3" t="s">
        <v>197</v>
      </c>
      <c r="DW325" s="3" t="s">
        <v>197</v>
      </c>
      <c r="DX325" s="3" t="s">
        <v>197</v>
      </c>
      <c r="DY325" s="3" t="s">
        <v>197</v>
      </c>
      <c r="DZ325" s="3" t="s">
        <v>197</v>
      </c>
      <c r="EA325" s="3" t="s">
        <v>155</v>
      </c>
      <c r="EB325" s="3" t="s">
        <v>155</v>
      </c>
      <c r="EC325" s="3" t="s">
        <v>155</v>
      </c>
      <c r="ED325" s="3" t="s">
        <v>155</v>
      </c>
      <c r="EE325" s="3" t="s">
        <v>155</v>
      </c>
      <c r="EF325" s="3" t="s">
        <v>155</v>
      </c>
      <c r="EG325" s="3" t="s">
        <v>155</v>
      </c>
      <c r="EH325" s="3" t="s">
        <v>204</v>
      </c>
      <c r="EI325" s="3" t="s">
        <v>204</v>
      </c>
      <c r="EJ325" s="3" t="s">
        <v>204</v>
      </c>
      <c r="EK325" s="3" t="s">
        <v>204</v>
      </c>
      <c r="EL325" s="3" t="s">
        <v>182</v>
      </c>
      <c r="EM325" s="3" t="s">
        <v>215</v>
      </c>
      <c r="EN325" s="3" t="s">
        <v>204</v>
      </c>
      <c r="EO325" s="3" t="s">
        <v>205</v>
      </c>
      <c r="EP325" s="3" t="s">
        <v>205</v>
      </c>
      <c r="EQ325" s="3" t="s">
        <v>205</v>
      </c>
      <c r="ER325" s="3" t="s">
        <v>205</v>
      </c>
      <c r="ES325" s="3" t="s">
        <v>205</v>
      </c>
      <c r="ET325" s="3" t="s">
        <v>205</v>
      </c>
      <c r="EU325" s="3" t="s">
        <v>205</v>
      </c>
      <c r="EV325" s="3" t="s">
        <v>637</v>
      </c>
      <c r="EW325" s="4" t="str">
        <f>TEXT("6280425922617578307","0")</f>
        <v>6280425922617578307</v>
      </c>
    </row>
    <row r="326">
      <c r="A326" s="2">
        <v>45849.337118055555</v>
      </c>
      <c r="B326" s="3" t="s">
        <v>153</v>
      </c>
      <c r="C326" s="3" t="s">
        <v>155</v>
      </c>
      <c r="E326" s="3" t="s">
        <v>153</v>
      </c>
      <c r="F326" s="3" t="s">
        <v>155</v>
      </c>
      <c r="G326" s="3" t="s">
        <v>155</v>
      </c>
      <c r="K326" s="3" t="s">
        <v>185</v>
      </c>
      <c r="O326" s="3" t="s">
        <v>186</v>
      </c>
      <c r="S326" s="3" t="s">
        <v>158</v>
      </c>
      <c r="X326" s="3" t="s">
        <v>158</v>
      </c>
      <c r="AB326" s="3" t="s">
        <v>157</v>
      </c>
      <c r="AG326" s="3" t="s">
        <v>638</v>
      </c>
      <c r="AH326" s="3">
        <v>2021.0</v>
      </c>
      <c r="AI326" s="3" t="s">
        <v>187</v>
      </c>
      <c r="AM326" s="3" t="s">
        <v>272</v>
      </c>
      <c r="AN326" s="3" t="s">
        <v>639</v>
      </c>
      <c r="AP326" s="3" t="s">
        <v>250</v>
      </c>
      <c r="AQ326" s="3" t="s">
        <v>250</v>
      </c>
      <c r="AR326" s="3" t="s">
        <v>250</v>
      </c>
      <c r="AS326" s="3" t="s">
        <v>250</v>
      </c>
      <c r="AT326" s="3" t="s">
        <v>234</v>
      </c>
      <c r="AU326" s="3" t="s">
        <v>153</v>
      </c>
      <c r="AV326" s="3" t="s">
        <v>153</v>
      </c>
      <c r="AW326" s="3" t="s">
        <v>163</v>
      </c>
      <c r="AX326" s="3" t="s">
        <v>153</v>
      </c>
      <c r="AY326" s="3" t="s">
        <v>212</v>
      </c>
      <c r="BD326" s="3" t="s">
        <v>153</v>
      </c>
      <c r="BE326" s="3" t="s">
        <v>191</v>
      </c>
      <c r="BF326" s="3" t="s">
        <v>191</v>
      </c>
      <c r="BG326" s="3" t="s">
        <v>220</v>
      </c>
      <c r="BH326" s="3" t="s">
        <v>220</v>
      </c>
      <c r="BI326" s="3" t="s">
        <v>195</v>
      </c>
      <c r="BJ326" s="3" t="s">
        <v>193</v>
      </c>
      <c r="BK326" s="3" t="s">
        <v>195</v>
      </c>
      <c r="BL326" s="3" t="s">
        <v>193</v>
      </c>
      <c r="BM326" s="3" t="s">
        <v>193</v>
      </c>
      <c r="BN326" s="3" t="s">
        <v>193</v>
      </c>
      <c r="BO326" s="3" t="s">
        <v>193</v>
      </c>
      <c r="BP326" s="3" t="s">
        <v>193</v>
      </c>
      <c r="BQ326" s="3" t="s">
        <v>196</v>
      </c>
      <c r="BR326" s="3" t="s">
        <v>197</v>
      </c>
      <c r="BS326" s="3" t="s">
        <v>166</v>
      </c>
      <c r="BT326" s="3" t="s">
        <v>166</v>
      </c>
      <c r="BU326" s="3" t="s">
        <v>166</v>
      </c>
      <c r="BV326" s="3" t="s">
        <v>166</v>
      </c>
      <c r="BW326" s="3" t="s">
        <v>166</v>
      </c>
      <c r="BX326" s="3" t="s">
        <v>165</v>
      </c>
      <c r="BY326" s="3" t="s">
        <v>193</v>
      </c>
      <c r="BZ326" s="3" t="s">
        <v>165</v>
      </c>
      <c r="CA326" s="3" t="s">
        <v>193</v>
      </c>
      <c r="CB326" s="3" t="s">
        <v>155</v>
      </c>
      <c r="CF326" s="3" t="s">
        <v>155</v>
      </c>
      <c r="CG326" s="3" t="s">
        <v>155</v>
      </c>
      <c r="CH326" s="3">
        <v>0.0</v>
      </c>
      <c r="CI326" s="3" t="s">
        <v>172</v>
      </c>
      <c r="CS326" s="3" t="s">
        <v>155</v>
      </c>
      <c r="CY326" s="3" t="s">
        <v>180</v>
      </c>
      <c r="CZ326" s="3" t="s">
        <v>179</v>
      </c>
      <c r="DA326" s="3" t="s">
        <v>179</v>
      </c>
      <c r="DB326" s="3" t="s">
        <v>200</v>
      </c>
      <c r="DC326" s="3" t="s">
        <v>200</v>
      </c>
      <c r="DD326" s="3" t="s">
        <v>200</v>
      </c>
      <c r="DE326" s="3" t="s">
        <v>200</v>
      </c>
      <c r="DF326" s="3" t="s">
        <v>178</v>
      </c>
      <c r="DG326" s="3" t="s">
        <v>230</v>
      </c>
      <c r="DH326" s="3" t="s">
        <v>180</v>
      </c>
      <c r="DI326" s="3" t="s">
        <v>230</v>
      </c>
      <c r="DJ326" s="3" t="s">
        <v>230</v>
      </c>
      <c r="DK326" s="3" t="s">
        <v>197</v>
      </c>
      <c r="DL326" s="3" t="s">
        <v>196</v>
      </c>
      <c r="DM326" s="3" t="s">
        <v>202</v>
      </c>
      <c r="DN326" s="3" t="s">
        <v>202</v>
      </c>
      <c r="DO326" s="3" t="s">
        <v>197</v>
      </c>
      <c r="DP326" s="3" t="s">
        <v>197</v>
      </c>
      <c r="DQ326" s="3" t="s">
        <v>203</v>
      </c>
      <c r="DR326" s="3" t="s">
        <v>203</v>
      </c>
      <c r="DS326" s="3" t="s">
        <v>203</v>
      </c>
      <c r="DT326" s="3" t="s">
        <v>203</v>
      </c>
      <c r="DU326" s="3" t="s">
        <v>202</v>
      </c>
      <c r="DV326" s="3" t="s">
        <v>202</v>
      </c>
      <c r="DW326" s="3" t="s">
        <v>202</v>
      </c>
      <c r="DX326" s="3" t="s">
        <v>202</v>
      </c>
      <c r="DY326" s="3" t="s">
        <v>202</v>
      </c>
      <c r="DZ326" s="3" t="s">
        <v>202</v>
      </c>
      <c r="EA326" s="3" t="s">
        <v>155</v>
      </c>
      <c r="EB326" s="3" t="s">
        <v>155</v>
      </c>
      <c r="EC326" s="3" t="s">
        <v>155</v>
      </c>
      <c r="ED326" s="3" t="s">
        <v>155</v>
      </c>
      <c r="EE326" s="3" t="s">
        <v>155</v>
      </c>
      <c r="EF326" s="3" t="s">
        <v>155</v>
      </c>
      <c r="EG326" s="3" t="s">
        <v>155</v>
      </c>
      <c r="EH326" s="3" t="s">
        <v>204</v>
      </c>
      <c r="EI326" s="3" t="s">
        <v>204</v>
      </c>
      <c r="EJ326" s="3" t="s">
        <v>204</v>
      </c>
      <c r="EK326" s="3" t="s">
        <v>222</v>
      </c>
      <c r="EL326" s="3" t="s">
        <v>182</v>
      </c>
      <c r="EM326" s="3" t="s">
        <v>182</v>
      </c>
      <c r="EN326" s="3" t="s">
        <v>182</v>
      </c>
      <c r="EO326" s="3" t="s">
        <v>183</v>
      </c>
      <c r="EP326" s="3" t="s">
        <v>183</v>
      </c>
      <c r="EQ326" s="3" t="s">
        <v>183</v>
      </c>
      <c r="ER326" s="3" t="s">
        <v>183</v>
      </c>
      <c r="ES326" s="3" t="s">
        <v>183</v>
      </c>
      <c r="ET326" s="3" t="s">
        <v>183</v>
      </c>
      <c r="EU326" s="3" t="s">
        <v>183</v>
      </c>
      <c r="EV326" s="3" t="s">
        <v>640</v>
      </c>
      <c r="EW326" s="4" t="str">
        <f>TEXT("6280447272027892380","0")</f>
        <v>6280447272027892380</v>
      </c>
    </row>
    <row r="327">
      <c r="A327" s="2">
        <v>45849.34644675926</v>
      </c>
      <c r="B327" s="3" t="s">
        <v>153</v>
      </c>
      <c r="C327" s="3" t="s">
        <v>155</v>
      </c>
      <c r="E327" s="3" t="s">
        <v>155</v>
      </c>
      <c r="F327" s="3" t="s">
        <v>155</v>
      </c>
      <c r="G327" s="3" t="s">
        <v>155</v>
      </c>
      <c r="J327" s="3" t="s">
        <v>186</v>
      </c>
      <c r="O327" s="3" t="s">
        <v>186</v>
      </c>
      <c r="S327" s="3" t="s">
        <v>158</v>
      </c>
      <c r="W327" s="3" t="s">
        <v>157</v>
      </c>
      <c r="AB327" s="3" t="s">
        <v>157</v>
      </c>
      <c r="AG327" s="3" t="s">
        <v>224</v>
      </c>
      <c r="AH327" s="3">
        <v>2015.0</v>
      </c>
      <c r="AI327" s="3" t="s">
        <v>187</v>
      </c>
      <c r="AK327" s="3" t="s">
        <v>258</v>
      </c>
      <c r="AN327" s="3" t="s">
        <v>189</v>
      </c>
      <c r="AP327" s="3" t="s">
        <v>210</v>
      </c>
      <c r="AQ327" s="3" t="s">
        <v>250</v>
      </c>
      <c r="AR327" s="3" t="s">
        <v>190</v>
      </c>
      <c r="AS327" s="3" t="s">
        <v>250</v>
      </c>
      <c r="AT327" s="3" t="s">
        <v>226</v>
      </c>
      <c r="AU327" s="3" t="s">
        <v>153</v>
      </c>
      <c r="AV327" s="3" t="s">
        <v>155</v>
      </c>
      <c r="BD327" s="3" t="s">
        <v>155</v>
      </c>
      <c r="CI327" s="3" t="s">
        <v>172</v>
      </c>
      <c r="CS327" s="3" t="s">
        <v>155</v>
      </c>
      <c r="CY327" s="3" t="s">
        <v>221</v>
      </c>
      <c r="CZ327" s="3" t="s">
        <v>229</v>
      </c>
      <c r="DA327" s="3" t="s">
        <v>179</v>
      </c>
      <c r="DB327" s="3" t="s">
        <v>200</v>
      </c>
      <c r="DC327" s="3" t="s">
        <v>179</v>
      </c>
      <c r="DD327" s="3" t="s">
        <v>200</v>
      </c>
      <c r="DE327" s="3" t="s">
        <v>200</v>
      </c>
      <c r="DF327" s="3" t="s">
        <v>230</v>
      </c>
      <c r="DG327" s="3" t="s">
        <v>230</v>
      </c>
      <c r="DH327" s="3" t="s">
        <v>201</v>
      </c>
      <c r="DI327" s="3" t="s">
        <v>201</v>
      </c>
      <c r="DJ327" s="3" t="s">
        <v>180</v>
      </c>
      <c r="DK327" s="3" t="s">
        <v>196</v>
      </c>
      <c r="DL327" s="3" t="s">
        <v>181</v>
      </c>
      <c r="DM327" s="3" t="s">
        <v>196</v>
      </c>
      <c r="DN327" s="3" t="s">
        <v>196</v>
      </c>
      <c r="DO327" s="3" t="s">
        <v>196</v>
      </c>
      <c r="DP327" s="3" t="s">
        <v>181</v>
      </c>
      <c r="DQ327" s="3" t="s">
        <v>196</v>
      </c>
      <c r="DR327" s="3" t="s">
        <v>197</v>
      </c>
      <c r="DS327" s="3" t="s">
        <v>197</v>
      </c>
      <c r="DT327" s="3" t="s">
        <v>203</v>
      </c>
      <c r="DU327" s="3" t="s">
        <v>196</v>
      </c>
      <c r="DV327" s="3" t="s">
        <v>196</v>
      </c>
      <c r="DW327" s="3" t="s">
        <v>181</v>
      </c>
      <c r="DX327" s="3" t="s">
        <v>196</v>
      </c>
      <c r="DY327" s="3" t="s">
        <v>181</v>
      </c>
      <c r="DZ327" s="3" t="s">
        <v>181</v>
      </c>
      <c r="EA327" s="3" t="s">
        <v>214</v>
      </c>
      <c r="EB327" s="3" t="s">
        <v>155</v>
      </c>
      <c r="EC327" s="3" t="s">
        <v>214</v>
      </c>
      <c r="ED327" s="3" t="s">
        <v>155</v>
      </c>
      <c r="EE327" s="3" t="s">
        <v>155</v>
      </c>
      <c r="EF327" s="3" t="s">
        <v>155</v>
      </c>
      <c r="EG327" s="3" t="s">
        <v>155</v>
      </c>
      <c r="EH327" s="3" t="s">
        <v>204</v>
      </c>
      <c r="EI327" s="3" t="s">
        <v>204</v>
      </c>
      <c r="EJ327" s="3" t="s">
        <v>204</v>
      </c>
      <c r="EK327" s="3" t="s">
        <v>215</v>
      </c>
      <c r="EL327" s="3" t="s">
        <v>182</v>
      </c>
      <c r="EM327" s="3" t="s">
        <v>204</v>
      </c>
      <c r="EN327" s="3" t="s">
        <v>204</v>
      </c>
      <c r="EO327" s="3" t="s">
        <v>205</v>
      </c>
      <c r="EP327" s="3" t="s">
        <v>205</v>
      </c>
      <c r="EQ327" s="3" t="s">
        <v>205</v>
      </c>
      <c r="ER327" s="3" t="s">
        <v>205</v>
      </c>
      <c r="ES327" s="3" t="s">
        <v>206</v>
      </c>
      <c r="ET327" s="3" t="s">
        <v>206</v>
      </c>
      <c r="EU327" s="3" t="s">
        <v>205</v>
      </c>
      <c r="EV327" s="3" t="s">
        <v>641</v>
      </c>
      <c r="EW327" s="4" t="str">
        <f>TEXT("6280455333613603647","0")</f>
        <v>6280455333613603647</v>
      </c>
    </row>
    <row r="328">
      <c r="A328" s="2">
        <v>45849.367372685185</v>
      </c>
      <c r="B328" s="3" t="s">
        <v>153</v>
      </c>
      <c r="C328" s="3" t="s">
        <v>155</v>
      </c>
      <c r="E328" s="3" t="s">
        <v>155</v>
      </c>
      <c r="F328" s="3" t="s">
        <v>155</v>
      </c>
      <c r="G328" s="3" t="s">
        <v>155</v>
      </c>
      <c r="J328" s="3" t="s">
        <v>186</v>
      </c>
      <c r="N328" s="3" t="s">
        <v>158</v>
      </c>
      <c r="R328" s="3" t="s">
        <v>157</v>
      </c>
      <c r="W328" s="3" t="s">
        <v>157</v>
      </c>
      <c r="AB328" s="3" t="s">
        <v>157</v>
      </c>
      <c r="AG328" s="3" t="s">
        <v>224</v>
      </c>
      <c r="AH328" s="3">
        <v>2023.0</v>
      </c>
      <c r="AI328" s="3" t="s">
        <v>187</v>
      </c>
      <c r="AK328" s="3" t="s">
        <v>258</v>
      </c>
      <c r="AN328" s="3" t="s">
        <v>246</v>
      </c>
      <c r="AP328" s="3" t="s">
        <v>225</v>
      </c>
      <c r="AQ328" s="3" t="s">
        <v>225</v>
      </c>
      <c r="AR328" s="3" t="s">
        <v>225</v>
      </c>
      <c r="AS328" s="3" t="s">
        <v>225</v>
      </c>
      <c r="AT328" s="3" t="s">
        <v>234</v>
      </c>
      <c r="AU328" s="3" t="s">
        <v>153</v>
      </c>
      <c r="AV328" s="3" t="s">
        <v>153</v>
      </c>
      <c r="AW328" s="3" t="s">
        <v>288</v>
      </c>
      <c r="AX328" s="3" t="s">
        <v>153</v>
      </c>
      <c r="AY328" s="3" t="s">
        <v>293</v>
      </c>
      <c r="BD328" s="3" t="s">
        <v>153</v>
      </c>
      <c r="BE328" s="3" t="s">
        <v>156</v>
      </c>
      <c r="BF328" s="3" t="s">
        <v>227</v>
      </c>
      <c r="BG328" s="3" t="s">
        <v>156</v>
      </c>
      <c r="BH328" s="3" t="s">
        <v>227</v>
      </c>
      <c r="BI328" s="3" t="s">
        <v>192</v>
      </c>
      <c r="BJ328" s="3" t="s">
        <v>195</v>
      </c>
      <c r="BK328" s="3" t="s">
        <v>193</v>
      </c>
      <c r="BL328" s="3" t="s">
        <v>193</v>
      </c>
      <c r="BM328" s="3" t="s">
        <v>193</v>
      </c>
      <c r="BN328" s="3" t="s">
        <v>193</v>
      </c>
      <c r="BO328" s="3" t="s">
        <v>193</v>
      </c>
      <c r="BP328" s="3" t="s">
        <v>192</v>
      </c>
      <c r="BQ328" s="3" t="s">
        <v>196</v>
      </c>
      <c r="BR328" s="3" t="s">
        <v>196</v>
      </c>
      <c r="BS328" s="3" t="s">
        <v>166</v>
      </c>
      <c r="BT328" s="3" t="s">
        <v>166</v>
      </c>
      <c r="BU328" s="3" t="s">
        <v>166</v>
      </c>
      <c r="BV328" s="3" t="s">
        <v>197</v>
      </c>
      <c r="BW328" s="3" t="s">
        <v>166</v>
      </c>
      <c r="BX328" s="3" t="s">
        <v>193</v>
      </c>
      <c r="BY328" s="3" t="s">
        <v>193</v>
      </c>
      <c r="BZ328" s="3" t="s">
        <v>165</v>
      </c>
      <c r="CA328" s="3" t="s">
        <v>165</v>
      </c>
      <c r="CB328" s="3" t="s">
        <v>155</v>
      </c>
      <c r="CF328" s="3" t="s">
        <v>155</v>
      </c>
      <c r="CG328" s="3" t="s">
        <v>155</v>
      </c>
      <c r="CH328" s="3">
        <v>4.0</v>
      </c>
      <c r="CI328" s="3" t="s">
        <v>172</v>
      </c>
      <c r="CS328" s="3" t="s">
        <v>155</v>
      </c>
      <c r="CY328" s="3" t="s">
        <v>221</v>
      </c>
      <c r="CZ328" s="3" t="s">
        <v>200</v>
      </c>
      <c r="DA328" s="3" t="s">
        <v>179</v>
      </c>
      <c r="DB328" s="3" t="s">
        <v>200</v>
      </c>
      <c r="DC328" s="3" t="s">
        <v>179</v>
      </c>
      <c r="DD328" s="3" t="s">
        <v>200</v>
      </c>
      <c r="DE328" s="3" t="s">
        <v>200</v>
      </c>
      <c r="DF328" s="3" t="s">
        <v>230</v>
      </c>
      <c r="DG328" s="3" t="s">
        <v>230</v>
      </c>
      <c r="DH328" s="3" t="s">
        <v>180</v>
      </c>
      <c r="DI328" s="3" t="s">
        <v>230</v>
      </c>
      <c r="DJ328" s="3" t="s">
        <v>230</v>
      </c>
      <c r="DK328" s="3" t="s">
        <v>196</v>
      </c>
      <c r="DL328" s="3" t="s">
        <v>197</v>
      </c>
      <c r="DM328" s="3" t="s">
        <v>202</v>
      </c>
      <c r="DN328" s="3" t="s">
        <v>202</v>
      </c>
      <c r="DO328" s="3" t="s">
        <v>202</v>
      </c>
      <c r="DP328" s="3" t="s">
        <v>196</v>
      </c>
      <c r="DQ328" s="3" t="s">
        <v>202</v>
      </c>
      <c r="DR328" s="3" t="s">
        <v>202</v>
      </c>
      <c r="DS328" s="3" t="s">
        <v>197</v>
      </c>
      <c r="DT328" s="3" t="s">
        <v>202</v>
      </c>
      <c r="DU328" s="3" t="s">
        <v>202</v>
      </c>
      <c r="DV328" s="3" t="s">
        <v>202</v>
      </c>
      <c r="DW328" s="3" t="s">
        <v>202</v>
      </c>
      <c r="DX328" s="3" t="s">
        <v>202</v>
      </c>
      <c r="DY328" s="3" t="s">
        <v>202</v>
      </c>
      <c r="DZ328" s="3" t="s">
        <v>202</v>
      </c>
      <c r="EA328" s="3" t="s">
        <v>155</v>
      </c>
      <c r="EB328" s="3" t="s">
        <v>155</v>
      </c>
      <c r="EC328" s="3" t="s">
        <v>155</v>
      </c>
      <c r="ED328" s="3" t="s">
        <v>155</v>
      </c>
      <c r="EE328" s="3" t="s">
        <v>155</v>
      </c>
      <c r="EF328" s="3" t="s">
        <v>155</v>
      </c>
      <c r="EG328" s="3" t="s">
        <v>155</v>
      </c>
      <c r="EH328" s="3" t="s">
        <v>204</v>
      </c>
      <c r="EI328" s="3" t="s">
        <v>222</v>
      </c>
      <c r="EJ328" s="3" t="s">
        <v>204</v>
      </c>
      <c r="EK328" s="3" t="s">
        <v>182</v>
      </c>
      <c r="EL328" s="3" t="s">
        <v>182</v>
      </c>
      <c r="EM328" s="3" t="s">
        <v>204</v>
      </c>
      <c r="EN328" s="3" t="s">
        <v>182</v>
      </c>
      <c r="EO328" s="3" t="s">
        <v>205</v>
      </c>
      <c r="EP328" s="3" t="s">
        <v>193</v>
      </c>
      <c r="EQ328" s="3" t="s">
        <v>193</v>
      </c>
      <c r="ER328" s="3" t="s">
        <v>205</v>
      </c>
      <c r="ES328" s="3" t="s">
        <v>205</v>
      </c>
      <c r="ET328" s="3" t="s">
        <v>205</v>
      </c>
      <c r="EU328" s="3" t="s">
        <v>205</v>
      </c>
      <c r="EV328" s="3" t="s">
        <v>642</v>
      </c>
      <c r="EW328" s="4" t="str">
        <f>TEXT("6280473413816421998","0")</f>
        <v>6280473413816421998</v>
      </c>
    </row>
    <row r="329">
      <c r="A329" s="2">
        <v>45849.40341435185</v>
      </c>
      <c r="B329" s="3" t="s">
        <v>153</v>
      </c>
      <c r="C329" s="3" t="s">
        <v>155</v>
      </c>
      <c r="E329" s="3" t="s">
        <v>153</v>
      </c>
      <c r="F329" s="3" t="s">
        <v>155</v>
      </c>
      <c r="G329" s="3" t="s">
        <v>155</v>
      </c>
      <c r="J329" s="3" t="s">
        <v>186</v>
      </c>
      <c r="N329" s="3" t="s">
        <v>158</v>
      </c>
      <c r="S329" s="3" t="s">
        <v>158</v>
      </c>
      <c r="X329" s="3" t="s">
        <v>158</v>
      </c>
      <c r="AC329" s="3" t="s">
        <v>158</v>
      </c>
      <c r="AG329" s="3" t="s">
        <v>224</v>
      </c>
      <c r="AH329" s="3">
        <v>2023.0</v>
      </c>
      <c r="AI329" s="3" t="s">
        <v>187</v>
      </c>
      <c r="AJ329" s="3" t="s">
        <v>188</v>
      </c>
      <c r="AN329" s="3" t="s">
        <v>246</v>
      </c>
      <c r="AP329" s="3" t="s">
        <v>250</v>
      </c>
      <c r="AQ329" s="3" t="s">
        <v>250</v>
      </c>
      <c r="AR329" s="3" t="s">
        <v>250</v>
      </c>
      <c r="AS329" s="3" t="s">
        <v>250</v>
      </c>
      <c r="AT329" s="3" t="s">
        <v>162</v>
      </c>
      <c r="AU329" s="3" t="s">
        <v>155</v>
      </c>
      <c r="BD329" s="3" t="s">
        <v>153</v>
      </c>
      <c r="BE329" s="3" t="s">
        <v>227</v>
      </c>
      <c r="BF329" s="3" t="s">
        <v>227</v>
      </c>
      <c r="BG329" s="3" t="s">
        <v>227</v>
      </c>
      <c r="BH329" s="3" t="s">
        <v>227</v>
      </c>
      <c r="BI329" s="3" t="s">
        <v>193</v>
      </c>
      <c r="BJ329" s="3" t="s">
        <v>193</v>
      </c>
      <c r="BK329" s="3" t="s">
        <v>165</v>
      </c>
      <c r="BL329" s="3" t="s">
        <v>165</v>
      </c>
      <c r="BM329" s="3" t="s">
        <v>165</v>
      </c>
      <c r="BN329" s="3" t="s">
        <v>165</v>
      </c>
      <c r="BO329" s="3" t="s">
        <v>165</v>
      </c>
      <c r="BP329" s="3" t="s">
        <v>165</v>
      </c>
      <c r="BQ329" s="3" t="s">
        <v>196</v>
      </c>
      <c r="BR329" s="3" t="s">
        <v>197</v>
      </c>
      <c r="BS329" s="3" t="s">
        <v>196</v>
      </c>
      <c r="BT329" s="3" t="s">
        <v>197</v>
      </c>
      <c r="BU329" s="3" t="s">
        <v>166</v>
      </c>
      <c r="BV329" s="3" t="s">
        <v>166</v>
      </c>
      <c r="BW329" s="3" t="s">
        <v>166</v>
      </c>
      <c r="CB329" s="3" t="s">
        <v>155</v>
      </c>
      <c r="CF329" s="3" t="s">
        <v>155</v>
      </c>
      <c r="CG329" s="3" t="s">
        <v>198</v>
      </c>
      <c r="CH329" s="3">
        <v>2.0</v>
      </c>
      <c r="CI329" s="3" t="s">
        <v>172</v>
      </c>
      <c r="CS329" s="3" t="s">
        <v>155</v>
      </c>
      <c r="CY329" s="3" t="s">
        <v>180</v>
      </c>
      <c r="CZ329" s="3" t="s">
        <v>200</v>
      </c>
      <c r="DA329" s="3" t="s">
        <v>200</v>
      </c>
      <c r="DB329" s="3" t="s">
        <v>200</v>
      </c>
      <c r="DC329" s="3" t="s">
        <v>200</v>
      </c>
      <c r="DD329" s="3" t="s">
        <v>200</v>
      </c>
      <c r="DE329" s="3" t="s">
        <v>200</v>
      </c>
      <c r="DF329" s="3" t="s">
        <v>180</v>
      </c>
      <c r="DG329" s="3" t="s">
        <v>180</v>
      </c>
      <c r="DH329" s="3" t="s">
        <v>180</v>
      </c>
      <c r="DI329" s="3" t="s">
        <v>180</v>
      </c>
      <c r="DJ329" s="3" t="s">
        <v>180</v>
      </c>
      <c r="DK329" s="3" t="s">
        <v>196</v>
      </c>
      <c r="DL329" s="3" t="s">
        <v>202</v>
      </c>
      <c r="DM329" s="3" t="s">
        <v>202</v>
      </c>
      <c r="DN329" s="3" t="s">
        <v>202</v>
      </c>
      <c r="DO329" s="3" t="s">
        <v>202</v>
      </c>
      <c r="DP329" s="3" t="s">
        <v>202</v>
      </c>
      <c r="DQ329" s="3" t="s">
        <v>202</v>
      </c>
      <c r="DR329" s="3" t="s">
        <v>202</v>
      </c>
      <c r="DS329" s="3" t="s">
        <v>202</v>
      </c>
      <c r="DT329" s="3" t="s">
        <v>202</v>
      </c>
      <c r="DU329" s="3" t="s">
        <v>202</v>
      </c>
      <c r="DV329" s="3" t="s">
        <v>202</v>
      </c>
      <c r="DW329" s="3" t="s">
        <v>202</v>
      </c>
      <c r="DX329" s="3" t="s">
        <v>202</v>
      </c>
      <c r="DY329" s="3" t="s">
        <v>202</v>
      </c>
      <c r="DZ329" s="3" t="s">
        <v>202</v>
      </c>
      <c r="EA329" s="3" t="s">
        <v>155</v>
      </c>
      <c r="EB329" s="3" t="s">
        <v>155</v>
      </c>
      <c r="EC329" s="3" t="s">
        <v>155</v>
      </c>
      <c r="ED329" s="3" t="s">
        <v>155</v>
      </c>
      <c r="EE329" s="3" t="s">
        <v>155</v>
      </c>
      <c r="EF329" s="3" t="s">
        <v>155</v>
      </c>
      <c r="EG329" s="3" t="s">
        <v>155</v>
      </c>
      <c r="EH329" s="3" t="s">
        <v>215</v>
      </c>
      <c r="EI329" s="3" t="s">
        <v>215</v>
      </c>
      <c r="EJ329" s="3" t="s">
        <v>215</v>
      </c>
      <c r="EK329" s="3" t="s">
        <v>215</v>
      </c>
      <c r="EL329" s="3" t="s">
        <v>215</v>
      </c>
      <c r="EM329" s="3" t="s">
        <v>182</v>
      </c>
      <c r="EN329" s="3" t="s">
        <v>215</v>
      </c>
      <c r="EO329" s="3" t="s">
        <v>192</v>
      </c>
      <c r="EP329" s="3" t="s">
        <v>206</v>
      </c>
      <c r="EQ329" s="3" t="s">
        <v>206</v>
      </c>
      <c r="ER329" s="3" t="s">
        <v>193</v>
      </c>
      <c r="ES329" s="3" t="s">
        <v>205</v>
      </c>
      <c r="ET329" s="3" t="s">
        <v>205</v>
      </c>
      <c r="EU329" s="3" t="s">
        <v>205</v>
      </c>
      <c r="EV329" s="3" t="s">
        <v>643</v>
      </c>
      <c r="EW329" s="4" t="str">
        <f>TEXT("6280504551525726083","0")</f>
        <v>6280504551525726083</v>
      </c>
    </row>
    <row r="330">
      <c r="A330" s="2">
        <v>45849.4062962963</v>
      </c>
      <c r="B330" s="3" t="s">
        <v>153</v>
      </c>
      <c r="C330" s="3" t="s">
        <v>155</v>
      </c>
      <c r="E330" s="3" t="s">
        <v>153</v>
      </c>
      <c r="F330" s="3" t="s">
        <v>153</v>
      </c>
      <c r="G330" s="3" t="s">
        <v>155</v>
      </c>
      <c r="J330" s="3" t="s">
        <v>186</v>
      </c>
      <c r="N330" s="3" t="s">
        <v>158</v>
      </c>
      <c r="R330" s="3" t="s">
        <v>157</v>
      </c>
      <c r="W330" s="3" t="s">
        <v>157</v>
      </c>
      <c r="AB330" s="3" t="s">
        <v>157</v>
      </c>
      <c r="AG330" s="3" t="s">
        <v>208</v>
      </c>
      <c r="AH330" s="3">
        <v>2022.0</v>
      </c>
      <c r="AI330" s="3" t="s">
        <v>187</v>
      </c>
      <c r="AJ330" s="3" t="s">
        <v>188</v>
      </c>
      <c r="AN330" s="3" t="s">
        <v>189</v>
      </c>
      <c r="AP330" s="3" t="s">
        <v>190</v>
      </c>
      <c r="AQ330" s="3" t="s">
        <v>190</v>
      </c>
      <c r="AR330" s="3" t="s">
        <v>190</v>
      </c>
      <c r="AS330" s="3" t="s">
        <v>250</v>
      </c>
      <c r="AT330" s="3" t="s">
        <v>218</v>
      </c>
      <c r="AU330" s="3" t="s">
        <v>153</v>
      </c>
      <c r="AV330" s="3" t="s">
        <v>153</v>
      </c>
      <c r="AW330" s="3" t="s">
        <v>163</v>
      </c>
      <c r="AX330" s="3" t="s">
        <v>155</v>
      </c>
      <c r="AY330" s="3" t="s">
        <v>212</v>
      </c>
      <c r="BD330" s="3" t="s">
        <v>153</v>
      </c>
      <c r="BE330" s="3" t="s">
        <v>220</v>
      </c>
      <c r="BF330" s="3" t="s">
        <v>227</v>
      </c>
      <c r="BG330" s="3" t="s">
        <v>220</v>
      </c>
      <c r="BH330" s="3" t="s">
        <v>220</v>
      </c>
      <c r="BI330" s="3" t="s">
        <v>192</v>
      </c>
      <c r="BJ330" s="3" t="s">
        <v>192</v>
      </c>
      <c r="BK330" s="3" t="s">
        <v>192</v>
      </c>
      <c r="BL330" s="3" t="s">
        <v>192</v>
      </c>
      <c r="BM330" s="3" t="s">
        <v>195</v>
      </c>
      <c r="BN330" s="3" t="s">
        <v>192</v>
      </c>
      <c r="BO330" s="3" t="s">
        <v>195</v>
      </c>
      <c r="BP330" s="3" t="s">
        <v>195</v>
      </c>
      <c r="BQ330" s="3" t="s">
        <v>196</v>
      </c>
      <c r="BR330" s="3" t="s">
        <v>196</v>
      </c>
      <c r="BS330" s="3" t="s">
        <v>196</v>
      </c>
      <c r="BT330" s="3" t="s">
        <v>197</v>
      </c>
      <c r="BU330" s="3" t="s">
        <v>196</v>
      </c>
      <c r="BV330" s="3" t="s">
        <v>197</v>
      </c>
      <c r="BW330" s="3" t="s">
        <v>197</v>
      </c>
      <c r="BX330" s="3" t="s">
        <v>195</v>
      </c>
      <c r="BY330" s="3" t="s">
        <v>195</v>
      </c>
      <c r="BZ330" s="3" t="s">
        <v>193</v>
      </c>
      <c r="CA330" s="3" t="s">
        <v>193</v>
      </c>
      <c r="CB330" s="3" t="s">
        <v>155</v>
      </c>
      <c r="CF330" s="3" t="s">
        <v>155</v>
      </c>
      <c r="CG330" s="3" t="s">
        <v>155</v>
      </c>
      <c r="CH330" s="3">
        <v>0.0</v>
      </c>
      <c r="CI330" s="3" t="s">
        <v>172</v>
      </c>
      <c r="CS330" s="3" t="s">
        <v>155</v>
      </c>
      <c r="CY330" s="3" t="s">
        <v>201</v>
      </c>
      <c r="CZ330" s="3" t="s">
        <v>199</v>
      </c>
      <c r="DA330" s="3" t="s">
        <v>199</v>
      </c>
      <c r="DB330" s="3" t="s">
        <v>199</v>
      </c>
      <c r="DC330" s="3" t="s">
        <v>179</v>
      </c>
      <c r="DD330" s="3" t="s">
        <v>179</v>
      </c>
      <c r="DE330" s="3" t="s">
        <v>200</v>
      </c>
      <c r="DF330" s="3" t="s">
        <v>230</v>
      </c>
      <c r="DG330" s="3" t="s">
        <v>230</v>
      </c>
      <c r="DH330" s="3" t="s">
        <v>180</v>
      </c>
      <c r="DI330" s="3" t="s">
        <v>180</v>
      </c>
      <c r="DJ330" s="3" t="s">
        <v>180</v>
      </c>
      <c r="DK330" s="3" t="s">
        <v>197</v>
      </c>
      <c r="DL330" s="3" t="s">
        <v>202</v>
      </c>
      <c r="DM330" s="3" t="s">
        <v>202</v>
      </c>
      <c r="DN330" s="3" t="s">
        <v>197</v>
      </c>
      <c r="DO330" s="3" t="s">
        <v>196</v>
      </c>
      <c r="DP330" s="3" t="s">
        <v>197</v>
      </c>
      <c r="DQ330" s="3" t="s">
        <v>197</v>
      </c>
      <c r="DR330" s="3" t="s">
        <v>196</v>
      </c>
      <c r="DS330" s="3" t="s">
        <v>181</v>
      </c>
      <c r="DT330" s="3" t="s">
        <v>181</v>
      </c>
      <c r="DU330" s="3" t="s">
        <v>202</v>
      </c>
      <c r="DV330" s="3" t="s">
        <v>202</v>
      </c>
      <c r="DW330" s="3" t="s">
        <v>202</v>
      </c>
      <c r="DX330" s="3" t="s">
        <v>197</v>
      </c>
      <c r="DY330" s="3" t="s">
        <v>196</v>
      </c>
      <c r="DZ330" s="3" t="s">
        <v>197</v>
      </c>
      <c r="EA330" s="3" t="s">
        <v>155</v>
      </c>
      <c r="EB330" s="3" t="s">
        <v>155</v>
      </c>
      <c r="EC330" s="3" t="s">
        <v>155</v>
      </c>
      <c r="ED330" s="3" t="s">
        <v>155</v>
      </c>
      <c r="EE330" s="3" t="s">
        <v>155</v>
      </c>
      <c r="EF330" s="3" t="s">
        <v>155</v>
      </c>
      <c r="EG330" s="3" t="s">
        <v>155</v>
      </c>
      <c r="EH330" s="3" t="s">
        <v>204</v>
      </c>
      <c r="EI330" s="3" t="s">
        <v>222</v>
      </c>
      <c r="EJ330" s="3" t="s">
        <v>222</v>
      </c>
      <c r="EK330" s="3" t="s">
        <v>247</v>
      </c>
      <c r="EL330" s="3" t="s">
        <v>182</v>
      </c>
      <c r="EM330" s="3" t="s">
        <v>247</v>
      </c>
      <c r="EN330" s="3" t="s">
        <v>204</v>
      </c>
      <c r="EO330" s="3" t="s">
        <v>192</v>
      </c>
      <c r="EP330" s="3" t="s">
        <v>192</v>
      </c>
      <c r="EQ330" s="3" t="s">
        <v>192</v>
      </c>
      <c r="ER330" s="3" t="s">
        <v>192</v>
      </c>
      <c r="ES330" s="3" t="s">
        <v>192</v>
      </c>
      <c r="ET330" s="3" t="s">
        <v>192</v>
      </c>
      <c r="EU330" s="3" t="s">
        <v>192</v>
      </c>
      <c r="EV330" s="3" t="s">
        <v>287</v>
      </c>
      <c r="EW330" s="4" t="str">
        <f>TEXT("6280507042527068791","0")</f>
        <v>6280507042527068791</v>
      </c>
    </row>
    <row r="331">
      <c r="A331" s="2">
        <v>45849.448217592595</v>
      </c>
      <c r="B331" s="3" t="s">
        <v>153</v>
      </c>
      <c r="C331" s="3" t="s">
        <v>155</v>
      </c>
      <c r="E331" s="3" t="s">
        <v>155</v>
      </c>
      <c r="F331" s="3" t="s">
        <v>155</v>
      </c>
      <c r="G331" s="3" t="s">
        <v>155</v>
      </c>
      <c r="K331" s="3" t="s">
        <v>185</v>
      </c>
      <c r="O331" s="3" t="s">
        <v>186</v>
      </c>
      <c r="T331" s="3" t="s">
        <v>186</v>
      </c>
      <c r="W331" s="3" t="s">
        <v>157</v>
      </c>
      <c r="AF331" s="3" t="s">
        <v>156</v>
      </c>
      <c r="AG331" s="3" t="s">
        <v>217</v>
      </c>
      <c r="AH331" s="3">
        <v>2015.0</v>
      </c>
      <c r="AI331" s="3" t="s">
        <v>242</v>
      </c>
      <c r="AP331" s="3" t="s">
        <v>190</v>
      </c>
      <c r="AQ331" s="3" t="s">
        <v>250</v>
      </c>
      <c r="AR331" s="3" t="s">
        <v>190</v>
      </c>
      <c r="AS331" s="3" t="s">
        <v>250</v>
      </c>
      <c r="AT331" s="3" t="s">
        <v>218</v>
      </c>
      <c r="AU331" s="3" t="s">
        <v>153</v>
      </c>
      <c r="AV331" s="3" t="s">
        <v>153</v>
      </c>
      <c r="AW331" s="3" t="s">
        <v>288</v>
      </c>
      <c r="AX331" s="3" t="s">
        <v>153</v>
      </c>
      <c r="AY331" s="3" t="s">
        <v>212</v>
      </c>
      <c r="BD331" s="3" t="s">
        <v>153</v>
      </c>
      <c r="BE331" s="3" t="s">
        <v>156</v>
      </c>
      <c r="BF331" s="3" t="s">
        <v>164</v>
      </c>
      <c r="BG331" s="3" t="s">
        <v>156</v>
      </c>
      <c r="BH331" s="3" t="s">
        <v>213</v>
      </c>
      <c r="BI331" s="3" t="s">
        <v>192</v>
      </c>
      <c r="BJ331" s="3" t="s">
        <v>165</v>
      </c>
      <c r="BK331" s="3" t="s">
        <v>192</v>
      </c>
      <c r="BL331" s="3" t="s">
        <v>195</v>
      </c>
      <c r="BM331" s="3" t="s">
        <v>165</v>
      </c>
      <c r="BN331" s="3" t="s">
        <v>195</v>
      </c>
      <c r="BO331" s="3" t="s">
        <v>165</v>
      </c>
      <c r="BP331" s="3" t="s">
        <v>193</v>
      </c>
      <c r="BQ331" s="3" t="s">
        <v>197</v>
      </c>
      <c r="BR331" s="3" t="s">
        <v>166</v>
      </c>
      <c r="BS331" s="3" t="s">
        <v>166</v>
      </c>
      <c r="BT331" s="3" t="s">
        <v>166</v>
      </c>
      <c r="BU331" s="3" t="s">
        <v>197</v>
      </c>
      <c r="BV331" s="3" t="s">
        <v>196</v>
      </c>
      <c r="BW331" s="3" t="s">
        <v>197</v>
      </c>
      <c r="BX331" s="3" t="s">
        <v>195</v>
      </c>
      <c r="BY331" s="3" t="s">
        <v>195</v>
      </c>
      <c r="BZ331" s="3" t="s">
        <v>193</v>
      </c>
      <c r="CA331" s="3" t="s">
        <v>193</v>
      </c>
      <c r="CB331" s="3" t="s">
        <v>155</v>
      </c>
      <c r="CF331" s="3" t="s">
        <v>155</v>
      </c>
      <c r="CG331" s="3" t="s">
        <v>155</v>
      </c>
      <c r="CH331" s="3">
        <v>0.0</v>
      </c>
      <c r="CI331" s="3" t="s">
        <v>172</v>
      </c>
      <c r="CS331" s="3" t="s">
        <v>155</v>
      </c>
      <c r="CY331" s="3" t="s">
        <v>180</v>
      </c>
      <c r="CZ331" s="3" t="s">
        <v>179</v>
      </c>
      <c r="DA331" s="3" t="s">
        <v>199</v>
      </c>
      <c r="DB331" s="3" t="s">
        <v>179</v>
      </c>
      <c r="DC331" s="3" t="s">
        <v>200</v>
      </c>
      <c r="DD331" s="3" t="s">
        <v>179</v>
      </c>
      <c r="DE331" s="3" t="s">
        <v>200</v>
      </c>
      <c r="DF331" s="3" t="s">
        <v>180</v>
      </c>
      <c r="DG331" s="3" t="s">
        <v>230</v>
      </c>
      <c r="DH331" s="3" t="s">
        <v>230</v>
      </c>
      <c r="DI331" s="3" t="s">
        <v>230</v>
      </c>
      <c r="DJ331" s="3" t="s">
        <v>230</v>
      </c>
      <c r="DK331" s="3" t="s">
        <v>197</v>
      </c>
      <c r="DL331" s="3" t="s">
        <v>197</v>
      </c>
      <c r="DM331" s="3" t="s">
        <v>202</v>
      </c>
      <c r="DN331" s="3" t="s">
        <v>202</v>
      </c>
      <c r="DO331" s="3" t="s">
        <v>202</v>
      </c>
      <c r="DP331" s="3" t="s">
        <v>197</v>
      </c>
      <c r="DQ331" s="3" t="s">
        <v>181</v>
      </c>
      <c r="DR331" s="3" t="s">
        <v>196</v>
      </c>
      <c r="DS331" s="3" t="s">
        <v>203</v>
      </c>
      <c r="DT331" s="3" t="s">
        <v>203</v>
      </c>
      <c r="DU331" s="3" t="s">
        <v>197</v>
      </c>
      <c r="DV331" s="3" t="s">
        <v>202</v>
      </c>
      <c r="DW331" s="3" t="s">
        <v>202</v>
      </c>
      <c r="DX331" s="3" t="s">
        <v>202</v>
      </c>
      <c r="DY331" s="3" t="s">
        <v>202</v>
      </c>
      <c r="DZ331" s="3" t="s">
        <v>202</v>
      </c>
      <c r="EA331" s="3" t="s">
        <v>155</v>
      </c>
      <c r="EB331" s="3" t="s">
        <v>155</v>
      </c>
      <c r="EC331" s="3" t="s">
        <v>155</v>
      </c>
      <c r="ED331" s="3" t="s">
        <v>155</v>
      </c>
      <c r="EE331" s="3" t="s">
        <v>155</v>
      </c>
      <c r="EF331" s="3" t="s">
        <v>155</v>
      </c>
      <c r="EG331" s="3" t="s">
        <v>155</v>
      </c>
      <c r="EH331" s="3" t="s">
        <v>204</v>
      </c>
      <c r="EI331" s="3" t="s">
        <v>215</v>
      </c>
      <c r="EJ331" s="3" t="s">
        <v>204</v>
      </c>
      <c r="EK331" s="3" t="s">
        <v>204</v>
      </c>
      <c r="EL331" s="3" t="s">
        <v>182</v>
      </c>
      <c r="EM331" s="3" t="s">
        <v>204</v>
      </c>
      <c r="EN331" s="3" t="s">
        <v>204</v>
      </c>
      <c r="EO331" s="3" t="s">
        <v>205</v>
      </c>
      <c r="EP331" s="3" t="s">
        <v>205</v>
      </c>
      <c r="EQ331" s="3" t="s">
        <v>205</v>
      </c>
      <c r="ER331" s="3" t="s">
        <v>205</v>
      </c>
      <c r="ES331" s="3" t="s">
        <v>205</v>
      </c>
      <c r="ET331" s="3" t="s">
        <v>205</v>
      </c>
      <c r="EU331" s="3" t="s">
        <v>205</v>
      </c>
      <c r="EV331" s="3" t="s">
        <v>644</v>
      </c>
      <c r="EW331" s="4" t="str">
        <f>TEXT("6280543267301022294","0")</f>
        <v>6280543267301022294</v>
      </c>
    </row>
    <row r="332">
      <c r="A332" s="2">
        <v>45849.46618055556</v>
      </c>
      <c r="B332" s="3" t="s">
        <v>153</v>
      </c>
      <c r="C332" s="3" t="s">
        <v>153</v>
      </c>
      <c r="D332" s="3" t="s">
        <v>444</v>
      </c>
      <c r="E332" s="3" t="s">
        <v>155</v>
      </c>
      <c r="F332" s="3" t="s">
        <v>155</v>
      </c>
      <c r="G332" s="3" t="s">
        <v>155</v>
      </c>
      <c r="J332" s="3" t="s">
        <v>186</v>
      </c>
      <c r="N332" s="3" t="s">
        <v>158</v>
      </c>
      <c r="S332" s="3" t="s">
        <v>158</v>
      </c>
      <c r="W332" s="3" t="s">
        <v>157</v>
      </c>
      <c r="AD332" s="3" t="s">
        <v>186</v>
      </c>
      <c r="AG332" s="3" t="s">
        <v>217</v>
      </c>
      <c r="AH332" s="3">
        <v>2011.0</v>
      </c>
      <c r="AI332" s="3" t="s">
        <v>279</v>
      </c>
      <c r="AO332" s="3" t="s">
        <v>153</v>
      </c>
      <c r="AP332" s="3" t="s">
        <v>190</v>
      </c>
      <c r="AQ332" s="3" t="s">
        <v>190</v>
      </c>
      <c r="AR332" s="3" t="s">
        <v>190</v>
      </c>
      <c r="AS332" s="3" t="s">
        <v>210</v>
      </c>
      <c r="AT332" s="3" t="s">
        <v>234</v>
      </c>
      <c r="AU332" s="3" t="s">
        <v>153</v>
      </c>
      <c r="AV332" s="3" t="s">
        <v>153</v>
      </c>
      <c r="AW332" s="3" t="s">
        <v>163</v>
      </c>
      <c r="AX332" s="3" t="s">
        <v>153</v>
      </c>
      <c r="AY332" s="3" t="s">
        <v>212</v>
      </c>
      <c r="BD332" s="3" t="s">
        <v>153</v>
      </c>
      <c r="BE332" s="3" t="s">
        <v>213</v>
      </c>
      <c r="BF332" s="3" t="s">
        <v>213</v>
      </c>
      <c r="BG332" s="3" t="s">
        <v>191</v>
      </c>
      <c r="BH332" s="3" t="s">
        <v>164</v>
      </c>
      <c r="BI332" s="3" t="s">
        <v>193</v>
      </c>
      <c r="BJ332" s="3" t="s">
        <v>193</v>
      </c>
      <c r="BK332" s="3" t="s">
        <v>193</v>
      </c>
      <c r="BL332" s="3" t="s">
        <v>193</v>
      </c>
      <c r="BM332" s="3" t="s">
        <v>165</v>
      </c>
      <c r="BN332" s="3" t="s">
        <v>165</v>
      </c>
      <c r="BO332" s="3" t="s">
        <v>165</v>
      </c>
      <c r="BP332" s="3" t="s">
        <v>165</v>
      </c>
      <c r="BQ332" s="3" t="s">
        <v>196</v>
      </c>
      <c r="BR332" s="3" t="s">
        <v>197</v>
      </c>
      <c r="BS332" s="3" t="s">
        <v>196</v>
      </c>
      <c r="BT332" s="3" t="s">
        <v>197</v>
      </c>
      <c r="BU332" s="3" t="s">
        <v>166</v>
      </c>
      <c r="BV332" s="3" t="s">
        <v>166</v>
      </c>
      <c r="BW332" s="3" t="s">
        <v>166</v>
      </c>
      <c r="BX332" s="3" t="s">
        <v>193</v>
      </c>
      <c r="BY332" s="3" t="s">
        <v>165</v>
      </c>
      <c r="BZ332" s="3" t="s">
        <v>165</v>
      </c>
      <c r="CA332" s="3" t="s">
        <v>193</v>
      </c>
      <c r="CB332" s="3" t="s">
        <v>155</v>
      </c>
      <c r="CF332" s="3" t="s">
        <v>155</v>
      </c>
      <c r="CG332" s="3" t="s">
        <v>155</v>
      </c>
      <c r="CH332" s="3">
        <v>0.0</v>
      </c>
      <c r="CI332" s="3" t="s">
        <v>172</v>
      </c>
      <c r="CS332" s="3" t="s">
        <v>155</v>
      </c>
      <c r="CY332" s="3" t="s">
        <v>180</v>
      </c>
      <c r="CZ332" s="3" t="s">
        <v>179</v>
      </c>
      <c r="DA332" s="3" t="s">
        <v>179</v>
      </c>
      <c r="DB332" s="3" t="s">
        <v>200</v>
      </c>
      <c r="DC332" s="3" t="s">
        <v>179</v>
      </c>
      <c r="DD332" s="3" t="s">
        <v>200</v>
      </c>
      <c r="DE332" s="3" t="s">
        <v>200</v>
      </c>
      <c r="DF332" s="3" t="s">
        <v>230</v>
      </c>
      <c r="DG332" s="3" t="s">
        <v>230</v>
      </c>
      <c r="DH332" s="3" t="s">
        <v>230</v>
      </c>
      <c r="DI332" s="3" t="s">
        <v>180</v>
      </c>
      <c r="DJ332" s="3" t="s">
        <v>180</v>
      </c>
      <c r="DK332" s="3" t="s">
        <v>202</v>
      </c>
      <c r="DL332" s="3" t="s">
        <v>197</v>
      </c>
      <c r="DM332" s="3" t="s">
        <v>202</v>
      </c>
      <c r="DN332" s="3" t="s">
        <v>197</v>
      </c>
      <c r="DO332" s="3" t="s">
        <v>197</v>
      </c>
      <c r="DP332" s="3" t="s">
        <v>197</v>
      </c>
      <c r="DQ332" s="3" t="s">
        <v>202</v>
      </c>
      <c r="DR332" s="3" t="s">
        <v>202</v>
      </c>
      <c r="DS332" s="3" t="s">
        <v>202</v>
      </c>
      <c r="DT332" s="3" t="s">
        <v>202</v>
      </c>
      <c r="DU332" s="3" t="s">
        <v>202</v>
      </c>
      <c r="DV332" s="3" t="s">
        <v>202</v>
      </c>
      <c r="DW332" s="3" t="s">
        <v>202</v>
      </c>
      <c r="DX332" s="3" t="s">
        <v>202</v>
      </c>
      <c r="DY332" s="3" t="s">
        <v>202</v>
      </c>
      <c r="DZ332" s="3" t="s">
        <v>202</v>
      </c>
      <c r="EA332" s="3" t="s">
        <v>155</v>
      </c>
      <c r="EB332" s="3" t="s">
        <v>155</v>
      </c>
      <c r="EC332" s="3" t="s">
        <v>155</v>
      </c>
      <c r="ED332" s="3" t="s">
        <v>155</v>
      </c>
      <c r="EE332" s="3" t="s">
        <v>155</v>
      </c>
      <c r="EF332" s="3" t="s">
        <v>155</v>
      </c>
      <c r="EG332" s="3" t="s">
        <v>155</v>
      </c>
      <c r="EH332" s="3" t="s">
        <v>222</v>
      </c>
      <c r="EI332" s="3" t="s">
        <v>222</v>
      </c>
      <c r="EJ332" s="3" t="s">
        <v>222</v>
      </c>
      <c r="EK332" s="3" t="s">
        <v>222</v>
      </c>
      <c r="EL332" s="3" t="s">
        <v>222</v>
      </c>
      <c r="EM332" s="3" t="s">
        <v>222</v>
      </c>
      <c r="EN332" s="3" t="s">
        <v>247</v>
      </c>
      <c r="EO332" s="3" t="s">
        <v>192</v>
      </c>
      <c r="EP332" s="3" t="s">
        <v>192</v>
      </c>
      <c r="EQ332" s="3" t="s">
        <v>192</v>
      </c>
      <c r="ER332" s="3" t="s">
        <v>192</v>
      </c>
      <c r="ES332" s="3" t="s">
        <v>192</v>
      </c>
      <c r="ET332" s="3" t="s">
        <v>192</v>
      </c>
      <c r="EU332" s="3" t="s">
        <v>192</v>
      </c>
      <c r="EV332" s="3" t="s">
        <v>645</v>
      </c>
      <c r="EW332" s="4" t="str">
        <f>TEXT("6280558788659907718","0")</f>
        <v>6280558788659907718</v>
      </c>
    </row>
    <row r="333">
      <c r="A333" s="2">
        <v>45849.468090277776</v>
      </c>
      <c r="B333" s="3" t="s">
        <v>153</v>
      </c>
      <c r="C333" s="3" t="s">
        <v>155</v>
      </c>
      <c r="E333" s="3" t="s">
        <v>153</v>
      </c>
      <c r="F333" s="3" t="s">
        <v>153</v>
      </c>
      <c r="G333" s="3" t="s">
        <v>155</v>
      </c>
      <c r="I333" s="3" t="s">
        <v>158</v>
      </c>
      <c r="M333" s="3" t="s">
        <v>157</v>
      </c>
      <c r="R333" s="3" t="s">
        <v>157</v>
      </c>
      <c r="W333" s="3" t="s">
        <v>157</v>
      </c>
      <c r="AC333" s="3" t="s">
        <v>158</v>
      </c>
      <c r="AG333" s="3" t="s">
        <v>646</v>
      </c>
      <c r="AH333" s="3">
        <v>2018.0</v>
      </c>
      <c r="AI333" s="3" t="s">
        <v>286</v>
      </c>
      <c r="AO333" s="3" t="s">
        <v>153</v>
      </c>
      <c r="AP333" s="3" t="s">
        <v>190</v>
      </c>
      <c r="AQ333" s="3" t="s">
        <v>190</v>
      </c>
      <c r="AR333" s="3" t="s">
        <v>210</v>
      </c>
      <c r="AS333" s="3" t="s">
        <v>190</v>
      </c>
      <c r="AT333" s="3" t="s">
        <v>162</v>
      </c>
      <c r="AU333" s="3" t="s">
        <v>155</v>
      </c>
      <c r="BD333" s="3" t="s">
        <v>153</v>
      </c>
      <c r="BE333" s="3" t="s">
        <v>227</v>
      </c>
      <c r="BF333" s="3" t="s">
        <v>220</v>
      </c>
      <c r="BG333" s="3" t="s">
        <v>227</v>
      </c>
      <c r="BH333" s="3" t="s">
        <v>227</v>
      </c>
      <c r="BI333" s="3" t="s">
        <v>194</v>
      </c>
      <c r="BJ333" s="3" t="s">
        <v>192</v>
      </c>
      <c r="BK333" s="3" t="s">
        <v>195</v>
      </c>
      <c r="BL333" s="3" t="s">
        <v>194</v>
      </c>
      <c r="BM333" s="3" t="s">
        <v>195</v>
      </c>
      <c r="BN333" s="3" t="s">
        <v>192</v>
      </c>
      <c r="BO333" s="3" t="s">
        <v>195</v>
      </c>
      <c r="BP333" s="3" t="s">
        <v>195</v>
      </c>
      <c r="BQ333" s="3" t="s">
        <v>181</v>
      </c>
      <c r="BR333" s="3" t="s">
        <v>181</v>
      </c>
      <c r="BS333" s="3" t="s">
        <v>181</v>
      </c>
      <c r="BT333" s="3" t="s">
        <v>196</v>
      </c>
      <c r="BU333" s="3" t="s">
        <v>196</v>
      </c>
      <c r="BV333" s="3" t="s">
        <v>196</v>
      </c>
      <c r="BW333" s="3" t="s">
        <v>197</v>
      </c>
      <c r="CB333" s="3" t="s">
        <v>153</v>
      </c>
      <c r="CC333" s="3" t="s">
        <v>167</v>
      </c>
      <c r="CD333" s="3" t="s">
        <v>168</v>
      </c>
      <c r="CE333" s="3" t="s">
        <v>155</v>
      </c>
      <c r="CF333" s="3" t="s">
        <v>155</v>
      </c>
      <c r="CG333" s="3" t="s">
        <v>240</v>
      </c>
      <c r="CH333" s="3">
        <v>1.0</v>
      </c>
      <c r="CI333" s="3" t="s">
        <v>172</v>
      </c>
      <c r="CS333" s="3" t="s">
        <v>155</v>
      </c>
      <c r="CY333" s="3" t="s">
        <v>180</v>
      </c>
      <c r="CZ333" s="3" t="s">
        <v>179</v>
      </c>
      <c r="DA333" s="3" t="s">
        <v>179</v>
      </c>
      <c r="DB333" s="3" t="s">
        <v>179</v>
      </c>
      <c r="DC333" s="3" t="s">
        <v>179</v>
      </c>
      <c r="DD333" s="3" t="s">
        <v>200</v>
      </c>
      <c r="DE333" s="3" t="s">
        <v>200</v>
      </c>
      <c r="DF333" s="3" t="s">
        <v>180</v>
      </c>
      <c r="DG333" s="3" t="s">
        <v>180</v>
      </c>
      <c r="DH333" s="3" t="s">
        <v>201</v>
      </c>
      <c r="DI333" s="3" t="s">
        <v>180</v>
      </c>
      <c r="DJ333" s="3" t="s">
        <v>180</v>
      </c>
      <c r="DK333" s="3" t="s">
        <v>196</v>
      </c>
      <c r="DL333" s="3" t="s">
        <v>196</v>
      </c>
      <c r="DM333" s="3" t="s">
        <v>197</v>
      </c>
      <c r="DN333" s="3" t="s">
        <v>202</v>
      </c>
      <c r="DO333" s="3" t="s">
        <v>202</v>
      </c>
      <c r="DP333" s="3" t="s">
        <v>197</v>
      </c>
      <c r="DQ333" s="3" t="s">
        <v>197</v>
      </c>
      <c r="DR333" s="3" t="s">
        <v>196</v>
      </c>
      <c r="DS333" s="3" t="s">
        <v>196</v>
      </c>
      <c r="DT333" s="3" t="s">
        <v>181</v>
      </c>
      <c r="DU333" s="3" t="s">
        <v>202</v>
      </c>
      <c r="DV333" s="3" t="s">
        <v>202</v>
      </c>
      <c r="DW333" s="3" t="s">
        <v>202</v>
      </c>
      <c r="DX333" s="3" t="s">
        <v>202</v>
      </c>
      <c r="DY333" s="3" t="s">
        <v>202</v>
      </c>
      <c r="DZ333" s="3" t="s">
        <v>202</v>
      </c>
      <c r="EA333" s="3" t="s">
        <v>155</v>
      </c>
      <c r="EB333" s="3" t="s">
        <v>155</v>
      </c>
      <c r="EC333" s="3" t="s">
        <v>155</v>
      </c>
      <c r="ED333" s="3" t="s">
        <v>155</v>
      </c>
      <c r="EE333" s="3" t="s">
        <v>155</v>
      </c>
      <c r="EF333" s="3" t="s">
        <v>155</v>
      </c>
      <c r="EG333" s="3" t="s">
        <v>155</v>
      </c>
      <c r="EH333" s="3" t="s">
        <v>204</v>
      </c>
      <c r="EI333" s="3" t="s">
        <v>204</v>
      </c>
      <c r="EJ333" s="3" t="s">
        <v>204</v>
      </c>
      <c r="EK333" s="3" t="s">
        <v>204</v>
      </c>
      <c r="EL333" s="3" t="s">
        <v>182</v>
      </c>
      <c r="EM333" s="3" t="s">
        <v>204</v>
      </c>
      <c r="EN333" s="3" t="s">
        <v>204</v>
      </c>
      <c r="EO333" s="3" t="s">
        <v>192</v>
      </c>
      <c r="EP333" s="3" t="s">
        <v>192</v>
      </c>
      <c r="EQ333" s="3" t="s">
        <v>192</v>
      </c>
      <c r="ER333" s="3" t="s">
        <v>192</v>
      </c>
      <c r="ES333" s="3" t="s">
        <v>192</v>
      </c>
      <c r="ET333" s="3" t="s">
        <v>206</v>
      </c>
      <c r="EU333" s="3" t="s">
        <v>192</v>
      </c>
      <c r="EV333" s="3" t="s">
        <v>647</v>
      </c>
      <c r="EW333" s="4" t="str">
        <f>TEXT("6280560438121237629","0")</f>
        <v>6280560438121237629</v>
      </c>
    </row>
    <row r="334">
      <c r="A334" s="2">
        <v>45849.49462962963</v>
      </c>
      <c r="B334" s="3" t="s">
        <v>153</v>
      </c>
      <c r="C334" s="3" t="s">
        <v>155</v>
      </c>
      <c r="E334" s="3" t="s">
        <v>155</v>
      </c>
      <c r="F334" s="3" t="s">
        <v>153</v>
      </c>
      <c r="G334" s="3" t="s">
        <v>155</v>
      </c>
      <c r="J334" s="3" t="s">
        <v>186</v>
      </c>
      <c r="N334" s="3" t="s">
        <v>158</v>
      </c>
      <c r="S334" s="3" t="s">
        <v>158</v>
      </c>
      <c r="X334" s="3" t="s">
        <v>158</v>
      </c>
      <c r="AB334" s="3" t="s">
        <v>157</v>
      </c>
      <c r="AG334" s="3" t="s">
        <v>217</v>
      </c>
      <c r="AH334" s="3">
        <v>2022.0</v>
      </c>
      <c r="AI334" s="3" t="s">
        <v>242</v>
      </c>
      <c r="AP334" s="3" t="s">
        <v>190</v>
      </c>
      <c r="AQ334" s="3" t="s">
        <v>190</v>
      </c>
      <c r="AR334" s="3" t="s">
        <v>190</v>
      </c>
      <c r="AS334" s="3" t="s">
        <v>190</v>
      </c>
      <c r="AT334" s="3" t="s">
        <v>162</v>
      </c>
      <c r="AU334" s="3" t="s">
        <v>155</v>
      </c>
      <c r="BD334" s="3" t="s">
        <v>153</v>
      </c>
      <c r="BE334" s="3" t="s">
        <v>156</v>
      </c>
      <c r="BF334" s="3" t="s">
        <v>191</v>
      </c>
      <c r="BG334" s="3" t="s">
        <v>220</v>
      </c>
      <c r="BH334" s="3" t="s">
        <v>227</v>
      </c>
      <c r="BI334" s="3" t="s">
        <v>165</v>
      </c>
      <c r="BJ334" s="3" t="s">
        <v>165</v>
      </c>
      <c r="BK334" s="3" t="s">
        <v>165</v>
      </c>
      <c r="BL334" s="3" t="s">
        <v>165</v>
      </c>
      <c r="BM334" s="3" t="s">
        <v>165</v>
      </c>
      <c r="BN334" s="3" t="s">
        <v>165</v>
      </c>
      <c r="BO334" s="3" t="s">
        <v>193</v>
      </c>
      <c r="BP334" s="3" t="s">
        <v>165</v>
      </c>
      <c r="BQ334" s="3" t="s">
        <v>203</v>
      </c>
      <c r="BR334" s="3" t="s">
        <v>181</v>
      </c>
      <c r="BS334" s="3" t="s">
        <v>203</v>
      </c>
      <c r="BT334" s="3" t="s">
        <v>181</v>
      </c>
      <c r="BU334" s="3" t="s">
        <v>181</v>
      </c>
      <c r="BV334" s="3" t="s">
        <v>181</v>
      </c>
      <c r="BW334" s="3" t="s">
        <v>197</v>
      </c>
      <c r="CB334" s="3" t="s">
        <v>153</v>
      </c>
      <c r="CC334" s="3" t="s">
        <v>235</v>
      </c>
      <c r="CD334" s="3" t="s">
        <v>228</v>
      </c>
      <c r="CE334" s="3" t="s">
        <v>155</v>
      </c>
      <c r="CF334" s="3" t="s">
        <v>155</v>
      </c>
      <c r="CG334" s="3" t="s">
        <v>240</v>
      </c>
      <c r="CH334" s="3">
        <v>2.0</v>
      </c>
      <c r="CI334" s="3" t="s">
        <v>172</v>
      </c>
      <c r="CS334" s="3" t="s">
        <v>155</v>
      </c>
      <c r="CY334" s="3" t="s">
        <v>201</v>
      </c>
      <c r="CZ334" s="3" t="s">
        <v>179</v>
      </c>
      <c r="DA334" s="3" t="s">
        <v>179</v>
      </c>
      <c r="DB334" s="3" t="s">
        <v>179</v>
      </c>
      <c r="DC334" s="3" t="s">
        <v>200</v>
      </c>
      <c r="DD334" s="3" t="s">
        <v>200</v>
      </c>
      <c r="DE334" s="3" t="s">
        <v>200</v>
      </c>
      <c r="DF334" s="3" t="s">
        <v>178</v>
      </c>
      <c r="DG334" s="3" t="s">
        <v>230</v>
      </c>
      <c r="DH334" s="3" t="s">
        <v>180</v>
      </c>
      <c r="DI334" s="3" t="s">
        <v>178</v>
      </c>
      <c r="DJ334" s="3" t="s">
        <v>180</v>
      </c>
      <c r="DK334" s="3" t="s">
        <v>196</v>
      </c>
      <c r="DL334" s="3" t="s">
        <v>197</v>
      </c>
      <c r="DM334" s="3" t="s">
        <v>197</v>
      </c>
      <c r="DN334" s="3" t="s">
        <v>202</v>
      </c>
      <c r="DO334" s="3" t="s">
        <v>181</v>
      </c>
      <c r="DP334" s="3" t="s">
        <v>203</v>
      </c>
      <c r="DQ334" s="3" t="s">
        <v>203</v>
      </c>
      <c r="DR334" s="3" t="s">
        <v>203</v>
      </c>
      <c r="DS334" s="3" t="s">
        <v>203</v>
      </c>
      <c r="DT334" s="3" t="s">
        <v>203</v>
      </c>
      <c r="DU334" s="3" t="s">
        <v>181</v>
      </c>
      <c r="DV334" s="3" t="s">
        <v>202</v>
      </c>
      <c r="DW334" s="3" t="s">
        <v>202</v>
      </c>
      <c r="DX334" s="3" t="s">
        <v>197</v>
      </c>
      <c r="DY334" s="3" t="s">
        <v>197</v>
      </c>
      <c r="DZ334" s="3" t="s">
        <v>202</v>
      </c>
      <c r="EA334" s="3" t="s">
        <v>155</v>
      </c>
      <c r="EB334" s="3" t="s">
        <v>155</v>
      </c>
      <c r="EC334" s="3" t="s">
        <v>155</v>
      </c>
      <c r="ED334" s="3" t="s">
        <v>155</v>
      </c>
      <c r="EE334" s="3" t="s">
        <v>155</v>
      </c>
      <c r="EF334" s="3" t="s">
        <v>155</v>
      </c>
      <c r="EG334" s="3" t="s">
        <v>155</v>
      </c>
      <c r="EH334" s="3" t="s">
        <v>215</v>
      </c>
      <c r="EI334" s="3" t="s">
        <v>215</v>
      </c>
      <c r="EJ334" s="3" t="s">
        <v>215</v>
      </c>
      <c r="EK334" s="3" t="s">
        <v>215</v>
      </c>
      <c r="EL334" s="3" t="s">
        <v>182</v>
      </c>
      <c r="EM334" s="3" t="s">
        <v>215</v>
      </c>
      <c r="EN334" s="3" t="s">
        <v>215</v>
      </c>
      <c r="EO334" s="3" t="s">
        <v>192</v>
      </c>
      <c r="EP334" s="3" t="s">
        <v>192</v>
      </c>
      <c r="EQ334" s="3" t="s">
        <v>192</v>
      </c>
      <c r="ER334" s="3" t="s">
        <v>205</v>
      </c>
      <c r="ES334" s="3" t="s">
        <v>205</v>
      </c>
      <c r="ET334" s="3" t="s">
        <v>205</v>
      </c>
      <c r="EU334" s="3" t="s">
        <v>205</v>
      </c>
      <c r="EV334" s="3" t="s">
        <v>648</v>
      </c>
      <c r="EW334" s="4" t="str">
        <f>TEXT("6280583369842377530","0")</f>
        <v>6280583369842377530</v>
      </c>
    </row>
    <row r="335">
      <c r="A335" s="2">
        <v>45849.5850462963</v>
      </c>
      <c r="B335" s="3" t="s">
        <v>153</v>
      </c>
      <c r="C335" s="3" t="s">
        <v>155</v>
      </c>
      <c r="E335" s="3" t="s">
        <v>155</v>
      </c>
      <c r="F335" s="3" t="s">
        <v>155</v>
      </c>
      <c r="G335" s="3" t="s">
        <v>155</v>
      </c>
      <c r="I335" s="3" t="s">
        <v>158</v>
      </c>
      <c r="N335" s="3" t="s">
        <v>158</v>
      </c>
      <c r="S335" s="3" t="s">
        <v>158</v>
      </c>
      <c r="X335" s="3" t="s">
        <v>158</v>
      </c>
      <c r="AC335" s="3" t="s">
        <v>158</v>
      </c>
      <c r="AG335" s="3" t="s">
        <v>217</v>
      </c>
      <c r="AH335" s="3">
        <v>2000.0</v>
      </c>
      <c r="AI335" s="3" t="s">
        <v>187</v>
      </c>
      <c r="AJ335" s="3" t="s">
        <v>188</v>
      </c>
      <c r="AN335" s="3" t="s">
        <v>314</v>
      </c>
      <c r="AP335" s="3" t="s">
        <v>250</v>
      </c>
      <c r="AQ335" s="3" t="s">
        <v>250</v>
      </c>
      <c r="AR335" s="3" t="s">
        <v>250</v>
      </c>
      <c r="AS335" s="3" t="s">
        <v>250</v>
      </c>
      <c r="AT335" s="3" t="s">
        <v>162</v>
      </c>
      <c r="AU335" s="3" t="s">
        <v>155</v>
      </c>
      <c r="BD335" s="3" t="s">
        <v>153</v>
      </c>
      <c r="BE335" s="3" t="s">
        <v>227</v>
      </c>
      <c r="BF335" s="3" t="s">
        <v>227</v>
      </c>
      <c r="BG335" s="3" t="s">
        <v>227</v>
      </c>
      <c r="BH335" s="3" t="s">
        <v>227</v>
      </c>
      <c r="BI335" s="3" t="s">
        <v>195</v>
      </c>
      <c r="BJ335" s="3" t="s">
        <v>195</v>
      </c>
      <c r="BK335" s="3" t="s">
        <v>195</v>
      </c>
      <c r="BL335" s="3" t="s">
        <v>195</v>
      </c>
      <c r="BM335" s="3" t="s">
        <v>195</v>
      </c>
      <c r="BN335" s="3" t="s">
        <v>195</v>
      </c>
      <c r="BO335" s="3" t="s">
        <v>195</v>
      </c>
      <c r="BP335" s="3" t="s">
        <v>195</v>
      </c>
      <c r="BQ335" s="3" t="s">
        <v>181</v>
      </c>
      <c r="BR335" s="3" t="s">
        <v>181</v>
      </c>
      <c r="BS335" s="3" t="s">
        <v>181</v>
      </c>
      <c r="BT335" s="3" t="s">
        <v>181</v>
      </c>
      <c r="BU335" s="3" t="s">
        <v>181</v>
      </c>
      <c r="BV335" s="3" t="s">
        <v>181</v>
      </c>
      <c r="BW335" s="3" t="s">
        <v>181</v>
      </c>
      <c r="CB335" s="3" t="s">
        <v>155</v>
      </c>
      <c r="CF335" s="3" t="s">
        <v>155</v>
      </c>
      <c r="CG335" s="3" t="s">
        <v>155</v>
      </c>
      <c r="CH335" s="3">
        <v>0.0</v>
      </c>
      <c r="CI335" s="3" t="s">
        <v>172</v>
      </c>
      <c r="CS335" s="3" t="s">
        <v>155</v>
      </c>
      <c r="CY335" s="3" t="s">
        <v>221</v>
      </c>
      <c r="CZ335" s="3" t="s">
        <v>229</v>
      </c>
      <c r="DA335" s="3" t="s">
        <v>229</v>
      </c>
      <c r="DB335" s="3" t="s">
        <v>229</v>
      </c>
      <c r="DC335" s="3" t="s">
        <v>229</v>
      </c>
      <c r="DD335" s="3" t="s">
        <v>229</v>
      </c>
      <c r="DE335" s="3" t="s">
        <v>229</v>
      </c>
      <c r="DF335" s="3" t="s">
        <v>178</v>
      </c>
      <c r="DG335" s="3" t="s">
        <v>178</v>
      </c>
      <c r="DH335" s="3" t="s">
        <v>178</v>
      </c>
      <c r="DI335" s="3" t="s">
        <v>178</v>
      </c>
      <c r="DJ335" s="3" t="s">
        <v>178</v>
      </c>
      <c r="DK335" s="3" t="s">
        <v>202</v>
      </c>
      <c r="DL335" s="3" t="s">
        <v>197</v>
      </c>
      <c r="DM335" s="3" t="s">
        <v>197</v>
      </c>
      <c r="DN335" s="3" t="s">
        <v>197</v>
      </c>
      <c r="DO335" s="3" t="s">
        <v>196</v>
      </c>
      <c r="DP335" s="3" t="s">
        <v>197</v>
      </c>
      <c r="DQ335" s="3" t="s">
        <v>197</v>
      </c>
      <c r="DR335" s="3" t="s">
        <v>197</v>
      </c>
      <c r="DS335" s="3" t="s">
        <v>197</v>
      </c>
      <c r="DT335" s="3" t="s">
        <v>202</v>
      </c>
      <c r="DU335" s="3" t="s">
        <v>202</v>
      </c>
      <c r="DV335" s="3" t="s">
        <v>202</v>
      </c>
      <c r="DW335" s="3" t="s">
        <v>197</v>
      </c>
      <c r="DX335" s="3" t="s">
        <v>202</v>
      </c>
      <c r="DY335" s="3" t="s">
        <v>202</v>
      </c>
      <c r="DZ335" s="3" t="s">
        <v>197</v>
      </c>
      <c r="EA335" s="3" t="s">
        <v>155</v>
      </c>
      <c r="EB335" s="3" t="s">
        <v>155</v>
      </c>
      <c r="EC335" s="3" t="s">
        <v>155</v>
      </c>
      <c r="ED335" s="3" t="s">
        <v>155</v>
      </c>
      <c r="EE335" s="3" t="s">
        <v>155</v>
      </c>
      <c r="EF335" s="3" t="s">
        <v>155</v>
      </c>
      <c r="EG335" s="3" t="s">
        <v>155</v>
      </c>
      <c r="EH335" s="3" t="s">
        <v>204</v>
      </c>
      <c r="EI335" s="3" t="s">
        <v>204</v>
      </c>
      <c r="EJ335" s="3" t="s">
        <v>204</v>
      </c>
      <c r="EK335" s="3" t="s">
        <v>204</v>
      </c>
      <c r="EL335" s="3" t="s">
        <v>204</v>
      </c>
      <c r="EM335" s="3" t="s">
        <v>204</v>
      </c>
      <c r="EN335" s="3" t="s">
        <v>204</v>
      </c>
      <c r="EO335" s="3" t="s">
        <v>205</v>
      </c>
      <c r="EP335" s="3" t="s">
        <v>205</v>
      </c>
      <c r="EQ335" s="3" t="s">
        <v>205</v>
      </c>
      <c r="ER335" s="3" t="s">
        <v>205</v>
      </c>
      <c r="ES335" s="3" t="s">
        <v>205</v>
      </c>
      <c r="ET335" s="3" t="s">
        <v>205</v>
      </c>
      <c r="EU335" s="3" t="s">
        <v>205</v>
      </c>
      <c r="EV335" s="3" t="s">
        <v>649</v>
      </c>
      <c r="EW335" s="4" t="str">
        <f>TEXT("6280661488316622671","0")</f>
        <v>6280661488316622671</v>
      </c>
    </row>
    <row r="336">
      <c r="A336" s="2">
        <v>45849.58917824074</v>
      </c>
      <c r="B336" s="3" t="s">
        <v>153</v>
      </c>
      <c r="C336" s="3" t="s">
        <v>155</v>
      </c>
      <c r="E336" s="3" t="s">
        <v>155</v>
      </c>
      <c r="F336" s="3" t="s">
        <v>153</v>
      </c>
      <c r="G336" s="3" t="s">
        <v>155</v>
      </c>
      <c r="H336" s="3" t="s">
        <v>157</v>
      </c>
      <c r="M336" s="3" t="s">
        <v>157</v>
      </c>
      <c r="R336" s="3" t="s">
        <v>157</v>
      </c>
      <c r="W336" s="3" t="s">
        <v>157</v>
      </c>
      <c r="AB336" s="3" t="s">
        <v>157</v>
      </c>
      <c r="AG336" s="3" t="s">
        <v>224</v>
      </c>
      <c r="AH336" s="3">
        <v>2025.0</v>
      </c>
      <c r="AI336" s="3" t="s">
        <v>286</v>
      </c>
      <c r="AO336" s="3" t="s">
        <v>153</v>
      </c>
      <c r="AP336" s="3" t="s">
        <v>190</v>
      </c>
      <c r="AQ336" s="3" t="s">
        <v>190</v>
      </c>
      <c r="AR336" s="3" t="s">
        <v>190</v>
      </c>
      <c r="AS336" s="3" t="s">
        <v>190</v>
      </c>
      <c r="AT336" s="3" t="s">
        <v>162</v>
      </c>
      <c r="AU336" s="3" t="s">
        <v>155</v>
      </c>
      <c r="BD336" s="3" t="s">
        <v>153</v>
      </c>
      <c r="BE336" s="3" t="s">
        <v>227</v>
      </c>
      <c r="BF336" s="3" t="s">
        <v>227</v>
      </c>
      <c r="BG336" s="3" t="s">
        <v>227</v>
      </c>
      <c r="BH336" s="3" t="s">
        <v>227</v>
      </c>
      <c r="BI336" s="3" t="s">
        <v>194</v>
      </c>
      <c r="BJ336" s="3" t="s">
        <v>192</v>
      </c>
      <c r="BK336" s="3" t="s">
        <v>192</v>
      </c>
      <c r="BL336" s="3" t="s">
        <v>194</v>
      </c>
      <c r="BM336" s="3" t="s">
        <v>195</v>
      </c>
      <c r="BN336" s="3" t="s">
        <v>192</v>
      </c>
      <c r="BO336" s="3" t="s">
        <v>194</v>
      </c>
      <c r="BP336" s="3" t="s">
        <v>192</v>
      </c>
      <c r="BQ336" s="3" t="s">
        <v>203</v>
      </c>
      <c r="BR336" s="3" t="s">
        <v>181</v>
      </c>
      <c r="BS336" s="3" t="s">
        <v>203</v>
      </c>
      <c r="BT336" s="3" t="s">
        <v>181</v>
      </c>
      <c r="BU336" s="3" t="s">
        <v>203</v>
      </c>
      <c r="BV336" s="3" t="s">
        <v>181</v>
      </c>
      <c r="BW336" s="3" t="s">
        <v>196</v>
      </c>
      <c r="CB336" s="3" t="s">
        <v>153</v>
      </c>
      <c r="CC336" s="3" t="s">
        <v>167</v>
      </c>
      <c r="CD336" s="3" t="s">
        <v>168</v>
      </c>
      <c r="CE336" s="3" t="s">
        <v>155</v>
      </c>
      <c r="CF336" s="3" t="s">
        <v>316</v>
      </c>
      <c r="CG336" s="3" t="s">
        <v>240</v>
      </c>
      <c r="CH336" s="3">
        <v>1.0</v>
      </c>
      <c r="CI336" s="3" t="s">
        <v>172</v>
      </c>
      <c r="CS336" s="3" t="s">
        <v>155</v>
      </c>
      <c r="CY336" s="3" t="s">
        <v>180</v>
      </c>
      <c r="CZ336" s="3" t="s">
        <v>229</v>
      </c>
      <c r="DA336" s="3" t="s">
        <v>229</v>
      </c>
      <c r="DB336" s="3" t="s">
        <v>229</v>
      </c>
      <c r="DC336" s="3" t="s">
        <v>229</v>
      </c>
      <c r="DD336" s="3" t="s">
        <v>229</v>
      </c>
      <c r="DE336" s="3" t="s">
        <v>229</v>
      </c>
      <c r="DF336" s="3" t="s">
        <v>180</v>
      </c>
      <c r="DG336" s="3" t="s">
        <v>230</v>
      </c>
      <c r="DH336" s="3" t="s">
        <v>178</v>
      </c>
      <c r="DI336" s="3" t="s">
        <v>230</v>
      </c>
      <c r="DJ336" s="3" t="s">
        <v>180</v>
      </c>
      <c r="DK336" s="3" t="s">
        <v>202</v>
      </c>
      <c r="DL336" s="3" t="s">
        <v>181</v>
      </c>
      <c r="DM336" s="3" t="s">
        <v>197</v>
      </c>
      <c r="DN336" s="3" t="s">
        <v>202</v>
      </c>
      <c r="DO336" s="3" t="s">
        <v>196</v>
      </c>
      <c r="DP336" s="3" t="s">
        <v>202</v>
      </c>
      <c r="DQ336" s="3" t="s">
        <v>181</v>
      </c>
      <c r="DR336" s="3" t="s">
        <v>181</v>
      </c>
      <c r="DS336" s="3" t="s">
        <v>181</v>
      </c>
      <c r="DT336" s="3" t="s">
        <v>181</v>
      </c>
      <c r="DU336" s="3" t="s">
        <v>197</v>
      </c>
      <c r="DV336" s="3" t="s">
        <v>202</v>
      </c>
      <c r="DW336" s="3" t="s">
        <v>202</v>
      </c>
      <c r="DX336" s="3" t="s">
        <v>196</v>
      </c>
      <c r="DY336" s="3" t="s">
        <v>196</v>
      </c>
      <c r="DZ336" s="3" t="s">
        <v>202</v>
      </c>
      <c r="EA336" s="3" t="s">
        <v>155</v>
      </c>
      <c r="EB336" s="3" t="s">
        <v>155</v>
      </c>
      <c r="EC336" s="3" t="s">
        <v>155</v>
      </c>
      <c r="ED336" s="3" t="s">
        <v>155</v>
      </c>
      <c r="EE336" s="3" t="s">
        <v>155</v>
      </c>
      <c r="EF336" s="3" t="s">
        <v>155</v>
      </c>
      <c r="EG336" s="3" t="s">
        <v>155</v>
      </c>
      <c r="EH336" s="3" t="s">
        <v>215</v>
      </c>
      <c r="EI336" s="3" t="s">
        <v>215</v>
      </c>
      <c r="EJ336" s="3" t="s">
        <v>222</v>
      </c>
      <c r="EK336" s="3" t="s">
        <v>182</v>
      </c>
      <c r="EL336" s="3" t="s">
        <v>182</v>
      </c>
      <c r="EM336" s="3" t="s">
        <v>182</v>
      </c>
      <c r="EN336" s="3" t="s">
        <v>222</v>
      </c>
      <c r="EO336" s="3" t="s">
        <v>183</v>
      </c>
      <c r="EP336" s="3" t="s">
        <v>193</v>
      </c>
      <c r="EQ336" s="3" t="s">
        <v>193</v>
      </c>
      <c r="ER336" s="3" t="s">
        <v>193</v>
      </c>
      <c r="ES336" s="3" t="s">
        <v>193</v>
      </c>
      <c r="ET336" s="3" t="s">
        <v>193</v>
      </c>
      <c r="EU336" s="3" t="s">
        <v>206</v>
      </c>
      <c r="EV336" s="3" t="s">
        <v>650</v>
      </c>
      <c r="EW336" s="4" t="str">
        <f>TEXT("6280665052021283382","0")</f>
        <v>6280665052021283382</v>
      </c>
    </row>
    <row r="337">
      <c r="A337" s="2">
        <v>45849.60864583333</v>
      </c>
      <c r="B337" s="3" t="s">
        <v>153</v>
      </c>
      <c r="C337" s="3" t="s">
        <v>155</v>
      </c>
      <c r="E337" s="3" t="s">
        <v>155</v>
      </c>
      <c r="F337" s="3" t="s">
        <v>155</v>
      </c>
      <c r="G337" s="3" t="s">
        <v>153</v>
      </c>
      <c r="J337" s="3" t="s">
        <v>186</v>
      </c>
      <c r="N337" s="3" t="s">
        <v>158</v>
      </c>
      <c r="R337" s="3" t="s">
        <v>157</v>
      </c>
      <c r="W337" s="3" t="s">
        <v>157</v>
      </c>
      <c r="AB337" s="3" t="s">
        <v>157</v>
      </c>
      <c r="AG337" s="3" t="s">
        <v>159</v>
      </c>
      <c r="AH337" s="3">
        <v>2023.0</v>
      </c>
      <c r="AI337" s="3" t="s">
        <v>187</v>
      </c>
      <c r="AK337" s="3" t="s">
        <v>258</v>
      </c>
      <c r="AN337" s="3" t="s">
        <v>246</v>
      </c>
      <c r="AP337" s="3" t="s">
        <v>190</v>
      </c>
      <c r="AQ337" s="3" t="s">
        <v>190</v>
      </c>
      <c r="AR337" s="3" t="s">
        <v>210</v>
      </c>
      <c r="AS337" s="3" t="s">
        <v>190</v>
      </c>
      <c r="AT337" s="3" t="s">
        <v>162</v>
      </c>
      <c r="AU337" s="3" t="s">
        <v>155</v>
      </c>
      <c r="BD337" s="3" t="s">
        <v>153</v>
      </c>
      <c r="BE337" s="3" t="s">
        <v>156</v>
      </c>
      <c r="BF337" s="3" t="s">
        <v>164</v>
      </c>
      <c r="BG337" s="3" t="s">
        <v>156</v>
      </c>
      <c r="BH337" s="3" t="s">
        <v>213</v>
      </c>
      <c r="BI337" s="3" t="s">
        <v>195</v>
      </c>
      <c r="BJ337" s="3" t="s">
        <v>192</v>
      </c>
      <c r="BK337" s="3" t="s">
        <v>193</v>
      </c>
      <c r="BL337" s="3" t="s">
        <v>193</v>
      </c>
      <c r="BM337" s="3" t="s">
        <v>195</v>
      </c>
      <c r="BN337" s="3" t="s">
        <v>195</v>
      </c>
      <c r="BO337" s="3" t="s">
        <v>195</v>
      </c>
      <c r="BP337" s="3" t="s">
        <v>193</v>
      </c>
      <c r="BQ337" s="3" t="s">
        <v>196</v>
      </c>
      <c r="BR337" s="3" t="s">
        <v>197</v>
      </c>
      <c r="BS337" s="3" t="s">
        <v>196</v>
      </c>
      <c r="BT337" s="3" t="s">
        <v>197</v>
      </c>
      <c r="BU337" s="3" t="s">
        <v>197</v>
      </c>
      <c r="BV337" s="3" t="s">
        <v>196</v>
      </c>
      <c r="BW337" s="3" t="s">
        <v>197</v>
      </c>
      <c r="CB337" s="3" t="s">
        <v>155</v>
      </c>
      <c r="CF337" s="3" t="s">
        <v>155</v>
      </c>
      <c r="CG337" s="3" t="s">
        <v>198</v>
      </c>
      <c r="CH337" s="3">
        <v>5.0</v>
      </c>
      <c r="CI337" s="3" t="s">
        <v>172</v>
      </c>
      <c r="CS337" s="3" t="s">
        <v>155</v>
      </c>
      <c r="CY337" s="3" t="s">
        <v>201</v>
      </c>
      <c r="CZ337" s="3" t="s">
        <v>179</v>
      </c>
      <c r="DA337" s="3" t="s">
        <v>199</v>
      </c>
      <c r="DB337" s="3" t="s">
        <v>179</v>
      </c>
      <c r="DC337" s="3" t="s">
        <v>179</v>
      </c>
      <c r="DD337" s="3" t="s">
        <v>200</v>
      </c>
      <c r="DE337" s="3" t="s">
        <v>200</v>
      </c>
      <c r="DF337" s="3" t="s">
        <v>230</v>
      </c>
      <c r="DG337" s="3" t="s">
        <v>230</v>
      </c>
      <c r="DH337" s="3" t="s">
        <v>180</v>
      </c>
      <c r="DI337" s="3" t="s">
        <v>180</v>
      </c>
      <c r="DJ337" s="3" t="s">
        <v>180</v>
      </c>
      <c r="DK337" s="3" t="s">
        <v>197</v>
      </c>
      <c r="DL337" s="3" t="s">
        <v>196</v>
      </c>
      <c r="DM337" s="3" t="s">
        <v>202</v>
      </c>
      <c r="DN337" s="3" t="s">
        <v>197</v>
      </c>
      <c r="DO337" s="3" t="s">
        <v>196</v>
      </c>
      <c r="DP337" s="3" t="s">
        <v>196</v>
      </c>
      <c r="DQ337" s="3" t="s">
        <v>203</v>
      </c>
      <c r="DR337" s="3" t="s">
        <v>203</v>
      </c>
      <c r="DS337" s="3" t="s">
        <v>203</v>
      </c>
      <c r="DT337" s="3" t="s">
        <v>203</v>
      </c>
      <c r="DU337" s="3" t="s">
        <v>196</v>
      </c>
      <c r="DV337" s="3" t="s">
        <v>202</v>
      </c>
      <c r="DW337" s="3" t="s">
        <v>202</v>
      </c>
      <c r="DX337" s="3" t="s">
        <v>196</v>
      </c>
      <c r="DY337" s="3" t="s">
        <v>196</v>
      </c>
      <c r="DZ337" s="3" t="s">
        <v>196</v>
      </c>
      <c r="EA337" s="3" t="s">
        <v>155</v>
      </c>
      <c r="EB337" s="3" t="s">
        <v>155</v>
      </c>
      <c r="EC337" s="3" t="s">
        <v>155</v>
      </c>
      <c r="ED337" s="3" t="s">
        <v>155</v>
      </c>
      <c r="EE337" s="3" t="s">
        <v>155</v>
      </c>
      <c r="EF337" s="3" t="s">
        <v>155</v>
      </c>
      <c r="EG337" s="3" t="s">
        <v>155</v>
      </c>
      <c r="EH337" s="3" t="s">
        <v>204</v>
      </c>
      <c r="EI337" s="3" t="s">
        <v>204</v>
      </c>
      <c r="EJ337" s="3" t="s">
        <v>204</v>
      </c>
      <c r="EK337" s="3" t="s">
        <v>204</v>
      </c>
      <c r="EL337" s="3" t="s">
        <v>182</v>
      </c>
      <c r="EM337" s="3" t="s">
        <v>215</v>
      </c>
      <c r="EN337" s="3" t="s">
        <v>215</v>
      </c>
      <c r="EO337" s="3" t="s">
        <v>205</v>
      </c>
      <c r="EP337" s="3" t="s">
        <v>205</v>
      </c>
      <c r="EQ337" s="3" t="s">
        <v>206</v>
      </c>
      <c r="ER337" s="3" t="s">
        <v>205</v>
      </c>
      <c r="ES337" s="3" t="s">
        <v>205</v>
      </c>
      <c r="ET337" s="3" t="s">
        <v>205</v>
      </c>
      <c r="EU337" s="3" t="s">
        <v>205</v>
      </c>
      <c r="EV337" s="3" t="s">
        <v>651</v>
      </c>
      <c r="EW337" s="4" t="str">
        <f>TEXT("6280681876429747895","0")</f>
        <v>6280681876429747895</v>
      </c>
    </row>
    <row r="338">
      <c r="A338" s="2">
        <v>45849.61315972222</v>
      </c>
      <c r="B338" s="3" t="s">
        <v>153</v>
      </c>
      <c r="C338" s="3" t="s">
        <v>155</v>
      </c>
      <c r="E338" s="3" t="s">
        <v>155</v>
      </c>
      <c r="F338" s="3" t="s">
        <v>153</v>
      </c>
      <c r="G338" s="3" t="s">
        <v>155</v>
      </c>
      <c r="I338" s="3" t="s">
        <v>158</v>
      </c>
      <c r="N338" s="3" t="s">
        <v>158</v>
      </c>
      <c r="R338" s="3" t="s">
        <v>157</v>
      </c>
      <c r="X338" s="3" t="s">
        <v>158</v>
      </c>
      <c r="AB338" s="3" t="s">
        <v>157</v>
      </c>
      <c r="AG338" s="3" t="s">
        <v>224</v>
      </c>
      <c r="AH338" s="3">
        <v>2024.0</v>
      </c>
      <c r="AI338" s="3" t="s">
        <v>187</v>
      </c>
      <c r="AK338" s="3" t="s">
        <v>258</v>
      </c>
      <c r="AN338" s="3" t="s">
        <v>189</v>
      </c>
      <c r="AP338" s="3" t="s">
        <v>210</v>
      </c>
      <c r="AQ338" s="3" t="s">
        <v>243</v>
      </c>
      <c r="AR338" s="3" t="s">
        <v>210</v>
      </c>
      <c r="AS338" s="3" t="s">
        <v>210</v>
      </c>
      <c r="AT338" s="3" t="s">
        <v>234</v>
      </c>
      <c r="AU338" s="3" t="s">
        <v>153</v>
      </c>
      <c r="AV338" s="3" t="s">
        <v>153</v>
      </c>
      <c r="AW338" s="3" t="s">
        <v>288</v>
      </c>
      <c r="AX338" s="3" t="s">
        <v>153</v>
      </c>
      <c r="AY338" s="3" t="s">
        <v>244</v>
      </c>
      <c r="AZ338" s="3" t="s">
        <v>155</v>
      </c>
      <c r="BA338" s="3" t="s">
        <v>155</v>
      </c>
      <c r="BB338" s="3" t="s">
        <v>239</v>
      </c>
      <c r="BC338" s="3" t="s">
        <v>153</v>
      </c>
      <c r="BD338" s="3" t="s">
        <v>153</v>
      </c>
      <c r="BE338" s="3" t="s">
        <v>220</v>
      </c>
      <c r="BF338" s="3" t="s">
        <v>191</v>
      </c>
      <c r="BG338" s="3" t="s">
        <v>156</v>
      </c>
      <c r="BH338" s="3" t="s">
        <v>191</v>
      </c>
      <c r="BI338" s="3" t="s">
        <v>195</v>
      </c>
      <c r="BJ338" s="3" t="s">
        <v>195</v>
      </c>
      <c r="BK338" s="3" t="s">
        <v>192</v>
      </c>
      <c r="BL338" s="3" t="s">
        <v>195</v>
      </c>
      <c r="BM338" s="3" t="s">
        <v>195</v>
      </c>
      <c r="BN338" s="3" t="s">
        <v>192</v>
      </c>
      <c r="BO338" s="3" t="s">
        <v>195</v>
      </c>
      <c r="BP338" s="3" t="s">
        <v>195</v>
      </c>
      <c r="BQ338" s="3" t="s">
        <v>197</v>
      </c>
      <c r="BR338" s="3" t="s">
        <v>196</v>
      </c>
      <c r="BS338" s="3" t="s">
        <v>196</v>
      </c>
      <c r="BT338" s="3" t="s">
        <v>197</v>
      </c>
      <c r="BU338" s="3" t="s">
        <v>196</v>
      </c>
      <c r="BV338" s="3" t="s">
        <v>197</v>
      </c>
      <c r="BW338" s="3" t="s">
        <v>197</v>
      </c>
      <c r="BX338" s="3" t="s">
        <v>195</v>
      </c>
      <c r="BY338" s="3" t="s">
        <v>195</v>
      </c>
      <c r="BZ338" s="3" t="s">
        <v>193</v>
      </c>
      <c r="CA338" s="3" t="s">
        <v>195</v>
      </c>
      <c r="CB338" s="3" t="s">
        <v>155</v>
      </c>
      <c r="CF338" s="3" t="s">
        <v>259</v>
      </c>
      <c r="CG338" s="3" t="s">
        <v>155</v>
      </c>
      <c r="CH338" s="3">
        <v>1.0</v>
      </c>
      <c r="CI338" s="3" t="s">
        <v>172</v>
      </c>
      <c r="CS338" s="3" t="s">
        <v>155</v>
      </c>
      <c r="CY338" s="3" t="s">
        <v>180</v>
      </c>
      <c r="CZ338" s="3" t="s">
        <v>179</v>
      </c>
      <c r="DA338" s="3" t="s">
        <v>179</v>
      </c>
      <c r="DB338" s="3" t="s">
        <v>179</v>
      </c>
      <c r="DC338" s="3" t="s">
        <v>179</v>
      </c>
      <c r="DD338" s="3" t="s">
        <v>179</v>
      </c>
      <c r="DE338" s="3" t="s">
        <v>179</v>
      </c>
      <c r="DF338" s="3" t="s">
        <v>180</v>
      </c>
      <c r="DG338" s="3" t="s">
        <v>180</v>
      </c>
      <c r="DH338" s="3" t="s">
        <v>180</v>
      </c>
      <c r="DI338" s="3" t="s">
        <v>180</v>
      </c>
      <c r="DJ338" s="3" t="s">
        <v>180</v>
      </c>
      <c r="DK338" s="3" t="s">
        <v>196</v>
      </c>
      <c r="DL338" s="3" t="s">
        <v>196</v>
      </c>
      <c r="DM338" s="3" t="s">
        <v>196</v>
      </c>
      <c r="DN338" s="3" t="s">
        <v>196</v>
      </c>
      <c r="DO338" s="3" t="s">
        <v>196</v>
      </c>
      <c r="DP338" s="3" t="s">
        <v>196</v>
      </c>
      <c r="DQ338" s="3" t="s">
        <v>196</v>
      </c>
      <c r="DR338" s="3" t="s">
        <v>196</v>
      </c>
      <c r="DS338" s="3" t="s">
        <v>196</v>
      </c>
      <c r="DT338" s="3" t="s">
        <v>196</v>
      </c>
      <c r="DU338" s="3" t="s">
        <v>196</v>
      </c>
      <c r="DV338" s="3" t="s">
        <v>196</v>
      </c>
      <c r="DW338" s="3" t="s">
        <v>196</v>
      </c>
      <c r="DX338" s="3" t="s">
        <v>196</v>
      </c>
      <c r="DY338" s="3" t="s">
        <v>196</v>
      </c>
      <c r="DZ338" s="3" t="s">
        <v>196</v>
      </c>
      <c r="EA338" s="3" t="s">
        <v>155</v>
      </c>
      <c r="EB338" s="3" t="s">
        <v>155</v>
      </c>
      <c r="EC338" s="3" t="s">
        <v>155</v>
      </c>
      <c r="ED338" s="3" t="s">
        <v>155</v>
      </c>
      <c r="EE338" s="3" t="s">
        <v>155</v>
      </c>
      <c r="EF338" s="3" t="s">
        <v>155</v>
      </c>
      <c r="EG338" s="3" t="s">
        <v>155</v>
      </c>
      <c r="EH338" s="3" t="s">
        <v>204</v>
      </c>
      <c r="EI338" s="3" t="s">
        <v>204</v>
      </c>
      <c r="EJ338" s="3" t="s">
        <v>204</v>
      </c>
      <c r="EK338" s="3" t="s">
        <v>204</v>
      </c>
      <c r="EL338" s="3" t="s">
        <v>182</v>
      </c>
      <c r="EM338" s="3" t="s">
        <v>222</v>
      </c>
      <c r="EN338" s="3" t="s">
        <v>215</v>
      </c>
      <c r="EO338" s="3" t="s">
        <v>206</v>
      </c>
      <c r="EP338" s="3" t="s">
        <v>206</v>
      </c>
      <c r="EQ338" s="3" t="s">
        <v>206</v>
      </c>
      <c r="ER338" s="3" t="s">
        <v>206</v>
      </c>
      <c r="ES338" s="3" t="s">
        <v>206</v>
      </c>
      <c r="ET338" s="3" t="s">
        <v>193</v>
      </c>
      <c r="EU338" s="3" t="s">
        <v>206</v>
      </c>
      <c r="EV338" s="3" t="s">
        <v>652</v>
      </c>
      <c r="EW338" s="4" t="str">
        <f>TEXT("6280685776919293234","0")</f>
        <v>6280685776919293234</v>
      </c>
    </row>
    <row r="339">
      <c r="A339" s="2">
        <v>45849.62001157407</v>
      </c>
      <c r="B339" s="3" t="s">
        <v>153</v>
      </c>
      <c r="C339" s="3" t="s">
        <v>155</v>
      </c>
      <c r="E339" s="3" t="s">
        <v>155</v>
      </c>
      <c r="F339" s="3" t="s">
        <v>155</v>
      </c>
      <c r="G339" s="3" t="s">
        <v>153</v>
      </c>
      <c r="J339" s="3" t="s">
        <v>186</v>
      </c>
      <c r="M339" s="3" t="s">
        <v>157</v>
      </c>
      <c r="R339" s="3" t="s">
        <v>157</v>
      </c>
      <c r="W339" s="3" t="s">
        <v>157</v>
      </c>
      <c r="AD339" s="3" t="s">
        <v>186</v>
      </c>
      <c r="AG339" s="3" t="s">
        <v>159</v>
      </c>
      <c r="AH339" s="3">
        <v>2016.0</v>
      </c>
      <c r="AI339" s="3" t="s">
        <v>187</v>
      </c>
      <c r="AK339" s="3" t="s">
        <v>258</v>
      </c>
      <c r="AN339" s="3" t="s">
        <v>189</v>
      </c>
      <c r="AP339" s="3" t="s">
        <v>250</v>
      </c>
      <c r="AQ339" s="3" t="s">
        <v>250</v>
      </c>
      <c r="AR339" s="3" t="s">
        <v>250</v>
      </c>
      <c r="AS339" s="3" t="s">
        <v>250</v>
      </c>
      <c r="AT339" s="3" t="s">
        <v>234</v>
      </c>
      <c r="AU339" s="3" t="s">
        <v>153</v>
      </c>
      <c r="AV339" s="3" t="s">
        <v>153</v>
      </c>
      <c r="AW339" s="3" t="s">
        <v>163</v>
      </c>
      <c r="AX339" s="3" t="s">
        <v>153</v>
      </c>
      <c r="AY339" s="3" t="s">
        <v>297</v>
      </c>
      <c r="BD339" s="3" t="s">
        <v>153</v>
      </c>
      <c r="BE339" s="3" t="s">
        <v>156</v>
      </c>
      <c r="BF339" s="3" t="s">
        <v>156</v>
      </c>
      <c r="BG339" s="3" t="s">
        <v>156</v>
      </c>
      <c r="BH339" s="3" t="s">
        <v>213</v>
      </c>
      <c r="BI339" s="3" t="s">
        <v>193</v>
      </c>
      <c r="BJ339" s="3" t="s">
        <v>193</v>
      </c>
      <c r="BK339" s="3" t="s">
        <v>193</v>
      </c>
      <c r="BL339" s="3" t="s">
        <v>193</v>
      </c>
      <c r="BM339" s="3" t="s">
        <v>193</v>
      </c>
      <c r="BN339" s="3" t="s">
        <v>193</v>
      </c>
      <c r="BO339" s="3" t="s">
        <v>193</v>
      </c>
      <c r="BP339" s="3" t="s">
        <v>193</v>
      </c>
      <c r="BQ339" s="3" t="s">
        <v>196</v>
      </c>
      <c r="BR339" s="3" t="s">
        <v>197</v>
      </c>
      <c r="BS339" s="3" t="s">
        <v>197</v>
      </c>
      <c r="BT339" s="3" t="s">
        <v>197</v>
      </c>
      <c r="BU339" s="3" t="s">
        <v>197</v>
      </c>
      <c r="BV339" s="3" t="s">
        <v>197</v>
      </c>
      <c r="BW339" s="3" t="s">
        <v>166</v>
      </c>
      <c r="BX339" s="3" t="s">
        <v>195</v>
      </c>
      <c r="BY339" s="3" t="s">
        <v>193</v>
      </c>
      <c r="BZ339" s="3" t="s">
        <v>193</v>
      </c>
      <c r="CA339" s="3" t="s">
        <v>192</v>
      </c>
      <c r="CB339" s="3" t="s">
        <v>155</v>
      </c>
      <c r="CF339" s="3" t="s">
        <v>155</v>
      </c>
      <c r="CG339" s="3" t="s">
        <v>256</v>
      </c>
      <c r="CH339" s="3">
        <v>5.0</v>
      </c>
      <c r="CI339" s="3" t="s">
        <v>172</v>
      </c>
      <c r="CS339" s="3" t="s">
        <v>155</v>
      </c>
      <c r="CY339" s="3" t="s">
        <v>180</v>
      </c>
      <c r="CZ339" s="3" t="s">
        <v>179</v>
      </c>
      <c r="DA339" s="3" t="s">
        <v>200</v>
      </c>
      <c r="DB339" s="3" t="s">
        <v>200</v>
      </c>
      <c r="DC339" s="3" t="s">
        <v>200</v>
      </c>
      <c r="DD339" s="3" t="s">
        <v>200</v>
      </c>
      <c r="DE339" s="3" t="s">
        <v>200</v>
      </c>
      <c r="DF339" s="3" t="s">
        <v>230</v>
      </c>
      <c r="DG339" s="3" t="s">
        <v>230</v>
      </c>
      <c r="DH339" s="3" t="s">
        <v>230</v>
      </c>
      <c r="DI339" s="3" t="s">
        <v>230</v>
      </c>
      <c r="DJ339" s="3" t="s">
        <v>230</v>
      </c>
      <c r="DK339" s="3" t="s">
        <v>197</v>
      </c>
      <c r="DL339" s="3" t="s">
        <v>197</v>
      </c>
      <c r="DM339" s="3" t="s">
        <v>197</v>
      </c>
      <c r="DN339" s="3" t="s">
        <v>202</v>
      </c>
      <c r="DO339" s="3" t="s">
        <v>197</v>
      </c>
      <c r="DP339" s="3" t="s">
        <v>202</v>
      </c>
      <c r="DQ339" s="3" t="s">
        <v>196</v>
      </c>
      <c r="DR339" s="3" t="s">
        <v>197</v>
      </c>
      <c r="DS339" s="3" t="s">
        <v>203</v>
      </c>
      <c r="DT339" s="3" t="s">
        <v>203</v>
      </c>
      <c r="DU339" s="3" t="s">
        <v>202</v>
      </c>
      <c r="DV339" s="3" t="s">
        <v>202</v>
      </c>
      <c r="DW339" s="3" t="s">
        <v>202</v>
      </c>
      <c r="DX339" s="3" t="s">
        <v>181</v>
      </c>
      <c r="DY339" s="3" t="s">
        <v>202</v>
      </c>
      <c r="DZ339" s="3" t="s">
        <v>202</v>
      </c>
      <c r="EA339" s="3" t="s">
        <v>155</v>
      </c>
      <c r="EB339" s="3" t="s">
        <v>155</v>
      </c>
      <c r="EC339" s="3" t="s">
        <v>155</v>
      </c>
      <c r="ED339" s="3" t="s">
        <v>155</v>
      </c>
      <c r="EE339" s="3" t="s">
        <v>155</v>
      </c>
      <c r="EF339" s="3" t="s">
        <v>155</v>
      </c>
      <c r="EG339" s="3" t="s">
        <v>155</v>
      </c>
      <c r="EH339" s="3" t="s">
        <v>204</v>
      </c>
      <c r="EI339" s="3" t="s">
        <v>215</v>
      </c>
      <c r="EJ339" s="3" t="s">
        <v>204</v>
      </c>
      <c r="EK339" s="3" t="s">
        <v>182</v>
      </c>
      <c r="EL339" s="3" t="s">
        <v>182</v>
      </c>
      <c r="EM339" s="3" t="s">
        <v>204</v>
      </c>
      <c r="EN339" s="3" t="s">
        <v>204</v>
      </c>
      <c r="EO339" s="3" t="s">
        <v>205</v>
      </c>
      <c r="EP339" s="3" t="s">
        <v>192</v>
      </c>
      <c r="EQ339" s="3" t="s">
        <v>193</v>
      </c>
      <c r="ER339" s="3" t="s">
        <v>193</v>
      </c>
      <c r="ES339" s="3" t="s">
        <v>193</v>
      </c>
      <c r="ET339" s="3" t="s">
        <v>192</v>
      </c>
      <c r="EU339" s="3" t="s">
        <v>205</v>
      </c>
      <c r="EV339" s="3" t="s">
        <v>653</v>
      </c>
      <c r="EW339" s="4" t="str">
        <f>TEXT("6280691696872680177","0")</f>
        <v>6280691696872680177</v>
      </c>
    </row>
    <row r="340">
      <c r="A340" s="2">
        <v>45849.62534722222</v>
      </c>
      <c r="B340" s="3" t="s">
        <v>153</v>
      </c>
      <c r="C340" s="3" t="s">
        <v>155</v>
      </c>
      <c r="E340" s="3" t="s">
        <v>155</v>
      </c>
      <c r="F340" s="3" t="s">
        <v>155</v>
      </c>
      <c r="G340" s="3" t="s">
        <v>155</v>
      </c>
      <c r="I340" s="3" t="s">
        <v>158</v>
      </c>
      <c r="M340" s="3" t="s">
        <v>157</v>
      </c>
      <c r="R340" s="3" t="s">
        <v>157</v>
      </c>
      <c r="W340" s="3" t="s">
        <v>157</v>
      </c>
      <c r="AC340" s="3" t="s">
        <v>158</v>
      </c>
      <c r="AG340" s="3" t="s">
        <v>217</v>
      </c>
      <c r="AH340" s="3">
        <v>2012.0</v>
      </c>
      <c r="AI340" s="3" t="s">
        <v>187</v>
      </c>
      <c r="AK340" s="3" t="s">
        <v>258</v>
      </c>
      <c r="AN340" s="3" t="s">
        <v>189</v>
      </c>
      <c r="AP340" s="3" t="s">
        <v>250</v>
      </c>
      <c r="AQ340" s="3" t="s">
        <v>250</v>
      </c>
      <c r="AR340" s="3" t="s">
        <v>250</v>
      </c>
      <c r="AS340" s="3" t="s">
        <v>250</v>
      </c>
      <c r="AT340" s="3" t="s">
        <v>162</v>
      </c>
      <c r="AU340" s="3" t="s">
        <v>155</v>
      </c>
      <c r="BD340" s="3" t="s">
        <v>153</v>
      </c>
      <c r="BE340" s="3" t="s">
        <v>191</v>
      </c>
      <c r="BF340" s="3" t="s">
        <v>191</v>
      </c>
      <c r="BG340" s="3" t="s">
        <v>191</v>
      </c>
      <c r="BH340" s="3" t="s">
        <v>191</v>
      </c>
      <c r="BI340" s="3" t="s">
        <v>193</v>
      </c>
      <c r="BJ340" s="3" t="s">
        <v>193</v>
      </c>
      <c r="BK340" s="3" t="s">
        <v>193</v>
      </c>
      <c r="BL340" s="3" t="s">
        <v>193</v>
      </c>
      <c r="BM340" s="3" t="s">
        <v>193</v>
      </c>
      <c r="BN340" s="3" t="s">
        <v>193</v>
      </c>
      <c r="BO340" s="3" t="s">
        <v>193</v>
      </c>
      <c r="BP340" s="3" t="s">
        <v>193</v>
      </c>
      <c r="BQ340" s="3" t="s">
        <v>197</v>
      </c>
      <c r="BR340" s="3" t="s">
        <v>197</v>
      </c>
      <c r="BS340" s="3" t="s">
        <v>197</v>
      </c>
      <c r="BT340" s="3" t="s">
        <v>197</v>
      </c>
      <c r="BU340" s="3" t="s">
        <v>197</v>
      </c>
      <c r="BV340" s="3" t="s">
        <v>197</v>
      </c>
      <c r="BW340" s="3" t="s">
        <v>197</v>
      </c>
      <c r="CB340" s="3" t="s">
        <v>153</v>
      </c>
      <c r="CC340" s="3" t="s">
        <v>235</v>
      </c>
      <c r="CD340" s="3" t="s">
        <v>228</v>
      </c>
      <c r="CE340" s="3" t="s">
        <v>155</v>
      </c>
      <c r="CF340" s="3" t="s">
        <v>155</v>
      </c>
      <c r="CG340" s="3" t="s">
        <v>155</v>
      </c>
      <c r="CH340" s="3">
        <v>0.0</v>
      </c>
      <c r="CI340" s="3" t="s">
        <v>172</v>
      </c>
      <c r="CS340" s="3" t="s">
        <v>155</v>
      </c>
      <c r="CY340" s="3" t="s">
        <v>221</v>
      </c>
      <c r="CZ340" s="3" t="s">
        <v>200</v>
      </c>
      <c r="DA340" s="3" t="s">
        <v>200</v>
      </c>
      <c r="DB340" s="3" t="s">
        <v>200</v>
      </c>
      <c r="DC340" s="3" t="s">
        <v>200</v>
      </c>
      <c r="DD340" s="3" t="s">
        <v>200</v>
      </c>
      <c r="DE340" s="3" t="s">
        <v>200</v>
      </c>
      <c r="DF340" s="3" t="s">
        <v>230</v>
      </c>
      <c r="DG340" s="3" t="s">
        <v>230</v>
      </c>
      <c r="DH340" s="3" t="s">
        <v>230</v>
      </c>
      <c r="DI340" s="3" t="s">
        <v>230</v>
      </c>
      <c r="DJ340" s="3" t="s">
        <v>230</v>
      </c>
      <c r="DK340" s="3" t="s">
        <v>202</v>
      </c>
      <c r="DL340" s="3" t="s">
        <v>202</v>
      </c>
      <c r="DM340" s="3" t="s">
        <v>202</v>
      </c>
      <c r="DN340" s="3" t="s">
        <v>202</v>
      </c>
      <c r="DO340" s="3" t="s">
        <v>202</v>
      </c>
      <c r="DP340" s="3" t="s">
        <v>202</v>
      </c>
      <c r="DQ340" s="3" t="s">
        <v>202</v>
      </c>
      <c r="DR340" s="3" t="s">
        <v>202</v>
      </c>
      <c r="DS340" s="3" t="s">
        <v>202</v>
      </c>
      <c r="DT340" s="3" t="s">
        <v>202</v>
      </c>
      <c r="DU340" s="3" t="s">
        <v>202</v>
      </c>
      <c r="DV340" s="3" t="s">
        <v>202</v>
      </c>
      <c r="DW340" s="3" t="s">
        <v>202</v>
      </c>
      <c r="DX340" s="3" t="s">
        <v>202</v>
      </c>
      <c r="DY340" s="3" t="s">
        <v>202</v>
      </c>
      <c r="DZ340" s="3" t="s">
        <v>202</v>
      </c>
      <c r="EA340" s="3" t="s">
        <v>155</v>
      </c>
      <c r="EB340" s="3" t="s">
        <v>155</v>
      </c>
      <c r="EC340" s="3" t="s">
        <v>155</v>
      </c>
      <c r="ED340" s="3" t="s">
        <v>155</v>
      </c>
      <c r="EE340" s="3" t="s">
        <v>155</v>
      </c>
      <c r="EF340" s="3" t="s">
        <v>155</v>
      </c>
      <c r="EG340" s="3" t="s">
        <v>155</v>
      </c>
      <c r="EH340" s="3" t="s">
        <v>222</v>
      </c>
      <c r="EI340" s="3" t="s">
        <v>222</v>
      </c>
      <c r="EJ340" s="3" t="s">
        <v>222</v>
      </c>
      <c r="EK340" s="3" t="s">
        <v>222</v>
      </c>
      <c r="EL340" s="3" t="s">
        <v>222</v>
      </c>
      <c r="EM340" s="3" t="s">
        <v>222</v>
      </c>
      <c r="EN340" s="3" t="s">
        <v>222</v>
      </c>
      <c r="EO340" s="3" t="s">
        <v>192</v>
      </c>
      <c r="EP340" s="3" t="s">
        <v>192</v>
      </c>
      <c r="EQ340" s="3" t="s">
        <v>192</v>
      </c>
      <c r="ER340" s="3" t="s">
        <v>192</v>
      </c>
      <c r="ES340" s="3" t="s">
        <v>192</v>
      </c>
      <c r="ET340" s="3" t="s">
        <v>192</v>
      </c>
      <c r="EU340" s="3" t="s">
        <v>192</v>
      </c>
      <c r="EV340" s="3" t="s">
        <v>654</v>
      </c>
      <c r="EW340" s="4" t="str">
        <f>TEXT("6280696303788349319","0")</f>
        <v>6280696303788349319</v>
      </c>
    </row>
    <row r="341">
      <c r="A341" s="2">
        <v>45849.63995370371</v>
      </c>
      <c r="B341" s="3" t="s">
        <v>153</v>
      </c>
      <c r="C341" s="3" t="s">
        <v>155</v>
      </c>
      <c r="E341" s="3" t="s">
        <v>155</v>
      </c>
      <c r="F341" s="3" t="s">
        <v>155</v>
      </c>
      <c r="G341" s="3" t="s">
        <v>155</v>
      </c>
      <c r="I341" s="3" t="s">
        <v>158</v>
      </c>
      <c r="N341" s="3" t="s">
        <v>158</v>
      </c>
      <c r="S341" s="3" t="s">
        <v>158</v>
      </c>
      <c r="W341" s="3" t="s">
        <v>157</v>
      </c>
      <c r="AF341" s="3" t="s">
        <v>156</v>
      </c>
      <c r="AG341" s="3" t="s">
        <v>224</v>
      </c>
      <c r="AH341" s="3">
        <v>2010.0</v>
      </c>
      <c r="AI341" s="3" t="s">
        <v>187</v>
      </c>
      <c r="AK341" s="3" t="s">
        <v>258</v>
      </c>
      <c r="AN341" s="3" t="s">
        <v>655</v>
      </c>
      <c r="AP341" s="3" t="s">
        <v>190</v>
      </c>
      <c r="AQ341" s="3" t="s">
        <v>250</v>
      </c>
      <c r="AR341" s="3" t="s">
        <v>250</v>
      </c>
      <c r="AS341" s="3" t="s">
        <v>250</v>
      </c>
      <c r="AT341" s="3" t="s">
        <v>162</v>
      </c>
      <c r="AU341" s="3" t="s">
        <v>153</v>
      </c>
      <c r="AV341" s="3" t="s">
        <v>153</v>
      </c>
      <c r="AW341" s="3" t="s">
        <v>163</v>
      </c>
      <c r="AX341" s="3" t="s">
        <v>153</v>
      </c>
      <c r="AY341" s="3" t="s">
        <v>293</v>
      </c>
      <c r="BD341" s="3" t="s">
        <v>153</v>
      </c>
      <c r="BE341" s="3" t="s">
        <v>156</v>
      </c>
      <c r="BF341" s="3" t="s">
        <v>191</v>
      </c>
      <c r="BG341" s="3" t="s">
        <v>156</v>
      </c>
      <c r="BH341" s="3" t="s">
        <v>191</v>
      </c>
      <c r="BI341" s="3" t="s">
        <v>192</v>
      </c>
      <c r="BJ341" s="3" t="s">
        <v>195</v>
      </c>
      <c r="BK341" s="3" t="s">
        <v>193</v>
      </c>
      <c r="BL341" s="3" t="s">
        <v>192</v>
      </c>
      <c r="BM341" s="3" t="s">
        <v>195</v>
      </c>
      <c r="BN341" s="3" t="s">
        <v>195</v>
      </c>
      <c r="BO341" s="3" t="s">
        <v>193</v>
      </c>
      <c r="BP341" s="3" t="s">
        <v>193</v>
      </c>
      <c r="BQ341" s="3" t="s">
        <v>166</v>
      </c>
      <c r="BR341" s="3" t="s">
        <v>181</v>
      </c>
      <c r="BS341" s="3" t="s">
        <v>197</v>
      </c>
      <c r="BT341" s="3" t="s">
        <v>197</v>
      </c>
      <c r="BU341" s="3" t="s">
        <v>197</v>
      </c>
      <c r="BV341" s="3" t="s">
        <v>166</v>
      </c>
      <c r="BW341" s="3" t="s">
        <v>197</v>
      </c>
      <c r="BX341" s="3" t="s">
        <v>193</v>
      </c>
      <c r="BY341" s="3" t="s">
        <v>193</v>
      </c>
      <c r="BZ341" s="3" t="s">
        <v>193</v>
      </c>
      <c r="CA341" s="3" t="s">
        <v>193</v>
      </c>
      <c r="CB341" s="3" t="s">
        <v>153</v>
      </c>
      <c r="CC341" s="3" t="s">
        <v>167</v>
      </c>
      <c r="CD341" s="3" t="s">
        <v>168</v>
      </c>
      <c r="CE341" s="3" t="s">
        <v>155</v>
      </c>
      <c r="CF341" s="3" t="s">
        <v>155</v>
      </c>
      <c r="CG341" s="3" t="s">
        <v>198</v>
      </c>
      <c r="CH341" s="3">
        <v>2.0</v>
      </c>
      <c r="CI341" s="3" t="s">
        <v>172</v>
      </c>
      <c r="CS341" s="3" t="s">
        <v>155</v>
      </c>
      <c r="CY341" s="3" t="s">
        <v>180</v>
      </c>
      <c r="CZ341" s="3" t="s">
        <v>200</v>
      </c>
      <c r="DA341" s="3" t="s">
        <v>179</v>
      </c>
      <c r="DB341" s="3" t="s">
        <v>179</v>
      </c>
      <c r="DC341" s="3" t="s">
        <v>179</v>
      </c>
      <c r="DD341" s="3" t="s">
        <v>200</v>
      </c>
      <c r="DE341" s="3" t="s">
        <v>200</v>
      </c>
      <c r="DF341" s="3" t="s">
        <v>180</v>
      </c>
      <c r="DG341" s="3" t="s">
        <v>180</v>
      </c>
      <c r="DH341" s="3" t="s">
        <v>230</v>
      </c>
      <c r="DI341" s="3" t="s">
        <v>180</v>
      </c>
      <c r="DJ341" s="3" t="s">
        <v>180</v>
      </c>
      <c r="DK341" s="3" t="s">
        <v>196</v>
      </c>
      <c r="DL341" s="3" t="s">
        <v>196</v>
      </c>
      <c r="DM341" s="3" t="s">
        <v>197</v>
      </c>
      <c r="DN341" s="3" t="s">
        <v>202</v>
      </c>
      <c r="DO341" s="3" t="s">
        <v>196</v>
      </c>
      <c r="DP341" s="3" t="s">
        <v>197</v>
      </c>
      <c r="DQ341" s="3" t="s">
        <v>203</v>
      </c>
      <c r="DR341" s="3" t="s">
        <v>203</v>
      </c>
      <c r="DS341" s="3" t="s">
        <v>203</v>
      </c>
      <c r="DT341" s="3" t="s">
        <v>203</v>
      </c>
      <c r="DU341" s="3" t="s">
        <v>202</v>
      </c>
      <c r="DV341" s="3" t="s">
        <v>202</v>
      </c>
      <c r="DW341" s="3" t="s">
        <v>196</v>
      </c>
      <c r="DX341" s="3" t="s">
        <v>202</v>
      </c>
      <c r="DY341" s="3" t="s">
        <v>202</v>
      </c>
      <c r="DZ341" s="3" t="s">
        <v>197</v>
      </c>
      <c r="EA341" s="3" t="s">
        <v>214</v>
      </c>
      <c r="EB341" s="3" t="s">
        <v>155</v>
      </c>
      <c r="EC341" s="3" t="s">
        <v>155</v>
      </c>
      <c r="ED341" s="3" t="s">
        <v>155</v>
      </c>
      <c r="EE341" s="3" t="s">
        <v>155</v>
      </c>
      <c r="EF341" s="3" t="s">
        <v>155</v>
      </c>
      <c r="EG341" s="3" t="s">
        <v>155</v>
      </c>
      <c r="EH341" s="3" t="s">
        <v>204</v>
      </c>
      <c r="EI341" s="3" t="s">
        <v>215</v>
      </c>
      <c r="EJ341" s="3" t="s">
        <v>204</v>
      </c>
      <c r="EK341" s="3" t="s">
        <v>247</v>
      </c>
      <c r="EL341" s="3" t="s">
        <v>182</v>
      </c>
      <c r="EM341" s="3" t="s">
        <v>215</v>
      </c>
      <c r="EN341" s="3" t="s">
        <v>215</v>
      </c>
      <c r="EO341" s="3" t="s">
        <v>205</v>
      </c>
      <c r="EP341" s="3" t="s">
        <v>206</v>
      </c>
      <c r="EQ341" s="3" t="s">
        <v>206</v>
      </c>
      <c r="ER341" s="3" t="s">
        <v>193</v>
      </c>
      <c r="ES341" s="3" t="s">
        <v>192</v>
      </c>
      <c r="ET341" s="3" t="s">
        <v>206</v>
      </c>
      <c r="EU341" s="3" t="s">
        <v>205</v>
      </c>
      <c r="EV341" s="3" t="s">
        <v>656</v>
      </c>
      <c r="EW341" s="4" t="str">
        <f>TEXT("6280708928012750603","0")</f>
        <v>6280708928012750603</v>
      </c>
    </row>
    <row r="342">
      <c r="A342" s="2">
        <v>45849.64606481481</v>
      </c>
      <c r="B342" s="3" t="s">
        <v>153</v>
      </c>
      <c r="C342" s="3" t="s">
        <v>155</v>
      </c>
      <c r="E342" s="3" t="s">
        <v>155</v>
      </c>
      <c r="F342" s="3" t="s">
        <v>155</v>
      </c>
      <c r="G342" s="3" t="s">
        <v>155</v>
      </c>
      <c r="K342" s="3" t="s">
        <v>185</v>
      </c>
      <c r="O342" s="3" t="s">
        <v>186</v>
      </c>
      <c r="S342" s="3" t="s">
        <v>158</v>
      </c>
      <c r="AA342" s="3" t="s">
        <v>156</v>
      </c>
      <c r="AF342" s="3" t="s">
        <v>156</v>
      </c>
      <c r="AG342" s="3" t="s">
        <v>224</v>
      </c>
      <c r="AH342" s="3">
        <v>2022.0</v>
      </c>
      <c r="AI342" s="3" t="s">
        <v>187</v>
      </c>
      <c r="AJ342" s="3" t="s">
        <v>188</v>
      </c>
      <c r="AN342" s="3" t="s">
        <v>246</v>
      </c>
      <c r="AP342" s="3" t="s">
        <v>250</v>
      </c>
      <c r="AQ342" s="3" t="s">
        <v>250</v>
      </c>
      <c r="AR342" s="3" t="s">
        <v>250</v>
      </c>
      <c r="AS342" s="3" t="s">
        <v>190</v>
      </c>
      <c r="AT342" s="3" t="s">
        <v>251</v>
      </c>
      <c r="AU342" s="3" t="s">
        <v>155</v>
      </c>
      <c r="BD342" s="3" t="s">
        <v>153</v>
      </c>
      <c r="BE342" s="3" t="s">
        <v>156</v>
      </c>
      <c r="BF342" s="3" t="s">
        <v>164</v>
      </c>
      <c r="BG342" s="3" t="s">
        <v>156</v>
      </c>
      <c r="BH342" s="3" t="s">
        <v>191</v>
      </c>
      <c r="BI342" s="3" t="s">
        <v>193</v>
      </c>
      <c r="BJ342" s="3" t="s">
        <v>193</v>
      </c>
      <c r="BK342" s="3" t="s">
        <v>193</v>
      </c>
      <c r="BL342" s="3" t="s">
        <v>193</v>
      </c>
      <c r="BM342" s="3" t="s">
        <v>193</v>
      </c>
      <c r="BN342" s="3" t="s">
        <v>193</v>
      </c>
      <c r="BO342" s="3" t="s">
        <v>193</v>
      </c>
      <c r="BP342" s="3" t="s">
        <v>165</v>
      </c>
      <c r="BQ342" s="3" t="s">
        <v>196</v>
      </c>
      <c r="BR342" s="3" t="s">
        <v>166</v>
      </c>
      <c r="BS342" s="3" t="s">
        <v>197</v>
      </c>
      <c r="BT342" s="3" t="s">
        <v>197</v>
      </c>
      <c r="BU342" s="3" t="s">
        <v>166</v>
      </c>
      <c r="BV342" s="3" t="s">
        <v>166</v>
      </c>
      <c r="BW342" s="3" t="s">
        <v>166</v>
      </c>
      <c r="CB342" s="3" t="s">
        <v>153</v>
      </c>
      <c r="CC342" s="3" t="s">
        <v>167</v>
      </c>
      <c r="CD342" s="3" t="s">
        <v>168</v>
      </c>
      <c r="CE342" s="3" t="s">
        <v>169</v>
      </c>
      <c r="CF342" s="3" t="s">
        <v>155</v>
      </c>
      <c r="CG342" s="3" t="s">
        <v>155</v>
      </c>
      <c r="CH342" s="3">
        <v>4.0</v>
      </c>
      <c r="CI342" s="3" t="s">
        <v>172</v>
      </c>
      <c r="CS342" s="3" t="s">
        <v>155</v>
      </c>
      <c r="CY342" s="3" t="s">
        <v>180</v>
      </c>
      <c r="CZ342" s="3" t="s">
        <v>200</v>
      </c>
      <c r="DA342" s="3" t="s">
        <v>179</v>
      </c>
      <c r="DB342" s="3" t="s">
        <v>200</v>
      </c>
      <c r="DC342" s="3" t="s">
        <v>200</v>
      </c>
      <c r="DD342" s="3" t="s">
        <v>200</v>
      </c>
      <c r="DE342" s="3" t="s">
        <v>200</v>
      </c>
      <c r="DF342" s="3" t="s">
        <v>230</v>
      </c>
      <c r="DG342" s="3" t="s">
        <v>230</v>
      </c>
      <c r="DH342" s="3" t="s">
        <v>230</v>
      </c>
      <c r="DI342" s="3" t="s">
        <v>230</v>
      </c>
      <c r="DJ342" s="3" t="s">
        <v>230</v>
      </c>
      <c r="DK342" s="3" t="s">
        <v>197</v>
      </c>
      <c r="DL342" s="3" t="s">
        <v>197</v>
      </c>
      <c r="DM342" s="3" t="s">
        <v>202</v>
      </c>
      <c r="DN342" s="3" t="s">
        <v>197</v>
      </c>
      <c r="DO342" s="3" t="s">
        <v>202</v>
      </c>
      <c r="DP342" s="3" t="s">
        <v>202</v>
      </c>
      <c r="DQ342" s="3" t="s">
        <v>202</v>
      </c>
      <c r="DR342" s="3" t="s">
        <v>202</v>
      </c>
      <c r="DS342" s="3" t="s">
        <v>202</v>
      </c>
      <c r="DT342" s="3" t="s">
        <v>202</v>
      </c>
      <c r="DU342" s="3" t="s">
        <v>202</v>
      </c>
      <c r="DV342" s="3" t="s">
        <v>202</v>
      </c>
      <c r="DW342" s="3" t="s">
        <v>202</v>
      </c>
      <c r="DX342" s="3" t="s">
        <v>202</v>
      </c>
      <c r="DY342" s="3" t="s">
        <v>202</v>
      </c>
      <c r="DZ342" s="3" t="s">
        <v>202</v>
      </c>
      <c r="EA342" s="3" t="s">
        <v>155</v>
      </c>
      <c r="EB342" s="3" t="s">
        <v>155</v>
      </c>
      <c r="EC342" s="3" t="s">
        <v>155</v>
      </c>
      <c r="ED342" s="3" t="s">
        <v>155</v>
      </c>
      <c r="EE342" s="3" t="s">
        <v>155</v>
      </c>
      <c r="EF342" s="3" t="s">
        <v>155</v>
      </c>
      <c r="EG342" s="3" t="s">
        <v>155</v>
      </c>
      <c r="EH342" s="3" t="s">
        <v>204</v>
      </c>
      <c r="EI342" s="3" t="s">
        <v>247</v>
      </c>
      <c r="EJ342" s="3" t="s">
        <v>247</v>
      </c>
      <c r="EK342" s="3" t="s">
        <v>182</v>
      </c>
      <c r="EL342" s="3" t="s">
        <v>182</v>
      </c>
      <c r="EM342" s="3" t="s">
        <v>182</v>
      </c>
      <c r="EN342" s="3" t="s">
        <v>182</v>
      </c>
      <c r="EO342" s="3" t="s">
        <v>193</v>
      </c>
      <c r="EP342" s="3" t="s">
        <v>193</v>
      </c>
      <c r="EQ342" s="3" t="s">
        <v>193</v>
      </c>
      <c r="ER342" s="3" t="s">
        <v>193</v>
      </c>
      <c r="ES342" s="3" t="s">
        <v>193</v>
      </c>
      <c r="ET342" s="3" t="s">
        <v>193</v>
      </c>
      <c r="EU342" s="3" t="s">
        <v>193</v>
      </c>
      <c r="EV342" s="3" t="s">
        <v>657</v>
      </c>
      <c r="EW342" s="4" t="str">
        <f>TEXT("6280714200182186084","0")</f>
        <v>6280714200182186084</v>
      </c>
    </row>
    <row r="343">
      <c r="A343" s="2">
        <v>45849.716898148145</v>
      </c>
      <c r="B343" s="3" t="s">
        <v>153</v>
      </c>
      <c r="C343" s="3" t="s">
        <v>155</v>
      </c>
      <c r="E343" s="3" t="s">
        <v>155</v>
      </c>
      <c r="F343" s="3" t="s">
        <v>155</v>
      </c>
      <c r="G343" s="3" t="s">
        <v>153</v>
      </c>
      <c r="I343" s="3" t="s">
        <v>158</v>
      </c>
      <c r="M343" s="3" t="s">
        <v>157</v>
      </c>
      <c r="R343" s="3" t="s">
        <v>157</v>
      </c>
      <c r="W343" s="3" t="s">
        <v>157</v>
      </c>
      <c r="AB343" s="3" t="s">
        <v>157</v>
      </c>
      <c r="AG343" s="3" t="s">
        <v>217</v>
      </c>
      <c r="AH343" s="3">
        <v>2020.0</v>
      </c>
      <c r="AI343" s="3" t="s">
        <v>187</v>
      </c>
      <c r="AL343" s="3" t="s">
        <v>237</v>
      </c>
      <c r="AN343" s="3" t="s">
        <v>270</v>
      </c>
      <c r="AP343" s="3" t="s">
        <v>243</v>
      </c>
      <c r="AQ343" s="3" t="s">
        <v>210</v>
      </c>
      <c r="AR343" s="3" t="s">
        <v>210</v>
      </c>
      <c r="AS343" s="3" t="s">
        <v>210</v>
      </c>
      <c r="AT343" s="3" t="s">
        <v>218</v>
      </c>
      <c r="AU343" s="3" t="s">
        <v>153</v>
      </c>
      <c r="AV343" s="3" t="s">
        <v>153</v>
      </c>
      <c r="AW343" s="3" t="s">
        <v>163</v>
      </c>
      <c r="AX343" s="3" t="s">
        <v>153</v>
      </c>
      <c r="AY343" s="3" t="s">
        <v>212</v>
      </c>
      <c r="BD343" s="3" t="s">
        <v>153</v>
      </c>
      <c r="BE343" s="3" t="s">
        <v>156</v>
      </c>
      <c r="BF343" s="3" t="s">
        <v>220</v>
      </c>
      <c r="BG343" s="3" t="s">
        <v>156</v>
      </c>
      <c r="BH343" s="3" t="s">
        <v>191</v>
      </c>
      <c r="BI343" s="3" t="s">
        <v>165</v>
      </c>
      <c r="BJ343" s="3" t="s">
        <v>192</v>
      </c>
      <c r="BK343" s="3" t="s">
        <v>195</v>
      </c>
      <c r="BL343" s="3" t="s">
        <v>193</v>
      </c>
      <c r="BM343" s="3" t="s">
        <v>193</v>
      </c>
      <c r="BN343" s="3" t="s">
        <v>193</v>
      </c>
      <c r="BO343" s="3" t="s">
        <v>195</v>
      </c>
      <c r="BP343" s="3" t="s">
        <v>195</v>
      </c>
      <c r="BQ343" s="3" t="s">
        <v>196</v>
      </c>
      <c r="BR343" s="3" t="s">
        <v>166</v>
      </c>
      <c r="BS343" s="3" t="s">
        <v>197</v>
      </c>
      <c r="BT343" s="3" t="s">
        <v>196</v>
      </c>
      <c r="BU343" s="3" t="s">
        <v>196</v>
      </c>
      <c r="BV343" s="3" t="s">
        <v>196</v>
      </c>
      <c r="BW343" s="3" t="s">
        <v>196</v>
      </c>
      <c r="BX343" s="3" t="s">
        <v>193</v>
      </c>
      <c r="BY343" s="3" t="s">
        <v>193</v>
      </c>
      <c r="BZ343" s="3" t="s">
        <v>193</v>
      </c>
      <c r="CA343" s="3" t="s">
        <v>193</v>
      </c>
      <c r="CB343" s="3" t="s">
        <v>153</v>
      </c>
      <c r="CC343" s="3" t="s">
        <v>167</v>
      </c>
      <c r="CD343" s="3" t="s">
        <v>168</v>
      </c>
      <c r="CE343" s="3" t="s">
        <v>155</v>
      </c>
      <c r="CF343" s="3" t="s">
        <v>259</v>
      </c>
      <c r="CG343" s="3" t="s">
        <v>155</v>
      </c>
      <c r="CH343" s="3">
        <v>6.0</v>
      </c>
      <c r="CI343" s="3" t="s">
        <v>172</v>
      </c>
      <c r="CS343" s="3" t="s">
        <v>155</v>
      </c>
      <c r="CY343" s="3" t="s">
        <v>221</v>
      </c>
      <c r="CZ343" s="3" t="s">
        <v>200</v>
      </c>
      <c r="DA343" s="3" t="s">
        <v>200</v>
      </c>
      <c r="DB343" s="3" t="s">
        <v>200</v>
      </c>
      <c r="DC343" s="3" t="s">
        <v>200</v>
      </c>
      <c r="DD343" s="3" t="s">
        <v>200</v>
      </c>
      <c r="DE343" s="3" t="s">
        <v>200</v>
      </c>
      <c r="DF343" s="3" t="s">
        <v>230</v>
      </c>
      <c r="DG343" s="3" t="s">
        <v>230</v>
      </c>
      <c r="DH343" s="3" t="s">
        <v>230</v>
      </c>
      <c r="DI343" s="3" t="s">
        <v>230</v>
      </c>
      <c r="DJ343" s="3" t="s">
        <v>230</v>
      </c>
      <c r="DK343" s="3" t="s">
        <v>196</v>
      </c>
      <c r="DL343" s="3" t="s">
        <v>197</v>
      </c>
      <c r="DM343" s="3" t="s">
        <v>202</v>
      </c>
      <c r="DN343" s="3" t="s">
        <v>202</v>
      </c>
      <c r="DO343" s="3" t="s">
        <v>202</v>
      </c>
      <c r="DP343" s="3" t="s">
        <v>202</v>
      </c>
      <c r="DQ343" s="3" t="s">
        <v>197</v>
      </c>
      <c r="DR343" s="3" t="s">
        <v>181</v>
      </c>
      <c r="DS343" s="3" t="s">
        <v>181</v>
      </c>
      <c r="DT343" s="3" t="s">
        <v>181</v>
      </c>
      <c r="DU343" s="3" t="s">
        <v>202</v>
      </c>
      <c r="DV343" s="3" t="s">
        <v>202</v>
      </c>
      <c r="DW343" s="3" t="s">
        <v>202</v>
      </c>
      <c r="DX343" s="3" t="s">
        <v>197</v>
      </c>
      <c r="DY343" s="3" t="s">
        <v>197</v>
      </c>
      <c r="DZ343" s="3" t="s">
        <v>197</v>
      </c>
      <c r="EA343" s="3" t="s">
        <v>155</v>
      </c>
      <c r="EB343" s="3" t="s">
        <v>155</v>
      </c>
      <c r="EC343" s="3" t="s">
        <v>155</v>
      </c>
      <c r="ED343" s="3" t="s">
        <v>155</v>
      </c>
      <c r="EE343" s="3" t="s">
        <v>155</v>
      </c>
      <c r="EF343" s="3" t="s">
        <v>155</v>
      </c>
      <c r="EG343" s="3" t="s">
        <v>155</v>
      </c>
      <c r="EH343" s="3" t="s">
        <v>204</v>
      </c>
      <c r="EI343" s="3" t="s">
        <v>204</v>
      </c>
      <c r="EJ343" s="3" t="s">
        <v>204</v>
      </c>
      <c r="EK343" s="3" t="s">
        <v>247</v>
      </c>
      <c r="EL343" s="3" t="s">
        <v>182</v>
      </c>
      <c r="EM343" s="3" t="s">
        <v>215</v>
      </c>
      <c r="EN343" s="3" t="s">
        <v>222</v>
      </c>
      <c r="EO343" s="3" t="s">
        <v>192</v>
      </c>
      <c r="EP343" s="3" t="s">
        <v>206</v>
      </c>
      <c r="EQ343" s="3" t="s">
        <v>206</v>
      </c>
      <c r="ER343" s="3" t="s">
        <v>192</v>
      </c>
      <c r="ES343" s="3" t="s">
        <v>206</v>
      </c>
      <c r="ET343" s="3" t="s">
        <v>192</v>
      </c>
      <c r="EU343" s="3" t="s">
        <v>206</v>
      </c>
      <c r="EV343" s="3" t="s">
        <v>658</v>
      </c>
      <c r="EW343" s="4" t="str">
        <f>TEXT("6280775405537035275","0")</f>
        <v>6280775405537035275</v>
      </c>
    </row>
    <row r="344">
      <c r="A344" s="2">
        <v>45849.71704861111</v>
      </c>
      <c r="B344" s="3" t="s">
        <v>153</v>
      </c>
      <c r="C344" s="3" t="s">
        <v>155</v>
      </c>
      <c r="E344" s="3" t="s">
        <v>155</v>
      </c>
      <c r="F344" s="3" t="s">
        <v>155</v>
      </c>
      <c r="G344" s="3" t="s">
        <v>155</v>
      </c>
      <c r="J344" s="3" t="s">
        <v>186</v>
      </c>
      <c r="N344" s="3" t="s">
        <v>158</v>
      </c>
      <c r="R344" s="3" t="s">
        <v>157</v>
      </c>
      <c r="W344" s="3" t="s">
        <v>157</v>
      </c>
      <c r="AC344" s="3" t="s">
        <v>158</v>
      </c>
      <c r="AG344" s="3" t="s">
        <v>224</v>
      </c>
      <c r="AH344" s="3">
        <v>2023.0</v>
      </c>
      <c r="AI344" s="3" t="s">
        <v>187</v>
      </c>
      <c r="AJ344" s="3" t="s">
        <v>188</v>
      </c>
      <c r="AN344" s="3" t="s">
        <v>233</v>
      </c>
      <c r="AP344" s="3" t="s">
        <v>225</v>
      </c>
      <c r="AQ344" s="3" t="s">
        <v>225</v>
      </c>
      <c r="AR344" s="3" t="s">
        <v>225</v>
      </c>
      <c r="AS344" s="3" t="s">
        <v>225</v>
      </c>
      <c r="AT344" s="3" t="s">
        <v>234</v>
      </c>
      <c r="AU344" s="3" t="s">
        <v>153</v>
      </c>
      <c r="AV344" s="3" t="s">
        <v>153</v>
      </c>
      <c r="AW344" s="3" t="s">
        <v>163</v>
      </c>
      <c r="AX344" s="3" t="s">
        <v>153</v>
      </c>
      <c r="AY344" s="3" t="s">
        <v>212</v>
      </c>
      <c r="BD344" s="3" t="s">
        <v>153</v>
      </c>
      <c r="BE344" s="3" t="s">
        <v>227</v>
      </c>
      <c r="BF344" s="3" t="s">
        <v>227</v>
      </c>
      <c r="BG344" s="3" t="s">
        <v>227</v>
      </c>
      <c r="BH344" s="3" t="s">
        <v>227</v>
      </c>
      <c r="BI344" s="3" t="s">
        <v>165</v>
      </c>
      <c r="BJ344" s="3" t="s">
        <v>195</v>
      </c>
      <c r="BK344" s="3" t="s">
        <v>193</v>
      </c>
      <c r="BL344" s="3" t="s">
        <v>193</v>
      </c>
      <c r="BM344" s="3" t="s">
        <v>165</v>
      </c>
      <c r="BN344" s="3" t="s">
        <v>165</v>
      </c>
      <c r="BO344" s="3" t="s">
        <v>165</v>
      </c>
      <c r="BP344" s="3" t="s">
        <v>165</v>
      </c>
      <c r="BQ344" s="3" t="s">
        <v>166</v>
      </c>
      <c r="BR344" s="3" t="s">
        <v>166</v>
      </c>
      <c r="BS344" s="3" t="s">
        <v>166</v>
      </c>
      <c r="BT344" s="3" t="s">
        <v>166</v>
      </c>
      <c r="BU344" s="3" t="s">
        <v>166</v>
      </c>
      <c r="BV344" s="3" t="s">
        <v>166</v>
      </c>
      <c r="BW344" s="3" t="s">
        <v>166</v>
      </c>
      <c r="BX344" s="3" t="s">
        <v>165</v>
      </c>
      <c r="BY344" s="3" t="s">
        <v>165</v>
      </c>
      <c r="BZ344" s="3" t="s">
        <v>165</v>
      </c>
      <c r="CA344" s="3" t="s">
        <v>165</v>
      </c>
      <c r="CB344" s="3" t="s">
        <v>153</v>
      </c>
      <c r="CC344" s="3" t="s">
        <v>167</v>
      </c>
      <c r="CD344" s="3" t="s">
        <v>168</v>
      </c>
      <c r="CE344" s="3" t="s">
        <v>155</v>
      </c>
      <c r="CF344" s="3" t="s">
        <v>155</v>
      </c>
      <c r="CG344" s="3" t="s">
        <v>267</v>
      </c>
      <c r="CH344" s="3">
        <v>9.0</v>
      </c>
      <c r="CI344" s="3" t="s">
        <v>172</v>
      </c>
      <c r="CS344" s="3" t="s">
        <v>155</v>
      </c>
      <c r="CY344" s="3" t="s">
        <v>180</v>
      </c>
      <c r="CZ344" s="3" t="s">
        <v>200</v>
      </c>
      <c r="DA344" s="3" t="s">
        <v>200</v>
      </c>
      <c r="DB344" s="3" t="s">
        <v>200</v>
      </c>
      <c r="DC344" s="3" t="s">
        <v>200</v>
      </c>
      <c r="DD344" s="3" t="s">
        <v>200</v>
      </c>
      <c r="DE344" s="3" t="s">
        <v>200</v>
      </c>
      <c r="DF344" s="3" t="s">
        <v>180</v>
      </c>
      <c r="DG344" s="3" t="s">
        <v>180</v>
      </c>
      <c r="DH344" s="3" t="s">
        <v>180</v>
      </c>
      <c r="DI344" s="3" t="s">
        <v>180</v>
      </c>
      <c r="DJ344" s="3" t="s">
        <v>180</v>
      </c>
      <c r="DK344" s="3" t="s">
        <v>197</v>
      </c>
      <c r="DL344" s="3" t="s">
        <v>202</v>
      </c>
      <c r="DM344" s="3" t="s">
        <v>202</v>
      </c>
      <c r="DN344" s="3" t="s">
        <v>202</v>
      </c>
      <c r="DO344" s="3" t="s">
        <v>202</v>
      </c>
      <c r="DP344" s="3" t="s">
        <v>202</v>
      </c>
      <c r="DQ344" s="3" t="s">
        <v>202</v>
      </c>
      <c r="DR344" s="3" t="s">
        <v>202</v>
      </c>
      <c r="DS344" s="3" t="s">
        <v>202</v>
      </c>
      <c r="DT344" s="3" t="s">
        <v>202</v>
      </c>
      <c r="DU344" s="3" t="s">
        <v>202</v>
      </c>
      <c r="DV344" s="3" t="s">
        <v>202</v>
      </c>
      <c r="DW344" s="3" t="s">
        <v>202</v>
      </c>
      <c r="DX344" s="3" t="s">
        <v>202</v>
      </c>
      <c r="DY344" s="3" t="s">
        <v>202</v>
      </c>
      <c r="DZ344" s="3" t="s">
        <v>202</v>
      </c>
      <c r="EA344" s="3" t="s">
        <v>155</v>
      </c>
      <c r="EB344" s="3" t="s">
        <v>155</v>
      </c>
      <c r="EC344" s="3" t="s">
        <v>155</v>
      </c>
      <c r="ED344" s="3" t="s">
        <v>155</v>
      </c>
      <c r="EE344" s="3" t="s">
        <v>155</v>
      </c>
      <c r="EF344" s="3" t="s">
        <v>155</v>
      </c>
      <c r="EG344" s="3" t="s">
        <v>155</v>
      </c>
      <c r="EH344" s="3" t="s">
        <v>204</v>
      </c>
      <c r="EI344" s="3" t="s">
        <v>204</v>
      </c>
      <c r="EJ344" s="3" t="s">
        <v>204</v>
      </c>
      <c r="EK344" s="3" t="s">
        <v>182</v>
      </c>
      <c r="EL344" s="3" t="s">
        <v>182</v>
      </c>
      <c r="EM344" s="3" t="s">
        <v>215</v>
      </c>
      <c r="EN344" s="3" t="s">
        <v>204</v>
      </c>
      <c r="EO344" s="3" t="s">
        <v>205</v>
      </c>
      <c r="EP344" s="3" t="s">
        <v>205</v>
      </c>
      <c r="EQ344" s="3" t="s">
        <v>205</v>
      </c>
      <c r="ER344" s="3" t="s">
        <v>205</v>
      </c>
      <c r="ES344" s="3" t="s">
        <v>205</v>
      </c>
      <c r="ET344" s="3" t="s">
        <v>205</v>
      </c>
      <c r="EU344" s="3" t="s">
        <v>205</v>
      </c>
      <c r="EV344" s="3" t="s">
        <v>659</v>
      </c>
      <c r="EW344" s="4" t="str">
        <f>TEXT("6280775534686632939","0")</f>
        <v>6280775534686632939</v>
      </c>
    </row>
    <row r="345">
      <c r="A345" s="2">
        <v>45849.74778935185</v>
      </c>
      <c r="B345" s="3" t="s">
        <v>153</v>
      </c>
      <c r="C345" s="3" t="s">
        <v>155</v>
      </c>
      <c r="E345" s="3" t="s">
        <v>155</v>
      </c>
      <c r="F345" s="3" t="s">
        <v>153</v>
      </c>
      <c r="G345" s="3" t="s">
        <v>153</v>
      </c>
      <c r="L345" s="3" t="s">
        <v>156</v>
      </c>
      <c r="Q345" s="3" t="s">
        <v>156</v>
      </c>
      <c r="S345" s="3" t="s">
        <v>158</v>
      </c>
      <c r="Y345" s="3" t="s">
        <v>186</v>
      </c>
      <c r="AC345" s="3" t="s">
        <v>158</v>
      </c>
      <c r="AG345" s="3" t="s">
        <v>159</v>
      </c>
      <c r="AH345" s="3">
        <v>2021.0</v>
      </c>
      <c r="AI345" s="3" t="s">
        <v>187</v>
      </c>
      <c r="AM345" s="3" t="s">
        <v>339</v>
      </c>
      <c r="AN345" s="3" t="s">
        <v>246</v>
      </c>
      <c r="AP345" s="3" t="s">
        <v>190</v>
      </c>
      <c r="AQ345" s="3" t="s">
        <v>190</v>
      </c>
      <c r="AR345" s="3" t="s">
        <v>190</v>
      </c>
      <c r="AS345" s="3" t="s">
        <v>210</v>
      </c>
      <c r="AT345" s="3" t="s">
        <v>218</v>
      </c>
      <c r="AU345" s="3" t="s">
        <v>153</v>
      </c>
      <c r="AV345" s="3" t="s">
        <v>155</v>
      </c>
      <c r="BD345" s="3" t="s">
        <v>153</v>
      </c>
      <c r="BE345" s="3" t="s">
        <v>220</v>
      </c>
      <c r="BF345" s="3" t="s">
        <v>227</v>
      </c>
      <c r="BG345" s="3" t="s">
        <v>227</v>
      </c>
      <c r="BH345" s="3" t="s">
        <v>227</v>
      </c>
      <c r="BI345" s="3" t="s">
        <v>194</v>
      </c>
      <c r="BJ345" s="3" t="s">
        <v>194</v>
      </c>
      <c r="BK345" s="3" t="s">
        <v>194</v>
      </c>
      <c r="BL345" s="3" t="s">
        <v>194</v>
      </c>
      <c r="BM345" s="3" t="s">
        <v>192</v>
      </c>
      <c r="BN345" s="3" t="s">
        <v>195</v>
      </c>
      <c r="BO345" s="3" t="s">
        <v>195</v>
      </c>
      <c r="BP345" s="3" t="s">
        <v>192</v>
      </c>
      <c r="BQ345" s="3" t="s">
        <v>203</v>
      </c>
      <c r="BR345" s="3" t="s">
        <v>203</v>
      </c>
      <c r="BS345" s="3" t="s">
        <v>196</v>
      </c>
      <c r="BT345" s="3" t="s">
        <v>181</v>
      </c>
      <c r="BU345" s="3" t="s">
        <v>203</v>
      </c>
      <c r="BV345" s="3" t="s">
        <v>203</v>
      </c>
      <c r="BW345" s="3" t="s">
        <v>181</v>
      </c>
      <c r="BX345" s="3" t="s">
        <v>195</v>
      </c>
      <c r="BY345" s="3" t="s">
        <v>194</v>
      </c>
      <c r="BZ345" s="3" t="s">
        <v>195</v>
      </c>
      <c r="CA345" s="3" t="s">
        <v>194</v>
      </c>
      <c r="CB345" s="3" t="s">
        <v>153</v>
      </c>
      <c r="CC345" s="3" t="s">
        <v>167</v>
      </c>
      <c r="CD345" s="3" t="s">
        <v>168</v>
      </c>
      <c r="CE345" s="3" t="s">
        <v>322</v>
      </c>
      <c r="CF345" s="3" t="s">
        <v>155</v>
      </c>
      <c r="CG345" s="3" t="s">
        <v>155</v>
      </c>
      <c r="CH345" s="3">
        <v>0.0</v>
      </c>
      <c r="CI345" s="3" t="s">
        <v>172</v>
      </c>
      <c r="CS345" s="3" t="s">
        <v>155</v>
      </c>
      <c r="CY345" s="3" t="s">
        <v>180</v>
      </c>
      <c r="CZ345" s="3" t="s">
        <v>199</v>
      </c>
      <c r="DA345" s="3" t="s">
        <v>199</v>
      </c>
      <c r="DB345" s="3" t="s">
        <v>199</v>
      </c>
      <c r="DC345" s="3" t="s">
        <v>229</v>
      </c>
      <c r="DD345" s="3" t="s">
        <v>229</v>
      </c>
      <c r="DE345" s="3" t="s">
        <v>229</v>
      </c>
      <c r="DF345" s="3" t="s">
        <v>201</v>
      </c>
      <c r="DG345" s="3" t="s">
        <v>180</v>
      </c>
      <c r="DH345" s="3" t="s">
        <v>178</v>
      </c>
      <c r="DI345" s="3" t="s">
        <v>201</v>
      </c>
      <c r="DJ345" s="3" t="s">
        <v>230</v>
      </c>
      <c r="DK345" s="3" t="s">
        <v>203</v>
      </c>
      <c r="DL345" s="3" t="s">
        <v>203</v>
      </c>
      <c r="DM345" s="3" t="s">
        <v>197</v>
      </c>
      <c r="DN345" s="3" t="s">
        <v>196</v>
      </c>
      <c r="DO345" s="3" t="s">
        <v>196</v>
      </c>
      <c r="DP345" s="3" t="s">
        <v>203</v>
      </c>
      <c r="DQ345" s="3" t="s">
        <v>197</v>
      </c>
      <c r="DR345" s="3" t="s">
        <v>202</v>
      </c>
      <c r="DS345" s="3" t="s">
        <v>203</v>
      </c>
      <c r="DT345" s="3" t="s">
        <v>203</v>
      </c>
      <c r="DU345" s="3" t="s">
        <v>203</v>
      </c>
      <c r="DV345" s="3" t="s">
        <v>202</v>
      </c>
      <c r="DW345" s="3" t="s">
        <v>202</v>
      </c>
      <c r="DX345" s="3" t="s">
        <v>202</v>
      </c>
      <c r="DY345" s="3" t="s">
        <v>196</v>
      </c>
      <c r="DZ345" s="3" t="s">
        <v>196</v>
      </c>
      <c r="EA345" s="3" t="s">
        <v>214</v>
      </c>
      <c r="EB345" s="3" t="s">
        <v>155</v>
      </c>
      <c r="EC345" s="3" t="s">
        <v>155</v>
      </c>
      <c r="ED345" s="3" t="s">
        <v>155</v>
      </c>
      <c r="EE345" s="3" t="s">
        <v>155</v>
      </c>
      <c r="EF345" s="3" t="s">
        <v>155</v>
      </c>
      <c r="EG345" s="3" t="s">
        <v>155</v>
      </c>
      <c r="EH345" s="3" t="s">
        <v>204</v>
      </c>
      <c r="EI345" s="3" t="s">
        <v>204</v>
      </c>
      <c r="EJ345" s="3" t="s">
        <v>204</v>
      </c>
      <c r="EK345" s="3" t="s">
        <v>204</v>
      </c>
      <c r="EL345" s="3" t="s">
        <v>247</v>
      </c>
      <c r="EM345" s="3" t="s">
        <v>247</v>
      </c>
      <c r="EN345" s="3" t="s">
        <v>204</v>
      </c>
      <c r="EO345" s="3" t="s">
        <v>205</v>
      </c>
      <c r="EP345" s="3" t="s">
        <v>192</v>
      </c>
      <c r="EQ345" s="3" t="s">
        <v>206</v>
      </c>
      <c r="ER345" s="3" t="s">
        <v>206</v>
      </c>
      <c r="ES345" s="3" t="s">
        <v>193</v>
      </c>
      <c r="ET345" s="3" t="s">
        <v>193</v>
      </c>
      <c r="EU345" s="3" t="s">
        <v>205</v>
      </c>
      <c r="EV345" s="3" t="s">
        <v>660</v>
      </c>
      <c r="EW345" s="4" t="str">
        <f>TEXT("6280802098657768185","0")</f>
        <v>6280802098657768185</v>
      </c>
    </row>
    <row r="346">
      <c r="A346" s="2">
        <v>45849.75047453704</v>
      </c>
      <c r="B346" s="3" t="s">
        <v>153</v>
      </c>
      <c r="C346" s="3" t="s">
        <v>155</v>
      </c>
      <c r="E346" s="3" t="s">
        <v>155</v>
      </c>
      <c r="F346" s="3" t="s">
        <v>155</v>
      </c>
      <c r="G346" s="3" t="s">
        <v>155</v>
      </c>
      <c r="I346" s="3" t="s">
        <v>158</v>
      </c>
      <c r="M346" s="3" t="s">
        <v>157</v>
      </c>
      <c r="S346" s="3" t="s">
        <v>158</v>
      </c>
      <c r="W346" s="3" t="s">
        <v>157</v>
      </c>
      <c r="AC346" s="3" t="s">
        <v>158</v>
      </c>
      <c r="AG346" s="3" t="s">
        <v>224</v>
      </c>
      <c r="AH346" s="3">
        <v>2018.0</v>
      </c>
      <c r="AI346" s="3" t="s">
        <v>187</v>
      </c>
      <c r="AJ346" s="3" t="s">
        <v>188</v>
      </c>
      <c r="AN346" s="3" t="s">
        <v>233</v>
      </c>
      <c r="AP346" s="3" t="s">
        <v>250</v>
      </c>
      <c r="AQ346" s="3" t="s">
        <v>250</v>
      </c>
      <c r="AR346" s="3" t="s">
        <v>250</v>
      </c>
      <c r="AS346" s="3" t="s">
        <v>190</v>
      </c>
      <c r="AT346" s="3" t="s">
        <v>251</v>
      </c>
      <c r="AU346" s="3" t="s">
        <v>155</v>
      </c>
      <c r="BD346" s="3" t="s">
        <v>153</v>
      </c>
      <c r="BE346" s="3" t="s">
        <v>220</v>
      </c>
      <c r="BF346" s="3" t="s">
        <v>220</v>
      </c>
      <c r="BG346" s="3" t="s">
        <v>220</v>
      </c>
      <c r="BH346" s="3" t="s">
        <v>220</v>
      </c>
      <c r="BI346" s="3" t="s">
        <v>195</v>
      </c>
      <c r="BJ346" s="3" t="s">
        <v>192</v>
      </c>
      <c r="BK346" s="3" t="s">
        <v>194</v>
      </c>
      <c r="BL346" s="3" t="s">
        <v>195</v>
      </c>
      <c r="BM346" s="3" t="s">
        <v>195</v>
      </c>
      <c r="BN346" s="3" t="s">
        <v>192</v>
      </c>
      <c r="BO346" s="3" t="s">
        <v>195</v>
      </c>
      <c r="BP346" s="3" t="s">
        <v>192</v>
      </c>
      <c r="BQ346" s="3" t="s">
        <v>203</v>
      </c>
      <c r="BR346" s="3" t="s">
        <v>196</v>
      </c>
      <c r="BS346" s="3" t="s">
        <v>181</v>
      </c>
      <c r="BT346" s="3" t="s">
        <v>196</v>
      </c>
      <c r="BU346" s="3" t="s">
        <v>181</v>
      </c>
      <c r="BV346" s="3" t="s">
        <v>197</v>
      </c>
      <c r="BW346" s="3" t="s">
        <v>197</v>
      </c>
      <c r="CB346" s="3" t="s">
        <v>153</v>
      </c>
      <c r="CC346" s="3" t="s">
        <v>235</v>
      </c>
      <c r="CD346" s="3" t="s">
        <v>168</v>
      </c>
      <c r="CE346" s="3" t="s">
        <v>155</v>
      </c>
      <c r="CF346" s="3" t="s">
        <v>280</v>
      </c>
      <c r="CG346" s="3" t="s">
        <v>281</v>
      </c>
      <c r="CH346" s="3">
        <v>4.0</v>
      </c>
      <c r="CI346" s="3" t="s">
        <v>172</v>
      </c>
      <c r="CS346" s="3" t="s">
        <v>155</v>
      </c>
      <c r="CY346" s="3" t="s">
        <v>180</v>
      </c>
      <c r="CZ346" s="3" t="s">
        <v>179</v>
      </c>
      <c r="DA346" s="3" t="s">
        <v>179</v>
      </c>
      <c r="DB346" s="3" t="s">
        <v>179</v>
      </c>
      <c r="DC346" s="3" t="s">
        <v>179</v>
      </c>
      <c r="DD346" s="3" t="s">
        <v>200</v>
      </c>
      <c r="DE346" s="3" t="s">
        <v>200</v>
      </c>
      <c r="DF346" s="3" t="s">
        <v>230</v>
      </c>
      <c r="DG346" s="3" t="s">
        <v>230</v>
      </c>
      <c r="DH346" s="3" t="s">
        <v>180</v>
      </c>
      <c r="DI346" s="3" t="s">
        <v>180</v>
      </c>
      <c r="DJ346" s="3" t="s">
        <v>180</v>
      </c>
      <c r="DK346" s="3" t="s">
        <v>197</v>
      </c>
      <c r="DL346" s="3" t="s">
        <v>197</v>
      </c>
      <c r="DM346" s="3" t="s">
        <v>202</v>
      </c>
      <c r="DN346" s="3" t="s">
        <v>202</v>
      </c>
      <c r="DO346" s="3" t="s">
        <v>197</v>
      </c>
      <c r="DP346" s="3" t="s">
        <v>181</v>
      </c>
      <c r="DQ346" s="3" t="s">
        <v>202</v>
      </c>
      <c r="DR346" s="3" t="s">
        <v>202</v>
      </c>
      <c r="DS346" s="3" t="s">
        <v>202</v>
      </c>
      <c r="DT346" s="3" t="s">
        <v>202</v>
      </c>
      <c r="DU346" s="3" t="s">
        <v>202</v>
      </c>
      <c r="DV346" s="3" t="s">
        <v>202</v>
      </c>
      <c r="DW346" s="3" t="s">
        <v>202</v>
      </c>
      <c r="DX346" s="3" t="s">
        <v>202</v>
      </c>
      <c r="DY346" s="3" t="s">
        <v>202</v>
      </c>
      <c r="DZ346" s="3" t="s">
        <v>202</v>
      </c>
      <c r="EA346" s="3" t="s">
        <v>155</v>
      </c>
      <c r="EB346" s="3" t="s">
        <v>155</v>
      </c>
      <c r="EC346" s="3" t="s">
        <v>155</v>
      </c>
      <c r="ED346" s="3" t="s">
        <v>155</v>
      </c>
      <c r="EE346" s="3" t="s">
        <v>155</v>
      </c>
      <c r="EF346" s="3" t="s">
        <v>155</v>
      </c>
      <c r="EG346" s="3" t="s">
        <v>155</v>
      </c>
      <c r="EH346" s="3" t="s">
        <v>204</v>
      </c>
      <c r="EI346" s="3" t="s">
        <v>247</v>
      </c>
      <c r="EJ346" s="3" t="s">
        <v>215</v>
      </c>
      <c r="EK346" s="3" t="s">
        <v>204</v>
      </c>
      <c r="EL346" s="3" t="s">
        <v>182</v>
      </c>
      <c r="EM346" s="3" t="s">
        <v>204</v>
      </c>
      <c r="EN346" s="3" t="s">
        <v>247</v>
      </c>
      <c r="EO346" s="3" t="s">
        <v>205</v>
      </c>
      <c r="EP346" s="3" t="s">
        <v>205</v>
      </c>
      <c r="EQ346" s="3" t="s">
        <v>192</v>
      </c>
      <c r="ER346" s="3" t="s">
        <v>192</v>
      </c>
      <c r="ES346" s="3" t="s">
        <v>206</v>
      </c>
      <c r="ET346" s="3" t="s">
        <v>193</v>
      </c>
      <c r="EU346" s="3" t="s">
        <v>205</v>
      </c>
      <c r="EV346" s="3" t="s">
        <v>661</v>
      </c>
      <c r="EW346" s="4" t="str">
        <f>TEXT("6280804412616944109","0")</f>
        <v>6280804412616944109</v>
      </c>
    </row>
    <row r="347">
      <c r="A347" s="2">
        <v>45849.85796296296</v>
      </c>
      <c r="B347" s="3" t="s">
        <v>153</v>
      </c>
      <c r="C347" s="3" t="s">
        <v>155</v>
      </c>
      <c r="E347" s="3" t="s">
        <v>153</v>
      </c>
      <c r="F347" s="3" t="s">
        <v>153</v>
      </c>
      <c r="G347" s="3" t="s">
        <v>153</v>
      </c>
      <c r="H347" s="3" t="s">
        <v>157</v>
      </c>
      <c r="M347" s="3" t="s">
        <v>157</v>
      </c>
      <c r="S347" s="3" t="s">
        <v>158</v>
      </c>
      <c r="W347" s="3" t="s">
        <v>157</v>
      </c>
      <c r="AC347" s="3" t="s">
        <v>158</v>
      </c>
      <c r="AG347" s="3" t="s">
        <v>217</v>
      </c>
      <c r="AH347" s="3">
        <v>2018.0</v>
      </c>
      <c r="AI347" s="3" t="s">
        <v>286</v>
      </c>
      <c r="AO347" s="3" t="s">
        <v>153</v>
      </c>
      <c r="AP347" s="3" t="s">
        <v>190</v>
      </c>
      <c r="AQ347" s="3" t="s">
        <v>190</v>
      </c>
      <c r="AR347" s="3" t="s">
        <v>190</v>
      </c>
      <c r="AS347" s="3" t="s">
        <v>190</v>
      </c>
      <c r="AT347" s="3" t="s">
        <v>162</v>
      </c>
      <c r="AU347" s="3" t="s">
        <v>153</v>
      </c>
      <c r="AV347" s="3" t="s">
        <v>153</v>
      </c>
      <c r="AW347" s="3" t="s">
        <v>219</v>
      </c>
      <c r="AX347" s="3" t="s">
        <v>153</v>
      </c>
      <c r="AY347" s="3" t="s">
        <v>293</v>
      </c>
      <c r="BD347" s="3" t="s">
        <v>153</v>
      </c>
      <c r="BE347" s="3" t="s">
        <v>220</v>
      </c>
      <c r="BF347" s="3" t="s">
        <v>220</v>
      </c>
      <c r="BG347" s="3" t="s">
        <v>220</v>
      </c>
      <c r="BH347" s="3" t="s">
        <v>220</v>
      </c>
      <c r="BI347" s="3" t="s">
        <v>192</v>
      </c>
      <c r="BJ347" s="3" t="s">
        <v>192</v>
      </c>
      <c r="BK347" s="3" t="s">
        <v>192</v>
      </c>
      <c r="BL347" s="3" t="s">
        <v>192</v>
      </c>
      <c r="BM347" s="3" t="s">
        <v>194</v>
      </c>
      <c r="BN347" s="3" t="s">
        <v>195</v>
      </c>
      <c r="BO347" s="3" t="s">
        <v>195</v>
      </c>
      <c r="BP347" s="3" t="s">
        <v>195</v>
      </c>
      <c r="BQ347" s="3" t="s">
        <v>203</v>
      </c>
      <c r="BR347" s="3" t="s">
        <v>181</v>
      </c>
      <c r="BS347" s="3" t="s">
        <v>196</v>
      </c>
      <c r="BT347" s="3" t="s">
        <v>197</v>
      </c>
      <c r="BU347" s="3" t="s">
        <v>196</v>
      </c>
      <c r="BV347" s="3" t="s">
        <v>197</v>
      </c>
      <c r="BW347" s="3" t="s">
        <v>197</v>
      </c>
      <c r="BX347" s="3" t="s">
        <v>193</v>
      </c>
      <c r="BY347" s="3" t="s">
        <v>193</v>
      </c>
      <c r="BZ347" s="3" t="s">
        <v>193</v>
      </c>
      <c r="CA347" s="3" t="s">
        <v>193</v>
      </c>
      <c r="CB347" s="3" t="s">
        <v>155</v>
      </c>
      <c r="CF347" s="3" t="s">
        <v>155</v>
      </c>
      <c r="CG347" s="3" t="s">
        <v>155</v>
      </c>
      <c r="CH347" s="3">
        <v>1.0</v>
      </c>
      <c r="CI347" s="3" t="s">
        <v>172</v>
      </c>
      <c r="CS347" s="3" t="s">
        <v>155</v>
      </c>
      <c r="CY347" s="3" t="s">
        <v>221</v>
      </c>
      <c r="CZ347" s="3" t="s">
        <v>200</v>
      </c>
      <c r="DA347" s="3" t="s">
        <v>200</v>
      </c>
      <c r="DB347" s="3" t="s">
        <v>200</v>
      </c>
      <c r="DC347" s="3" t="s">
        <v>200</v>
      </c>
      <c r="DD347" s="3" t="s">
        <v>200</v>
      </c>
      <c r="DE347" s="3" t="s">
        <v>200</v>
      </c>
      <c r="DF347" s="3" t="s">
        <v>180</v>
      </c>
      <c r="DG347" s="3" t="s">
        <v>230</v>
      </c>
      <c r="DH347" s="3" t="s">
        <v>230</v>
      </c>
      <c r="DI347" s="3" t="s">
        <v>230</v>
      </c>
      <c r="DJ347" s="3" t="s">
        <v>230</v>
      </c>
      <c r="DK347" s="3" t="s">
        <v>196</v>
      </c>
      <c r="DL347" s="3" t="s">
        <v>196</v>
      </c>
      <c r="DM347" s="3" t="s">
        <v>202</v>
      </c>
      <c r="DN347" s="3" t="s">
        <v>202</v>
      </c>
      <c r="DO347" s="3" t="s">
        <v>202</v>
      </c>
      <c r="DP347" s="3" t="s">
        <v>202</v>
      </c>
      <c r="DQ347" s="3" t="s">
        <v>197</v>
      </c>
      <c r="DR347" s="3" t="s">
        <v>181</v>
      </c>
      <c r="DS347" s="3" t="s">
        <v>203</v>
      </c>
      <c r="DT347" s="3" t="s">
        <v>203</v>
      </c>
      <c r="DU347" s="3" t="s">
        <v>197</v>
      </c>
      <c r="DV347" s="3" t="s">
        <v>202</v>
      </c>
      <c r="DW347" s="3" t="s">
        <v>197</v>
      </c>
      <c r="DX347" s="3" t="s">
        <v>197</v>
      </c>
      <c r="DY347" s="3" t="s">
        <v>197</v>
      </c>
      <c r="DZ347" s="3" t="s">
        <v>202</v>
      </c>
      <c r="EA347" s="3" t="s">
        <v>155</v>
      </c>
      <c r="EB347" s="3" t="s">
        <v>155</v>
      </c>
      <c r="EC347" s="3" t="s">
        <v>155</v>
      </c>
      <c r="ED347" s="3" t="s">
        <v>155</v>
      </c>
      <c r="EE347" s="3" t="s">
        <v>155</v>
      </c>
      <c r="EF347" s="3" t="s">
        <v>155</v>
      </c>
      <c r="EG347" s="3" t="s">
        <v>155</v>
      </c>
      <c r="EH347" s="3" t="s">
        <v>215</v>
      </c>
      <c r="EI347" s="3" t="s">
        <v>215</v>
      </c>
      <c r="EJ347" s="3" t="s">
        <v>215</v>
      </c>
      <c r="EK347" s="3" t="s">
        <v>182</v>
      </c>
      <c r="EL347" s="3" t="s">
        <v>182</v>
      </c>
      <c r="EM347" s="3" t="s">
        <v>182</v>
      </c>
      <c r="EN347" s="3" t="s">
        <v>182</v>
      </c>
      <c r="EO347" s="3" t="s">
        <v>206</v>
      </c>
      <c r="EP347" s="3" t="s">
        <v>206</v>
      </c>
      <c r="EQ347" s="3" t="s">
        <v>206</v>
      </c>
      <c r="ER347" s="3" t="s">
        <v>206</v>
      </c>
      <c r="ES347" s="3" t="s">
        <v>206</v>
      </c>
      <c r="ET347" s="3" t="s">
        <v>206</v>
      </c>
      <c r="EU347" s="3" t="s">
        <v>206</v>
      </c>
      <c r="EV347" s="3" t="s">
        <v>662</v>
      </c>
      <c r="EW347" s="4" t="str">
        <f>TEXT("6280897280633743546","0")</f>
        <v>6280897280633743546</v>
      </c>
    </row>
    <row r="348">
      <c r="A348" s="2">
        <v>45849.92668981481</v>
      </c>
      <c r="B348" s="3" t="s">
        <v>153</v>
      </c>
      <c r="C348" s="3" t="s">
        <v>155</v>
      </c>
      <c r="E348" s="3" t="s">
        <v>155</v>
      </c>
      <c r="F348" s="3" t="s">
        <v>153</v>
      </c>
      <c r="G348" s="3" t="s">
        <v>155</v>
      </c>
      <c r="H348" s="3" t="s">
        <v>157</v>
      </c>
      <c r="M348" s="3" t="s">
        <v>157</v>
      </c>
      <c r="R348" s="3" t="s">
        <v>157</v>
      </c>
      <c r="AA348" s="3" t="s">
        <v>156</v>
      </c>
      <c r="AB348" s="3" t="s">
        <v>157</v>
      </c>
      <c r="AG348" s="3" t="s">
        <v>224</v>
      </c>
      <c r="AH348" s="3">
        <v>2015.0</v>
      </c>
      <c r="AI348" s="3" t="s">
        <v>187</v>
      </c>
      <c r="AM348" s="3" t="s">
        <v>481</v>
      </c>
      <c r="AN348" s="3" t="s">
        <v>663</v>
      </c>
      <c r="AP348" s="3" t="s">
        <v>250</v>
      </c>
      <c r="AQ348" s="3" t="s">
        <v>250</v>
      </c>
      <c r="AR348" s="3" t="s">
        <v>250</v>
      </c>
      <c r="AS348" s="3" t="s">
        <v>250</v>
      </c>
      <c r="AT348" s="3" t="s">
        <v>162</v>
      </c>
      <c r="AU348" s="3" t="s">
        <v>153</v>
      </c>
      <c r="AV348" s="3" t="s">
        <v>153</v>
      </c>
      <c r="AW348" s="3" t="s">
        <v>163</v>
      </c>
      <c r="AX348" s="3" t="s">
        <v>155</v>
      </c>
      <c r="AY348" s="3" t="s">
        <v>238</v>
      </c>
      <c r="AZ348" s="3" t="s">
        <v>155</v>
      </c>
      <c r="BA348" s="3" t="s">
        <v>155</v>
      </c>
      <c r="BB348" s="3" t="s">
        <v>239</v>
      </c>
      <c r="BC348" s="3" t="s">
        <v>153</v>
      </c>
      <c r="BD348" s="3" t="s">
        <v>153</v>
      </c>
      <c r="BE348" s="3" t="s">
        <v>227</v>
      </c>
      <c r="BF348" s="3" t="s">
        <v>191</v>
      </c>
      <c r="BG348" s="3" t="s">
        <v>227</v>
      </c>
      <c r="BH348" s="3" t="s">
        <v>227</v>
      </c>
      <c r="BI348" s="3" t="s">
        <v>165</v>
      </c>
      <c r="BJ348" s="3" t="s">
        <v>165</v>
      </c>
      <c r="BK348" s="3" t="s">
        <v>165</v>
      </c>
      <c r="BL348" s="3" t="s">
        <v>165</v>
      </c>
      <c r="BM348" s="3" t="s">
        <v>165</v>
      </c>
      <c r="BN348" s="3" t="s">
        <v>165</v>
      </c>
      <c r="BO348" s="3" t="s">
        <v>165</v>
      </c>
      <c r="BP348" s="3" t="s">
        <v>165</v>
      </c>
      <c r="BQ348" s="3" t="s">
        <v>166</v>
      </c>
      <c r="BR348" s="3" t="s">
        <v>196</v>
      </c>
      <c r="BS348" s="3" t="s">
        <v>196</v>
      </c>
      <c r="BT348" s="3" t="s">
        <v>166</v>
      </c>
      <c r="BU348" s="3" t="s">
        <v>166</v>
      </c>
      <c r="BV348" s="3" t="s">
        <v>166</v>
      </c>
      <c r="BW348" s="3" t="s">
        <v>166</v>
      </c>
      <c r="BX348" s="3" t="s">
        <v>165</v>
      </c>
      <c r="BY348" s="3" t="s">
        <v>165</v>
      </c>
      <c r="BZ348" s="3" t="s">
        <v>165</v>
      </c>
      <c r="CA348" s="3" t="s">
        <v>165</v>
      </c>
      <c r="CB348" s="3" t="s">
        <v>155</v>
      </c>
      <c r="CF348" s="3" t="s">
        <v>155</v>
      </c>
      <c r="CG348" s="3" t="s">
        <v>155</v>
      </c>
      <c r="CH348" s="3">
        <v>0.0</v>
      </c>
      <c r="CI348" s="3" t="s">
        <v>172</v>
      </c>
      <c r="CS348" s="3" t="s">
        <v>155</v>
      </c>
      <c r="CY348" s="3" t="s">
        <v>221</v>
      </c>
      <c r="CZ348" s="3" t="s">
        <v>179</v>
      </c>
      <c r="DA348" s="3" t="s">
        <v>200</v>
      </c>
      <c r="DB348" s="3" t="s">
        <v>200</v>
      </c>
      <c r="DC348" s="3" t="s">
        <v>200</v>
      </c>
      <c r="DD348" s="3" t="s">
        <v>200</v>
      </c>
      <c r="DE348" s="3" t="s">
        <v>200</v>
      </c>
      <c r="DF348" s="3" t="s">
        <v>178</v>
      </c>
      <c r="DG348" s="3" t="s">
        <v>230</v>
      </c>
      <c r="DH348" s="3" t="s">
        <v>230</v>
      </c>
      <c r="DI348" s="3" t="s">
        <v>230</v>
      </c>
      <c r="DJ348" s="3" t="s">
        <v>230</v>
      </c>
      <c r="DK348" s="3" t="s">
        <v>202</v>
      </c>
      <c r="DL348" s="3" t="s">
        <v>202</v>
      </c>
      <c r="DM348" s="3" t="s">
        <v>202</v>
      </c>
      <c r="DN348" s="3" t="s">
        <v>202</v>
      </c>
      <c r="DO348" s="3" t="s">
        <v>202</v>
      </c>
      <c r="DP348" s="3" t="s">
        <v>202</v>
      </c>
      <c r="DQ348" s="3" t="s">
        <v>202</v>
      </c>
      <c r="DR348" s="3" t="s">
        <v>202</v>
      </c>
      <c r="DS348" s="3" t="s">
        <v>202</v>
      </c>
      <c r="DT348" s="3" t="s">
        <v>202</v>
      </c>
      <c r="DU348" s="3" t="s">
        <v>202</v>
      </c>
      <c r="DV348" s="3" t="s">
        <v>202</v>
      </c>
      <c r="DW348" s="3" t="s">
        <v>202</v>
      </c>
      <c r="DX348" s="3" t="s">
        <v>202</v>
      </c>
      <c r="DY348" s="3" t="s">
        <v>202</v>
      </c>
      <c r="DZ348" s="3" t="s">
        <v>202</v>
      </c>
      <c r="EA348" s="3" t="s">
        <v>155</v>
      </c>
      <c r="EB348" s="3" t="s">
        <v>155</v>
      </c>
      <c r="EC348" s="3" t="s">
        <v>155</v>
      </c>
      <c r="ED348" s="3" t="s">
        <v>155</v>
      </c>
      <c r="EE348" s="3" t="s">
        <v>155</v>
      </c>
      <c r="EF348" s="3" t="s">
        <v>155</v>
      </c>
      <c r="EG348" s="3" t="s">
        <v>155</v>
      </c>
      <c r="EH348" s="3" t="s">
        <v>204</v>
      </c>
      <c r="EI348" s="3" t="s">
        <v>204</v>
      </c>
      <c r="EJ348" s="3" t="s">
        <v>204</v>
      </c>
      <c r="EK348" s="3" t="s">
        <v>204</v>
      </c>
      <c r="EL348" s="3" t="s">
        <v>182</v>
      </c>
      <c r="EM348" s="3" t="s">
        <v>204</v>
      </c>
      <c r="EN348" s="3" t="s">
        <v>204</v>
      </c>
      <c r="EO348" s="3" t="s">
        <v>205</v>
      </c>
      <c r="EP348" s="3" t="s">
        <v>205</v>
      </c>
      <c r="EQ348" s="3" t="s">
        <v>192</v>
      </c>
      <c r="ER348" s="3" t="s">
        <v>192</v>
      </c>
      <c r="ES348" s="3" t="s">
        <v>192</v>
      </c>
      <c r="ET348" s="3" t="s">
        <v>192</v>
      </c>
      <c r="EU348" s="3" t="s">
        <v>192</v>
      </c>
      <c r="EV348" s="3" t="s">
        <v>664</v>
      </c>
      <c r="EW348" s="4" t="str">
        <f>TEXT("6280956664714391952","0")</f>
        <v>6280956664714391952</v>
      </c>
    </row>
    <row r="349">
      <c r="A349" s="2">
        <v>45849.93271990741</v>
      </c>
      <c r="B349" s="3" t="s">
        <v>153</v>
      </c>
      <c r="C349" s="3" t="s">
        <v>153</v>
      </c>
      <c r="D349" s="3" t="s">
        <v>284</v>
      </c>
      <c r="E349" s="3" t="s">
        <v>153</v>
      </c>
      <c r="F349" s="3" t="s">
        <v>153</v>
      </c>
      <c r="G349" s="3" t="s">
        <v>155</v>
      </c>
      <c r="J349" s="3" t="s">
        <v>186</v>
      </c>
      <c r="O349" s="3" t="s">
        <v>186</v>
      </c>
      <c r="T349" s="3" t="s">
        <v>186</v>
      </c>
      <c r="Y349" s="3" t="s">
        <v>186</v>
      </c>
      <c r="AD349" s="3" t="s">
        <v>186</v>
      </c>
      <c r="AG349" s="3" t="s">
        <v>159</v>
      </c>
      <c r="AH349" s="3">
        <v>1998.0</v>
      </c>
      <c r="AI349" s="3" t="s">
        <v>253</v>
      </c>
      <c r="AP349" s="3" t="s">
        <v>250</v>
      </c>
      <c r="AQ349" s="3" t="s">
        <v>250</v>
      </c>
      <c r="AR349" s="3" t="s">
        <v>250</v>
      </c>
      <c r="AS349" s="3" t="s">
        <v>250</v>
      </c>
      <c r="AT349" s="3" t="s">
        <v>234</v>
      </c>
      <c r="AU349" s="3" t="s">
        <v>153</v>
      </c>
      <c r="AV349" s="3" t="s">
        <v>153</v>
      </c>
      <c r="AW349" s="3" t="s">
        <v>219</v>
      </c>
      <c r="AX349" s="3" t="s">
        <v>153</v>
      </c>
      <c r="AY349" s="3" t="s">
        <v>244</v>
      </c>
      <c r="AZ349" s="3" t="s">
        <v>155</v>
      </c>
      <c r="BA349" s="3" t="s">
        <v>155</v>
      </c>
      <c r="BB349" s="3" t="s">
        <v>239</v>
      </c>
      <c r="BC349" s="3" t="s">
        <v>153</v>
      </c>
      <c r="BD349" s="3" t="s">
        <v>153</v>
      </c>
      <c r="BE349" s="3" t="s">
        <v>213</v>
      </c>
      <c r="BF349" s="3" t="s">
        <v>213</v>
      </c>
      <c r="BG349" s="3" t="s">
        <v>164</v>
      </c>
      <c r="BH349" s="3" t="s">
        <v>164</v>
      </c>
      <c r="BI349" s="3" t="s">
        <v>193</v>
      </c>
      <c r="BJ349" s="3" t="s">
        <v>193</v>
      </c>
      <c r="BK349" s="3" t="s">
        <v>193</v>
      </c>
      <c r="BL349" s="3" t="s">
        <v>193</v>
      </c>
      <c r="BM349" s="3" t="s">
        <v>193</v>
      </c>
      <c r="BN349" s="3" t="s">
        <v>193</v>
      </c>
      <c r="BO349" s="3" t="s">
        <v>193</v>
      </c>
      <c r="BP349" s="3" t="s">
        <v>193</v>
      </c>
      <c r="BQ349" s="3" t="s">
        <v>196</v>
      </c>
      <c r="BR349" s="3" t="s">
        <v>196</v>
      </c>
      <c r="BS349" s="3" t="s">
        <v>196</v>
      </c>
      <c r="BT349" s="3" t="s">
        <v>196</v>
      </c>
      <c r="BU349" s="3" t="s">
        <v>196</v>
      </c>
      <c r="BV349" s="3" t="s">
        <v>196</v>
      </c>
      <c r="BW349" s="3" t="s">
        <v>196</v>
      </c>
      <c r="BX349" s="3" t="s">
        <v>192</v>
      </c>
      <c r="BY349" s="3" t="s">
        <v>192</v>
      </c>
      <c r="BZ349" s="3" t="s">
        <v>192</v>
      </c>
      <c r="CA349" s="3" t="s">
        <v>192</v>
      </c>
      <c r="CB349" s="3" t="s">
        <v>153</v>
      </c>
      <c r="CC349" s="3" t="s">
        <v>235</v>
      </c>
      <c r="CD349" s="3" t="s">
        <v>228</v>
      </c>
      <c r="CE349" s="3" t="s">
        <v>155</v>
      </c>
      <c r="CF349" s="3" t="s">
        <v>170</v>
      </c>
      <c r="CG349" s="3" t="s">
        <v>256</v>
      </c>
      <c r="CH349" s="3">
        <v>4.0</v>
      </c>
      <c r="CI349" s="3" t="s">
        <v>172</v>
      </c>
      <c r="CS349" s="3" t="s">
        <v>155</v>
      </c>
      <c r="CY349" s="3" t="s">
        <v>221</v>
      </c>
      <c r="CZ349" s="3" t="s">
        <v>229</v>
      </c>
      <c r="DA349" s="3" t="s">
        <v>229</v>
      </c>
      <c r="DB349" s="3" t="s">
        <v>229</v>
      </c>
      <c r="DC349" s="3" t="s">
        <v>229</v>
      </c>
      <c r="DD349" s="3" t="s">
        <v>229</v>
      </c>
      <c r="DE349" s="3" t="s">
        <v>229</v>
      </c>
      <c r="DF349" s="3" t="s">
        <v>230</v>
      </c>
      <c r="DG349" s="3" t="s">
        <v>230</v>
      </c>
      <c r="DH349" s="3" t="s">
        <v>230</v>
      </c>
      <c r="DI349" s="3" t="s">
        <v>230</v>
      </c>
      <c r="DJ349" s="3" t="s">
        <v>230</v>
      </c>
      <c r="DK349" s="3" t="s">
        <v>203</v>
      </c>
      <c r="DL349" s="3" t="s">
        <v>203</v>
      </c>
      <c r="DM349" s="3" t="s">
        <v>203</v>
      </c>
      <c r="DN349" s="3" t="s">
        <v>196</v>
      </c>
      <c r="DO349" s="3" t="s">
        <v>203</v>
      </c>
      <c r="DP349" s="3" t="s">
        <v>203</v>
      </c>
      <c r="DQ349" s="3" t="s">
        <v>203</v>
      </c>
      <c r="DR349" s="3" t="s">
        <v>203</v>
      </c>
      <c r="DS349" s="3" t="s">
        <v>203</v>
      </c>
      <c r="DT349" s="3" t="s">
        <v>203</v>
      </c>
      <c r="DU349" s="3" t="s">
        <v>203</v>
      </c>
      <c r="DV349" s="3" t="s">
        <v>203</v>
      </c>
      <c r="DW349" s="3" t="s">
        <v>203</v>
      </c>
      <c r="DX349" s="3" t="s">
        <v>203</v>
      </c>
      <c r="DY349" s="3" t="s">
        <v>203</v>
      </c>
      <c r="DZ349" s="3" t="s">
        <v>203</v>
      </c>
      <c r="EA349" s="3" t="s">
        <v>155</v>
      </c>
      <c r="EB349" s="3" t="s">
        <v>155</v>
      </c>
      <c r="EC349" s="3" t="s">
        <v>155</v>
      </c>
      <c r="ED349" s="3" t="s">
        <v>155</v>
      </c>
      <c r="EE349" s="3" t="s">
        <v>155</v>
      </c>
      <c r="EF349" s="3" t="s">
        <v>155</v>
      </c>
      <c r="EG349" s="3" t="s">
        <v>155</v>
      </c>
      <c r="EH349" s="3" t="s">
        <v>204</v>
      </c>
      <c r="EI349" s="3" t="s">
        <v>204</v>
      </c>
      <c r="EJ349" s="3" t="s">
        <v>204</v>
      </c>
      <c r="EK349" s="3" t="s">
        <v>204</v>
      </c>
      <c r="EL349" s="3" t="s">
        <v>182</v>
      </c>
      <c r="EM349" s="3" t="s">
        <v>247</v>
      </c>
      <c r="EN349" s="3" t="s">
        <v>247</v>
      </c>
      <c r="EO349" s="3" t="s">
        <v>205</v>
      </c>
      <c r="EP349" s="3" t="s">
        <v>192</v>
      </c>
      <c r="EQ349" s="3" t="s">
        <v>192</v>
      </c>
      <c r="ER349" s="3" t="s">
        <v>192</v>
      </c>
      <c r="ES349" s="3" t="s">
        <v>192</v>
      </c>
      <c r="ET349" s="3" t="s">
        <v>192</v>
      </c>
      <c r="EU349" s="3" t="s">
        <v>192</v>
      </c>
      <c r="EV349" s="3" t="s">
        <v>665</v>
      </c>
      <c r="EW349" s="4" t="str">
        <f>TEXT("6280961876187773177","0")</f>
        <v>6280961876187773177</v>
      </c>
    </row>
    <row r="350">
      <c r="A350" s="2">
        <v>45849.97241898148</v>
      </c>
      <c r="B350" s="3" t="s">
        <v>153</v>
      </c>
      <c r="C350" s="3" t="s">
        <v>155</v>
      </c>
      <c r="E350" s="3" t="s">
        <v>155</v>
      </c>
      <c r="F350" s="3" t="s">
        <v>155</v>
      </c>
      <c r="G350" s="3" t="s">
        <v>155</v>
      </c>
      <c r="I350" s="3" t="s">
        <v>158</v>
      </c>
      <c r="N350" s="3" t="s">
        <v>158</v>
      </c>
      <c r="S350" s="3" t="s">
        <v>158</v>
      </c>
      <c r="W350" s="3" t="s">
        <v>157</v>
      </c>
      <c r="AF350" s="3" t="s">
        <v>156</v>
      </c>
      <c r="AG350" s="3" t="s">
        <v>159</v>
      </c>
      <c r="AH350" s="3">
        <v>2016.0</v>
      </c>
      <c r="AI350" s="3" t="s">
        <v>209</v>
      </c>
      <c r="AP350" s="3" t="s">
        <v>190</v>
      </c>
      <c r="AQ350" s="3" t="s">
        <v>210</v>
      </c>
      <c r="AR350" s="3" t="s">
        <v>190</v>
      </c>
      <c r="AS350" s="3" t="s">
        <v>190</v>
      </c>
      <c r="AT350" s="3" t="s">
        <v>162</v>
      </c>
      <c r="AU350" s="3" t="s">
        <v>155</v>
      </c>
      <c r="BD350" s="3" t="s">
        <v>153</v>
      </c>
      <c r="BE350" s="3" t="s">
        <v>156</v>
      </c>
      <c r="BF350" s="3" t="s">
        <v>164</v>
      </c>
      <c r="BG350" s="3" t="s">
        <v>156</v>
      </c>
      <c r="BH350" s="3" t="s">
        <v>164</v>
      </c>
      <c r="BI350" s="3" t="s">
        <v>193</v>
      </c>
      <c r="BJ350" s="3" t="s">
        <v>193</v>
      </c>
      <c r="BK350" s="3" t="s">
        <v>193</v>
      </c>
      <c r="BL350" s="3" t="s">
        <v>192</v>
      </c>
      <c r="BM350" s="3" t="s">
        <v>193</v>
      </c>
      <c r="BN350" s="3" t="s">
        <v>193</v>
      </c>
      <c r="BO350" s="3" t="s">
        <v>193</v>
      </c>
      <c r="BP350" s="3" t="s">
        <v>193</v>
      </c>
      <c r="BQ350" s="3" t="s">
        <v>197</v>
      </c>
      <c r="BR350" s="3" t="s">
        <v>197</v>
      </c>
      <c r="BS350" s="3" t="s">
        <v>196</v>
      </c>
      <c r="BT350" s="3" t="s">
        <v>197</v>
      </c>
      <c r="BU350" s="3" t="s">
        <v>181</v>
      </c>
      <c r="BV350" s="3" t="s">
        <v>197</v>
      </c>
      <c r="BW350" s="3" t="s">
        <v>166</v>
      </c>
      <c r="CB350" s="3" t="s">
        <v>155</v>
      </c>
      <c r="CF350" s="3" t="s">
        <v>155</v>
      </c>
      <c r="CG350" s="3" t="s">
        <v>256</v>
      </c>
      <c r="CH350" s="3">
        <v>5.0</v>
      </c>
      <c r="CL350" s="3" t="s">
        <v>567</v>
      </c>
      <c r="CS350" s="3" t="s">
        <v>153</v>
      </c>
      <c r="CT350" s="3" t="s">
        <v>299</v>
      </c>
      <c r="CU350" s="3" t="s">
        <v>568</v>
      </c>
      <c r="CV350" s="3" t="s">
        <v>632</v>
      </c>
      <c r="CW350" s="3" t="s">
        <v>302</v>
      </c>
      <c r="CX350" s="3" t="s">
        <v>177</v>
      </c>
      <c r="CY350" s="3" t="s">
        <v>221</v>
      </c>
      <c r="CZ350" s="3" t="s">
        <v>179</v>
      </c>
      <c r="DA350" s="3" t="s">
        <v>200</v>
      </c>
      <c r="DB350" s="3" t="s">
        <v>200</v>
      </c>
      <c r="DC350" s="3" t="s">
        <v>200</v>
      </c>
      <c r="DD350" s="3" t="s">
        <v>200</v>
      </c>
      <c r="DE350" s="3" t="s">
        <v>200</v>
      </c>
      <c r="DF350" s="3" t="s">
        <v>230</v>
      </c>
      <c r="DG350" s="3" t="s">
        <v>230</v>
      </c>
      <c r="DH350" s="3" t="s">
        <v>230</v>
      </c>
      <c r="DI350" s="3" t="s">
        <v>180</v>
      </c>
      <c r="DJ350" s="3" t="s">
        <v>230</v>
      </c>
      <c r="DK350" s="3" t="s">
        <v>203</v>
      </c>
      <c r="DL350" s="3" t="s">
        <v>196</v>
      </c>
      <c r="DM350" s="3" t="s">
        <v>197</v>
      </c>
      <c r="DN350" s="3" t="s">
        <v>202</v>
      </c>
      <c r="DO350" s="3" t="s">
        <v>203</v>
      </c>
      <c r="DP350" s="3" t="s">
        <v>197</v>
      </c>
      <c r="DQ350" s="3" t="s">
        <v>197</v>
      </c>
      <c r="DR350" s="3" t="s">
        <v>202</v>
      </c>
      <c r="DS350" s="3" t="s">
        <v>203</v>
      </c>
      <c r="DT350" s="3" t="s">
        <v>196</v>
      </c>
      <c r="DU350" s="3" t="s">
        <v>202</v>
      </c>
      <c r="DV350" s="3" t="s">
        <v>202</v>
      </c>
      <c r="DW350" s="3" t="s">
        <v>202</v>
      </c>
      <c r="DX350" s="3" t="s">
        <v>202</v>
      </c>
      <c r="DY350" s="3" t="s">
        <v>202</v>
      </c>
      <c r="DZ350" s="3" t="s">
        <v>202</v>
      </c>
      <c r="EA350" s="3" t="s">
        <v>155</v>
      </c>
      <c r="EB350" s="3" t="s">
        <v>155</v>
      </c>
      <c r="EC350" s="3" t="s">
        <v>155</v>
      </c>
      <c r="ED350" s="3" t="s">
        <v>155</v>
      </c>
      <c r="EE350" s="3" t="s">
        <v>155</v>
      </c>
      <c r="EF350" s="3" t="s">
        <v>155</v>
      </c>
      <c r="EG350" s="3" t="s">
        <v>155</v>
      </c>
      <c r="EH350" s="3" t="s">
        <v>204</v>
      </c>
      <c r="EI350" s="3" t="s">
        <v>204</v>
      </c>
      <c r="EJ350" s="3" t="s">
        <v>204</v>
      </c>
      <c r="EK350" s="3" t="s">
        <v>247</v>
      </c>
      <c r="EL350" s="3" t="s">
        <v>182</v>
      </c>
      <c r="EM350" s="3" t="s">
        <v>247</v>
      </c>
      <c r="EN350" s="3" t="s">
        <v>215</v>
      </c>
      <c r="EO350" s="3" t="s">
        <v>205</v>
      </c>
      <c r="EP350" s="3" t="s">
        <v>205</v>
      </c>
      <c r="EQ350" s="3" t="s">
        <v>205</v>
      </c>
      <c r="ER350" s="3" t="s">
        <v>205</v>
      </c>
      <c r="ES350" s="3" t="s">
        <v>205</v>
      </c>
      <c r="ET350" s="3" t="s">
        <v>192</v>
      </c>
      <c r="EU350" s="3" t="s">
        <v>205</v>
      </c>
      <c r="EV350" s="3" t="s">
        <v>666</v>
      </c>
      <c r="EW350" s="4" t="str">
        <f>TEXT("6280996175123341551","0")</f>
        <v>6280996175123341551</v>
      </c>
    </row>
    <row r="351">
      <c r="A351" s="2">
        <v>45849.973703703705</v>
      </c>
      <c r="B351" s="3" t="s">
        <v>153</v>
      </c>
      <c r="C351" s="3" t="s">
        <v>155</v>
      </c>
      <c r="E351" s="3" t="s">
        <v>155</v>
      </c>
      <c r="F351" s="3" t="s">
        <v>155</v>
      </c>
      <c r="G351" s="3" t="s">
        <v>155</v>
      </c>
      <c r="J351" s="3" t="s">
        <v>186</v>
      </c>
      <c r="O351" s="3" t="s">
        <v>186</v>
      </c>
      <c r="S351" s="3" t="s">
        <v>158</v>
      </c>
      <c r="W351" s="3" t="s">
        <v>157</v>
      </c>
      <c r="AB351" s="3" t="s">
        <v>157</v>
      </c>
      <c r="AG351" s="3" t="s">
        <v>217</v>
      </c>
      <c r="AH351" s="3">
        <v>2019.0</v>
      </c>
      <c r="AI351" s="3" t="s">
        <v>286</v>
      </c>
      <c r="AO351" s="3" t="s">
        <v>153</v>
      </c>
      <c r="AP351" s="3" t="s">
        <v>190</v>
      </c>
      <c r="AQ351" s="3" t="s">
        <v>190</v>
      </c>
      <c r="AR351" s="3" t="s">
        <v>190</v>
      </c>
      <c r="AS351" s="3" t="s">
        <v>243</v>
      </c>
      <c r="AT351" s="3" t="s">
        <v>234</v>
      </c>
      <c r="AU351" s="3" t="s">
        <v>153</v>
      </c>
      <c r="AV351" s="3" t="s">
        <v>153</v>
      </c>
      <c r="AW351" s="3" t="s">
        <v>219</v>
      </c>
      <c r="AX351" s="3" t="s">
        <v>153</v>
      </c>
      <c r="AY351" s="3" t="s">
        <v>238</v>
      </c>
      <c r="AZ351" s="3" t="s">
        <v>155</v>
      </c>
      <c r="BA351" s="3" t="s">
        <v>155</v>
      </c>
      <c r="BB351" s="3" t="s">
        <v>239</v>
      </c>
      <c r="BC351" s="3" t="s">
        <v>153</v>
      </c>
      <c r="BD351" s="3" t="s">
        <v>153</v>
      </c>
      <c r="BE351" s="3" t="s">
        <v>156</v>
      </c>
      <c r="BF351" s="3" t="s">
        <v>164</v>
      </c>
      <c r="BG351" s="3" t="s">
        <v>156</v>
      </c>
      <c r="BH351" s="3" t="s">
        <v>191</v>
      </c>
      <c r="BI351" s="3" t="s">
        <v>192</v>
      </c>
      <c r="BJ351" s="3" t="s">
        <v>192</v>
      </c>
      <c r="BK351" s="3" t="s">
        <v>194</v>
      </c>
      <c r="BL351" s="3" t="s">
        <v>194</v>
      </c>
      <c r="BM351" s="3" t="s">
        <v>192</v>
      </c>
      <c r="BN351" s="3" t="s">
        <v>192</v>
      </c>
      <c r="BO351" s="3" t="s">
        <v>194</v>
      </c>
      <c r="BP351" s="3" t="s">
        <v>192</v>
      </c>
      <c r="BQ351" s="3" t="s">
        <v>181</v>
      </c>
      <c r="BR351" s="3" t="s">
        <v>197</v>
      </c>
      <c r="BS351" s="3" t="s">
        <v>203</v>
      </c>
      <c r="BT351" s="3" t="s">
        <v>181</v>
      </c>
      <c r="BU351" s="3" t="s">
        <v>203</v>
      </c>
      <c r="BV351" s="3" t="s">
        <v>203</v>
      </c>
      <c r="BW351" s="3" t="s">
        <v>181</v>
      </c>
      <c r="BX351" s="3" t="s">
        <v>193</v>
      </c>
      <c r="BY351" s="3" t="s">
        <v>192</v>
      </c>
      <c r="BZ351" s="3" t="s">
        <v>193</v>
      </c>
      <c r="CA351" s="3" t="s">
        <v>192</v>
      </c>
      <c r="CB351" s="3" t="s">
        <v>155</v>
      </c>
      <c r="CF351" s="3" t="s">
        <v>155</v>
      </c>
      <c r="CG351" s="3" t="s">
        <v>256</v>
      </c>
      <c r="CH351" s="3">
        <v>1.0</v>
      </c>
      <c r="CI351" s="3" t="s">
        <v>172</v>
      </c>
      <c r="CS351" s="3" t="s">
        <v>155</v>
      </c>
      <c r="CY351" s="3" t="s">
        <v>221</v>
      </c>
      <c r="CZ351" s="3" t="s">
        <v>179</v>
      </c>
      <c r="DA351" s="3" t="s">
        <v>199</v>
      </c>
      <c r="DB351" s="3" t="s">
        <v>179</v>
      </c>
      <c r="DC351" s="3" t="s">
        <v>199</v>
      </c>
      <c r="DD351" s="3" t="s">
        <v>199</v>
      </c>
      <c r="DE351" s="3" t="s">
        <v>199</v>
      </c>
      <c r="DF351" s="3" t="s">
        <v>230</v>
      </c>
      <c r="DG351" s="3" t="s">
        <v>230</v>
      </c>
      <c r="DH351" s="3" t="s">
        <v>201</v>
      </c>
      <c r="DI351" s="3" t="s">
        <v>230</v>
      </c>
      <c r="DJ351" s="3" t="s">
        <v>230</v>
      </c>
      <c r="DK351" s="3" t="s">
        <v>181</v>
      </c>
      <c r="DL351" s="3" t="s">
        <v>181</v>
      </c>
      <c r="DM351" s="3" t="s">
        <v>197</v>
      </c>
      <c r="DN351" s="3" t="s">
        <v>181</v>
      </c>
      <c r="DO351" s="3" t="s">
        <v>197</v>
      </c>
      <c r="DP351" s="3" t="s">
        <v>203</v>
      </c>
      <c r="DQ351" s="3" t="s">
        <v>196</v>
      </c>
      <c r="DR351" s="3" t="s">
        <v>197</v>
      </c>
      <c r="DS351" s="3" t="s">
        <v>203</v>
      </c>
      <c r="DT351" s="3" t="s">
        <v>203</v>
      </c>
      <c r="DU351" s="3" t="s">
        <v>202</v>
      </c>
      <c r="DV351" s="3" t="s">
        <v>202</v>
      </c>
      <c r="DW351" s="3" t="s">
        <v>202</v>
      </c>
      <c r="DX351" s="3" t="s">
        <v>203</v>
      </c>
      <c r="DY351" s="3" t="s">
        <v>203</v>
      </c>
      <c r="DZ351" s="3" t="s">
        <v>196</v>
      </c>
      <c r="EA351" s="3" t="s">
        <v>155</v>
      </c>
      <c r="EB351" s="3" t="s">
        <v>155</v>
      </c>
      <c r="EC351" s="3" t="s">
        <v>155</v>
      </c>
      <c r="ED351" s="3" t="s">
        <v>155</v>
      </c>
      <c r="EE351" s="3" t="s">
        <v>155</v>
      </c>
      <c r="EF351" s="3" t="s">
        <v>155</v>
      </c>
      <c r="EG351" s="3" t="s">
        <v>155</v>
      </c>
      <c r="EH351" s="3" t="s">
        <v>222</v>
      </c>
      <c r="EI351" s="3" t="s">
        <v>215</v>
      </c>
      <c r="EJ351" s="3" t="s">
        <v>215</v>
      </c>
      <c r="EK351" s="3" t="s">
        <v>182</v>
      </c>
      <c r="EL351" s="3" t="s">
        <v>182</v>
      </c>
      <c r="EM351" s="3" t="s">
        <v>204</v>
      </c>
      <c r="EN351" s="3" t="s">
        <v>204</v>
      </c>
      <c r="EO351" s="3" t="s">
        <v>192</v>
      </c>
      <c r="EP351" s="3" t="s">
        <v>192</v>
      </c>
      <c r="EQ351" s="3" t="s">
        <v>192</v>
      </c>
      <c r="ER351" s="3" t="s">
        <v>192</v>
      </c>
      <c r="ES351" s="3" t="s">
        <v>192</v>
      </c>
      <c r="ET351" s="3" t="s">
        <v>192</v>
      </c>
      <c r="EU351" s="3" t="s">
        <v>192</v>
      </c>
      <c r="EV351" s="3" t="s">
        <v>667</v>
      </c>
      <c r="EW351" s="4" t="str">
        <f>TEXT("6280997282424350700","0")</f>
        <v>6280997282424350700</v>
      </c>
    </row>
    <row r="352">
      <c r="A352" s="2">
        <v>45849.97969907407</v>
      </c>
      <c r="B352" s="3" t="s">
        <v>153</v>
      </c>
      <c r="C352" s="3" t="s">
        <v>155</v>
      </c>
      <c r="E352" s="3" t="s">
        <v>155</v>
      </c>
      <c r="F352" s="3" t="s">
        <v>155</v>
      </c>
      <c r="G352" s="3" t="s">
        <v>153</v>
      </c>
      <c r="J352" s="3" t="s">
        <v>186</v>
      </c>
      <c r="M352" s="3" t="s">
        <v>157</v>
      </c>
      <c r="T352" s="3" t="s">
        <v>186</v>
      </c>
      <c r="X352" s="3" t="s">
        <v>158</v>
      </c>
      <c r="AB352" s="3" t="s">
        <v>157</v>
      </c>
      <c r="AG352" s="3" t="s">
        <v>208</v>
      </c>
      <c r="AH352" s="3">
        <v>1994.0</v>
      </c>
      <c r="AI352" s="3" t="s">
        <v>187</v>
      </c>
      <c r="AK352" s="3" t="s">
        <v>258</v>
      </c>
      <c r="AN352" s="3" t="s">
        <v>189</v>
      </c>
      <c r="AP352" s="3" t="s">
        <v>190</v>
      </c>
      <c r="AQ352" s="3" t="s">
        <v>250</v>
      </c>
      <c r="AR352" s="3" t="s">
        <v>250</v>
      </c>
      <c r="AS352" s="3" t="s">
        <v>250</v>
      </c>
      <c r="AT352" s="3" t="s">
        <v>162</v>
      </c>
      <c r="AU352" s="3" t="s">
        <v>155</v>
      </c>
      <c r="BD352" s="3" t="s">
        <v>153</v>
      </c>
      <c r="BE352" s="3" t="s">
        <v>156</v>
      </c>
      <c r="BF352" s="3" t="s">
        <v>191</v>
      </c>
      <c r="BG352" s="3" t="s">
        <v>156</v>
      </c>
      <c r="BH352" s="3" t="s">
        <v>164</v>
      </c>
      <c r="BI352" s="3" t="s">
        <v>193</v>
      </c>
      <c r="BJ352" s="3" t="s">
        <v>165</v>
      </c>
      <c r="BK352" s="3" t="s">
        <v>195</v>
      </c>
      <c r="BL352" s="3" t="s">
        <v>193</v>
      </c>
      <c r="BM352" s="3" t="s">
        <v>193</v>
      </c>
      <c r="BN352" s="3" t="s">
        <v>192</v>
      </c>
      <c r="BO352" s="3" t="s">
        <v>193</v>
      </c>
      <c r="BP352" s="3" t="s">
        <v>165</v>
      </c>
      <c r="BQ352" s="3" t="s">
        <v>196</v>
      </c>
      <c r="BR352" s="3" t="s">
        <v>196</v>
      </c>
      <c r="BS352" s="3" t="s">
        <v>197</v>
      </c>
      <c r="BT352" s="3" t="s">
        <v>196</v>
      </c>
      <c r="BU352" s="3" t="s">
        <v>196</v>
      </c>
      <c r="BV352" s="3" t="s">
        <v>197</v>
      </c>
      <c r="BW352" s="3" t="s">
        <v>196</v>
      </c>
      <c r="CB352" s="3" t="s">
        <v>153</v>
      </c>
      <c r="CC352" s="3" t="s">
        <v>167</v>
      </c>
      <c r="CD352" s="3" t="s">
        <v>168</v>
      </c>
      <c r="CE352" s="3" t="s">
        <v>322</v>
      </c>
      <c r="CF352" s="3" t="s">
        <v>155</v>
      </c>
      <c r="CG352" s="3" t="s">
        <v>256</v>
      </c>
      <c r="CH352" s="3">
        <v>1.0</v>
      </c>
      <c r="CI352" s="3" t="s">
        <v>172</v>
      </c>
      <c r="CS352" s="3" t="s">
        <v>155</v>
      </c>
      <c r="CY352" s="3" t="s">
        <v>201</v>
      </c>
      <c r="CZ352" s="3" t="s">
        <v>179</v>
      </c>
      <c r="DA352" s="3" t="s">
        <v>199</v>
      </c>
      <c r="DB352" s="3" t="s">
        <v>199</v>
      </c>
      <c r="DC352" s="3" t="s">
        <v>179</v>
      </c>
      <c r="DD352" s="3" t="s">
        <v>200</v>
      </c>
      <c r="DE352" s="3" t="s">
        <v>200</v>
      </c>
      <c r="DF352" s="3" t="s">
        <v>230</v>
      </c>
      <c r="DG352" s="3" t="s">
        <v>230</v>
      </c>
      <c r="DH352" s="3" t="s">
        <v>230</v>
      </c>
      <c r="DI352" s="3" t="s">
        <v>180</v>
      </c>
      <c r="DJ352" s="3" t="s">
        <v>230</v>
      </c>
      <c r="DK352" s="3" t="s">
        <v>197</v>
      </c>
      <c r="DL352" s="3" t="s">
        <v>196</v>
      </c>
      <c r="DM352" s="3" t="s">
        <v>197</v>
      </c>
      <c r="DN352" s="3" t="s">
        <v>196</v>
      </c>
      <c r="DO352" s="3" t="s">
        <v>202</v>
      </c>
      <c r="DP352" s="3" t="s">
        <v>197</v>
      </c>
      <c r="DQ352" s="3" t="s">
        <v>196</v>
      </c>
      <c r="DR352" s="3" t="s">
        <v>196</v>
      </c>
      <c r="DS352" s="3" t="s">
        <v>203</v>
      </c>
      <c r="DT352" s="3" t="s">
        <v>181</v>
      </c>
      <c r="DU352" s="3" t="s">
        <v>197</v>
      </c>
      <c r="DV352" s="3" t="s">
        <v>202</v>
      </c>
      <c r="DW352" s="3" t="s">
        <v>202</v>
      </c>
      <c r="DX352" s="3" t="s">
        <v>202</v>
      </c>
      <c r="DY352" s="3" t="s">
        <v>202</v>
      </c>
      <c r="DZ352" s="3" t="s">
        <v>202</v>
      </c>
      <c r="EA352" s="3" t="s">
        <v>155</v>
      </c>
      <c r="EB352" s="3" t="s">
        <v>155</v>
      </c>
      <c r="EC352" s="3" t="s">
        <v>155</v>
      </c>
      <c r="ED352" s="3" t="s">
        <v>155</v>
      </c>
      <c r="EE352" s="3" t="s">
        <v>155</v>
      </c>
      <c r="EF352" s="3" t="s">
        <v>155</v>
      </c>
      <c r="EG352" s="3" t="s">
        <v>155</v>
      </c>
      <c r="EH352" s="3" t="s">
        <v>222</v>
      </c>
      <c r="EI352" s="3" t="s">
        <v>204</v>
      </c>
      <c r="EJ352" s="3" t="s">
        <v>204</v>
      </c>
      <c r="EK352" s="3" t="s">
        <v>204</v>
      </c>
      <c r="EL352" s="3" t="s">
        <v>182</v>
      </c>
      <c r="EM352" s="3" t="s">
        <v>204</v>
      </c>
      <c r="EN352" s="3" t="s">
        <v>204</v>
      </c>
      <c r="EO352" s="3" t="s">
        <v>205</v>
      </c>
      <c r="EP352" s="3" t="s">
        <v>192</v>
      </c>
      <c r="EQ352" s="3" t="s">
        <v>192</v>
      </c>
      <c r="ER352" s="3" t="s">
        <v>192</v>
      </c>
      <c r="ES352" s="3" t="s">
        <v>192</v>
      </c>
      <c r="ET352" s="3" t="s">
        <v>192</v>
      </c>
      <c r="EU352" s="3" t="s">
        <v>205</v>
      </c>
      <c r="EV352" s="3" t="s">
        <v>668</v>
      </c>
      <c r="EW352" s="4" t="str">
        <f>TEXT("6281002463404945839","0")</f>
        <v>6281002463404945839</v>
      </c>
    </row>
    <row r="353">
      <c r="A353" s="2">
        <v>45850.051412037035</v>
      </c>
      <c r="B353" s="3" t="s">
        <v>153</v>
      </c>
      <c r="C353" s="3" t="s">
        <v>155</v>
      </c>
      <c r="E353" s="3" t="s">
        <v>153</v>
      </c>
      <c r="F353" s="3" t="s">
        <v>153</v>
      </c>
      <c r="G353" s="3" t="s">
        <v>155</v>
      </c>
      <c r="J353" s="3" t="s">
        <v>186</v>
      </c>
      <c r="N353" s="3" t="s">
        <v>158</v>
      </c>
      <c r="S353" s="3" t="s">
        <v>158</v>
      </c>
      <c r="X353" s="3" t="s">
        <v>158</v>
      </c>
      <c r="AC353" s="3" t="s">
        <v>158</v>
      </c>
      <c r="AG353" s="3" t="s">
        <v>159</v>
      </c>
      <c r="AH353" s="3">
        <v>2023.0</v>
      </c>
      <c r="AI353" s="3" t="s">
        <v>187</v>
      </c>
      <c r="AK353" s="3" t="s">
        <v>258</v>
      </c>
      <c r="AN353" s="3" t="s">
        <v>246</v>
      </c>
      <c r="AP353" s="3" t="s">
        <v>250</v>
      </c>
      <c r="AQ353" s="3" t="s">
        <v>210</v>
      </c>
      <c r="AR353" s="3" t="s">
        <v>250</v>
      </c>
      <c r="AS353" s="3" t="s">
        <v>250</v>
      </c>
      <c r="AT353" s="3" t="s">
        <v>162</v>
      </c>
      <c r="AU353" s="3" t="s">
        <v>153</v>
      </c>
      <c r="AV353" s="3" t="s">
        <v>153</v>
      </c>
      <c r="AW353" s="3" t="s">
        <v>315</v>
      </c>
      <c r="AX353" s="3" t="s">
        <v>153</v>
      </c>
      <c r="AY353" s="3" t="s">
        <v>212</v>
      </c>
      <c r="BD353" s="3" t="s">
        <v>153</v>
      </c>
      <c r="BE353" s="3" t="s">
        <v>227</v>
      </c>
      <c r="BF353" s="3" t="s">
        <v>191</v>
      </c>
      <c r="BG353" s="3" t="s">
        <v>227</v>
      </c>
      <c r="BH353" s="3" t="s">
        <v>164</v>
      </c>
      <c r="BI353" s="3" t="s">
        <v>192</v>
      </c>
      <c r="BJ353" s="3" t="s">
        <v>195</v>
      </c>
      <c r="BK353" s="3" t="s">
        <v>194</v>
      </c>
      <c r="BL353" s="3" t="s">
        <v>193</v>
      </c>
      <c r="BM353" s="3" t="s">
        <v>195</v>
      </c>
      <c r="BN353" s="3" t="s">
        <v>195</v>
      </c>
      <c r="BO353" s="3" t="s">
        <v>192</v>
      </c>
      <c r="BP353" s="3" t="s">
        <v>195</v>
      </c>
      <c r="BQ353" s="3" t="s">
        <v>196</v>
      </c>
      <c r="BR353" s="3" t="s">
        <v>196</v>
      </c>
      <c r="BS353" s="3" t="s">
        <v>197</v>
      </c>
      <c r="BT353" s="3" t="s">
        <v>197</v>
      </c>
      <c r="BU353" s="3" t="s">
        <v>197</v>
      </c>
      <c r="BV353" s="3" t="s">
        <v>197</v>
      </c>
      <c r="BW353" s="3" t="s">
        <v>197</v>
      </c>
      <c r="BX353" s="3" t="s">
        <v>192</v>
      </c>
      <c r="BY353" s="3" t="s">
        <v>192</v>
      </c>
      <c r="BZ353" s="3" t="s">
        <v>193</v>
      </c>
      <c r="CA353" s="3" t="s">
        <v>192</v>
      </c>
      <c r="CB353" s="3" t="s">
        <v>153</v>
      </c>
      <c r="CC353" s="3" t="s">
        <v>167</v>
      </c>
      <c r="CD353" s="3" t="s">
        <v>168</v>
      </c>
      <c r="CE353" s="3" t="s">
        <v>155</v>
      </c>
      <c r="CF353" s="3" t="s">
        <v>259</v>
      </c>
      <c r="CG353" s="3" t="s">
        <v>155</v>
      </c>
      <c r="CH353" s="3">
        <v>0.0</v>
      </c>
      <c r="CI353" s="3" t="s">
        <v>172</v>
      </c>
      <c r="CS353" s="3" t="s">
        <v>155</v>
      </c>
      <c r="CY353" s="3" t="s">
        <v>201</v>
      </c>
      <c r="CZ353" s="3" t="s">
        <v>199</v>
      </c>
      <c r="DA353" s="3" t="s">
        <v>199</v>
      </c>
      <c r="DB353" s="3" t="s">
        <v>199</v>
      </c>
      <c r="DC353" s="3" t="s">
        <v>179</v>
      </c>
      <c r="DD353" s="3" t="s">
        <v>179</v>
      </c>
      <c r="DE353" s="3" t="s">
        <v>200</v>
      </c>
      <c r="DF353" s="3" t="s">
        <v>180</v>
      </c>
      <c r="DG353" s="3" t="s">
        <v>180</v>
      </c>
      <c r="DH353" s="3" t="s">
        <v>180</v>
      </c>
      <c r="DI353" s="3" t="s">
        <v>230</v>
      </c>
      <c r="DJ353" s="3" t="s">
        <v>230</v>
      </c>
      <c r="DK353" s="3" t="s">
        <v>181</v>
      </c>
      <c r="DL353" s="3" t="s">
        <v>196</v>
      </c>
      <c r="DM353" s="3" t="s">
        <v>197</v>
      </c>
      <c r="DN353" s="3" t="s">
        <v>197</v>
      </c>
      <c r="DO353" s="3" t="s">
        <v>196</v>
      </c>
      <c r="DP353" s="3" t="s">
        <v>196</v>
      </c>
      <c r="DQ353" s="3" t="s">
        <v>197</v>
      </c>
      <c r="DR353" s="3" t="s">
        <v>181</v>
      </c>
      <c r="DS353" s="3" t="s">
        <v>196</v>
      </c>
      <c r="DT353" s="3" t="s">
        <v>196</v>
      </c>
      <c r="DU353" s="3" t="s">
        <v>181</v>
      </c>
      <c r="DV353" s="3" t="s">
        <v>197</v>
      </c>
      <c r="DW353" s="3" t="s">
        <v>197</v>
      </c>
      <c r="DX353" s="3" t="s">
        <v>196</v>
      </c>
      <c r="DY353" s="3" t="s">
        <v>196</v>
      </c>
      <c r="DZ353" s="3" t="s">
        <v>197</v>
      </c>
      <c r="EA353" s="3" t="s">
        <v>155</v>
      </c>
      <c r="EB353" s="3" t="s">
        <v>155</v>
      </c>
      <c r="EC353" s="3" t="s">
        <v>155</v>
      </c>
      <c r="ED353" s="3" t="s">
        <v>155</v>
      </c>
      <c r="EE353" s="3" t="s">
        <v>155</v>
      </c>
      <c r="EF353" s="3" t="s">
        <v>155</v>
      </c>
      <c r="EG353" s="3" t="s">
        <v>155</v>
      </c>
      <c r="EH353" s="3" t="s">
        <v>204</v>
      </c>
      <c r="EI353" s="3" t="s">
        <v>204</v>
      </c>
      <c r="EJ353" s="3" t="s">
        <v>204</v>
      </c>
      <c r="EK353" s="3" t="s">
        <v>215</v>
      </c>
      <c r="EL353" s="3" t="s">
        <v>182</v>
      </c>
      <c r="EM353" s="3" t="s">
        <v>215</v>
      </c>
      <c r="EN353" s="3" t="s">
        <v>215</v>
      </c>
      <c r="EO353" s="3" t="s">
        <v>205</v>
      </c>
      <c r="EP353" s="3" t="s">
        <v>205</v>
      </c>
      <c r="EQ353" s="3" t="s">
        <v>205</v>
      </c>
      <c r="ER353" s="3" t="s">
        <v>205</v>
      </c>
      <c r="ES353" s="3" t="s">
        <v>205</v>
      </c>
      <c r="ET353" s="3" t="s">
        <v>206</v>
      </c>
      <c r="EU353" s="3" t="s">
        <v>205</v>
      </c>
      <c r="EV353" s="3" t="s">
        <v>669</v>
      </c>
      <c r="EW353" s="4" t="str">
        <f>TEXT("6281064426024667526","0")</f>
        <v>6281064426024667526</v>
      </c>
    </row>
    <row r="354">
      <c r="A354" s="2">
        <v>45850.44863425926</v>
      </c>
      <c r="B354" s="3" t="s">
        <v>153</v>
      </c>
      <c r="C354" s="3" t="s">
        <v>153</v>
      </c>
      <c r="D354" s="3" t="s">
        <v>284</v>
      </c>
      <c r="E354" s="3" t="s">
        <v>155</v>
      </c>
      <c r="F354" s="3" t="s">
        <v>153</v>
      </c>
      <c r="G354" s="3" t="s">
        <v>153</v>
      </c>
      <c r="K354" s="3" t="s">
        <v>185</v>
      </c>
      <c r="N354" s="3" t="s">
        <v>158</v>
      </c>
      <c r="S354" s="3" t="s">
        <v>158</v>
      </c>
      <c r="X354" s="3" t="s">
        <v>158</v>
      </c>
      <c r="AB354" s="3" t="s">
        <v>157</v>
      </c>
      <c r="AG354" s="3" t="s">
        <v>159</v>
      </c>
      <c r="AH354" s="3">
        <v>2022.0</v>
      </c>
      <c r="AI354" s="3" t="s">
        <v>187</v>
      </c>
      <c r="AJ354" s="3" t="s">
        <v>188</v>
      </c>
      <c r="AN354" s="3" t="s">
        <v>670</v>
      </c>
      <c r="AP354" s="3" t="s">
        <v>225</v>
      </c>
      <c r="AQ354" s="3" t="s">
        <v>225</v>
      </c>
      <c r="AR354" s="3" t="s">
        <v>225</v>
      </c>
      <c r="AS354" s="3" t="s">
        <v>225</v>
      </c>
      <c r="AT354" s="3" t="s">
        <v>218</v>
      </c>
      <c r="AU354" s="3" t="s">
        <v>153</v>
      </c>
      <c r="AV354" s="3" t="s">
        <v>153</v>
      </c>
      <c r="AW354" s="3" t="s">
        <v>288</v>
      </c>
      <c r="AX354" s="3" t="s">
        <v>153</v>
      </c>
      <c r="AY354" s="3" t="s">
        <v>212</v>
      </c>
      <c r="BD354" s="3" t="s">
        <v>153</v>
      </c>
      <c r="BE354" s="3" t="s">
        <v>227</v>
      </c>
      <c r="BF354" s="3" t="s">
        <v>191</v>
      </c>
      <c r="BG354" s="3" t="s">
        <v>227</v>
      </c>
      <c r="BH354" s="3" t="s">
        <v>191</v>
      </c>
      <c r="BI354" s="3" t="s">
        <v>195</v>
      </c>
      <c r="BJ354" s="3" t="s">
        <v>193</v>
      </c>
      <c r="BK354" s="3" t="s">
        <v>192</v>
      </c>
      <c r="BL354" s="3" t="s">
        <v>194</v>
      </c>
      <c r="BM354" s="3" t="s">
        <v>165</v>
      </c>
      <c r="BN354" s="3" t="s">
        <v>192</v>
      </c>
      <c r="BO354" s="3" t="s">
        <v>195</v>
      </c>
      <c r="BP354" s="3" t="s">
        <v>165</v>
      </c>
      <c r="BQ354" s="3" t="s">
        <v>181</v>
      </c>
      <c r="BR354" s="3" t="s">
        <v>166</v>
      </c>
      <c r="BS354" s="3" t="s">
        <v>197</v>
      </c>
      <c r="BT354" s="3" t="s">
        <v>196</v>
      </c>
      <c r="BU354" s="3" t="s">
        <v>196</v>
      </c>
      <c r="BV354" s="3" t="s">
        <v>196</v>
      </c>
      <c r="BW354" s="3" t="s">
        <v>166</v>
      </c>
      <c r="BX354" s="3" t="s">
        <v>193</v>
      </c>
      <c r="BY354" s="3" t="s">
        <v>165</v>
      </c>
      <c r="BZ354" s="3" t="s">
        <v>193</v>
      </c>
      <c r="CA354" s="3" t="s">
        <v>192</v>
      </c>
      <c r="CB354" s="3" t="s">
        <v>153</v>
      </c>
      <c r="CC354" s="3" t="s">
        <v>167</v>
      </c>
      <c r="CD354" s="3" t="s">
        <v>168</v>
      </c>
      <c r="CE354" s="3" t="s">
        <v>155</v>
      </c>
      <c r="CF354" s="3" t="s">
        <v>155</v>
      </c>
      <c r="CG354" s="3" t="s">
        <v>155</v>
      </c>
      <c r="CH354" s="3">
        <v>0.0</v>
      </c>
      <c r="CI354" s="3" t="s">
        <v>172</v>
      </c>
      <c r="CS354" s="3" t="s">
        <v>155</v>
      </c>
      <c r="CY354" s="3" t="s">
        <v>180</v>
      </c>
      <c r="CZ354" s="3" t="s">
        <v>179</v>
      </c>
      <c r="DA354" s="3" t="s">
        <v>179</v>
      </c>
      <c r="DB354" s="3" t="s">
        <v>179</v>
      </c>
      <c r="DC354" s="3" t="s">
        <v>200</v>
      </c>
      <c r="DD354" s="3" t="s">
        <v>200</v>
      </c>
      <c r="DE354" s="3" t="s">
        <v>200</v>
      </c>
      <c r="DF354" s="3" t="s">
        <v>230</v>
      </c>
      <c r="DG354" s="3" t="s">
        <v>180</v>
      </c>
      <c r="DH354" s="3" t="s">
        <v>180</v>
      </c>
      <c r="DI354" s="3" t="s">
        <v>180</v>
      </c>
      <c r="DJ354" s="3" t="s">
        <v>230</v>
      </c>
      <c r="DK354" s="3" t="s">
        <v>196</v>
      </c>
      <c r="DL354" s="3" t="s">
        <v>196</v>
      </c>
      <c r="DM354" s="3" t="s">
        <v>197</v>
      </c>
      <c r="DN354" s="3" t="s">
        <v>202</v>
      </c>
      <c r="DO354" s="3" t="s">
        <v>181</v>
      </c>
      <c r="DP354" s="3" t="s">
        <v>196</v>
      </c>
      <c r="DQ354" s="3" t="s">
        <v>202</v>
      </c>
      <c r="DR354" s="3" t="s">
        <v>202</v>
      </c>
      <c r="DS354" s="3" t="s">
        <v>202</v>
      </c>
      <c r="DT354" s="3" t="s">
        <v>203</v>
      </c>
      <c r="DU354" s="3" t="s">
        <v>202</v>
      </c>
      <c r="DV354" s="3" t="s">
        <v>202</v>
      </c>
      <c r="DW354" s="3" t="s">
        <v>202</v>
      </c>
      <c r="DX354" s="3" t="s">
        <v>197</v>
      </c>
      <c r="DY354" s="3" t="s">
        <v>197</v>
      </c>
      <c r="DZ354" s="3" t="s">
        <v>197</v>
      </c>
      <c r="EA354" s="3" t="s">
        <v>155</v>
      </c>
      <c r="EB354" s="3" t="s">
        <v>155</v>
      </c>
      <c r="EC354" s="3" t="s">
        <v>155</v>
      </c>
      <c r="ED354" s="3" t="s">
        <v>155</v>
      </c>
      <c r="EE354" s="3" t="s">
        <v>155</v>
      </c>
      <c r="EF354" s="3" t="s">
        <v>155</v>
      </c>
      <c r="EG354" s="3" t="s">
        <v>155</v>
      </c>
      <c r="EH354" s="3" t="s">
        <v>204</v>
      </c>
      <c r="EI354" s="3" t="s">
        <v>204</v>
      </c>
      <c r="EJ354" s="3" t="s">
        <v>204</v>
      </c>
      <c r="EK354" s="3" t="s">
        <v>204</v>
      </c>
      <c r="EL354" s="3" t="s">
        <v>182</v>
      </c>
      <c r="EM354" s="3" t="s">
        <v>215</v>
      </c>
      <c r="EN354" s="3" t="s">
        <v>204</v>
      </c>
      <c r="EO354" s="3" t="s">
        <v>205</v>
      </c>
      <c r="EP354" s="3" t="s">
        <v>205</v>
      </c>
      <c r="EQ354" s="3" t="s">
        <v>205</v>
      </c>
      <c r="ER354" s="3" t="s">
        <v>205</v>
      </c>
      <c r="ES354" s="3" t="s">
        <v>205</v>
      </c>
      <c r="ET354" s="3" t="s">
        <v>206</v>
      </c>
      <c r="EU354" s="3" t="s">
        <v>205</v>
      </c>
      <c r="EV354" s="3" t="s">
        <v>671</v>
      </c>
      <c r="EW354" s="4" t="str">
        <f>TEXT("6281407627225775958","0")</f>
        <v>6281407627225775958</v>
      </c>
    </row>
    <row r="355">
      <c r="A355" s="2">
        <v>45850.4675</v>
      </c>
      <c r="B355" s="3" t="s">
        <v>153</v>
      </c>
      <c r="C355" s="3" t="s">
        <v>155</v>
      </c>
      <c r="E355" s="3" t="s">
        <v>153</v>
      </c>
      <c r="F355" s="3" t="s">
        <v>153</v>
      </c>
      <c r="G355" s="3" t="s">
        <v>155</v>
      </c>
      <c r="K355" s="3" t="s">
        <v>185</v>
      </c>
      <c r="N355" s="3" t="s">
        <v>158</v>
      </c>
      <c r="S355" s="3" t="s">
        <v>158</v>
      </c>
      <c r="W355" s="3" t="s">
        <v>157</v>
      </c>
      <c r="AF355" s="3" t="s">
        <v>156</v>
      </c>
      <c r="AG355" s="3" t="s">
        <v>217</v>
      </c>
      <c r="AH355" s="3">
        <v>2002.0</v>
      </c>
      <c r="AI355" s="3" t="s">
        <v>187</v>
      </c>
      <c r="AK355" s="3" t="s">
        <v>258</v>
      </c>
      <c r="AN355" s="3" t="s">
        <v>246</v>
      </c>
      <c r="AP355" s="3" t="s">
        <v>250</v>
      </c>
      <c r="AQ355" s="3" t="s">
        <v>250</v>
      </c>
      <c r="AR355" s="3" t="s">
        <v>250</v>
      </c>
      <c r="AS355" s="3" t="s">
        <v>250</v>
      </c>
      <c r="AT355" s="3" t="s">
        <v>218</v>
      </c>
      <c r="AU355" s="3" t="s">
        <v>153</v>
      </c>
      <c r="AV355" s="3" t="s">
        <v>153</v>
      </c>
      <c r="AW355" s="3" t="s">
        <v>163</v>
      </c>
      <c r="AX355" s="3" t="s">
        <v>153</v>
      </c>
      <c r="AY355" s="3" t="s">
        <v>244</v>
      </c>
      <c r="AZ355" s="3" t="s">
        <v>155</v>
      </c>
      <c r="BA355" s="3" t="s">
        <v>155</v>
      </c>
      <c r="BB355" s="3" t="s">
        <v>255</v>
      </c>
      <c r="BC355" s="3" t="s">
        <v>155</v>
      </c>
      <c r="BD355" s="3" t="s">
        <v>153</v>
      </c>
      <c r="BE355" s="3" t="s">
        <v>156</v>
      </c>
      <c r="BF355" s="3" t="s">
        <v>156</v>
      </c>
      <c r="BG355" s="3" t="s">
        <v>156</v>
      </c>
      <c r="BH355" s="3" t="s">
        <v>156</v>
      </c>
      <c r="BI355" s="3" t="s">
        <v>195</v>
      </c>
      <c r="BJ355" s="3" t="s">
        <v>195</v>
      </c>
      <c r="BK355" s="3" t="s">
        <v>195</v>
      </c>
      <c r="BL355" s="3" t="s">
        <v>195</v>
      </c>
      <c r="BM355" s="3" t="s">
        <v>193</v>
      </c>
      <c r="BN355" s="3" t="s">
        <v>195</v>
      </c>
      <c r="BO355" s="3" t="s">
        <v>195</v>
      </c>
      <c r="BP355" s="3" t="s">
        <v>195</v>
      </c>
      <c r="BQ355" s="3" t="s">
        <v>197</v>
      </c>
      <c r="BR355" s="3" t="s">
        <v>196</v>
      </c>
      <c r="BS355" s="3" t="s">
        <v>166</v>
      </c>
      <c r="BT355" s="3" t="s">
        <v>197</v>
      </c>
      <c r="BU355" s="3" t="s">
        <v>197</v>
      </c>
      <c r="BV355" s="3" t="s">
        <v>197</v>
      </c>
      <c r="BW355" s="3" t="s">
        <v>197</v>
      </c>
      <c r="BX355" s="3" t="s">
        <v>193</v>
      </c>
      <c r="BY355" s="3" t="s">
        <v>195</v>
      </c>
      <c r="BZ355" s="3" t="s">
        <v>195</v>
      </c>
      <c r="CA355" s="3" t="s">
        <v>195</v>
      </c>
      <c r="CB355" s="3" t="s">
        <v>155</v>
      </c>
      <c r="CF355" s="3" t="s">
        <v>155</v>
      </c>
      <c r="CG355" s="3" t="s">
        <v>240</v>
      </c>
      <c r="CH355" s="3">
        <v>2.0</v>
      </c>
      <c r="CI355" s="3" t="s">
        <v>172</v>
      </c>
      <c r="CS355" s="3" t="s">
        <v>155</v>
      </c>
      <c r="CY355" s="3" t="s">
        <v>180</v>
      </c>
      <c r="CZ355" s="3" t="s">
        <v>179</v>
      </c>
      <c r="DA355" s="3" t="s">
        <v>179</v>
      </c>
      <c r="DB355" s="3" t="s">
        <v>179</v>
      </c>
      <c r="DC355" s="3" t="s">
        <v>179</v>
      </c>
      <c r="DD355" s="3" t="s">
        <v>179</v>
      </c>
      <c r="DE355" s="3" t="s">
        <v>179</v>
      </c>
      <c r="DF355" s="3" t="s">
        <v>180</v>
      </c>
      <c r="DG355" s="3" t="s">
        <v>180</v>
      </c>
      <c r="DH355" s="3" t="s">
        <v>180</v>
      </c>
      <c r="DI355" s="3" t="s">
        <v>180</v>
      </c>
      <c r="DJ355" s="3" t="s">
        <v>180</v>
      </c>
      <c r="DK355" s="3" t="s">
        <v>202</v>
      </c>
      <c r="DL355" s="3" t="s">
        <v>202</v>
      </c>
      <c r="DM355" s="3" t="s">
        <v>202</v>
      </c>
      <c r="DN355" s="3" t="s">
        <v>202</v>
      </c>
      <c r="DO355" s="3" t="s">
        <v>202</v>
      </c>
      <c r="DP355" s="3" t="s">
        <v>197</v>
      </c>
      <c r="DQ355" s="3" t="s">
        <v>197</v>
      </c>
      <c r="DR355" s="3" t="s">
        <v>202</v>
      </c>
      <c r="DS355" s="3" t="s">
        <v>202</v>
      </c>
      <c r="DT355" s="3" t="s">
        <v>202</v>
      </c>
      <c r="DU355" s="3" t="s">
        <v>197</v>
      </c>
      <c r="DV355" s="3" t="s">
        <v>202</v>
      </c>
      <c r="DW355" s="3" t="s">
        <v>202</v>
      </c>
      <c r="DX355" s="3" t="s">
        <v>202</v>
      </c>
      <c r="DY355" s="3" t="s">
        <v>202</v>
      </c>
      <c r="DZ355" s="3" t="s">
        <v>202</v>
      </c>
      <c r="EA355" s="3" t="s">
        <v>155</v>
      </c>
      <c r="EB355" s="3" t="s">
        <v>155</v>
      </c>
      <c r="EC355" s="3" t="s">
        <v>155</v>
      </c>
      <c r="ED355" s="3" t="s">
        <v>155</v>
      </c>
      <c r="EE355" s="3" t="s">
        <v>155</v>
      </c>
      <c r="EF355" s="3" t="s">
        <v>155</v>
      </c>
      <c r="EG355" s="3" t="s">
        <v>155</v>
      </c>
      <c r="EH355" s="3" t="s">
        <v>204</v>
      </c>
      <c r="EI355" s="3" t="s">
        <v>204</v>
      </c>
      <c r="EJ355" s="3" t="s">
        <v>204</v>
      </c>
      <c r="EK355" s="3" t="s">
        <v>182</v>
      </c>
      <c r="EL355" s="3" t="s">
        <v>182</v>
      </c>
      <c r="EM355" s="3" t="s">
        <v>204</v>
      </c>
      <c r="EN355" s="3" t="s">
        <v>204</v>
      </c>
      <c r="EO355" s="3" t="s">
        <v>183</v>
      </c>
      <c r="EP355" s="3" t="s">
        <v>183</v>
      </c>
      <c r="EQ355" s="3" t="s">
        <v>183</v>
      </c>
      <c r="ER355" s="3" t="s">
        <v>183</v>
      </c>
      <c r="ES355" s="3" t="s">
        <v>183</v>
      </c>
      <c r="ET355" s="3" t="s">
        <v>183</v>
      </c>
      <c r="EU355" s="3" t="s">
        <v>183</v>
      </c>
      <c r="EV355" s="3" t="s">
        <v>662</v>
      </c>
      <c r="EW355" s="4" t="str">
        <f>TEXT("6281423922409372537","0")</f>
        <v>6281423922409372537</v>
      </c>
    </row>
    <row r="356">
      <c r="A356" s="2">
        <v>45850.46974537037</v>
      </c>
      <c r="B356" s="3" t="s">
        <v>153</v>
      </c>
      <c r="C356" s="3" t="s">
        <v>155</v>
      </c>
      <c r="E356" s="3" t="s">
        <v>155</v>
      </c>
      <c r="F356" s="3" t="s">
        <v>155</v>
      </c>
      <c r="G356" s="3" t="s">
        <v>155</v>
      </c>
      <c r="J356" s="3" t="s">
        <v>186</v>
      </c>
      <c r="O356" s="3" t="s">
        <v>186</v>
      </c>
      <c r="S356" s="3" t="s">
        <v>158</v>
      </c>
      <c r="Y356" s="3" t="s">
        <v>186</v>
      </c>
      <c r="AB356" s="3" t="s">
        <v>157</v>
      </c>
      <c r="AG356" s="3" t="s">
        <v>224</v>
      </c>
      <c r="AH356" s="3">
        <v>2021.0</v>
      </c>
      <c r="AI356" s="3" t="s">
        <v>187</v>
      </c>
      <c r="AJ356" s="3" t="s">
        <v>188</v>
      </c>
      <c r="AN356" s="3" t="s">
        <v>246</v>
      </c>
      <c r="AP356" s="3" t="s">
        <v>190</v>
      </c>
      <c r="AQ356" s="3" t="s">
        <v>210</v>
      </c>
      <c r="AR356" s="3" t="s">
        <v>243</v>
      </c>
      <c r="AS356" s="3" t="s">
        <v>243</v>
      </c>
      <c r="AT356" s="3" t="s">
        <v>234</v>
      </c>
      <c r="AU356" s="3" t="s">
        <v>153</v>
      </c>
      <c r="AV356" s="3" t="s">
        <v>155</v>
      </c>
      <c r="BD356" s="3" t="s">
        <v>153</v>
      </c>
      <c r="BE356" s="3" t="s">
        <v>156</v>
      </c>
      <c r="BF356" s="3" t="s">
        <v>164</v>
      </c>
      <c r="BG356" s="3" t="s">
        <v>156</v>
      </c>
      <c r="BH356" s="3" t="s">
        <v>191</v>
      </c>
      <c r="BI356" s="3" t="s">
        <v>192</v>
      </c>
      <c r="BJ356" s="3" t="s">
        <v>192</v>
      </c>
      <c r="BK356" s="3" t="s">
        <v>195</v>
      </c>
      <c r="BL356" s="3" t="s">
        <v>192</v>
      </c>
      <c r="BM356" s="3" t="s">
        <v>192</v>
      </c>
      <c r="BN356" s="3" t="s">
        <v>192</v>
      </c>
      <c r="BO356" s="3" t="s">
        <v>195</v>
      </c>
      <c r="BP356" s="3" t="s">
        <v>195</v>
      </c>
      <c r="BQ356" s="3" t="s">
        <v>196</v>
      </c>
      <c r="BR356" s="3" t="s">
        <v>196</v>
      </c>
      <c r="BS356" s="3" t="s">
        <v>196</v>
      </c>
      <c r="BT356" s="3" t="s">
        <v>196</v>
      </c>
      <c r="BU356" s="3" t="s">
        <v>196</v>
      </c>
      <c r="BV356" s="3" t="s">
        <v>196</v>
      </c>
      <c r="BW356" s="3" t="s">
        <v>197</v>
      </c>
      <c r="BX356" s="3" t="s">
        <v>195</v>
      </c>
      <c r="BY356" s="3" t="s">
        <v>195</v>
      </c>
      <c r="BZ356" s="3" t="s">
        <v>193</v>
      </c>
      <c r="CA356" s="3" t="s">
        <v>195</v>
      </c>
      <c r="CB356" s="3" t="s">
        <v>155</v>
      </c>
      <c r="CF356" s="3" t="s">
        <v>155</v>
      </c>
      <c r="CG356" s="3" t="s">
        <v>155</v>
      </c>
      <c r="CH356" s="3">
        <v>0.0</v>
      </c>
      <c r="CI356" s="3" t="s">
        <v>172</v>
      </c>
      <c r="CS356" s="3" t="s">
        <v>155</v>
      </c>
      <c r="CY356" s="3" t="s">
        <v>180</v>
      </c>
      <c r="CZ356" s="3" t="s">
        <v>179</v>
      </c>
      <c r="DA356" s="3" t="s">
        <v>199</v>
      </c>
      <c r="DB356" s="3" t="s">
        <v>179</v>
      </c>
      <c r="DC356" s="3" t="s">
        <v>179</v>
      </c>
      <c r="DD356" s="3" t="s">
        <v>200</v>
      </c>
      <c r="DE356" s="3" t="s">
        <v>200</v>
      </c>
      <c r="DF356" s="3" t="s">
        <v>230</v>
      </c>
      <c r="DG356" s="3" t="s">
        <v>230</v>
      </c>
      <c r="DH356" s="3" t="s">
        <v>180</v>
      </c>
      <c r="DI356" s="3" t="s">
        <v>230</v>
      </c>
      <c r="DJ356" s="3" t="s">
        <v>230</v>
      </c>
      <c r="DK356" s="3" t="s">
        <v>181</v>
      </c>
      <c r="DL356" s="3" t="s">
        <v>196</v>
      </c>
      <c r="DM356" s="3" t="s">
        <v>196</v>
      </c>
      <c r="DN356" s="3" t="s">
        <v>196</v>
      </c>
      <c r="DO356" s="3" t="s">
        <v>196</v>
      </c>
      <c r="DP356" s="3" t="s">
        <v>196</v>
      </c>
      <c r="DQ356" s="3" t="s">
        <v>196</v>
      </c>
      <c r="DR356" s="3" t="s">
        <v>181</v>
      </c>
      <c r="DS356" s="3" t="s">
        <v>203</v>
      </c>
      <c r="DT356" s="3" t="s">
        <v>203</v>
      </c>
      <c r="DU356" s="3" t="s">
        <v>202</v>
      </c>
      <c r="DV356" s="3" t="s">
        <v>202</v>
      </c>
      <c r="DW356" s="3" t="s">
        <v>202</v>
      </c>
      <c r="DX356" s="3" t="s">
        <v>196</v>
      </c>
      <c r="DY356" s="3" t="s">
        <v>196</v>
      </c>
      <c r="DZ356" s="3" t="s">
        <v>197</v>
      </c>
      <c r="EA356" s="3" t="s">
        <v>155</v>
      </c>
      <c r="EB356" s="3" t="s">
        <v>155</v>
      </c>
      <c r="EC356" s="3" t="s">
        <v>155</v>
      </c>
      <c r="ED356" s="3" t="s">
        <v>155</v>
      </c>
      <c r="EE356" s="3" t="s">
        <v>155</v>
      </c>
      <c r="EF356" s="3" t="s">
        <v>155</v>
      </c>
      <c r="EG356" s="3" t="s">
        <v>155</v>
      </c>
      <c r="EH356" s="3" t="s">
        <v>204</v>
      </c>
      <c r="EI356" s="3" t="s">
        <v>215</v>
      </c>
      <c r="EJ356" s="3" t="s">
        <v>222</v>
      </c>
      <c r="EK356" s="3" t="s">
        <v>215</v>
      </c>
      <c r="EL356" s="3" t="s">
        <v>182</v>
      </c>
      <c r="EM356" s="3" t="s">
        <v>182</v>
      </c>
      <c r="EN356" s="3" t="s">
        <v>222</v>
      </c>
      <c r="EO356" s="3" t="s">
        <v>192</v>
      </c>
      <c r="EP356" s="3" t="s">
        <v>206</v>
      </c>
      <c r="EQ356" s="3" t="s">
        <v>206</v>
      </c>
      <c r="ER356" s="3" t="s">
        <v>206</v>
      </c>
      <c r="ES356" s="3" t="s">
        <v>193</v>
      </c>
      <c r="ET356" s="3" t="s">
        <v>193</v>
      </c>
      <c r="EU356" s="3" t="s">
        <v>206</v>
      </c>
      <c r="EV356" s="3" t="s">
        <v>672</v>
      </c>
      <c r="EW356" s="4" t="str">
        <f>TEXT("6281425868738734733","0")</f>
        <v>6281425868738734733</v>
      </c>
    </row>
    <row r="357">
      <c r="A357" s="2">
        <v>45850.517604166664</v>
      </c>
      <c r="B357" s="3" t="s">
        <v>155</v>
      </c>
      <c r="EW357" s="4" t="str">
        <f>TEXT("6281467218292656326","0")</f>
        <v>6281467218292656326</v>
      </c>
    </row>
    <row r="358">
      <c r="A358" s="2">
        <v>45850.612662037034</v>
      </c>
      <c r="B358" s="3" t="s">
        <v>153</v>
      </c>
      <c r="C358" s="3" t="s">
        <v>155</v>
      </c>
      <c r="E358" s="3" t="s">
        <v>155</v>
      </c>
      <c r="F358" s="3" t="s">
        <v>155</v>
      </c>
      <c r="G358" s="3" t="s">
        <v>155</v>
      </c>
      <c r="I358" s="3" t="s">
        <v>158</v>
      </c>
      <c r="M358" s="3" t="s">
        <v>157</v>
      </c>
      <c r="S358" s="3" t="s">
        <v>158</v>
      </c>
      <c r="W358" s="3" t="s">
        <v>157</v>
      </c>
      <c r="AC358" s="3" t="s">
        <v>158</v>
      </c>
      <c r="AG358" s="3" t="s">
        <v>224</v>
      </c>
      <c r="AH358" s="3">
        <v>2021.0</v>
      </c>
      <c r="AI358" s="3" t="s">
        <v>187</v>
      </c>
      <c r="AK358" s="3" t="s">
        <v>258</v>
      </c>
      <c r="AN358" s="3" t="s">
        <v>189</v>
      </c>
      <c r="AP358" s="3" t="s">
        <v>243</v>
      </c>
      <c r="AQ358" s="3" t="s">
        <v>225</v>
      </c>
      <c r="AR358" s="3" t="s">
        <v>225</v>
      </c>
      <c r="AS358" s="3" t="s">
        <v>225</v>
      </c>
      <c r="AT358" s="3" t="s">
        <v>251</v>
      </c>
      <c r="AU358" s="3" t="s">
        <v>155</v>
      </c>
      <c r="BD358" s="3" t="s">
        <v>153</v>
      </c>
      <c r="BE358" s="3" t="s">
        <v>164</v>
      </c>
      <c r="BF358" s="3" t="s">
        <v>191</v>
      </c>
      <c r="BG358" s="3" t="s">
        <v>164</v>
      </c>
      <c r="BH358" s="3" t="s">
        <v>191</v>
      </c>
      <c r="BI358" s="3" t="s">
        <v>192</v>
      </c>
      <c r="BJ358" s="3" t="s">
        <v>195</v>
      </c>
      <c r="BK358" s="3" t="s">
        <v>192</v>
      </c>
      <c r="BL358" s="3" t="s">
        <v>193</v>
      </c>
      <c r="BM358" s="3" t="s">
        <v>193</v>
      </c>
      <c r="BN358" s="3" t="s">
        <v>194</v>
      </c>
      <c r="BO358" s="3" t="s">
        <v>193</v>
      </c>
      <c r="BP358" s="3" t="s">
        <v>194</v>
      </c>
      <c r="BQ358" s="3" t="s">
        <v>197</v>
      </c>
      <c r="BR358" s="3" t="s">
        <v>196</v>
      </c>
      <c r="BS358" s="3" t="s">
        <v>196</v>
      </c>
      <c r="BT358" s="3" t="s">
        <v>196</v>
      </c>
      <c r="BU358" s="3" t="s">
        <v>181</v>
      </c>
      <c r="BV358" s="3" t="s">
        <v>181</v>
      </c>
      <c r="BW358" s="3" t="s">
        <v>181</v>
      </c>
      <c r="CB358" s="3" t="s">
        <v>155</v>
      </c>
      <c r="CF358" s="3" t="s">
        <v>259</v>
      </c>
      <c r="CG358" s="3" t="s">
        <v>155</v>
      </c>
      <c r="CH358" s="3">
        <v>2.0</v>
      </c>
      <c r="CO358" s="3" t="s">
        <v>298</v>
      </c>
      <c r="CS358" s="3" t="s">
        <v>153</v>
      </c>
      <c r="CT358" s="3" t="s">
        <v>299</v>
      </c>
      <c r="CU358" s="3" t="s">
        <v>300</v>
      </c>
      <c r="CV358" s="3" t="s">
        <v>632</v>
      </c>
      <c r="CW358" s="3" t="s">
        <v>302</v>
      </c>
      <c r="CX358" s="3" t="s">
        <v>177</v>
      </c>
      <c r="CY358" s="3" t="s">
        <v>201</v>
      </c>
      <c r="CZ358" s="3" t="s">
        <v>199</v>
      </c>
      <c r="DA358" s="3" t="s">
        <v>199</v>
      </c>
      <c r="DB358" s="3" t="s">
        <v>199</v>
      </c>
      <c r="DC358" s="3" t="s">
        <v>199</v>
      </c>
      <c r="DD358" s="3" t="s">
        <v>199</v>
      </c>
      <c r="DE358" s="3" t="s">
        <v>199</v>
      </c>
      <c r="DF358" s="3" t="s">
        <v>201</v>
      </c>
      <c r="DG358" s="3" t="s">
        <v>201</v>
      </c>
      <c r="DH358" s="3" t="s">
        <v>201</v>
      </c>
      <c r="DI358" s="3" t="s">
        <v>201</v>
      </c>
      <c r="DJ358" s="3" t="s">
        <v>201</v>
      </c>
      <c r="DK358" s="3" t="s">
        <v>203</v>
      </c>
      <c r="DL358" s="3" t="s">
        <v>196</v>
      </c>
      <c r="DM358" s="3" t="s">
        <v>196</v>
      </c>
      <c r="DN358" s="3" t="s">
        <v>196</v>
      </c>
      <c r="DO358" s="3" t="s">
        <v>196</v>
      </c>
      <c r="DP358" s="3" t="s">
        <v>203</v>
      </c>
      <c r="DQ358" s="3" t="s">
        <v>196</v>
      </c>
      <c r="DR358" s="3" t="s">
        <v>196</v>
      </c>
      <c r="DS358" s="3" t="s">
        <v>196</v>
      </c>
      <c r="DT358" s="3" t="s">
        <v>196</v>
      </c>
      <c r="DU358" s="3" t="s">
        <v>196</v>
      </c>
      <c r="DV358" s="3" t="s">
        <v>196</v>
      </c>
      <c r="DW358" s="3" t="s">
        <v>196</v>
      </c>
      <c r="DX358" s="3" t="s">
        <v>196</v>
      </c>
      <c r="DY358" s="3" t="s">
        <v>196</v>
      </c>
      <c r="DZ358" s="3" t="s">
        <v>196</v>
      </c>
      <c r="EA358" s="3" t="s">
        <v>155</v>
      </c>
      <c r="EB358" s="3" t="s">
        <v>155</v>
      </c>
      <c r="EC358" s="3" t="s">
        <v>155</v>
      </c>
      <c r="ED358" s="3" t="s">
        <v>155</v>
      </c>
      <c r="EE358" s="3" t="s">
        <v>155</v>
      </c>
      <c r="EF358" s="3" t="s">
        <v>155</v>
      </c>
      <c r="EG358" s="3" t="s">
        <v>155</v>
      </c>
      <c r="EH358" s="3" t="s">
        <v>204</v>
      </c>
      <c r="EI358" s="3" t="s">
        <v>204</v>
      </c>
      <c r="EJ358" s="3" t="s">
        <v>204</v>
      </c>
      <c r="EK358" s="3" t="s">
        <v>204</v>
      </c>
      <c r="EL358" s="3" t="s">
        <v>204</v>
      </c>
      <c r="EM358" s="3" t="s">
        <v>204</v>
      </c>
      <c r="EN358" s="3" t="s">
        <v>204</v>
      </c>
      <c r="EO358" s="3" t="s">
        <v>205</v>
      </c>
      <c r="EP358" s="3" t="s">
        <v>205</v>
      </c>
      <c r="EQ358" s="3" t="s">
        <v>205</v>
      </c>
      <c r="ER358" s="3" t="s">
        <v>205</v>
      </c>
      <c r="ES358" s="3" t="s">
        <v>205</v>
      </c>
      <c r="ET358" s="3" t="s">
        <v>205</v>
      </c>
      <c r="EU358" s="3" t="s">
        <v>205</v>
      </c>
      <c r="EV358" s="3" t="s">
        <v>673</v>
      </c>
      <c r="EW358" s="4" t="str">
        <f>TEXT("6281549344185722963","0")</f>
        <v>6281549344185722963</v>
      </c>
    </row>
    <row r="359">
      <c r="A359" s="2">
        <v>45850.61844907407</v>
      </c>
      <c r="B359" s="3" t="s">
        <v>153</v>
      </c>
      <c r="C359" s="3" t="s">
        <v>155</v>
      </c>
      <c r="E359" s="3" t="s">
        <v>155</v>
      </c>
      <c r="F359" s="3" t="s">
        <v>153</v>
      </c>
      <c r="G359" s="3" t="s">
        <v>155</v>
      </c>
      <c r="K359" s="3" t="s">
        <v>185</v>
      </c>
      <c r="N359" s="3" t="s">
        <v>158</v>
      </c>
      <c r="S359" s="3" t="s">
        <v>158</v>
      </c>
      <c r="W359" s="3" t="s">
        <v>157</v>
      </c>
      <c r="AC359" s="3" t="s">
        <v>158</v>
      </c>
      <c r="AG359" s="3" t="s">
        <v>159</v>
      </c>
      <c r="AH359" s="3">
        <v>2021.0</v>
      </c>
      <c r="AI359" s="3" t="s">
        <v>187</v>
      </c>
      <c r="AJ359" s="3" t="s">
        <v>188</v>
      </c>
      <c r="AN359" s="3" t="s">
        <v>189</v>
      </c>
      <c r="AP359" s="3" t="s">
        <v>190</v>
      </c>
      <c r="AQ359" s="3" t="s">
        <v>190</v>
      </c>
      <c r="AR359" s="3" t="s">
        <v>210</v>
      </c>
      <c r="AS359" s="3" t="s">
        <v>210</v>
      </c>
      <c r="AT359" s="3" t="s">
        <v>162</v>
      </c>
      <c r="AU359" s="3" t="s">
        <v>155</v>
      </c>
      <c r="BD359" s="3" t="s">
        <v>153</v>
      </c>
      <c r="BE359" s="3" t="s">
        <v>191</v>
      </c>
      <c r="BF359" s="3" t="s">
        <v>220</v>
      </c>
      <c r="BG359" s="3" t="s">
        <v>227</v>
      </c>
      <c r="BH359" s="3" t="s">
        <v>227</v>
      </c>
      <c r="BI359" s="3" t="s">
        <v>192</v>
      </c>
      <c r="BJ359" s="3" t="s">
        <v>165</v>
      </c>
      <c r="BK359" s="3" t="s">
        <v>165</v>
      </c>
      <c r="BL359" s="3" t="s">
        <v>165</v>
      </c>
      <c r="BM359" s="3" t="s">
        <v>193</v>
      </c>
      <c r="BN359" s="3" t="s">
        <v>165</v>
      </c>
      <c r="BO359" s="3" t="s">
        <v>193</v>
      </c>
      <c r="BP359" s="3" t="s">
        <v>194</v>
      </c>
      <c r="BQ359" s="3" t="s">
        <v>203</v>
      </c>
      <c r="BR359" s="3" t="s">
        <v>203</v>
      </c>
      <c r="BS359" s="3" t="s">
        <v>181</v>
      </c>
      <c r="BT359" s="3" t="s">
        <v>203</v>
      </c>
      <c r="BU359" s="3" t="s">
        <v>181</v>
      </c>
      <c r="BV359" s="3" t="s">
        <v>203</v>
      </c>
      <c r="BW359" s="3" t="s">
        <v>196</v>
      </c>
      <c r="CB359" s="3" t="s">
        <v>155</v>
      </c>
      <c r="CF359" s="3" t="s">
        <v>155</v>
      </c>
      <c r="CG359" s="3" t="s">
        <v>155</v>
      </c>
      <c r="CH359" s="3">
        <v>0.0</v>
      </c>
      <c r="CI359" s="3" t="s">
        <v>172</v>
      </c>
      <c r="CS359" s="3" t="s">
        <v>155</v>
      </c>
      <c r="CY359" s="3" t="s">
        <v>201</v>
      </c>
      <c r="CZ359" s="3" t="s">
        <v>200</v>
      </c>
      <c r="DA359" s="3" t="s">
        <v>179</v>
      </c>
      <c r="DB359" s="3" t="s">
        <v>179</v>
      </c>
      <c r="DC359" s="3" t="s">
        <v>179</v>
      </c>
      <c r="DD359" s="3" t="s">
        <v>199</v>
      </c>
      <c r="DE359" s="3" t="s">
        <v>229</v>
      </c>
      <c r="DF359" s="3" t="s">
        <v>201</v>
      </c>
      <c r="DG359" s="3" t="s">
        <v>230</v>
      </c>
      <c r="DH359" s="3" t="s">
        <v>201</v>
      </c>
      <c r="DI359" s="3" t="s">
        <v>230</v>
      </c>
      <c r="DJ359" s="3" t="s">
        <v>230</v>
      </c>
      <c r="DK359" s="3" t="s">
        <v>202</v>
      </c>
      <c r="DL359" s="3" t="s">
        <v>196</v>
      </c>
      <c r="DM359" s="3" t="s">
        <v>202</v>
      </c>
      <c r="DN359" s="3" t="s">
        <v>202</v>
      </c>
      <c r="DO359" s="3" t="s">
        <v>203</v>
      </c>
      <c r="DP359" s="3" t="s">
        <v>196</v>
      </c>
      <c r="DQ359" s="3" t="s">
        <v>203</v>
      </c>
      <c r="DR359" s="3" t="s">
        <v>197</v>
      </c>
      <c r="DS359" s="3" t="s">
        <v>181</v>
      </c>
      <c r="DT359" s="3" t="s">
        <v>196</v>
      </c>
      <c r="DU359" s="3" t="s">
        <v>197</v>
      </c>
      <c r="DV359" s="3" t="s">
        <v>202</v>
      </c>
      <c r="DW359" s="3" t="s">
        <v>202</v>
      </c>
      <c r="DX359" s="3" t="s">
        <v>197</v>
      </c>
      <c r="DY359" s="3" t="s">
        <v>197</v>
      </c>
      <c r="DZ359" s="3" t="s">
        <v>197</v>
      </c>
      <c r="EA359" s="3" t="s">
        <v>214</v>
      </c>
      <c r="EB359" s="3" t="s">
        <v>155</v>
      </c>
      <c r="EC359" s="3" t="s">
        <v>155</v>
      </c>
      <c r="ED359" s="3" t="s">
        <v>155</v>
      </c>
      <c r="EE359" s="3" t="s">
        <v>155</v>
      </c>
      <c r="EF359" s="3" t="s">
        <v>155</v>
      </c>
      <c r="EG359" s="3" t="s">
        <v>155</v>
      </c>
      <c r="EH359" s="3" t="s">
        <v>204</v>
      </c>
      <c r="EI359" s="3" t="s">
        <v>204</v>
      </c>
      <c r="EJ359" s="3" t="s">
        <v>204</v>
      </c>
      <c r="EK359" s="3" t="s">
        <v>204</v>
      </c>
      <c r="EL359" s="3" t="s">
        <v>182</v>
      </c>
      <c r="EM359" s="3" t="s">
        <v>182</v>
      </c>
      <c r="EN359" s="3" t="s">
        <v>182</v>
      </c>
      <c r="EO359" s="3" t="s">
        <v>192</v>
      </c>
      <c r="EP359" s="3" t="s">
        <v>206</v>
      </c>
      <c r="EQ359" s="3" t="s">
        <v>206</v>
      </c>
      <c r="ER359" s="3" t="s">
        <v>193</v>
      </c>
      <c r="ES359" s="3" t="s">
        <v>183</v>
      </c>
      <c r="ET359" s="3" t="s">
        <v>183</v>
      </c>
      <c r="EU359" s="3" t="s">
        <v>192</v>
      </c>
      <c r="EV359" s="3" t="s">
        <v>674</v>
      </c>
      <c r="EW359" s="4" t="str">
        <f>TEXT("6281554348342540476","0")</f>
        <v>6281554348342540476</v>
      </c>
    </row>
    <row r="360">
      <c r="A360" s="2">
        <v>45850.71261574074</v>
      </c>
      <c r="B360" s="3" t="s">
        <v>153</v>
      </c>
      <c r="C360" s="3" t="s">
        <v>155</v>
      </c>
      <c r="E360" s="3" t="s">
        <v>155</v>
      </c>
      <c r="F360" s="3" t="s">
        <v>155</v>
      </c>
      <c r="G360" s="3" t="s">
        <v>155</v>
      </c>
      <c r="K360" s="3" t="s">
        <v>185</v>
      </c>
      <c r="O360" s="3" t="s">
        <v>186</v>
      </c>
      <c r="T360" s="3" t="s">
        <v>186</v>
      </c>
      <c r="Z360" s="3" t="s">
        <v>185</v>
      </c>
      <c r="AE360" s="3" t="s">
        <v>185</v>
      </c>
      <c r="AG360" s="3" t="s">
        <v>217</v>
      </c>
      <c r="AH360" s="3">
        <v>1999.0</v>
      </c>
      <c r="AI360" s="3" t="s">
        <v>286</v>
      </c>
      <c r="AO360" s="3" t="s">
        <v>153</v>
      </c>
      <c r="AP360" s="3" t="s">
        <v>210</v>
      </c>
      <c r="AQ360" s="3" t="s">
        <v>210</v>
      </c>
      <c r="AR360" s="3" t="s">
        <v>243</v>
      </c>
      <c r="AS360" s="3" t="s">
        <v>243</v>
      </c>
      <c r="AT360" s="3" t="s">
        <v>226</v>
      </c>
      <c r="AU360" s="3" t="s">
        <v>155</v>
      </c>
      <c r="BD360" s="3" t="s">
        <v>153</v>
      </c>
      <c r="BE360" s="3" t="s">
        <v>164</v>
      </c>
      <c r="BF360" s="3" t="s">
        <v>191</v>
      </c>
      <c r="BG360" s="3" t="s">
        <v>156</v>
      </c>
      <c r="BH360" s="3" t="s">
        <v>191</v>
      </c>
      <c r="BI360" s="3" t="s">
        <v>195</v>
      </c>
      <c r="BJ360" s="3" t="s">
        <v>192</v>
      </c>
      <c r="BK360" s="3" t="s">
        <v>195</v>
      </c>
      <c r="BL360" s="3" t="s">
        <v>194</v>
      </c>
      <c r="BM360" s="3" t="s">
        <v>192</v>
      </c>
      <c r="BN360" s="3" t="s">
        <v>192</v>
      </c>
      <c r="BO360" s="3" t="s">
        <v>195</v>
      </c>
      <c r="BP360" s="3" t="s">
        <v>195</v>
      </c>
      <c r="BQ360" s="3" t="s">
        <v>196</v>
      </c>
      <c r="BR360" s="3" t="s">
        <v>181</v>
      </c>
      <c r="BS360" s="3" t="s">
        <v>203</v>
      </c>
      <c r="BT360" s="3" t="s">
        <v>181</v>
      </c>
      <c r="BU360" s="3" t="s">
        <v>203</v>
      </c>
      <c r="BV360" s="3" t="s">
        <v>203</v>
      </c>
      <c r="BW360" s="3" t="s">
        <v>203</v>
      </c>
      <c r="CB360" s="3" t="s">
        <v>155</v>
      </c>
      <c r="CF360" s="3" t="s">
        <v>155</v>
      </c>
      <c r="CG360" s="3" t="s">
        <v>240</v>
      </c>
      <c r="CH360" s="3">
        <v>2.0</v>
      </c>
      <c r="CI360" s="3" t="s">
        <v>172</v>
      </c>
      <c r="CS360" s="3" t="s">
        <v>155</v>
      </c>
      <c r="CY360" s="3" t="s">
        <v>178</v>
      </c>
      <c r="CZ360" s="3" t="s">
        <v>199</v>
      </c>
      <c r="DA360" s="3" t="s">
        <v>179</v>
      </c>
      <c r="DB360" s="3" t="s">
        <v>199</v>
      </c>
      <c r="DC360" s="3" t="s">
        <v>199</v>
      </c>
      <c r="DD360" s="3" t="s">
        <v>200</v>
      </c>
      <c r="DE360" s="3" t="s">
        <v>200</v>
      </c>
      <c r="DF360" s="3" t="s">
        <v>180</v>
      </c>
      <c r="DG360" s="3" t="s">
        <v>180</v>
      </c>
      <c r="DH360" s="3" t="s">
        <v>201</v>
      </c>
      <c r="DI360" s="3" t="s">
        <v>230</v>
      </c>
      <c r="DJ360" s="3" t="s">
        <v>180</v>
      </c>
      <c r="DK360" s="3" t="s">
        <v>181</v>
      </c>
      <c r="DL360" s="3" t="s">
        <v>181</v>
      </c>
      <c r="DM360" s="3" t="s">
        <v>181</v>
      </c>
      <c r="DN360" s="3" t="s">
        <v>181</v>
      </c>
      <c r="DO360" s="3" t="s">
        <v>181</v>
      </c>
      <c r="DP360" s="3" t="s">
        <v>181</v>
      </c>
      <c r="DQ360" s="3" t="s">
        <v>181</v>
      </c>
      <c r="DR360" s="3" t="s">
        <v>181</v>
      </c>
      <c r="DS360" s="3" t="s">
        <v>181</v>
      </c>
      <c r="DT360" s="3" t="s">
        <v>181</v>
      </c>
      <c r="DU360" s="3" t="s">
        <v>181</v>
      </c>
      <c r="DV360" s="3" t="s">
        <v>196</v>
      </c>
      <c r="DW360" s="3" t="s">
        <v>196</v>
      </c>
      <c r="DX360" s="3" t="s">
        <v>203</v>
      </c>
      <c r="DY360" s="3" t="s">
        <v>203</v>
      </c>
      <c r="DZ360" s="3" t="s">
        <v>203</v>
      </c>
      <c r="EA360" s="3" t="s">
        <v>155</v>
      </c>
      <c r="EB360" s="3" t="s">
        <v>155</v>
      </c>
      <c r="EC360" s="3" t="s">
        <v>155</v>
      </c>
      <c r="ED360" s="3" t="s">
        <v>155</v>
      </c>
      <c r="EE360" s="3" t="s">
        <v>155</v>
      </c>
      <c r="EF360" s="3" t="s">
        <v>155</v>
      </c>
      <c r="EG360" s="3" t="s">
        <v>155</v>
      </c>
      <c r="EH360" s="3" t="s">
        <v>204</v>
      </c>
      <c r="EI360" s="3" t="s">
        <v>204</v>
      </c>
      <c r="EJ360" s="3" t="s">
        <v>204</v>
      </c>
      <c r="EK360" s="3" t="s">
        <v>204</v>
      </c>
      <c r="EL360" s="3" t="s">
        <v>182</v>
      </c>
      <c r="EM360" s="3" t="s">
        <v>204</v>
      </c>
      <c r="EN360" s="3" t="s">
        <v>204</v>
      </c>
      <c r="EO360" s="3" t="s">
        <v>192</v>
      </c>
      <c r="EP360" s="3" t="s">
        <v>192</v>
      </c>
      <c r="EQ360" s="3" t="s">
        <v>192</v>
      </c>
      <c r="ER360" s="3" t="s">
        <v>192</v>
      </c>
      <c r="ES360" s="3" t="s">
        <v>192</v>
      </c>
      <c r="ET360" s="3" t="s">
        <v>183</v>
      </c>
      <c r="EU360" s="3" t="s">
        <v>183</v>
      </c>
      <c r="EV360" s="3" t="s">
        <v>675</v>
      </c>
      <c r="EW360" s="4" t="str">
        <f>TEXT("6281635700528441519","0")</f>
        <v>6281635700528441519</v>
      </c>
    </row>
    <row r="361">
      <c r="A361" s="2">
        <v>45850.73674768519</v>
      </c>
      <c r="B361" s="3" t="s">
        <v>153</v>
      </c>
      <c r="C361" s="3" t="s">
        <v>155</v>
      </c>
      <c r="E361" s="3" t="s">
        <v>155</v>
      </c>
      <c r="F361" s="3" t="s">
        <v>153</v>
      </c>
      <c r="G361" s="3" t="s">
        <v>155</v>
      </c>
      <c r="J361" s="3" t="s">
        <v>186</v>
      </c>
      <c r="N361" s="3" t="s">
        <v>158</v>
      </c>
      <c r="S361" s="3" t="s">
        <v>158</v>
      </c>
      <c r="Y361" s="3" t="s">
        <v>186</v>
      </c>
      <c r="AB361" s="3" t="s">
        <v>157</v>
      </c>
      <c r="AG361" s="3" t="s">
        <v>208</v>
      </c>
      <c r="AH361" s="3">
        <v>2019.0</v>
      </c>
      <c r="AI361" s="3" t="s">
        <v>187</v>
      </c>
      <c r="AJ361" s="3" t="s">
        <v>188</v>
      </c>
      <c r="AN361" s="3" t="s">
        <v>233</v>
      </c>
      <c r="AP361" s="3" t="s">
        <v>190</v>
      </c>
      <c r="AQ361" s="3" t="s">
        <v>190</v>
      </c>
      <c r="AR361" s="3" t="s">
        <v>190</v>
      </c>
      <c r="AS361" s="3" t="s">
        <v>190</v>
      </c>
      <c r="AT361" s="3" t="s">
        <v>162</v>
      </c>
      <c r="AU361" s="3" t="s">
        <v>155</v>
      </c>
      <c r="BD361" s="3" t="s">
        <v>153</v>
      </c>
      <c r="BE361" s="3" t="s">
        <v>227</v>
      </c>
      <c r="BF361" s="3" t="s">
        <v>227</v>
      </c>
      <c r="BG361" s="3" t="s">
        <v>227</v>
      </c>
      <c r="BH361" s="3" t="s">
        <v>227</v>
      </c>
      <c r="BI361" s="3" t="s">
        <v>192</v>
      </c>
      <c r="BJ361" s="3" t="s">
        <v>192</v>
      </c>
      <c r="BK361" s="3" t="s">
        <v>194</v>
      </c>
      <c r="BL361" s="3" t="s">
        <v>194</v>
      </c>
      <c r="BM361" s="3" t="s">
        <v>194</v>
      </c>
      <c r="BN361" s="3" t="s">
        <v>194</v>
      </c>
      <c r="BO361" s="3" t="s">
        <v>194</v>
      </c>
      <c r="BP361" s="3" t="s">
        <v>192</v>
      </c>
      <c r="BQ361" s="3" t="s">
        <v>181</v>
      </c>
      <c r="BR361" s="3" t="s">
        <v>203</v>
      </c>
      <c r="BS361" s="3" t="s">
        <v>203</v>
      </c>
      <c r="BT361" s="3" t="s">
        <v>203</v>
      </c>
      <c r="BU361" s="3" t="s">
        <v>181</v>
      </c>
      <c r="BV361" s="3" t="s">
        <v>203</v>
      </c>
      <c r="BW361" s="3" t="s">
        <v>203</v>
      </c>
      <c r="CB361" s="3" t="s">
        <v>155</v>
      </c>
      <c r="CF361" s="3" t="s">
        <v>155</v>
      </c>
      <c r="CG361" s="3" t="s">
        <v>155</v>
      </c>
      <c r="CH361" s="3">
        <v>1.0</v>
      </c>
      <c r="CI361" s="3" t="s">
        <v>172</v>
      </c>
      <c r="CS361" s="3" t="s">
        <v>155</v>
      </c>
      <c r="CY361" s="3" t="s">
        <v>201</v>
      </c>
      <c r="CZ361" s="3" t="s">
        <v>199</v>
      </c>
      <c r="DA361" s="3" t="s">
        <v>199</v>
      </c>
      <c r="DB361" s="3" t="s">
        <v>199</v>
      </c>
      <c r="DC361" s="3" t="s">
        <v>199</v>
      </c>
      <c r="DD361" s="3" t="s">
        <v>199</v>
      </c>
      <c r="DE361" s="3" t="s">
        <v>179</v>
      </c>
      <c r="DF361" s="3" t="s">
        <v>230</v>
      </c>
      <c r="DG361" s="3" t="s">
        <v>230</v>
      </c>
      <c r="DH361" s="3" t="s">
        <v>180</v>
      </c>
      <c r="DI361" s="3" t="s">
        <v>230</v>
      </c>
      <c r="DJ361" s="3" t="s">
        <v>201</v>
      </c>
      <c r="DK361" s="3" t="s">
        <v>197</v>
      </c>
      <c r="DL361" s="3" t="s">
        <v>203</v>
      </c>
      <c r="DM361" s="3" t="s">
        <v>202</v>
      </c>
      <c r="DN361" s="3" t="s">
        <v>203</v>
      </c>
      <c r="DO361" s="3" t="s">
        <v>202</v>
      </c>
      <c r="DP361" s="3" t="s">
        <v>203</v>
      </c>
      <c r="DQ361" s="3" t="s">
        <v>197</v>
      </c>
      <c r="DR361" s="3" t="s">
        <v>202</v>
      </c>
      <c r="DS361" s="3" t="s">
        <v>197</v>
      </c>
      <c r="DT361" s="3" t="s">
        <v>197</v>
      </c>
      <c r="DU361" s="3" t="s">
        <v>197</v>
      </c>
      <c r="DV361" s="3" t="s">
        <v>202</v>
      </c>
      <c r="DW361" s="3" t="s">
        <v>202</v>
      </c>
      <c r="DX361" s="3" t="s">
        <v>202</v>
      </c>
      <c r="DY361" s="3" t="s">
        <v>202</v>
      </c>
      <c r="DZ361" s="3" t="s">
        <v>202</v>
      </c>
      <c r="EA361" s="3" t="s">
        <v>155</v>
      </c>
      <c r="EB361" s="3" t="s">
        <v>155</v>
      </c>
      <c r="EC361" s="3" t="s">
        <v>155</v>
      </c>
      <c r="ED361" s="3" t="s">
        <v>155</v>
      </c>
      <c r="EE361" s="3" t="s">
        <v>155</v>
      </c>
      <c r="EF361" s="3" t="s">
        <v>155</v>
      </c>
      <c r="EG361" s="3" t="s">
        <v>155</v>
      </c>
      <c r="EH361" s="3" t="s">
        <v>204</v>
      </c>
      <c r="EI361" s="3" t="s">
        <v>222</v>
      </c>
      <c r="EJ361" s="3" t="s">
        <v>222</v>
      </c>
      <c r="EK361" s="3" t="s">
        <v>182</v>
      </c>
      <c r="EL361" s="3" t="s">
        <v>182</v>
      </c>
      <c r="EM361" s="3" t="s">
        <v>182</v>
      </c>
      <c r="EN361" s="3" t="s">
        <v>182</v>
      </c>
      <c r="EO361" s="3" t="s">
        <v>192</v>
      </c>
      <c r="EP361" s="3" t="s">
        <v>192</v>
      </c>
      <c r="EQ361" s="3" t="s">
        <v>192</v>
      </c>
      <c r="ER361" s="3" t="s">
        <v>206</v>
      </c>
      <c r="ES361" s="3" t="s">
        <v>206</v>
      </c>
      <c r="ET361" s="3" t="s">
        <v>206</v>
      </c>
      <c r="EU361" s="3" t="s">
        <v>206</v>
      </c>
      <c r="EV361" s="3" t="s">
        <v>252</v>
      </c>
      <c r="EW361" s="4" t="str">
        <f>TEXT("6281656557199259145","0")</f>
        <v>6281656557199259145</v>
      </c>
    </row>
    <row r="362">
      <c r="A362" s="2">
        <v>45850.76476851852</v>
      </c>
      <c r="B362" s="3" t="s">
        <v>153</v>
      </c>
      <c r="C362" s="3" t="s">
        <v>155</v>
      </c>
      <c r="E362" s="3" t="s">
        <v>155</v>
      </c>
      <c r="F362" s="3" t="s">
        <v>153</v>
      </c>
      <c r="G362" s="3" t="s">
        <v>155</v>
      </c>
      <c r="J362" s="3" t="s">
        <v>186</v>
      </c>
      <c r="M362" s="3" t="s">
        <v>157</v>
      </c>
      <c r="S362" s="3" t="s">
        <v>158</v>
      </c>
      <c r="W362" s="3" t="s">
        <v>157</v>
      </c>
      <c r="AB362" s="3" t="s">
        <v>157</v>
      </c>
      <c r="AG362" s="3" t="s">
        <v>159</v>
      </c>
      <c r="AH362" s="3">
        <v>2017.0</v>
      </c>
      <c r="AI362" s="3" t="s">
        <v>187</v>
      </c>
      <c r="AM362" s="3" t="s">
        <v>272</v>
      </c>
      <c r="AN362" s="3" t="s">
        <v>233</v>
      </c>
      <c r="AP362" s="3" t="s">
        <v>250</v>
      </c>
      <c r="AQ362" s="3" t="s">
        <v>250</v>
      </c>
      <c r="AR362" s="3" t="s">
        <v>250</v>
      </c>
      <c r="AS362" s="3" t="s">
        <v>250</v>
      </c>
      <c r="AT362" s="3" t="s">
        <v>234</v>
      </c>
      <c r="AU362" s="3" t="s">
        <v>153</v>
      </c>
      <c r="AV362" s="3" t="s">
        <v>153</v>
      </c>
      <c r="AW362" s="3" t="s">
        <v>163</v>
      </c>
      <c r="AX362" s="3" t="s">
        <v>153</v>
      </c>
      <c r="AY362" s="3" t="s">
        <v>244</v>
      </c>
      <c r="AZ362" s="3" t="s">
        <v>155</v>
      </c>
      <c r="BA362" s="3" t="s">
        <v>155</v>
      </c>
      <c r="BB362" s="3" t="s">
        <v>155</v>
      </c>
      <c r="BC362" s="3" t="s">
        <v>155</v>
      </c>
      <c r="BD362" s="3" t="s">
        <v>153</v>
      </c>
      <c r="BE362" s="3" t="s">
        <v>156</v>
      </c>
      <c r="BF362" s="3" t="s">
        <v>191</v>
      </c>
      <c r="BG362" s="3" t="s">
        <v>156</v>
      </c>
      <c r="BH362" s="3" t="s">
        <v>164</v>
      </c>
      <c r="BI362" s="3" t="s">
        <v>165</v>
      </c>
      <c r="BJ362" s="3" t="s">
        <v>165</v>
      </c>
      <c r="BK362" s="3" t="s">
        <v>165</v>
      </c>
      <c r="BL362" s="3" t="s">
        <v>165</v>
      </c>
      <c r="BM362" s="3" t="s">
        <v>165</v>
      </c>
      <c r="BN362" s="3" t="s">
        <v>165</v>
      </c>
      <c r="BO362" s="3" t="s">
        <v>165</v>
      </c>
      <c r="BP362" s="3" t="s">
        <v>165</v>
      </c>
      <c r="BQ362" s="3" t="s">
        <v>197</v>
      </c>
      <c r="BR362" s="3" t="s">
        <v>197</v>
      </c>
      <c r="BS362" s="3" t="s">
        <v>197</v>
      </c>
      <c r="BT362" s="3" t="s">
        <v>166</v>
      </c>
      <c r="BU362" s="3" t="s">
        <v>166</v>
      </c>
      <c r="BV362" s="3" t="s">
        <v>166</v>
      </c>
      <c r="BW362" s="3" t="s">
        <v>166</v>
      </c>
      <c r="BX362" s="3" t="s">
        <v>193</v>
      </c>
      <c r="BY362" s="3" t="s">
        <v>193</v>
      </c>
      <c r="BZ362" s="3" t="s">
        <v>193</v>
      </c>
      <c r="CA362" s="3" t="s">
        <v>195</v>
      </c>
      <c r="CB362" s="3" t="s">
        <v>155</v>
      </c>
      <c r="CF362" s="3" t="s">
        <v>155</v>
      </c>
      <c r="CG362" s="3" t="s">
        <v>155</v>
      </c>
      <c r="CH362" s="3">
        <v>0.0</v>
      </c>
      <c r="CI362" s="3" t="s">
        <v>172</v>
      </c>
      <c r="CS362" s="3" t="s">
        <v>155</v>
      </c>
      <c r="CY362" s="3" t="s">
        <v>180</v>
      </c>
      <c r="CZ362" s="3" t="s">
        <v>179</v>
      </c>
      <c r="DA362" s="3" t="s">
        <v>179</v>
      </c>
      <c r="DB362" s="3" t="s">
        <v>179</v>
      </c>
      <c r="DC362" s="3" t="s">
        <v>179</v>
      </c>
      <c r="DD362" s="3" t="s">
        <v>200</v>
      </c>
      <c r="DE362" s="3" t="s">
        <v>200</v>
      </c>
      <c r="DF362" s="3" t="s">
        <v>230</v>
      </c>
      <c r="DG362" s="3" t="s">
        <v>230</v>
      </c>
      <c r="DH362" s="3" t="s">
        <v>230</v>
      </c>
      <c r="DI362" s="3" t="s">
        <v>230</v>
      </c>
      <c r="DJ362" s="3" t="s">
        <v>230</v>
      </c>
      <c r="DK362" s="3" t="s">
        <v>197</v>
      </c>
      <c r="DL362" s="3" t="s">
        <v>197</v>
      </c>
      <c r="DM362" s="3" t="s">
        <v>202</v>
      </c>
      <c r="DN362" s="3" t="s">
        <v>202</v>
      </c>
      <c r="DO362" s="3" t="s">
        <v>197</v>
      </c>
      <c r="DP362" s="3" t="s">
        <v>197</v>
      </c>
      <c r="DQ362" s="3" t="s">
        <v>202</v>
      </c>
      <c r="DR362" s="3" t="s">
        <v>202</v>
      </c>
      <c r="DS362" s="3" t="s">
        <v>203</v>
      </c>
      <c r="DT362" s="3" t="s">
        <v>203</v>
      </c>
      <c r="DU362" s="3" t="s">
        <v>196</v>
      </c>
      <c r="DV362" s="3" t="s">
        <v>202</v>
      </c>
      <c r="DW362" s="3" t="s">
        <v>202</v>
      </c>
      <c r="DX362" s="3" t="s">
        <v>203</v>
      </c>
      <c r="DY362" s="3" t="s">
        <v>203</v>
      </c>
      <c r="DZ362" s="3" t="s">
        <v>203</v>
      </c>
      <c r="EA362" s="3" t="s">
        <v>155</v>
      </c>
      <c r="EB362" s="3" t="s">
        <v>155</v>
      </c>
      <c r="EC362" s="3" t="s">
        <v>155</v>
      </c>
      <c r="ED362" s="3" t="s">
        <v>155</v>
      </c>
      <c r="EE362" s="3" t="s">
        <v>155</v>
      </c>
      <c r="EF362" s="3" t="s">
        <v>155</v>
      </c>
      <c r="EG362" s="3" t="s">
        <v>155</v>
      </c>
      <c r="EH362" s="3" t="s">
        <v>215</v>
      </c>
      <c r="EI362" s="3" t="s">
        <v>247</v>
      </c>
      <c r="EJ362" s="3" t="s">
        <v>247</v>
      </c>
      <c r="EK362" s="3" t="s">
        <v>247</v>
      </c>
      <c r="EL362" s="3" t="s">
        <v>182</v>
      </c>
      <c r="EM362" s="3" t="s">
        <v>182</v>
      </c>
      <c r="EN362" s="3" t="s">
        <v>182</v>
      </c>
      <c r="EO362" s="3" t="s">
        <v>205</v>
      </c>
      <c r="EP362" s="3" t="s">
        <v>206</v>
      </c>
      <c r="EQ362" s="3" t="s">
        <v>192</v>
      </c>
      <c r="ER362" s="3" t="s">
        <v>192</v>
      </c>
      <c r="ES362" s="3" t="s">
        <v>192</v>
      </c>
      <c r="ET362" s="3" t="s">
        <v>206</v>
      </c>
      <c r="EU362" s="3" t="s">
        <v>206</v>
      </c>
      <c r="EV362" s="3" t="s">
        <v>676</v>
      </c>
      <c r="EW362" s="4" t="str">
        <f>TEXT("6281680765485913005","0")</f>
        <v>6281680765485913005</v>
      </c>
    </row>
    <row r="363">
      <c r="A363" s="2">
        <v>45850.80850694444</v>
      </c>
      <c r="B363" s="3" t="s">
        <v>153</v>
      </c>
      <c r="C363" s="3" t="s">
        <v>155</v>
      </c>
      <c r="E363" s="3" t="s">
        <v>155</v>
      </c>
      <c r="F363" s="3" t="s">
        <v>155</v>
      </c>
      <c r="G363" s="3" t="s">
        <v>155</v>
      </c>
      <c r="J363" s="3" t="s">
        <v>186</v>
      </c>
      <c r="N363" s="3" t="s">
        <v>158</v>
      </c>
      <c r="R363" s="3" t="s">
        <v>157</v>
      </c>
      <c r="W363" s="3" t="s">
        <v>157</v>
      </c>
      <c r="AD363" s="3" t="s">
        <v>186</v>
      </c>
      <c r="AG363" s="3" t="s">
        <v>224</v>
      </c>
      <c r="AH363" s="3">
        <v>2009.0</v>
      </c>
      <c r="AI363" s="3" t="s">
        <v>187</v>
      </c>
      <c r="AL363" s="3" t="s">
        <v>237</v>
      </c>
      <c r="AN363" s="3" t="s">
        <v>189</v>
      </c>
      <c r="AP363" s="3" t="s">
        <v>210</v>
      </c>
      <c r="AQ363" s="3" t="s">
        <v>225</v>
      </c>
      <c r="AR363" s="3" t="s">
        <v>210</v>
      </c>
      <c r="AS363" s="3" t="s">
        <v>243</v>
      </c>
      <c r="AT363" s="3" t="s">
        <v>226</v>
      </c>
      <c r="AU363" s="3" t="s">
        <v>155</v>
      </c>
      <c r="BD363" s="3" t="s">
        <v>153</v>
      </c>
      <c r="BE363" s="3" t="s">
        <v>156</v>
      </c>
      <c r="BF363" s="3" t="s">
        <v>164</v>
      </c>
      <c r="BG363" s="3" t="s">
        <v>156</v>
      </c>
      <c r="BH363" s="3" t="s">
        <v>191</v>
      </c>
      <c r="BI363" s="3" t="s">
        <v>192</v>
      </c>
      <c r="BJ363" s="3" t="s">
        <v>193</v>
      </c>
      <c r="BK363" s="3" t="s">
        <v>165</v>
      </c>
      <c r="BL363" s="3" t="s">
        <v>193</v>
      </c>
      <c r="BM363" s="3" t="s">
        <v>195</v>
      </c>
      <c r="BN363" s="3" t="s">
        <v>192</v>
      </c>
      <c r="BO363" s="3" t="s">
        <v>192</v>
      </c>
      <c r="BP363" s="3" t="s">
        <v>192</v>
      </c>
      <c r="BQ363" s="3" t="s">
        <v>196</v>
      </c>
      <c r="BR363" s="3" t="s">
        <v>166</v>
      </c>
      <c r="BS363" s="3" t="s">
        <v>196</v>
      </c>
      <c r="BT363" s="3" t="s">
        <v>166</v>
      </c>
      <c r="BU363" s="3" t="s">
        <v>196</v>
      </c>
      <c r="BV363" s="3" t="s">
        <v>197</v>
      </c>
      <c r="BW363" s="3" t="s">
        <v>181</v>
      </c>
      <c r="CB363" s="3" t="s">
        <v>155</v>
      </c>
      <c r="CF363" s="3" t="s">
        <v>155</v>
      </c>
      <c r="CG363" s="3" t="s">
        <v>198</v>
      </c>
      <c r="CH363" s="3">
        <v>1.0</v>
      </c>
      <c r="CI363" s="3" t="s">
        <v>172</v>
      </c>
      <c r="CS363" s="3" t="s">
        <v>155</v>
      </c>
      <c r="CY363" s="3" t="s">
        <v>180</v>
      </c>
      <c r="CZ363" s="3" t="s">
        <v>179</v>
      </c>
      <c r="DA363" s="3" t="s">
        <v>199</v>
      </c>
      <c r="DB363" s="3" t="s">
        <v>199</v>
      </c>
      <c r="DC363" s="3" t="s">
        <v>199</v>
      </c>
      <c r="DD363" s="3" t="s">
        <v>200</v>
      </c>
      <c r="DE363" s="3" t="s">
        <v>200</v>
      </c>
      <c r="DF363" s="3" t="s">
        <v>180</v>
      </c>
      <c r="DG363" s="3" t="s">
        <v>180</v>
      </c>
      <c r="DH363" s="3" t="s">
        <v>180</v>
      </c>
      <c r="DI363" s="3" t="s">
        <v>180</v>
      </c>
      <c r="DJ363" s="3" t="s">
        <v>201</v>
      </c>
      <c r="DK363" s="3" t="s">
        <v>196</v>
      </c>
      <c r="DL363" s="3" t="s">
        <v>181</v>
      </c>
      <c r="DM363" s="3" t="s">
        <v>202</v>
      </c>
      <c r="DN363" s="3" t="s">
        <v>197</v>
      </c>
      <c r="DO363" s="3" t="s">
        <v>196</v>
      </c>
      <c r="DP363" s="3" t="s">
        <v>181</v>
      </c>
      <c r="DQ363" s="3" t="s">
        <v>196</v>
      </c>
      <c r="DR363" s="3" t="s">
        <v>181</v>
      </c>
      <c r="DS363" s="3" t="s">
        <v>196</v>
      </c>
      <c r="DT363" s="3" t="s">
        <v>181</v>
      </c>
      <c r="DU363" s="3" t="s">
        <v>197</v>
      </c>
      <c r="DV363" s="3" t="s">
        <v>202</v>
      </c>
      <c r="DW363" s="3" t="s">
        <v>202</v>
      </c>
      <c r="DX363" s="3" t="s">
        <v>181</v>
      </c>
      <c r="DY363" s="3" t="s">
        <v>196</v>
      </c>
      <c r="DZ363" s="3" t="s">
        <v>181</v>
      </c>
      <c r="EA363" s="3" t="s">
        <v>214</v>
      </c>
      <c r="EB363" s="3" t="s">
        <v>214</v>
      </c>
      <c r="EC363" s="3" t="s">
        <v>155</v>
      </c>
      <c r="ED363" s="3" t="s">
        <v>155</v>
      </c>
      <c r="EE363" s="3" t="s">
        <v>155</v>
      </c>
      <c r="EF363" s="3" t="s">
        <v>214</v>
      </c>
      <c r="EG363" s="3" t="s">
        <v>214</v>
      </c>
      <c r="EH363" s="3" t="s">
        <v>215</v>
      </c>
      <c r="EI363" s="3" t="s">
        <v>215</v>
      </c>
      <c r="EJ363" s="3" t="s">
        <v>215</v>
      </c>
      <c r="EK363" s="3" t="s">
        <v>182</v>
      </c>
      <c r="EL363" s="3" t="s">
        <v>182</v>
      </c>
      <c r="EM363" s="3" t="s">
        <v>182</v>
      </c>
      <c r="EN363" s="3" t="s">
        <v>182</v>
      </c>
      <c r="EO363" s="3" t="s">
        <v>193</v>
      </c>
      <c r="EP363" s="3" t="s">
        <v>193</v>
      </c>
      <c r="EQ363" s="3" t="s">
        <v>193</v>
      </c>
      <c r="ER363" s="3" t="s">
        <v>193</v>
      </c>
      <c r="ES363" s="3" t="s">
        <v>193</v>
      </c>
      <c r="ET363" s="3" t="s">
        <v>206</v>
      </c>
      <c r="EU363" s="3" t="s">
        <v>206</v>
      </c>
      <c r="EV363" s="3" t="s">
        <v>309</v>
      </c>
      <c r="EW363" s="4" t="str">
        <f>TEXT("6281718558621100344","0")</f>
        <v>6281718558621100344</v>
      </c>
    </row>
    <row r="364">
      <c r="A364" s="2">
        <v>45850.92429398148</v>
      </c>
      <c r="B364" s="3" t="s">
        <v>153</v>
      </c>
      <c r="C364" s="3" t="s">
        <v>155</v>
      </c>
      <c r="E364" s="3" t="s">
        <v>153</v>
      </c>
      <c r="F364" s="3" t="s">
        <v>153</v>
      </c>
      <c r="G364" s="3" t="s">
        <v>153</v>
      </c>
      <c r="J364" s="3" t="s">
        <v>186</v>
      </c>
      <c r="N364" s="3" t="s">
        <v>158</v>
      </c>
      <c r="R364" s="3" t="s">
        <v>157</v>
      </c>
      <c r="W364" s="3" t="s">
        <v>157</v>
      </c>
      <c r="AB364" s="3" t="s">
        <v>157</v>
      </c>
      <c r="AG364" s="3" t="s">
        <v>217</v>
      </c>
      <c r="AH364" s="3">
        <v>2023.0</v>
      </c>
      <c r="AI364" s="3" t="s">
        <v>187</v>
      </c>
      <c r="AK364" s="3" t="s">
        <v>258</v>
      </c>
      <c r="AN364" s="3" t="s">
        <v>189</v>
      </c>
      <c r="AP364" s="3" t="s">
        <v>190</v>
      </c>
      <c r="AQ364" s="3" t="s">
        <v>190</v>
      </c>
      <c r="AR364" s="3" t="s">
        <v>190</v>
      </c>
      <c r="AS364" s="3" t="s">
        <v>250</v>
      </c>
      <c r="AT364" s="3" t="s">
        <v>234</v>
      </c>
      <c r="AU364" s="3" t="s">
        <v>153</v>
      </c>
      <c r="AV364" s="3" t="s">
        <v>153</v>
      </c>
      <c r="AW364" s="3" t="s">
        <v>163</v>
      </c>
      <c r="AX364" s="3" t="s">
        <v>153</v>
      </c>
      <c r="AY364" s="3" t="s">
        <v>244</v>
      </c>
      <c r="AZ364" s="3" t="s">
        <v>155</v>
      </c>
      <c r="BA364" s="3" t="s">
        <v>155</v>
      </c>
      <c r="BB364" s="3" t="s">
        <v>255</v>
      </c>
      <c r="BC364" s="3" t="s">
        <v>153</v>
      </c>
      <c r="BD364" s="3" t="s">
        <v>153</v>
      </c>
      <c r="BE364" s="3" t="s">
        <v>191</v>
      </c>
      <c r="BF364" s="3" t="s">
        <v>191</v>
      </c>
      <c r="BG364" s="3" t="s">
        <v>227</v>
      </c>
      <c r="BH364" s="3" t="s">
        <v>227</v>
      </c>
      <c r="BI364" s="3" t="s">
        <v>193</v>
      </c>
      <c r="BJ364" s="3" t="s">
        <v>195</v>
      </c>
      <c r="BK364" s="3" t="s">
        <v>194</v>
      </c>
      <c r="BL364" s="3" t="s">
        <v>193</v>
      </c>
      <c r="BM364" s="3" t="s">
        <v>193</v>
      </c>
      <c r="BN364" s="3" t="s">
        <v>193</v>
      </c>
      <c r="BO364" s="3" t="s">
        <v>193</v>
      </c>
      <c r="BP364" s="3" t="s">
        <v>192</v>
      </c>
      <c r="BQ364" s="3" t="s">
        <v>166</v>
      </c>
      <c r="BR364" s="3" t="s">
        <v>166</v>
      </c>
      <c r="BS364" s="3" t="s">
        <v>166</v>
      </c>
      <c r="BT364" s="3" t="s">
        <v>166</v>
      </c>
      <c r="BU364" s="3" t="s">
        <v>166</v>
      </c>
      <c r="BV364" s="3" t="s">
        <v>166</v>
      </c>
      <c r="BW364" s="3" t="s">
        <v>166</v>
      </c>
      <c r="BX364" s="3" t="s">
        <v>165</v>
      </c>
      <c r="BY364" s="3" t="s">
        <v>165</v>
      </c>
      <c r="BZ364" s="3" t="s">
        <v>165</v>
      </c>
      <c r="CA364" s="3" t="s">
        <v>165</v>
      </c>
      <c r="CB364" s="3" t="s">
        <v>153</v>
      </c>
      <c r="CC364" s="3" t="s">
        <v>235</v>
      </c>
      <c r="CD364" s="3" t="s">
        <v>168</v>
      </c>
      <c r="CE364" s="3" t="s">
        <v>169</v>
      </c>
      <c r="CF364" s="3" t="s">
        <v>155</v>
      </c>
      <c r="CG364" s="3" t="s">
        <v>256</v>
      </c>
      <c r="CH364" s="3">
        <v>3.0</v>
      </c>
      <c r="CI364" s="3" t="s">
        <v>172</v>
      </c>
      <c r="CS364" s="3" t="s">
        <v>155</v>
      </c>
      <c r="CY364" s="3" t="s">
        <v>180</v>
      </c>
      <c r="CZ364" s="3" t="s">
        <v>179</v>
      </c>
      <c r="DA364" s="3" t="s">
        <v>179</v>
      </c>
      <c r="DB364" s="3" t="s">
        <v>200</v>
      </c>
      <c r="DC364" s="3" t="s">
        <v>200</v>
      </c>
      <c r="DD364" s="3" t="s">
        <v>200</v>
      </c>
      <c r="DE364" s="3" t="s">
        <v>200</v>
      </c>
      <c r="DF364" s="3" t="s">
        <v>230</v>
      </c>
      <c r="DG364" s="3" t="s">
        <v>180</v>
      </c>
      <c r="DH364" s="3" t="s">
        <v>180</v>
      </c>
      <c r="DI364" s="3" t="s">
        <v>230</v>
      </c>
      <c r="DJ364" s="3" t="s">
        <v>230</v>
      </c>
      <c r="DK364" s="3" t="s">
        <v>197</v>
      </c>
      <c r="DL364" s="3" t="s">
        <v>202</v>
      </c>
      <c r="DM364" s="3" t="s">
        <v>202</v>
      </c>
      <c r="DN364" s="3" t="s">
        <v>202</v>
      </c>
      <c r="DO364" s="3" t="s">
        <v>202</v>
      </c>
      <c r="DP364" s="3" t="s">
        <v>202</v>
      </c>
      <c r="DQ364" s="3" t="s">
        <v>181</v>
      </c>
      <c r="DR364" s="3" t="s">
        <v>203</v>
      </c>
      <c r="DS364" s="3" t="s">
        <v>181</v>
      </c>
      <c r="DT364" s="3" t="s">
        <v>203</v>
      </c>
      <c r="DU364" s="3" t="s">
        <v>202</v>
      </c>
      <c r="DV364" s="3" t="s">
        <v>202</v>
      </c>
      <c r="DW364" s="3" t="s">
        <v>202</v>
      </c>
      <c r="DX364" s="3" t="s">
        <v>202</v>
      </c>
      <c r="DY364" s="3" t="s">
        <v>202</v>
      </c>
      <c r="DZ364" s="3" t="s">
        <v>196</v>
      </c>
      <c r="EA364" s="3" t="s">
        <v>155</v>
      </c>
      <c r="EB364" s="3" t="s">
        <v>155</v>
      </c>
      <c r="EC364" s="3" t="s">
        <v>155</v>
      </c>
      <c r="ED364" s="3" t="s">
        <v>155</v>
      </c>
      <c r="EE364" s="3" t="s">
        <v>155</v>
      </c>
      <c r="EF364" s="3" t="s">
        <v>155</v>
      </c>
      <c r="EG364" s="3" t="s">
        <v>155</v>
      </c>
      <c r="EH364" s="3" t="s">
        <v>204</v>
      </c>
      <c r="EI364" s="3" t="s">
        <v>204</v>
      </c>
      <c r="EJ364" s="3" t="s">
        <v>204</v>
      </c>
      <c r="EK364" s="3" t="s">
        <v>204</v>
      </c>
      <c r="EL364" s="3" t="s">
        <v>182</v>
      </c>
      <c r="EM364" s="3" t="s">
        <v>204</v>
      </c>
      <c r="EN364" s="3" t="s">
        <v>204</v>
      </c>
      <c r="EO364" s="3" t="s">
        <v>205</v>
      </c>
      <c r="EP364" s="3" t="s">
        <v>192</v>
      </c>
      <c r="EQ364" s="3" t="s">
        <v>205</v>
      </c>
      <c r="ER364" s="3" t="s">
        <v>205</v>
      </c>
      <c r="ES364" s="3" t="s">
        <v>205</v>
      </c>
      <c r="ET364" s="3" t="s">
        <v>192</v>
      </c>
      <c r="EU364" s="3" t="s">
        <v>192</v>
      </c>
      <c r="EV364" s="3" t="s">
        <v>677</v>
      </c>
      <c r="EW364" s="4" t="str">
        <f>TEXT("6281818590931013645","0")</f>
        <v>6281818590931013645</v>
      </c>
    </row>
    <row r="365">
      <c r="A365" s="2">
        <v>45850.97634259259</v>
      </c>
      <c r="B365" s="3" t="s">
        <v>153</v>
      </c>
      <c r="C365" s="3" t="s">
        <v>155</v>
      </c>
      <c r="E365" s="3" t="s">
        <v>155</v>
      </c>
      <c r="F365" s="3" t="s">
        <v>155</v>
      </c>
      <c r="G365" s="3" t="s">
        <v>155</v>
      </c>
      <c r="J365" s="3" t="s">
        <v>186</v>
      </c>
      <c r="N365" s="3" t="s">
        <v>158</v>
      </c>
      <c r="S365" s="3" t="s">
        <v>158</v>
      </c>
      <c r="W365" s="3" t="s">
        <v>157</v>
      </c>
      <c r="AB365" s="3" t="s">
        <v>157</v>
      </c>
      <c r="AG365" s="3" t="s">
        <v>217</v>
      </c>
      <c r="AH365" s="3">
        <v>2025.0</v>
      </c>
      <c r="AI365" s="3" t="s">
        <v>279</v>
      </c>
      <c r="AO365" s="3" t="s">
        <v>155</v>
      </c>
      <c r="AP365" s="3" t="s">
        <v>190</v>
      </c>
      <c r="AQ365" s="3" t="s">
        <v>250</v>
      </c>
      <c r="AR365" s="3" t="s">
        <v>250</v>
      </c>
      <c r="AS365" s="3" t="s">
        <v>210</v>
      </c>
      <c r="AT365" s="3" t="s">
        <v>226</v>
      </c>
      <c r="AU365" s="3" t="s">
        <v>155</v>
      </c>
      <c r="BD365" s="3" t="s">
        <v>153</v>
      </c>
      <c r="BE365" s="3" t="s">
        <v>156</v>
      </c>
      <c r="BF365" s="3" t="s">
        <v>164</v>
      </c>
      <c r="BG365" s="3" t="s">
        <v>156</v>
      </c>
      <c r="BH365" s="3" t="s">
        <v>164</v>
      </c>
      <c r="BI365" s="3" t="s">
        <v>165</v>
      </c>
      <c r="BJ365" s="3" t="s">
        <v>192</v>
      </c>
      <c r="BK365" s="3" t="s">
        <v>193</v>
      </c>
      <c r="BL365" s="3" t="s">
        <v>165</v>
      </c>
      <c r="BM365" s="3" t="s">
        <v>193</v>
      </c>
      <c r="BN365" s="3" t="s">
        <v>195</v>
      </c>
      <c r="BO365" s="3" t="s">
        <v>193</v>
      </c>
      <c r="BP365" s="3" t="s">
        <v>193</v>
      </c>
      <c r="BQ365" s="3" t="s">
        <v>166</v>
      </c>
      <c r="BR365" s="3" t="s">
        <v>166</v>
      </c>
      <c r="BS365" s="3" t="s">
        <v>166</v>
      </c>
      <c r="BT365" s="3" t="s">
        <v>166</v>
      </c>
      <c r="BU365" s="3" t="s">
        <v>166</v>
      </c>
      <c r="BV365" s="3" t="s">
        <v>166</v>
      </c>
      <c r="BW365" s="3" t="s">
        <v>166</v>
      </c>
      <c r="CB365" s="3" t="s">
        <v>155</v>
      </c>
      <c r="CF365" s="3" t="s">
        <v>155</v>
      </c>
      <c r="CG365" s="3" t="s">
        <v>256</v>
      </c>
      <c r="CH365" s="3">
        <v>8.0</v>
      </c>
      <c r="CI365" s="3" t="s">
        <v>172</v>
      </c>
      <c r="CS365" s="3" t="s">
        <v>155</v>
      </c>
      <c r="CY365" s="3" t="s">
        <v>201</v>
      </c>
      <c r="CZ365" s="3" t="s">
        <v>179</v>
      </c>
      <c r="DA365" s="3" t="s">
        <v>199</v>
      </c>
      <c r="DB365" s="3" t="s">
        <v>199</v>
      </c>
      <c r="DC365" s="3" t="s">
        <v>199</v>
      </c>
      <c r="DD365" s="3" t="s">
        <v>199</v>
      </c>
      <c r="DE365" s="3" t="s">
        <v>179</v>
      </c>
      <c r="DF365" s="3" t="s">
        <v>201</v>
      </c>
      <c r="DG365" s="3" t="s">
        <v>201</v>
      </c>
      <c r="DH365" s="3" t="s">
        <v>201</v>
      </c>
      <c r="DI365" s="3" t="s">
        <v>201</v>
      </c>
      <c r="DJ365" s="3" t="s">
        <v>201</v>
      </c>
      <c r="DK365" s="3" t="s">
        <v>202</v>
      </c>
      <c r="DL365" s="3" t="s">
        <v>202</v>
      </c>
      <c r="DM365" s="3" t="s">
        <v>202</v>
      </c>
      <c r="DN365" s="3" t="s">
        <v>202</v>
      </c>
      <c r="DO365" s="3" t="s">
        <v>202</v>
      </c>
      <c r="DP365" s="3" t="s">
        <v>203</v>
      </c>
      <c r="DQ365" s="3" t="s">
        <v>202</v>
      </c>
      <c r="DR365" s="3" t="s">
        <v>202</v>
      </c>
      <c r="DS365" s="3" t="s">
        <v>202</v>
      </c>
      <c r="DT365" s="3" t="s">
        <v>202</v>
      </c>
      <c r="DU365" s="3" t="s">
        <v>202</v>
      </c>
      <c r="DV365" s="3" t="s">
        <v>202</v>
      </c>
      <c r="DW365" s="3" t="s">
        <v>202</v>
      </c>
      <c r="DX365" s="3" t="s">
        <v>202</v>
      </c>
      <c r="DY365" s="3" t="s">
        <v>202</v>
      </c>
      <c r="DZ365" s="3" t="s">
        <v>202</v>
      </c>
      <c r="EA365" s="3" t="s">
        <v>155</v>
      </c>
      <c r="EB365" s="3" t="s">
        <v>155</v>
      </c>
      <c r="EC365" s="3" t="s">
        <v>155</v>
      </c>
      <c r="ED365" s="3" t="s">
        <v>155</v>
      </c>
      <c r="EE365" s="3" t="s">
        <v>155</v>
      </c>
      <c r="EF365" s="3" t="s">
        <v>155</v>
      </c>
      <c r="EG365" s="3" t="s">
        <v>155</v>
      </c>
      <c r="EH365" s="3" t="s">
        <v>204</v>
      </c>
      <c r="EI365" s="3" t="s">
        <v>204</v>
      </c>
      <c r="EJ365" s="3" t="s">
        <v>204</v>
      </c>
      <c r="EK365" s="3" t="s">
        <v>204</v>
      </c>
      <c r="EL365" s="3" t="s">
        <v>182</v>
      </c>
      <c r="EM365" s="3" t="s">
        <v>204</v>
      </c>
      <c r="EN365" s="3" t="s">
        <v>204</v>
      </c>
      <c r="EO365" s="3" t="s">
        <v>205</v>
      </c>
      <c r="EP365" s="3" t="s">
        <v>205</v>
      </c>
      <c r="EQ365" s="3" t="s">
        <v>205</v>
      </c>
      <c r="ER365" s="3" t="s">
        <v>205</v>
      </c>
      <c r="ES365" s="3" t="s">
        <v>205</v>
      </c>
      <c r="ET365" s="3" t="s">
        <v>205</v>
      </c>
      <c r="EU365" s="3" t="s">
        <v>205</v>
      </c>
      <c r="EV365" s="3" t="s">
        <v>252</v>
      </c>
      <c r="EW365" s="4" t="str">
        <f>TEXT("6281863564831773670","0")</f>
        <v>6281863564831773670</v>
      </c>
    </row>
    <row r="366">
      <c r="A366" s="2">
        <v>45851.02662037037</v>
      </c>
      <c r="B366" s="3" t="s">
        <v>153</v>
      </c>
      <c r="C366" s="3" t="s">
        <v>155</v>
      </c>
      <c r="E366" s="3" t="s">
        <v>155</v>
      </c>
      <c r="F366" s="3" t="s">
        <v>155</v>
      </c>
      <c r="G366" s="3" t="s">
        <v>155</v>
      </c>
      <c r="J366" s="3" t="s">
        <v>186</v>
      </c>
      <c r="O366" s="3" t="s">
        <v>186</v>
      </c>
      <c r="T366" s="3" t="s">
        <v>186</v>
      </c>
      <c r="W366" s="3" t="s">
        <v>157</v>
      </c>
      <c r="AC366" s="3" t="s">
        <v>158</v>
      </c>
      <c r="AG366" s="3" t="s">
        <v>224</v>
      </c>
      <c r="AH366" s="3">
        <v>2008.0</v>
      </c>
      <c r="AI366" s="3" t="s">
        <v>187</v>
      </c>
      <c r="AJ366" s="3" t="s">
        <v>188</v>
      </c>
      <c r="AN366" s="3" t="s">
        <v>189</v>
      </c>
      <c r="AP366" s="3" t="s">
        <v>250</v>
      </c>
      <c r="AQ366" s="3" t="s">
        <v>210</v>
      </c>
      <c r="AR366" s="3" t="s">
        <v>190</v>
      </c>
      <c r="AS366" s="3" t="s">
        <v>250</v>
      </c>
      <c r="AT366" s="3" t="s">
        <v>234</v>
      </c>
      <c r="AU366" s="3" t="s">
        <v>153</v>
      </c>
      <c r="AV366" s="3" t="s">
        <v>153</v>
      </c>
      <c r="AW366" s="3" t="s">
        <v>163</v>
      </c>
      <c r="AX366" s="3" t="s">
        <v>153</v>
      </c>
      <c r="AY366" s="3" t="s">
        <v>293</v>
      </c>
      <c r="BD366" s="3" t="s">
        <v>153</v>
      </c>
      <c r="BE366" s="3" t="s">
        <v>164</v>
      </c>
      <c r="BF366" s="3" t="s">
        <v>164</v>
      </c>
      <c r="BG366" s="3" t="s">
        <v>220</v>
      </c>
      <c r="BH366" s="3" t="s">
        <v>191</v>
      </c>
      <c r="BI366" s="3" t="s">
        <v>193</v>
      </c>
      <c r="BJ366" s="3" t="s">
        <v>193</v>
      </c>
      <c r="BK366" s="3" t="s">
        <v>194</v>
      </c>
      <c r="BL366" s="3" t="s">
        <v>195</v>
      </c>
      <c r="BM366" s="3" t="s">
        <v>193</v>
      </c>
      <c r="BN366" s="3" t="s">
        <v>193</v>
      </c>
      <c r="BO366" s="3" t="s">
        <v>193</v>
      </c>
      <c r="BP366" s="3" t="s">
        <v>192</v>
      </c>
      <c r="BQ366" s="3" t="s">
        <v>166</v>
      </c>
      <c r="BR366" s="3" t="s">
        <v>197</v>
      </c>
      <c r="BS366" s="3" t="s">
        <v>203</v>
      </c>
      <c r="BT366" s="3" t="s">
        <v>197</v>
      </c>
      <c r="BU366" s="3" t="s">
        <v>181</v>
      </c>
      <c r="BV366" s="3" t="s">
        <v>181</v>
      </c>
      <c r="BW366" s="3" t="s">
        <v>181</v>
      </c>
      <c r="BX366" s="3" t="s">
        <v>193</v>
      </c>
      <c r="BY366" s="3" t="s">
        <v>195</v>
      </c>
      <c r="BZ366" s="3" t="s">
        <v>165</v>
      </c>
      <c r="CA366" s="3" t="s">
        <v>195</v>
      </c>
      <c r="CB366" s="3" t="s">
        <v>155</v>
      </c>
      <c r="CF366" s="3" t="s">
        <v>155</v>
      </c>
      <c r="CG366" s="3" t="s">
        <v>155</v>
      </c>
      <c r="CH366" s="3">
        <v>0.0</v>
      </c>
      <c r="CI366" s="3" t="s">
        <v>172</v>
      </c>
      <c r="CS366" s="3" t="s">
        <v>155</v>
      </c>
      <c r="CY366" s="3" t="s">
        <v>180</v>
      </c>
      <c r="CZ366" s="3" t="s">
        <v>199</v>
      </c>
      <c r="DA366" s="3" t="s">
        <v>199</v>
      </c>
      <c r="DB366" s="3" t="s">
        <v>200</v>
      </c>
      <c r="DC366" s="3" t="s">
        <v>179</v>
      </c>
      <c r="DD366" s="3" t="s">
        <v>200</v>
      </c>
      <c r="DE366" s="3" t="s">
        <v>200</v>
      </c>
      <c r="DF366" s="3" t="s">
        <v>178</v>
      </c>
      <c r="DG366" s="3" t="s">
        <v>178</v>
      </c>
      <c r="DH366" s="3" t="s">
        <v>201</v>
      </c>
      <c r="DI366" s="3" t="s">
        <v>178</v>
      </c>
      <c r="DJ366" s="3" t="s">
        <v>178</v>
      </c>
      <c r="DK366" s="3" t="s">
        <v>196</v>
      </c>
      <c r="DL366" s="3" t="s">
        <v>181</v>
      </c>
      <c r="DM366" s="3" t="s">
        <v>197</v>
      </c>
      <c r="DN366" s="3" t="s">
        <v>197</v>
      </c>
      <c r="DO366" s="3" t="s">
        <v>203</v>
      </c>
      <c r="DP366" s="3" t="s">
        <v>197</v>
      </c>
      <c r="DQ366" s="3" t="s">
        <v>197</v>
      </c>
      <c r="DR366" s="3" t="s">
        <v>181</v>
      </c>
      <c r="DS366" s="3" t="s">
        <v>181</v>
      </c>
      <c r="DT366" s="3" t="s">
        <v>196</v>
      </c>
      <c r="DU366" s="3" t="s">
        <v>203</v>
      </c>
      <c r="DV366" s="3" t="s">
        <v>197</v>
      </c>
      <c r="DW366" s="3" t="s">
        <v>196</v>
      </c>
      <c r="DX366" s="3" t="s">
        <v>197</v>
      </c>
      <c r="DY366" s="3" t="s">
        <v>197</v>
      </c>
      <c r="DZ366" s="3" t="s">
        <v>197</v>
      </c>
      <c r="EA366" s="3" t="s">
        <v>214</v>
      </c>
      <c r="EB366" s="3" t="s">
        <v>214</v>
      </c>
      <c r="EC366" s="3" t="s">
        <v>155</v>
      </c>
      <c r="ED366" s="3" t="s">
        <v>155</v>
      </c>
      <c r="EE366" s="3" t="s">
        <v>274</v>
      </c>
      <c r="EF366" s="3" t="s">
        <v>155</v>
      </c>
      <c r="EG366" s="3" t="s">
        <v>274</v>
      </c>
      <c r="EH366" s="3" t="s">
        <v>215</v>
      </c>
      <c r="EI366" s="3" t="s">
        <v>247</v>
      </c>
      <c r="EJ366" s="3" t="s">
        <v>247</v>
      </c>
      <c r="EK366" s="3" t="s">
        <v>182</v>
      </c>
      <c r="EL366" s="3" t="s">
        <v>182</v>
      </c>
      <c r="EM366" s="3" t="s">
        <v>182</v>
      </c>
      <c r="EN366" s="3" t="s">
        <v>182</v>
      </c>
      <c r="EO366" s="3" t="s">
        <v>206</v>
      </c>
      <c r="EP366" s="3" t="s">
        <v>206</v>
      </c>
      <c r="EQ366" s="3" t="s">
        <v>193</v>
      </c>
      <c r="ER366" s="3" t="s">
        <v>206</v>
      </c>
      <c r="ES366" s="3" t="s">
        <v>192</v>
      </c>
      <c r="ET366" s="3" t="s">
        <v>192</v>
      </c>
      <c r="EU366" s="3" t="s">
        <v>192</v>
      </c>
      <c r="EV366" s="3" t="s">
        <v>678</v>
      </c>
      <c r="EW366" s="4" t="str">
        <f>TEXT("6281907002125645359","0")</f>
        <v>6281907002125645359</v>
      </c>
    </row>
    <row r="367">
      <c r="A367" s="2">
        <v>45851.048842592594</v>
      </c>
      <c r="B367" s="3" t="s">
        <v>153</v>
      </c>
      <c r="C367" s="3" t="s">
        <v>155</v>
      </c>
      <c r="E367" s="3" t="s">
        <v>155</v>
      </c>
      <c r="F367" s="3" t="s">
        <v>155</v>
      </c>
      <c r="G367" s="3" t="s">
        <v>155</v>
      </c>
      <c r="J367" s="3" t="s">
        <v>186</v>
      </c>
      <c r="N367" s="3" t="s">
        <v>158</v>
      </c>
      <c r="R367" s="3" t="s">
        <v>157</v>
      </c>
      <c r="X367" s="3" t="s">
        <v>158</v>
      </c>
      <c r="AC367" s="3" t="s">
        <v>158</v>
      </c>
      <c r="AG367" s="3" t="s">
        <v>224</v>
      </c>
      <c r="AH367" s="3">
        <v>2020.0</v>
      </c>
      <c r="AI367" s="3" t="s">
        <v>187</v>
      </c>
      <c r="AM367" s="3" t="s">
        <v>272</v>
      </c>
      <c r="AN367" s="3" t="s">
        <v>189</v>
      </c>
      <c r="AP367" s="3" t="s">
        <v>190</v>
      </c>
      <c r="AQ367" s="3" t="s">
        <v>190</v>
      </c>
      <c r="AR367" s="3" t="s">
        <v>210</v>
      </c>
      <c r="AS367" s="3" t="s">
        <v>190</v>
      </c>
      <c r="AT367" s="3" t="s">
        <v>218</v>
      </c>
      <c r="AU367" s="3" t="s">
        <v>153</v>
      </c>
      <c r="AV367" s="3" t="s">
        <v>155</v>
      </c>
      <c r="BD367" s="3" t="s">
        <v>153</v>
      </c>
      <c r="BE367" s="3" t="s">
        <v>164</v>
      </c>
      <c r="BF367" s="3" t="s">
        <v>213</v>
      </c>
      <c r="BG367" s="3" t="s">
        <v>156</v>
      </c>
      <c r="BH367" s="3" t="s">
        <v>213</v>
      </c>
      <c r="BI367" s="3" t="s">
        <v>195</v>
      </c>
      <c r="BJ367" s="3" t="s">
        <v>193</v>
      </c>
      <c r="BK367" s="3" t="s">
        <v>193</v>
      </c>
      <c r="BL367" s="3" t="s">
        <v>193</v>
      </c>
      <c r="BM367" s="3" t="s">
        <v>195</v>
      </c>
      <c r="BN367" s="3" t="s">
        <v>193</v>
      </c>
      <c r="BO367" s="3" t="s">
        <v>193</v>
      </c>
      <c r="BP367" s="3" t="s">
        <v>193</v>
      </c>
      <c r="BQ367" s="3" t="s">
        <v>196</v>
      </c>
      <c r="BR367" s="3" t="s">
        <v>166</v>
      </c>
      <c r="BS367" s="3" t="s">
        <v>197</v>
      </c>
      <c r="BT367" s="3" t="s">
        <v>166</v>
      </c>
      <c r="BU367" s="3" t="s">
        <v>196</v>
      </c>
      <c r="BV367" s="3" t="s">
        <v>196</v>
      </c>
      <c r="BW367" s="3" t="s">
        <v>196</v>
      </c>
      <c r="BX367" s="3" t="s">
        <v>193</v>
      </c>
      <c r="BY367" s="3" t="s">
        <v>195</v>
      </c>
      <c r="BZ367" s="3" t="s">
        <v>193</v>
      </c>
      <c r="CA367" s="3" t="s">
        <v>192</v>
      </c>
      <c r="CB367" s="3" t="s">
        <v>155</v>
      </c>
      <c r="CF367" s="3" t="s">
        <v>155</v>
      </c>
      <c r="CG367" s="3" t="s">
        <v>155</v>
      </c>
      <c r="CH367" s="3">
        <v>2.0</v>
      </c>
      <c r="CO367" s="3" t="s">
        <v>298</v>
      </c>
      <c r="CS367" s="3" t="s">
        <v>153</v>
      </c>
      <c r="CT367" s="3" t="s">
        <v>299</v>
      </c>
      <c r="CU367" s="3" t="s">
        <v>300</v>
      </c>
      <c r="CV367" s="3" t="s">
        <v>384</v>
      </c>
      <c r="CW367" s="3" t="s">
        <v>302</v>
      </c>
      <c r="CX367" s="3" t="s">
        <v>155</v>
      </c>
      <c r="CY367" s="3" t="s">
        <v>221</v>
      </c>
      <c r="CZ367" s="3" t="s">
        <v>179</v>
      </c>
      <c r="DA367" s="3" t="s">
        <v>179</v>
      </c>
      <c r="DB367" s="3" t="s">
        <v>179</v>
      </c>
      <c r="DC367" s="3" t="s">
        <v>179</v>
      </c>
      <c r="DD367" s="3" t="s">
        <v>200</v>
      </c>
      <c r="DE367" s="3" t="s">
        <v>200</v>
      </c>
      <c r="DF367" s="3" t="s">
        <v>230</v>
      </c>
      <c r="DG367" s="3" t="s">
        <v>230</v>
      </c>
      <c r="DH367" s="3" t="s">
        <v>180</v>
      </c>
      <c r="DI367" s="3" t="s">
        <v>180</v>
      </c>
      <c r="DJ367" s="3" t="s">
        <v>180</v>
      </c>
      <c r="DK367" s="3" t="s">
        <v>196</v>
      </c>
      <c r="DL367" s="3" t="s">
        <v>196</v>
      </c>
      <c r="DM367" s="3" t="s">
        <v>197</v>
      </c>
      <c r="DN367" s="3" t="s">
        <v>202</v>
      </c>
      <c r="DO367" s="3" t="s">
        <v>181</v>
      </c>
      <c r="DP367" s="3" t="s">
        <v>196</v>
      </c>
      <c r="DQ367" s="3" t="s">
        <v>202</v>
      </c>
      <c r="DR367" s="3" t="s">
        <v>202</v>
      </c>
      <c r="DS367" s="3" t="s">
        <v>197</v>
      </c>
      <c r="DT367" s="3" t="s">
        <v>197</v>
      </c>
      <c r="DU367" s="3" t="s">
        <v>197</v>
      </c>
      <c r="DV367" s="3" t="s">
        <v>196</v>
      </c>
      <c r="DW367" s="3" t="s">
        <v>196</v>
      </c>
      <c r="DX367" s="3" t="s">
        <v>196</v>
      </c>
      <c r="DY367" s="3" t="s">
        <v>197</v>
      </c>
      <c r="DZ367" s="3" t="s">
        <v>197</v>
      </c>
      <c r="EA367" s="3" t="s">
        <v>155</v>
      </c>
      <c r="EB367" s="3" t="s">
        <v>155</v>
      </c>
      <c r="EC367" s="3" t="s">
        <v>155</v>
      </c>
      <c r="ED367" s="3" t="s">
        <v>155</v>
      </c>
      <c r="EE367" s="3" t="s">
        <v>155</v>
      </c>
      <c r="EF367" s="3" t="s">
        <v>155</v>
      </c>
      <c r="EG367" s="3" t="s">
        <v>155</v>
      </c>
      <c r="EH367" s="3" t="s">
        <v>222</v>
      </c>
      <c r="EI367" s="3" t="s">
        <v>222</v>
      </c>
      <c r="EJ367" s="3" t="s">
        <v>222</v>
      </c>
      <c r="EK367" s="3" t="s">
        <v>247</v>
      </c>
      <c r="EL367" s="3" t="s">
        <v>182</v>
      </c>
      <c r="EM367" s="3" t="s">
        <v>182</v>
      </c>
      <c r="EN367" s="3" t="s">
        <v>222</v>
      </c>
      <c r="EO367" s="3" t="s">
        <v>193</v>
      </c>
      <c r="EP367" s="3" t="s">
        <v>206</v>
      </c>
      <c r="EQ367" s="3" t="s">
        <v>192</v>
      </c>
      <c r="ER367" s="3" t="s">
        <v>192</v>
      </c>
      <c r="ES367" s="3" t="s">
        <v>193</v>
      </c>
      <c r="ET367" s="3" t="s">
        <v>206</v>
      </c>
      <c r="EU367" s="3" t="s">
        <v>206</v>
      </c>
      <c r="EV367" s="3" t="s">
        <v>679</v>
      </c>
      <c r="EW367" s="4" t="str">
        <f>TEXT("6281926204833396469","0")</f>
        <v>6281926204833396469</v>
      </c>
    </row>
    <row r="368">
      <c r="A368" s="2">
        <v>45851.30758101852</v>
      </c>
      <c r="B368" s="3" t="s">
        <v>153</v>
      </c>
      <c r="C368" s="3" t="s">
        <v>155</v>
      </c>
      <c r="E368" s="3" t="s">
        <v>155</v>
      </c>
      <c r="F368" s="3" t="s">
        <v>155</v>
      </c>
      <c r="G368" s="3" t="s">
        <v>155</v>
      </c>
      <c r="I368" s="3" t="s">
        <v>158</v>
      </c>
      <c r="N368" s="3" t="s">
        <v>158</v>
      </c>
      <c r="R368" s="3" t="s">
        <v>157</v>
      </c>
      <c r="W368" s="3" t="s">
        <v>157</v>
      </c>
      <c r="AB368" s="3" t="s">
        <v>157</v>
      </c>
      <c r="AG368" s="3" t="s">
        <v>217</v>
      </c>
      <c r="AH368" s="3">
        <v>2023.0</v>
      </c>
      <c r="AI368" s="3" t="s">
        <v>187</v>
      </c>
      <c r="AK368" s="3" t="s">
        <v>258</v>
      </c>
      <c r="AN368" s="3" t="s">
        <v>233</v>
      </c>
      <c r="AP368" s="3" t="s">
        <v>190</v>
      </c>
      <c r="AQ368" s="3" t="s">
        <v>250</v>
      </c>
      <c r="AR368" s="3" t="s">
        <v>250</v>
      </c>
      <c r="AS368" s="3" t="s">
        <v>250</v>
      </c>
      <c r="AT368" s="3" t="s">
        <v>251</v>
      </c>
      <c r="AU368" s="3" t="s">
        <v>155</v>
      </c>
      <c r="BD368" s="3" t="s">
        <v>153</v>
      </c>
      <c r="BE368" s="3" t="s">
        <v>191</v>
      </c>
      <c r="BF368" s="3" t="s">
        <v>191</v>
      </c>
      <c r="BG368" s="3" t="s">
        <v>227</v>
      </c>
      <c r="BH368" s="3" t="s">
        <v>220</v>
      </c>
      <c r="BI368" s="3" t="s">
        <v>192</v>
      </c>
      <c r="BJ368" s="3" t="s">
        <v>193</v>
      </c>
      <c r="BK368" s="3" t="s">
        <v>192</v>
      </c>
      <c r="BL368" s="3" t="s">
        <v>193</v>
      </c>
      <c r="BM368" s="3" t="s">
        <v>193</v>
      </c>
      <c r="BN368" s="3" t="s">
        <v>193</v>
      </c>
      <c r="BO368" s="3" t="s">
        <v>193</v>
      </c>
      <c r="BP368" s="3" t="s">
        <v>194</v>
      </c>
      <c r="BQ368" s="3" t="s">
        <v>203</v>
      </c>
      <c r="BR368" s="3" t="s">
        <v>166</v>
      </c>
      <c r="BS368" s="3" t="s">
        <v>166</v>
      </c>
      <c r="BT368" s="3" t="s">
        <v>166</v>
      </c>
      <c r="BU368" s="3" t="s">
        <v>166</v>
      </c>
      <c r="BV368" s="3" t="s">
        <v>166</v>
      </c>
      <c r="BW368" s="3" t="s">
        <v>166</v>
      </c>
      <c r="CB368" s="3" t="s">
        <v>153</v>
      </c>
      <c r="CC368" s="3" t="s">
        <v>235</v>
      </c>
      <c r="CD368" s="3" t="s">
        <v>168</v>
      </c>
      <c r="CE368" s="3" t="s">
        <v>169</v>
      </c>
      <c r="CF368" s="3" t="s">
        <v>155</v>
      </c>
      <c r="CG368" s="3" t="s">
        <v>155</v>
      </c>
      <c r="CH368" s="3">
        <v>0.0</v>
      </c>
      <c r="CR368" s="3" t="s">
        <v>680</v>
      </c>
      <c r="CS368" s="3" t="s">
        <v>153</v>
      </c>
      <c r="CT368" s="3" t="s">
        <v>299</v>
      </c>
      <c r="CU368" s="3" t="s">
        <v>568</v>
      </c>
      <c r="CV368" s="3" t="s">
        <v>632</v>
      </c>
      <c r="CW368" s="3" t="s">
        <v>302</v>
      </c>
      <c r="CX368" s="3" t="s">
        <v>155</v>
      </c>
      <c r="CY368" s="3" t="s">
        <v>221</v>
      </c>
      <c r="CZ368" s="3" t="s">
        <v>179</v>
      </c>
      <c r="DA368" s="3" t="s">
        <v>200</v>
      </c>
      <c r="DB368" s="3" t="s">
        <v>200</v>
      </c>
      <c r="DC368" s="3" t="s">
        <v>200</v>
      </c>
      <c r="DD368" s="3" t="s">
        <v>200</v>
      </c>
      <c r="DE368" s="3" t="s">
        <v>200</v>
      </c>
      <c r="DF368" s="3" t="s">
        <v>230</v>
      </c>
      <c r="DG368" s="3" t="s">
        <v>178</v>
      </c>
      <c r="DH368" s="3" t="s">
        <v>178</v>
      </c>
      <c r="DI368" s="3" t="s">
        <v>178</v>
      </c>
      <c r="DJ368" s="3" t="s">
        <v>178</v>
      </c>
      <c r="DK368" s="3" t="s">
        <v>181</v>
      </c>
      <c r="DL368" s="3" t="s">
        <v>196</v>
      </c>
      <c r="DM368" s="3" t="s">
        <v>197</v>
      </c>
      <c r="DN368" s="3" t="s">
        <v>202</v>
      </c>
      <c r="DO368" s="3" t="s">
        <v>202</v>
      </c>
      <c r="DP368" s="3" t="s">
        <v>202</v>
      </c>
      <c r="DQ368" s="3" t="s">
        <v>202</v>
      </c>
      <c r="DR368" s="3" t="s">
        <v>202</v>
      </c>
      <c r="DS368" s="3" t="s">
        <v>202</v>
      </c>
      <c r="DT368" s="3" t="s">
        <v>203</v>
      </c>
      <c r="DU368" s="3" t="s">
        <v>202</v>
      </c>
      <c r="DV368" s="3" t="s">
        <v>202</v>
      </c>
      <c r="DW368" s="3" t="s">
        <v>202</v>
      </c>
      <c r="DX368" s="3" t="s">
        <v>202</v>
      </c>
      <c r="DY368" s="3" t="s">
        <v>202</v>
      </c>
      <c r="DZ368" s="3" t="s">
        <v>202</v>
      </c>
      <c r="EA368" s="3" t="s">
        <v>155</v>
      </c>
      <c r="EB368" s="3" t="s">
        <v>155</v>
      </c>
      <c r="EC368" s="3" t="s">
        <v>155</v>
      </c>
      <c r="ED368" s="3" t="s">
        <v>155</v>
      </c>
      <c r="EE368" s="3" t="s">
        <v>155</v>
      </c>
      <c r="EF368" s="3" t="s">
        <v>155</v>
      </c>
      <c r="EG368" s="3" t="s">
        <v>155</v>
      </c>
      <c r="EH368" s="3" t="s">
        <v>222</v>
      </c>
      <c r="EI368" s="3" t="s">
        <v>222</v>
      </c>
      <c r="EJ368" s="3" t="s">
        <v>182</v>
      </c>
      <c r="EK368" s="3" t="s">
        <v>182</v>
      </c>
      <c r="EL368" s="3" t="s">
        <v>182</v>
      </c>
      <c r="EM368" s="3" t="s">
        <v>182</v>
      </c>
      <c r="EN368" s="3" t="s">
        <v>182</v>
      </c>
      <c r="EO368" s="3" t="s">
        <v>192</v>
      </c>
      <c r="EP368" s="3" t="s">
        <v>183</v>
      </c>
      <c r="EQ368" s="3" t="s">
        <v>183</v>
      </c>
      <c r="ER368" s="3" t="s">
        <v>192</v>
      </c>
      <c r="ES368" s="3" t="s">
        <v>192</v>
      </c>
      <c r="ET368" s="3" t="s">
        <v>206</v>
      </c>
      <c r="EU368" s="3" t="s">
        <v>192</v>
      </c>
      <c r="EV368" s="3" t="s">
        <v>681</v>
      </c>
      <c r="EW368" s="4" t="str">
        <f>TEXT("6282149751884723374","0")</f>
        <v>6282149751884723374</v>
      </c>
    </row>
    <row r="369">
      <c r="A369" s="2">
        <v>45851.471296296295</v>
      </c>
      <c r="B369" s="3" t="s">
        <v>153</v>
      </c>
      <c r="C369" s="3" t="s">
        <v>155</v>
      </c>
      <c r="E369" s="3" t="s">
        <v>153</v>
      </c>
      <c r="F369" s="3" t="s">
        <v>155</v>
      </c>
      <c r="G369" s="3" t="s">
        <v>153</v>
      </c>
      <c r="K369" s="3" t="s">
        <v>185</v>
      </c>
      <c r="P369" s="3" t="s">
        <v>185</v>
      </c>
      <c r="R369" s="3" t="s">
        <v>157</v>
      </c>
      <c r="Y369" s="3" t="s">
        <v>186</v>
      </c>
      <c r="AB369" s="3" t="s">
        <v>157</v>
      </c>
      <c r="AG369" s="3" t="s">
        <v>159</v>
      </c>
      <c r="AH369" s="3">
        <v>2018.0</v>
      </c>
      <c r="AI369" s="3" t="s">
        <v>242</v>
      </c>
      <c r="AP369" s="3" t="s">
        <v>190</v>
      </c>
      <c r="AQ369" s="3" t="s">
        <v>243</v>
      </c>
      <c r="AR369" s="3" t="s">
        <v>243</v>
      </c>
      <c r="AS369" s="3" t="s">
        <v>210</v>
      </c>
      <c r="AT369" s="3" t="s">
        <v>226</v>
      </c>
      <c r="AU369" s="3" t="s">
        <v>153</v>
      </c>
      <c r="AV369" s="3" t="s">
        <v>155</v>
      </c>
      <c r="BD369" s="3" t="s">
        <v>153</v>
      </c>
      <c r="BE369" s="3" t="s">
        <v>191</v>
      </c>
      <c r="BF369" s="3" t="s">
        <v>164</v>
      </c>
      <c r="BG369" s="3" t="s">
        <v>220</v>
      </c>
      <c r="BH369" s="3" t="s">
        <v>164</v>
      </c>
      <c r="BI369" s="3" t="s">
        <v>192</v>
      </c>
      <c r="BJ369" s="3" t="s">
        <v>192</v>
      </c>
      <c r="BK369" s="3" t="s">
        <v>195</v>
      </c>
      <c r="BL369" s="3" t="s">
        <v>195</v>
      </c>
      <c r="BM369" s="3" t="s">
        <v>195</v>
      </c>
      <c r="BN369" s="3" t="s">
        <v>194</v>
      </c>
      <c r="BO369" s="3" t="s">
        <v>194</v>
      </c>
      <c r="BP369" s="3" t="s">
        <v>192</v>
      </c>
      <c r="BQ369" s="3" t="s">
        <v>203</v>
      </c>
      <c r="BR369" s="3" t="s">
        <v>203</v>
      </c>
      <c r="BS369" s="3" t="s">
        <v>203</v>
      </c>
      <c r="BT369" s="3" t="s">
        <v>181</v>
      </c>
      <c r="BU369" s="3" t="s">
        <v>203</v>
      </c>
      <c r="BV369" s="3" t="s">
        <v>203</v>
      </c>
      <c r="BW369" s="3" t="s">
        <v>181</v>
      </c>
      <c r="BX369" s="3" t="s">
        <v>192</v>
      </c>
      <c r="BY369" s="3" t="s">
        <v>194</v>
      </c>
      <c r="BZ369" s="3" t="s">
        <v>194</v>
      </c>
      <c r="CA369" s="3" t="s">
        <v>194</v>
      </c>
      <c r="CB369" s="3" t="s">
        <v>153</v>
      </c>
      <c r="CC369" s="3" t="s">
        <v>167</v>
      </c>
      <c r="CD369" s="3" t="s">
        <v>168</v>
      </c>
      <c r="CE369" s="3" t="s">
        <v>155</v>
      </c>
      <c r="CF369" s="3" t="s">
        <v>155</v>
      </c>
      <c r="CG369" s="3" t="s">
        <v>267</v>
      </c>
      <c r="CH369" s="3">
        <v>2.0</v>
      </c>
      <c r="CK369" s="3" t="s">
        <v>307</v>
      </c>
      <c r="CS369" s="3" t="s">
        <v>153</v>
      </c>
      <c r="CT369" s="3" t="s">
        <v>299</v>
      </c>
      <c r="CU369" s="3" t="s">
        <v>300</v>
      </c>
      <c r="CV369" s="3" t="s">
        <v>301</v>
      </c>
      <c r="CW369" s="3" t="s">
        <v>308</v>
      </c>
      <c r="CX369" s="3" t="s">
        <v>177</v>
      </c>
      <c r="CY369" s="3" t="s">
        <v>178</v>
      </c>
      <c r="CZ369" s="3" t="s">
        <v>229</v>
      </c>
      <c r="DA369" s="3" t="s">
        <v>229</v>
      </c>
      <c r="DB369" s="3" t="s">
        <v>199</v>
      </c>
      <c r="DC369" s="3" t="s">
        <v>229</v>
      </c>
      <c r="DD369" s="3" t="s">
        <v>229</v>
      </c>
      <c r="DE369" s="3" t="s">
        <v>200</v>
      </c>
      <c r="DF369" s="3" t="s">
        <v>201</v>
      </c>
      <c r="DG369" s="3" t="s">
        <v>201</v>
      </c>
      <c r="DH369" s="3" t="s">
        <v>201</v>
      </c>
      <c r="DI369" s="3" t="s">
        <v>180</v>
      </c>
      <c r="DJ369" s="3" t="s">
        <v>201</v>
      </c>
      <c r="DK369" s="3" t="s">
        <v>203</v>
      </c>
      <c r="DL369" s="3" t="s">
        <v>203</v>
      </c>
      <c r="DM369" s="3" t="s">
        <v>196</v>
      </c>
      <c r="DN369" s="3" t="s">
        <v>203</v>
      </c>
      <c r="DO369" s="3" t="s">
        <v>203</v>
      </c>
      <c r="DP369" s="3" t="s">
        <v>203</v>
      </c>
      <c r="DQ369" s="3" t="s">
        <v>196</v>
      </c>
      <c r="DR369" s="3" t="s">
        <v>196</v>
      </c>
      <c r="DS369" s="3" t="s">
        <v>196</v>
      </c>
      <c r="DT369" s="3" t="s">
        <v>203</v>
      </c>
      <c r="DU369" s="3" t="s">
        <v>203</v>
      </c>
      <c r="DV369" s="3" t="s">
        <v>197</v>
      </c>
      <c r="DW369" s="3" t="s">
        <v>197</v>
      </c>
      <c r="DX369" s="3" t="s">
        <v>196</v>
      </c>
      <c r="DY369" s="3" t="s">
        <v>196</v>
      </c>
      <c r="DZ369" s="3" t="s">
        <v>181</v>
      </c>
      <c r="EA369" s="3" t="s">
        <v>214</v>
      </c>
      <c r="EB369" s="3" t="s">
        <v>214</v>
      </c>
      <c r="EC369" s="3" t="s">
        <v>155</v>
      </c>
      <c r="ED369" s="3" t="s">
        <v>155</v>
      </c>
      <c r="EE369" s="3" t="s">
        <v>155</v>
      </c>
      <c r="EF369" s="3" t="s">
        <v>214</v>
      </c>
      <c r="EG369" s="3" t="s">
        <v>214</v>
      </c>
      <c r="EH369" s="3" t="s">
        <v>204</v>
      </c>
      <c r="EI369" s="3" t="s">
        <v>204</v>
      </c>
      <c r="EJ369" s="3" t="s">
        <v>204</v>
      </c>
      <c r="EK369" s="3" t="s">
        <v>204</v>
      </c>
      <c r="EL369" s="3" t="s">
        <v>182</v>
      </c>
      <c r="EM369" s="3" t="s">
        <v>222</v>
      </c>
      <c r="EN369" s="3" t="s">
        <v>215</v>
      </c>
      <c r="EO369" s="3" t="s">
        <v>205</v>
      </c>
      <c r="EP369" s="3" t="s">
        <v>205</v>
      </c>
      <c r="EQ369" s="3" t="s">
        <v>206</v>
      </c>
      <c r="ER369" s="3" t="s">
        <v>192</v>
      </c>
      <c r="ES369" s="3" t="s">
        <v>206</v>
      </c>
      <c r="ET369" s="3" t="s">
        <v>205</v>
      </c>
      <c r="EU369" s="3" t="s">
        <v>205</v>
      </c>
      <c r="EV369" s="3" t="s">
        <v>682</v>
      </c>
      <c r="EW369" s="4" t="str">
        <f>TEXT("6282291207785020552","0")</f>
        <v>6282291207785020552</v>
      </c>
    </row>
    <row r="370">
      <c r="A370" s="2">
        <v>45851.67935185185</v>
      </c>
      <c r="B370" s="3" t="s">
        <v>153</v>
      </c>
      <c r="C370" s="3" t="s">
        <v>155</v>
      </c>
      <c r="E370" s="3" t="s">
        <v>153</v>
      </c>
      <c r="F370" s="3" t="s">
        <v>153</v>
      </c>
      <c r="G370" s="3" t="s">
        <v>153</v>
      </c>
      <c r="J370" s="3" t="s">
        <v>186</v>
      </c>
      <c r="N370" s="3" t="s">
        <v>158</v>
      </c>
      <c r="S370" s="3" t="s">
        <v>158</v>
      </c>
      <c r="W370" s="3" t="s">
        <v>157</v>
      </c>
      <c r="AB370" s="3" t="s">
        <v>157</v>
      </c>
      <c r="AG370" s="3" t="s">
        <v>159</v>
      </c>
      <c r="AH370" s="3">
        <v>2018.0</v>
      </c>
      <c r="AI370" s="3" t="s">
        <v>279</v>
      </c>
      <c r="AO370" s="3" t="s">
        <v>155</v>
      </c>
      <c r="AP370" s="3" t="s">
        <v>190</v>
      </c>
      <c r="AQ370" s="3" t="s">
        <v>190</v>
      </c>
      <c r="AR370" s="3" t="s">
        <v>210</v>
      </c>
      <c r="AS370" s="3" t="s">
        <v>243</v>
      </c>
      <c r="AT370" s="3" t="s">
        <v>226</v>
      </c>
      <c r="AU370" s="3" t="s">
        <v>155</v>
      </c>
      <c r="BD370" s="3" t="s">
        <v>153</v>
      </c>
      <c r="BE370" s="3" t="s">
        <v>227</v>
      </c>
      <c r="BF370" s="3" t="s">
        <v>227</v>
      </c>
      <c r="BG370" s="3" t="s">
        <v>156</v>
      </c>
      <c r="BH370" s="3" t="s">
        <v>191</v>
      </c>
      <c r="BI370" s="3" t="s">
        <v>193</v>
      </c>
      <c r="BJ370" s="3" t="s">
        <v>192</v>
      </c>
      <c r="BK370" s="3" t="s">
        <v>194</v>
      </c>
      <c r="BL370" s="3" t="s">
        <v>194</v>
      </c>
      <c r="BM370" s="3" t="s">
        <v>193</v>
      </c>
      <c r="BN370" s="3" t="s">
        <v>194</v>
      </c>
      <c r="BO370" s="3" t="s">
        <v>193</v>
      </c>
      <c r="BP370" s="3" t="s">
        <v>193</v>
      </c>
      <c r="BQ370" s="3" t="s">
        <v>197</v>
      </c>
      <c r="BR370" s="3" t="s">
        <v>196</v>
      </c>
      <c r="BS370" s="3" t="s">
        <v>197</v>
      </c>
      <c r="BT370" s="3" t="s">
        <v>196</v>
      </c>
      <c r="BU370" s="3" t="s">
        <v>166</v>
      </c>
      <c r="BV370" s="3" t="s">
        <v>196</v>
      </c>
      <c r="BW370" s="3" t="s">
        <v>166</v>
      </c>
      <c r="CB370" s="3" t="s">
        <v>155</v>
      </c>
      <c r="CF370" s="3" t="s">
        <v>280</v>
      </c>
      <c r="CG370" s="3" t="s">
        <v>240</v>
      </c>
      <c r="CH370" s="3">
        <v>1.0</v>
      </c>
      <c r="CI370" s="3" t="s">
        <v>172</v>
      </c>
      <c r="CS370" s="3" t="s">
        <v>155</v>
      </c>
      <c r="CY370" s="3" t="s">
        <v>221</v>
      </c>
      <c r="CZ370" s="3" t="s">
        <v>179</v>
      </c>
      <c r="DA370" s="3" t="s">
        <v>199</v>
      </c>
      <c r="DB370" s="3" t="s">
        <v>200</v>
      </c>
      <c r="DC370" s="3" t="s">
        <v>200</v>
      </c>
      <c r="DD370" s="3" t="s">
        <v>200</v>
      </c>
      <c r="DE370" s="3" t="s">
        <v>200</v>
      </c>
      <c r="DF370" s="3" t="s">
        <v>230</v>
      </c>
      <c r="DG370" s="3" t="s">
        <v>230</v>
      </c>
      <c r="DH370" s="3" t="s">
        <v>230</v>
      </c>
      <c r="DI370" s="3" t="s">
        <v>230</v>
      </c>
      <c r="DJ370" s="3" t="s">
        <v>230</v>
      </c>
      <c r="DK370" s="3" t="s">
        <v>196</v>
      </c>
      <c r="DL370" s="3" t="s">
        <v>196</v>
      </c>
      <c r="DM370" s="3" t="s">
        <v>197</v>
      </c>
      <c r="DN370" s="3" t="s">
        <v>202</v>
      </c>
      <c r="DO370" s="3" t="s">
        <v>196</v>
      </c>
      <c r="DP370" s="3" t="s">
        <v>197</v>
      </c>
      <c r="DQ370" s="3" t="s">
        <v>203</v>
      </c>
      <c r="DR370" s="3" t="s">
        <v>203</v>
      </c>
      <c r="DS370" s="3" t="s">
        <v>203</v>
      </c>
      <c r="DT370" s="3" t="s">
        <v>203</v>
      </c>
      <c r="DU370" s="3" t="s">
        <v>181</v>
      </c>
      <c r="DV370" s="3" t="s">
        <v>197</v>
      </c>
      <c r="DW370" s="3" t="s">
        <v>197</v>
      </c>
      <c r="DX370" s="3" t="s">
        <v>202</v>
      </c>
      <c r="DY370" s="3" t="s">
        <v>202</v>
      </c>
      <c r="DZ370" s="3" t="s">
        <v>197</v>
      </c>
      <c r="EA370" s="3" t="s">
        <v>155</v>
      </c>
      <c r="EB370" s="3" t="s">
        <v>155</v>
      </c>
      <c r="EC370" s="3" t="s">
        <v>155</v>
      </c>
      <c r="ED370" s="3" t="s">
        <v>155</v>
      </c>
      <c r="EE370" s="3" t="s">
        <v>155</v>
      </c>
      <c r="EF370" s="3" t="s">
        <v>155</v>
      </c>
      <c r="EG370" s="3" t="s">
        <v>155</v>
      </c>
      <c r="EH370" s="3" t="s">
        <v>204</v>
      </c>
      <c r="EI370" s="3" t="s">
        <v>204</v>
      </c>
      <c r="EJ370" s="3" t="s">
        <v>204</v>
      </c>
      <c r="EK370" s="3" t="s">
        <v>204</v>
      </c>
      <c r="EL370" s="3" t="s">
        <v>182</v>
      </c>
      <c r="EM370" s="3" t="s">
        <v>182</v>
      </c>
      <c r="EN370" s="3" t="s">
        <v>215</v>
      </c>
      <c r="EO370" s="3" t="s">
        <v>205</v>
      </c>
      <c r="EP370" s="3" t="s">
        <v>205</v>
      </c>
      <c r="EQ370" s="3" t="s">
        <v>205</v>
      </c>
      <c r="ER370" s="3" t="s">
        <v>205</v>
      </c>
      <c r="ES370" s="3" t="s">
        <v>205</v>
      </c>
      <c r="ET370" s="3" t="s">
        <v>205</v>
      </c>
      <c r="EU370" s="3" t="s">
        <v>205</v>
      </c>
      <c r="EV370" s="3" t="s">
        <v>683</v>
      </c>
      <c r="EW370" s="4" t="str">
        <f>TEXT("6282470960643462893","0")</f>
        <v>6282470960643462893</v>
      </c>
    </row>
    <row r="371">
      <c r="A371" s="2">
        <v>45851.76008101852</v>
      </c>
      <c r="B371" s="3" t="s">
        <v>153</v>
      </c>
      <c r="C371" s="3" t="s">
        <v>155</v>
      </c>
      <c r="E371" s="3" t="s">
        <v>155</v>
      </c>
      <c r="F371" s="3" t="s">
        <v>153</v>
      </c>
      <c r="G371" s="3" t="s">
        <v>155</v>
      </c>
      <c r="J371" s="3" t="s">
        <v>186</v>
      </c>
      <c r="N371" s="3" t="s">
        <v>158</v>
      </c>
      <c r="R371" s="3" t="s">
        <v>157</v>
      </c>
      <c r="W371" s="3" t="s">
        <v>157</v>
      </c>
      <c r="AC371" s="3" t="s">
        <v>158</v>
      </c>
      <c r="AG371" s="3" t="s">
        <v>217</v>
      </c>
      <c r="AH371" s="3">
        <v>2015.0</v>
      </c>
      <c r="AI371" s="3" t="s">
        <v>187</v>
      </c>
      <c r="AK371" s="3" t="s">
        <v>258</v>
      </c>
      <c r="AN371" s="3" t="s">
        <v>233</v>
      </c>
      <c r="AP371" s="3" t="s">
        <v>210</v>
      </c>
      <c r="AQ371" s="3" t="s">
        <v>210</v>
      </c>
      <c r="AR371" s="3" t="s">
        <v>210</v>
      </c>
      <c r="AS371" s="3" t="s">
        <v>210</v>
      </c>
      <c r="AT371" s="3" t="s">
        <v>234</v>
      </c>
      <c r="AU371" s="3" t="s">
        <v>153</v>
      </c>
      <c r="AV371" s="3" t="s">
        <v>155</v>
      </c>
      <c r="BD371" s="3" t="s">
        <v>153</v>
      </c>
      <c r="BE371" s="3" t="s">
        <v>164</v>
      </c>
      <c r="BF371" s="3" t="s">
        <v>191</v>
      </c>
      <c r="BG371" s="3" t="s">
        <v>213</v>
      </c>
      <c r="BH371" s="3" t="s">
        <v>164</v>
      </c>
      <c r="BI371" s="3" t="s">
        <v>195</v>
      </c>
      <c r="BJ371" s="3" t="s">
        <v>195</v>
      </c>
      <c r="BK371" s="3" t="s">
        <v>195</v>
      </c>
      <c r="BL371" s="3" t="s">
        <v>195</v>
      </c>
      <c r="BM371" s="3" t="s">
        <v>195</v>
      </c>
      <c r="BN371" s="3" t="s">
        <v>195</v>
      </c>
      <c r="BO371" s="3" t="s">
        <v>195</v>
      </c>
      <c r="BP371" s="3" t="s">
        <v>195</v>
      </c>
      <c r="BQ371" s="3" t="s">
        <v>181</v>
      </c>
      <c r="BR371" s="3" t="s">
        <v>181</v>
      </c>
      <c r="BS371" s="3" t="s">
        <v>181</v>
      </c>
      <c r="BT371" s="3" t="s">
        <v>181</v>
      </c>
      <c r="BU371" s="3" t="s">
        <v>181</v>
      </c>
      <c r="BV371" s="3" t="s">
        <v>181</v>
      </c>
      <c r="BW371" s="3" t="s">
        <v>181</v>
      </c>
      <c r="BX371" s="3" t="s">
        <v>193</v>
      </c>
      <c r="BY371" s="3" t="s">
        <v>165</v>
      </c>
      <c r="BZ371" s="3" t="s">
        <v>165</v>
      </c>
      <c r="CA371" s="3" t="s">
        <v>165</v>
      </c>
      <c r="CB371" s="3" t="s">
        <v>155</v>
      </c>
      <c r="CF371" s="3" t="s">
        <v>280</v>
      </c>
      <c r="CG371" s="3" t="s">
        <v>240</v>
      </c>
      <c r="CH371" s="3">
        <v>3.0</v>
      </c>
      <c r="CI371" s="3" t="s">
        <v>172</v>
      </c>
      <c r="CS371" s="3" t="s">
        <v>155</v>
      </c>
      <c r="CY371" s="3" t="s">
        <v>201</v>
      </c>
      <c r="CZ371" s="3" t="s">
        <v>199</v>
      </c>
      <c r="DA371" s="3" t="s">
        <v>199</v>
      </c>
      <c r="DB371" s="3" t="s">
        <v>199</v>
      </c>
      <c r="DC371" s="3" t="s">
        <v>179</v>
      </c>
      <c r="DD371" s="3" t="s">
        <v>179</v>
      </c>
      <c r="DE371" s="3" t="s">
        <v>179</v>
      </c>
      <c r="DF371" s="3" t="s">
        <v>180</v>
      </c>
      <c r="DG371" s="3" t="s">
        <v>180</v>
      </c>
      <c r="DH371" s="3" t="s">
        <v>180</v>
      </c>
      <c r="DI371" s="3" t="s">
        <v>180</v>
      </c>
      <c r="DJ371" s="3" t="s">
        <v>180</v>
      </c>
      <c r="DK371" s="3" t="s">
        <v>181</v>
      </c>
      <c r="DL371" s="3" t="s">
        <v>181</v>
      </c>
      <c r="DM371" s="3" t="s">
        <v>196</v>
      </c>
      <c r="DN371" s="3" t="s">
        <v>196</v>
      </c>
      <c r="DO371" s="3" t="s">
        <v>181</v>
      </c>
      <c r="DP371" s="3" t="s">
        <v>181</v>
      </c>
      <c r="DQ371" s="3" t="s">
        <v>181</v>
      </c>
      <c r="DR371" s="3" t="s">
        <v>181</v>
      </c>
      <c r="DS371" s="3" t="s">
        <v>181</v>
      </c>
      <c r="DT371" s="3" t="s">
        <v>181</v>
      </c>
      <c r="DU371" s="3" t="s">
        <v>181</v>
      </c>
      <c r="DV371" s="3" t="s">
        <v>181</v>
      </c>
      <c r="DW371" s="3" t="s">
        <v>181</v>
      </c>
      <c r="DX371" s="3" t="s">
        <v>181</v>
      </c>
      <c r="DY371" s="3" t="s">
        <v>181</v>
      </c>
      <c r="DZ371" s="3" t="s">
        <v>181</v>
      </c>
      <c r="EA371" s="3" t="s">
        <v>155</v>
      </c>
      <c r="EB371" s="3" t="s">
        <v>155</v>
      </c>
      <c r="EC371" s="3" t="s">
        <v>155</v>
      </c>
      <c r="ED371" s="3" t="s">
        <v>155</v>
      </c>
      <c r="EE371" s="3" t="s">
        <v>155</v>
      </c>
      <c r="EF371" s="3" t="s">
        <v>155</v>
      </c>
      <c r="EG371" s="3" t="s">
        <v>155</v>
      </c>
      <c r="EH371" s="3" t="s">
        <v>222</v>
      </c>
      <c r="EI371" s="3" t="s">
        <v>247</v>
      </c>
      <c r="EJ371" s="3" t="s">
        <v>247</v>
      </c>
      <c r="EK371" s="3" t="s">
        <v>182</v>
      </c>
      <c r="EL371" s="3" t="s">
        <v>182</v>
      </c>
      <c r="EM371" s="3" t="s">
        <v>247</v>
      </c>
      <c r="EN371" s="3" t="s">
        <v>247</v>
      </c>
      <c r="EO371" s="3" t="s">
        <v>183</v>
      </c>
      <c r="EP371" s="3" t="s">
        <v>183</v>
      </c>
      <c r="EQ371" s="3" t="s">
        <v>183</v>
      </c>
      <c r="ER371" s="3" t="s">
        <v>183</v>
      </c>
      <c r="ES371" s="3" t="s">
        <v>183</v>
      </c>
      <c r="ET371" s="3" t="s">
        <v>183</v>
      </c>
      <c r="EU371" s="3" t="s">
        <v>183</v>
      </c>
      <c r="EV371" s="3" t="s">
        <v>684</v>
      </c>
      <c r="EW371" s="4" t="str">
        <f>TEXT("6282540718852945771","0")</f>
        <v>6282540718852945771</v>
      </c>
    </row>
    <row r="372">
      <c r="A372" s="2">
        <v>45851.862592592595</v>
      </c>
      <c r="B372" s="3" t="s">
        <v>153</v>
      </c>
      <c r="C372" s="3" t="s">
        <v>155</v>
      </c>
      <c r="E372" s="3" t="s">
        <v>155</v>
      </c>
      <c r="F372" s="3" t="s">
        <v>155</v>
      </c>
      <c r="G372" s="3" t="s">
        <v>155</v>
      </c>
      <c r="I372" s="3" t="s">
        <v>158</v>
      </c>
      <c r="O372" s="3" t="s">
        <v>186</v>
      </c>
      <c r="S372" s="3" t="s">
        <v>158</v>
      </c>
      <c r="Y372" s="3" t="s">
        <v>186</v>
      </c>
      <c r="AD372" s="3" t="s">
        <v>186</v>
      </c>
      <c r="AG372" s="3" t="s">
        <v>217</v>
      </c>
      <c r="AH372" s="3">
        <v>1996.0</v>
      </c>
      <c r="AI372" s="3" t="s">
        <v>286</v>
      </c>
      <c r="AO372" s="3" t="s">
        <v>153</v>
      </c>
      <c r="AP372" s="3" t="s">
        <v>210</v>
      </c>
      <c r="AQ372" s="3" t="s">
        <v>210</v>
      </c>
      <c r="AR372" s="3" t="s">
        <v>210</v>
      </c>
      <c r="AS372" s="3" t="s">
        <v>210</v>
      </c>
      <c r="AT372" s="3" t="s">
        <v>162</v>
      </c>
      <c r="AU372" s="3" t="s">
        <v>155</v>
      </c>
      <c r="BD372" s="3" t="s">
        <v>153</v>
      </c>
      <c r="BE372" s="3" t="s">
        <v>191</v>
      </c>
      <c r="BF372" s="3" t="s">
        <v>156</v>
      </c>
      <c r="BG372" s="3" t="s">
        <v>191</v>
      </c>
      <c r="BH372" s="3" t="s">
        <v>191</v>
      </c>
      <c r="BI372" s="3" t="s">
        <v>195</v>
      </c>
      <c r="BJ372" s="3" t="s">
        <v>195</v>
      </c>
      <c r="BK372" s="3" t="s">
        <v>195</v>
      </c>
      <c r="BL372" s="3" t="s">
        <v>195</v>
      </c>
      <c r="BM372" s="3" t="s">
        <v>195</v>
      </c>
      <c r="BN372" s="3" t="s">
        <v>195</v>
      </c>
      <c r="BO372" s="3" t="s">
        <v>195</v>
      </c>
      <c r="BP372" s="3" t="s">
        <v>195</v>
      </c>
      <c r="BQ372" s="3" t="s">
        <v>203</v>
      </c>
      <c r="BR372" s="3" t="s">
        <v>203</v>
      </c>
      <c r="BS372" s="3" t="s">
        <v>203</v>
      </c>
      <c r="BT372" s="3" t="s">
        <v>203</v>
      </c>
      <c r="BU372" s="3" t="s">
        <v>203</v>
      </c>
      <c r="BV372" s="3" t="s">
        <v>203</v>
      </c>
      <c r="BW372" s="3" t="s">
        <v>203</v>
      </c>
      <c r="CB372" s="3" t="s">
        <v>155</v>
      </c>
      <c r="CF372" s="3" t="s">
        <v>155</v>
      </c>
      <c r="CG372" s="3" t="s">
        <v>155</v>
      </c>
      <c r="CH372" s="3">
        <v>1.0</v>
      </c>
      <c r="CI372" s="3" t="s">
        <v>172</v>
      </c>
      <c r="CS372" s="3" t="s">
        <v>155</v>
      </c>
      <c r="CY372" s="3" t="s">
        <v>178</v>
      </c>
      <c r="CZ372" s="3" t="s">
        <v>199</v>
      </c>
      <c r="DA372" s="3" t="s">
        <v>199</v>
      </c>
      <c r="DB372" s="3" t="s">
        <v>199</v>
      </c>
      <c r="DC372" s="3" t="s">
        <v>199</v>
      </c>
      <c r="DD372" s="3" t="s">
        <v>199</v>
      </c>
      <c r="DE372" s="3" t="s">
        <v>199</v>
      </c>
      <c r="DF372" s="3" t="s">
        <v>180</v>
      </c>
      <c r="DG372" s="3" t="s">
        <v>180</v>
      </c>
      <c r="DH372" s="3" t="s">
        <v>180</v>
      </c>
      <c r="DI372" s="3" t="s">
        <v>180</v>
      </c>
      <c r="DJ372" s="3" t="s">
        <v>180</v>
      </c>
      <c r="DK372" s="3" t="s">
        <v>197</v>
      </c>
      <c r="DL372" s="3" t="s">
        <v>197</v>
      </c>
      <c r="DM372" s="3" t="s">
        <v>197</v>
      </c>
      <c r="DN372" s="3" t="s">
        <v>197</v>
      </c>
      <c r="DO372" s="3" t="s">
        <v>197</v>
      </c>
      <c r="DP372" s="3" t="s">
        <v>197</v>
      </c>
      <c r="DQ372" s="3" t="s">
        <v>197</v>
      </c>
      <c r="DR372" s="3" t="s">
        <v>197</v>
      </c>
      <c r="DS372" s="3" t="s">
        <v>197</v>
      </c>
      <c r="DT372" s="3" t="s">
        <v>197</v>
      </c>
      <c r="DU372" s="3" t="s">
        <v>197</v>
      </c>
      <c r="DV372" s="3" t="s">
        <v>197</v>
      </c>
      <c r="DW372" s="3" t="s">
        <v>197</v>
      </c>
      <c r="DX372" s="3" t="s">
        <v>197</v>
      </c>
      <c r="DY372" s="3" t="s">
        <v>197</v>
      </c>
      <c r="DZ372" s="3" t="s">
        <v>197</v>
      </c>
      <c r="EA372" s="3" t="s">
        <v>214</v>
      </c>
      <c r="EB372" s="3" t="s">
        <v>214</v>
      </c>
      <c r="EC372" s="3" t="s">
        <v>214</v>
      </c>
      <c r="ED372" s="3" t="s">
        <v>214</v>
      </c>
      <c r="EE372" s="3" t="s">
        <v>214</v>
      </c>
      <c r="EF372" s="3" t="s">
        <v>214</v>
      </c>
      <c r="EG372" s="3" t="s">
        <v>214</v>
      </c>
      <c r="EH372" s="3" t="s">
        <v>204</v>
      </c>
      <c r="EI372" s="3" t="s">
        <v>204</v>
      </c>
      <c r="EJ372" s="3" t="s">
        <v>204</v>
      </c>
      <c r="EK372" s="3" t="s">
        <v>204</v>
      </c>
      <c r="EL372" s="3" t="s">
        <v>204</v>
      </c>
      <c r="EM372" s="3" t="s">
        <v>204</v>
      </c>
      <c r="EN372" s="3" t="s">
        <v>204</v>
      </c>
      <c r="EO372" s="3" t="s">
        <v>205</v>
      </c>
      <c r="EP372" s="3" t="s">
        <v>205</v>
      </c>
      <c r="EQ372" s="3" t="s">
        <v>205</v>
      </c>
      <c r="ER372" s="3" t="s">
        <v>205</v>
      </c>
      <c r="ES372" s="3" t="s">
        <v>205</v>
      </c>
      <c r="ET372" s="3" t="s">
        <v>205</v>
      </c>
      <c r="EU372" s="3" t="s">
        <v>205</v>
      </c>
      <c r="EV372" s="3" t="s">
        <v>257</v>
      </c>
      <c r="EW372" s="4" t="str">
        <f>TEXT("6282629289246511065","0")</f>
        <v>6282629289246511065</v>
      </c>
    </row>
    <row r="373">
      <c r="A373" s="2">
        <v>45851.91280092593</v>
      </c>
      <c r="B373" s="3" t="s">
        <v>153</v>
      </c>
      <c r="C373" s="3" t="s">
        <v>155</v>
      </c>
      <c r="E373" s="3" t="s">
        <v>155</v>
      </c>
      <c r="F373" s="3" t="s">
        <v>155</v>
      </c>
      <c r="G373" s="3" t="s">
        <v>155</v>
      </c>
      <c r="J373" s="3" t="s">
        <v>186</v>
      </c>
      <c r="N373" s="3" t="s">
        <v>158</v>
      </c>
      <c r="R373" s="3" t="s">
        <v>157</v>
      </c>
      <c r="W373" s="3" t="s">
        <v>157</v>
      </c>
      <c r="AB373" s="3" t="s">
        <v>157</v>
      </c>
      <c r="AG373" s="3" t="s">
        <v>224</v>
      </c>
      <c r="AH373" s="3">
        <v>2020.0</v>
      </c>
      <c r="AI373" s="3" t="s">
        <v>187</v>
      </c>
      <c r="AK373" s="3" t="s">
        <v>258</v>
      </c>
      <c r="AN373" s="3" t="s">
        <v>246</v>
      </c>
      <c r="AP373" s="3" t="s">
        <v>190</v>
      </c>
      <c r="AQ373" s="3" t="s">
        <v>190</v>
      </c>
      <c r="AR373" s="3" t="s">
        <v>190</v>
      </c>
      <c r="AS373" s="3" t="s">
        <v>190</v>
      </c>
      <c r="AT373" s="3" t="s">
        <v>218</v>
      </c>
      <c r="AU373" s="3" t="s">
        <v>153</v>
      </c>
      <c r="AV373" s="3" t="s">
        <v>155</v>
      </c>
      <c r="BD373" s="3" t="s">
        <v>153</v>
      </c>
      <c r="BE373" s="3" t="s">
        <v>156</v>
      </c>
      <c r="BF373" s="3" t="s">
        <v>164</v>
      </c>
      <c r="BG373" s="3" t="s">
        <v>156</v>
      </c>
      <c r="BH373" s="3" t="s">
        <v>164</v>
      </c>
      <c r="BI373" s="3" t="s">
        <v>194</v>
      </c>
      <c r="BJ373" s="3" t="s">
        <v>192</v>
      </c>
      <c r="BK373" s="3" t="s">
        <v>194</v>
      </c>
      <c r="BL373" s="3" t="s">
        <v>192</v>
      </c>
      <c r="BM373" s="3" t="s">
        <v>192</v>
      </c>
      <c r="BN373" s="3" t="s">
        <v>195</v>
      </c>
      <c r="BO373" s="3" t="s">
        <v>195</v>
      </c>
      <c r="BP373" s="3" t="s">
        <v>195</v>
      </c>
      <c r="BQ373" s="3" t="s">
        <v>196</v>
      </c>
      <c r="BR373" s="3" t="s">
        <v>196</v>
      </c>
      <c r="BS373" s="3" t="s">
        <v>197</v>
      </c>
      <c r="BT373" s="3" t="s">
        <v>197</v>
      </c>
      <c r="BU373" s="3" t="s">
        <v>166</v>
      </c>
      <c r="BV373" s="3" t="s">
        <v>196</v>
      </c>
      <c r="BW373" s="3" t="s">
        <v>197</v>
      </c>
      <c r="BX373" s="3" t="s">
        <v>192</v>
      </c>
      <c r="BY373" s="3" t="s">
        <v>192</v>
      </c>
      <c r="BZ373" s="3" t="s">
        <v>165</v>
      </c>
      <c r="CA373" s="3" t="s">
        <v>192</v>
      </c>
      <c r="CB373" s="3" t="s">
        <v>155</v>
      </c>
      <c r="CF373" s="3" t="s">
        <v>155</v>
      </c>
      <c r="CG373" s="3" t="s">
        <v>155</v>
      </c>
      <c r="CH373" s="3">
        <v>0.0</v>
      </c>
      <c r="CI373" s="3" t="s">
        <v>172</v>
      </c>
      <c r="CS373" s="3" t="s">
        <v>155</v>
      </c>
      <c r="CY373" s="3" t="s">
        <v>180</v>
      </c>
      <c r="CZ373" s="3" t="s">
        <v>200</v>
      </c>
      <c r="DA373" s="3" t="s">
        <v>179</v>
      </c>
      <c r="DB373" s="3" t="s">
        <v>179</v>
      </c>
      <c r="DC373" s="3" t="s">
        <v>179</v>
      </c>
      <c r="DD373" s="3" t="s">
        <v>200</v>
      </c>
      <c r="DE373" s="3" t="s">
        <v>200</v>
      </c>
      <c r="DF373" s="3" t="s">
        <v>180</v>
      </c>
      <c r="DG373" s="3" t="s">
        <v>180</v>
      </c>
      <c r="DH373" s="3" t="s">
        <v>201</v>
      </c>
      <c r="DI373" s="3" t="s">
        <v>201</v>
      </c>
      <c r="DJ373" s="3" t="s">
        <v>180</v>
      </c>
      <c r="DK373" s="3" t="s">
        <v>196</v>
      </c>
      <c r="DL373" s="3" t="s">
        <v>197</v>
      </c>
      <c r="DM373" s="3" t="s">
        <v>197</v>
      </c>
      <c r="DN373" s="3" t="s">
        <v>202</v>
      </c>
      <c r="DO373" s="3" t="s">
        <v>197</v>
      </c>
      <c r="DP373" s="3" t="s">
        <v>202</v>
      </c>
      <c r="DQ373" s="3" t="s">
        <v>197</v>
      </c>
      <c r="DR373" s="3" t="s">
        <v>202</v>
      </c>
      <c r="DS373" s="3" t="s">
        <v>203</v>
      </c>
      <c r="DT373" s="3" t="s">
        <v>203</v>
      </c>
      <c r="DU373" s="3" t="s">
        <v>197</v>
      </c>
      <c r="DV373" s="3" t="s">
        <v>197</v>
      </c>
      <c r="DW373" s="3" t="s">
        <v>197</v>
      </c>
      <c r="DX373" s="3" t="s">
        <v>197</v>
      </c>
      <c r="DY373" s="3" t="s">
        <v>197</v>
      </c>
      <c r="DZ373" s="3" t="s">
        <v>197</v>
      </c>
      <c r="EA373" s="3" t="s">
        <v>155</v>
      </c>
      <c r="EB373" s="3" t="s">
        <v>155</v>
      </c>
      <c r="EC373" s="3" t="s">
        <v>155</v>
      </c>
      <c r="ED373" s="3" t="s">
        <v>155</v>
      </c>
      <c r="EE373" s="3" t="s">
        <v>155</v>
      </c>
      <c r="EF373" s="3" t="s">
        <v>155</v>
      </c>
      <c r="EG373" s="3" t="s">
        <v>155</v>
      </c>
      <c r="EH373" s="3" t="s">
        <v>204</v>
      </c>
      <c r="EI373" s="3" t="s">
        <v>204</v>
      </c>
      <c r="EJ373" s="3" t="s">
        <v>204</v>
      </c>
      <c r="EK373" s="3" t="s">
        <v>182</v>
      </c>
      <c r="EL373" s="3" t="s">
        <v>182</v>
      </c>
      <c r="EM373" s="3" t="s">
        <v>222</v>
      </c>
      <c r="EN373" s="3" t="s">
        <v>182</v>
      </c>
      <c r="EO373" s="3" t="s">
        <v>205</v>
      </c>
      <c r="EP373" s="3" t="s">
        <v>192</v>
      </c>
      <c r="EQ373" s="3" t="s">
        <v>206</v>
      </c>
      <c r="ER373" s="3" t="s">
        <v>183</v>
      </c>
      <c r="ES373" s="3" t="s">
        <v>183</v>
      </c>
      <c r="ET373" s="3" t="s">
        <v>183</v>
      </c>
      <c r="EU373" s="3" t="s">
        <v>183</v>
      </c>
      <c r="EV373" s="3" t="s">
        <v>685</v>
      </c>
      <c r="EW373" s="4" t="str">
        <f>TEXT("6282672663679240587","0")</f>
        <v>6282672663679240587</v>
      </c>
    </row>
    <row r="374">
      <c r="A374" s="2">
        <v>45851.91547453704</v>
      </c>
      <c r="B374" s="3" t="s">
        <v>153</v>
      </c>
      <c r="C374" s="3" t="s">
        <v>155</v>
      </c>
      <c r="E374" s="3" t="s">
        <v>155</v>
      </c>
      <c r="F374" s="3" t="s">
        <v>155</v>
      </c>
      <c r="G374" s="3" t="s">
        <v>155</v>
      </c>
      <c r="J374" s="3" t="s">
        <v>186</v>
      </c>
      <c r="N374" s="3" t="s">
        <v>158</v>
      </c>
      <c r="S374" s="3" t="s">
        <v>158</v>
      </c>
      <c r="W374" s="3" t="s">
        <v>157</v>
      </c>
      <c r="AD374" s="3" t="s">
        <v>186</v>
      </c>
      <c r="AG374" s="3" t="s">
        <v>217</v>
      </c>
      <c r="AH374" s="3">
        <v>2025.0</v>
      </c>
      <c r="AI374" s="3" t="s">
        <v>279</v>
      </c>
      <c r="AO374" s="3" t="s">
        <v>153</v>
      </c>
      <c r="AP374" s="3" t="s">
        <v>210</v>
      </c>
      <c r="AQ374" s="3" t="s">
        <v>210</v>
      </c>
      <c r="AR374" s="3" t="s">
        <v>210</v>
      </c>
      <c r="AS374" s="3" t="s">
        <v>210</v>
      </c>
      <c r="AT374" s="3" t="s">
        <v>226</v>
      </c>
      <c r="AU374" s="3" t="s">
        <v>155</v>
      </c>
      <c r="BD374" s="3" t="s">
        <v>153</v>
      </c>
      <c r="BE374" s="3" t="s">
        <v>156</v>
      </c>
      <c r="BF374" s="3" t="s">
        <v>164</v>
      </c>
      <c r="BG374" s="3" t="s">
        <v>156</v>
      </c>
      <c r="BH374" s="3" t="s">
        <v>191</v>
      </c>
      <c r="BI374" s="3" t="s">
        <v>195</v>
      </c>
      <c r="BJ374" s="3" t="s">
        <v>195</v>
      </c>
      <c r="BK374" s="3" t="s">
        <v>195</v>
      </c>
      <c r="BL374" s="3" t="s">
        <v>195</v>
      </c>
      <c r="BM374" s="3" t="s">
        <v>195</v>
      </c>
      <c r="BN374" s="3" t="s">
        <v>195</v>
      </c>
      <c r="BO374" s="3" t="s">
        <v>195</v>
      </c>
      <c r="BP374" s="3" t="s">
        <v>195</v>
      </c>
      <c r="BQ374" s="3" t="s">
        <v>196</v>
      </c>
      <c r="BR374" s="3" t="s">
        <v>196</v>
      </c>
      <c r="BS374" s="3" t="s">
        <v>196</v>
      </c>
      <c r="BT374" s="3" t="s">
        <v>196</v>
      </c>
      <c r="BU374" s="3" t="s">
        <v>196</v>
      </c>
      <c r="BV374" s="3" t="s">
        <v>196</v>
      </c>
      <c r="BW374" s="3" t="s">
        <v>196</v>
      </c>
      <c r="CB374" s="3" t="s">
        <v>155</v>
      </c>
      <c r="CF374" s="3" t="s">
        <v>155</v>
      </c>
      <c r="CG374" s="3" t="s">
        <v>155</v>
      </c>
      <c r="CH374" s="3">
        <v>0.0</v>
      </c>
      <c r="CI374" s="3" t="s">
        <v>172</v>
      </c>
      <c r="CS374" s="3" t="s">
        <v>155</v>
      </c>
      <c r="CY374" s="3" t="s">
        <v>201</v>
      </c>
      <c r="CZ374" s="3" t="s">
        <v>179</v>
      </c>
      <c r="DA374" s="3" t="s">
        <v>179</v>
      </c>
      <c r="DB374" s="3" t="s">
        <v>179</v>
      </c>
      <c r="DC374" s="3" t="s">
        <v>179</v>
      </c>
      <c r="DD374" s="3" t="s">
        <v>179</v>
      </c>
      <c r="DE374" s="3" t="s">
        <v>179</v>
      </c>
      <c r="DF374" s="3" t="s">
        <v>180</v>
      </c>
      <c r="DG374" s="3" t="s">
        <v>180</v>
      </c>
      <c r="DH374" s="3" t="s">
        <v>180</v>
      </c>
      <c r="DI374" s="3" t="s">
        <v>180</v>
      </c>
      <c r="DJ374" s="3" t="s">
        <v>180</v>
      </c>
      <c r="DK374" s="3" t="s">
        <v>181</v>
      </c>
      <c r="DL374" s="3" t="s">
        <v>181</v>
      </c>
      <c r="DM374" s="3" t="s">
        <v>181</v>
      </c>
      <c r="DN374" s="3" t="s">
        <v>181</v>
      </c>
      <c r="DO374" s="3" t="s">
        <v>181</v>
      </c>
      <c r="DP374" s="3" t="s">
        <v>181</v>
      </c>
      <c r="DQ374" s="3" t="s">
        <v>181</v>
      </c>
      <c r="DR374" s="3" t="s">
        <v>181</v>
      </c>
      <c r="DS374" s="3" t="s">
        <v>181</v>
      </c>
      <c r="DT374" s="3" t="s">
        <v>181</v>
      </c>
      <c r="DU374" s="3" t="s">
        <v>181</v>
      </c>
      <c r="DV374" s="3" t="s">
        <v>181</v>
      </c>
      <c r="DW374" s="3" t="s">
        <v>181</v>
      </c>
      <c r="DX374" s="3" t="s">
        <v>181</v>
      </c>
      <c r="DY374" s="3" t="s">
        <v>181</v>
      </c>
      <c r="DZ374" s="3" t="s">
        <v>181</v>
      </c>
      <c r="EA374" s="3" t="s">
        <v>155</v>
      </c>
      <c r="EB374" s="3" t="s">
        <v>155</v>
      </c>
      <c r="EC374" s="3" t="s">
        <v>155</v>
      </c>
      <c r="ED374" s="3" t="s">
        <v>155</v>
      </c>
      <c r="EE374" s="3" t="s">
        <v>155</v>
      </c>
      <c r="EF374" s="3" t="s">
        <v>155</v>
      </c>
      <c r="EG374" s="3" t="s">
        <v>155</v>
      </c>
      <c r="EH374" s="3" t="s">
        <v>222</v>
      </c>
      <c r="EI374" s="3" t="s">
        <v>222</v>
      </c>
      <c r="EJ374" s="3" t="s">
        <v>222</v>
      </c>
      <c r="EK374" s="3" t="s">
        <v>222</v>
      </c>
      <c r="EL374" s="3" t="s">
        <v>182</v>
      </c>
      <c r="EM374" s="3" t="s">
        <v>182</v>
      </c>
      <c r="EN374" s="3" t="s">
        <v>182</v>
      </c>
      <c r="EO374" s="3" t="s">
        <v>206</v>
      </c>
      <c r="EP374" s="3" t="s">
        <v>206</v>
      </c>
      <c r="EQ374" s="3" t="s">
        <v>206</v>
      </c>
      <c r="ER374" s="3" t="s">
        <v>206</v>
      </c>
      <c r="ES374" s="3" t="s">
        <v>206</v>
      </c>
      <c r="ET374" s="3" t="s">
        <v>206</v>
      </c>
      <c r="EU374" s="3" t="s">
        <v>206</v>
      </c>
      <c r="EV374" s="3" t="s">
        <v>686</v>
      </c>
      <c r="EW374" s="4" t="str">
        <f>TEXT("6282674972357261219","0")</f>
        <v>6282674972357261219</v>
      </c>
    </row>
    <row r="375">
      <c r="A375" s="2">
        <v>45851.933587962965</v>
      </c>
      <c r="B375" s="3" t="s">
        <v>153</v>
      </c>
      <c r="C375" s="3" t="s">
        <v>155</v>
      </c>
      <c r="E375" s="3" t="s">
        <v>155</v>
      </c>
      <c r="F375" s="3" t="s">
        <v>153</v>
      </c>
      <c r="G375" s="3" t="s">
        <v>155</v>
      </c>
      <c r="J375" s="3" t="s">
        <v>186</v>
      </c>
      <c r="N375" s="3" t="s">
        <v>158</v>
      </c>
      <c r="S375" s="3" t="s">
        <v>158</v>
      </c>
      <c r="X375" s="3" t="s">
        <v>158</v>
      </c>
      <c r="AC375" s="3" t="s">
        <v>158</v>
      </c>
      <c r="AG375" s="3" t="s">
        <v>224</v>
      </c>
      <c r="AH375" s="3">
        <v>2018.0</v>
      </c>
      <c r="AI375" s="3" t="s">
        <v>242</v>
      </c>
      <c r="AP375" s="3" t="s">
        <v>190</v>
      </c>
      <c r="AQ375" s="3" t="s">
        <v>190</v>
      </c>
      <c r="AR375" s="3" t="s">
        <v>190</v>
      </c>
      <c r="AS375" s="3" t="s">
        <v>190</v>
      </c>
      <c r="AT375" s="3" t="s">
        <v>162</v>
      </c>
      <c r="AU375" s="3" t="s">
        <v>155</v>
      </c>
      <c r="BD375" s="3" t="s">
        <v>153</v>
      </c>
      <c r="BE375" s="3" t="s">
        <v>227</v>
      </c>
      <c r="BF375" s="3" t="s">
        <v>227</v>
      </c>
      <c r="BG375" s="3" t="s">
        <v>191</v>
      </c>
      <c r="BH375" s="3" t="s">
        <v>191</v>
      </c>
      <c r="BI375" s="3" t="s">
        <v>195</v>
      </c>
      <c r="BJ375" s="3" t="s">
        <v>195</v>
      </c>
      <c r="BK375" s="3" t="s">
        <v>195</v>
      </c>
      <c r="BL375" s="3" t="s">
        <v>195</v>
      </c>
      <c r="BM375" s="3" t="s">
        <v>195</v>
      </c>
      <c r="BN375" s="3" t="s">
        <v>192</v>
      </c>
      <c r="BO375" s="3" t="s">
        <v>195</v>
      </c>
      <c r="BP375" s="3" t="s">
        <v>193</v>
      </c>
      <c r="BQ375" s="3" t="s">
        <v>196</v>
      </c>
      <c r="BR375" s="3" t="s">
        <v>196</v>
      </c>
      <c r="BS375" s="3" t="s">
        <v>197</v>
      </c>
      <c r="BT375" s="3" t="s">
        <v>197</v>
      </c>
      <c r="BU375" s="3" t="s">
        <v>166</v>
      </c>
      <c r="BV375" s="3" t="s">
        <v>166</v>
      </c>
      <c r="BW375" s="3" t="s">
        <v>166</v>
      </c>
      <c r="CB375" s="3" t="s">
        <v>153</v>
      </c>
      <c r="CC375" s="3" t="s">
        <v>235</v>
      </c>
      <c r="CD375" s="3" t="s">
        <v>168</v>
      </c>
      <c r="CE375" s="3" t="s">
        <v>169</v>
      </c>
      <c r="CF375" s="3" t="s">
        <v>687</v>
      </c>
      <c r="CG375" s="3" t="s">
        <v>296</v>
      </c>
      <c r="CH375" s="3">
        <v>2.0</v>
      </c>
      <c r="CI375" s="3" t="s">
        <v>172</v>
      </c>
      <c r="CS375" s="3" t="s">
        <v>155</v>
      </c>
      <c r="CY375" s="3" t="s">
        <v>221</v>
      </c>
      <c r="CZ375" s="3" t="s">
        <v>200</v>
      </c>
      <c r="DA375" s="3" t="s">
        <v>200</v>
      </c>
      <c r="DB375" s="3" t="s">
        <v>200</v>
      </c>
      <c r="DC375" s="3" t="s">
        <v>200</v>
      </c>
      <c r="DD375" s="3" t="s">
        <v>200</v>
      </c>
      <c r="DE375" s="3" t="s">
        <v>200</v>
      </c>
      <c r="DF375" s="3" t="s">
        <v>230</v>
      </c>
      <c r="DG375" s="3" t="s">
        <v>230</v>
      </c>
      <c r="DH375" s="3" t="s">
        <v>230</v>
      </c>
      <c r="DI375" s="3" t="s">
        <v>230</v>
      </c>
      <c r="DJ375" s="3" t="s">
        <v>230</v>
      </c>
      <c r="DK375" s="3" t="s">
        <v>196</v>
      </c>
      <c r="DL375" s="3" t="s">
        <v>196</v>
      </c>
      <c r="DM375" s="3" t="s">
        <v>197</v>
      </c>
      <c r="DN375" s="3" t="s">
        <v>202</v>
      </c>
      <c r="DO375" s="3" t="s">
        <v>197</v>
      </c>
      <c r="DP375" s="3" t="s">
        <v>202</v>
      </c>
      <c r="DQ375" s="3" t="s">
        <v>202</v>
      </c>
      <c r="DR375" s="3" t="s">
        <v>202</v>
      </c>
      <c r="DS375" s="3" t="s">
        <v>202</v>
      </c>
      <c r="DT375" s="3" t="s">
        <v>202</v>
      </c>
      <c r="DU375" s="3" t="s">
        <v>202</v>
      </c>
      <c r="DV375" s="3" t="s">
        <v>202</v>
      </c>
      <c r="DW375" s="3" t="s">
        <v>202</v>
      </c>
      <c r="DX375" s="3" t="s">
        <v>202</v>
      </c>
      <c r="DY375" s="3" t="s">
        <v>202</v>
      </c>
      <c r="DZ375" s="3" t="s">
        <v>202</v>
      </c>
      <c r="EA375" s="3" t="s">
        <v>155</v>
      </c>
      <c r="EB375" s="3" t="s">
        <v>155</v>
      </c>
      <c r="EC375" s="3" t="s">
        <v>155</v>
      </c>
      <c r="ED375" s="3" t="s">
        <v>155</v>
      </c>
      <c r="EE375" s="3" t="s">
        <v>155</v>
      </c>
      <c r="EF375" s="3" t="s">
        <v>155</v>
      </c>
      <c r="EG375" s="3" t="s">
        <v>155</v>
      </c>
      <c r="EH375" s="3" t="s">
        <v>204</v>
      </c>
      <c r="EI375" s="3" t="s">
        <v>204</v>
      </c>
      <c r="EJ375" s="3" t="s">
        <v>204</v>
      </c>
      <c r="EK375" s="3" t="s">
        <v>204</v>
      </c>
      <c r="EL375" s="3" t="s">
        <v>182</v>
      </c>
      <c r="EM375" s="3" t="s">
        <v>204</v>
      </c>
      <c r="EN375" s="3" t="s">
        <v>204</v>
      </c>
      <c r="EO375" s="3" t="s">
        <v>205</v>
      </c>
      <c r="EP375" s="3" t="s">
        <v>205</v>
      </c>
      <c r="EQ375" s="3" t="s">
        <v>205</v>
      </c>
      <c r="ER375" s="3" t="s">
        <v>205</v>
      </c>
      <c r="ES375" s="3" t="s">
        <v>205</v>
      </c>
      <c r="ET375" s="3" t="s">
        <v>205</v>
      </c>
      <c r="EU375" s="3" t="s">
        <v>205</v>
      </c>
      <c r="EV375" s="3" t="s">
        <v>688</v>
      </c>
      <c r="EW375" s="4" t="str">
        <f>TEXT("6282690627117994541","0")</f>
        <v>6282690627117994541</v>
      </c>
    </row>
    <row r="376">
      <c r="A376" s="2">
        <v>45851.96643518518</v>
      </c>
      <c r="B376" s="3" t="s">
        <v>153</v>
      </c>
      <c r="C376" s="3" t="s">
        <v>155</v>
      </c>
      <c r="E376" s="3" t="s">
        <v>155</v>
      </c>
      <c r="F376" s="3" t="s">
        <v>153</v>
      </c>
      <c r="G376" s="3" t="s">
        <v>155</v>
      </c>
      <c r="J376" s="3" t="s">
        <v>186</v>
      </c>
      <c r="N376" s="3" t="s">
        <v>158</v>
      </c>
      <c r="R376" s="3" t="s">
        <v>157</v>
      </c>
      <c r="W376" s="3" t="s">
        <v>157</v>
      </c>
      <c r="AB376" s="3" t="s">
        <v>157</v>
      </c>
      <c r="AG376" s="3" t="s">
        <v>159</v>
      </c>
      <c r="AH376" s="3">
        <v>2023.0</v>
      </c>
      <c r="AI376" s="3" t="s">
        <v>187</v>
      </c>
      <c r="AJ376" s="3" t="s">
        <v>188</v>
      </c>
      <c r="AM376" s="3" t="s">
        <v>339</v>
      </c>
      <c r="AN376" s="3" t="s">
        <v>189</v>
      </c>
      <c r="AP376" s="3" t="s">
        <v>210</v>
      </c>
      <c r="AQ376" s="3" t="s">
        <v>210</v>
      </c>
      <c r="AR376" s="3" t="s">
        <v>210</v>
      </c>
      <c r="AS376" s="3" t="s">
        <v>210</v>
      </c>
      <c r="AT376" s="3" t="s">
        <v>234</v>
      </c>
      <c r="AU376" s="3" t="s">
        <v>153</v>
      </c>
      <c r="AV376" s="3" t="s">
        <v>155</v>
      </c>
      <c r="BD376" s="3" t="s">
        <v>153</v>
      </c>
      <c r="BE376" s="3" t="s">
        <v>227</v>
      </c>
      <c r="BF376" s="3" t="s">
        <v>227</v>
      </c>
      <c r="BG376" s="3" t="s">
        <v>227</v>
      </c>
      <c r="BH376" s="3" t="s">
        <v>227</v>
      </c>
      <c r="BI376" s="3" t="s">
        <v>194</v>
      </c>
      <c r="BJ376" s="3" t="s">
        <v>194</v>
      </c>
      <c r="BK376" s="3" t="s">
        <v>194</v>
      </c>
      <c r="BL376" s="3" t="s">
        <v>194</v>
      </c>
      <c r="BM376" s="3" t="s">
        <v>192</v>
      </c>
      <c r="BN376" s="3" t="s">
        <v>194</v>
      </c>
      <c r="BO376" s="3" t="s">
        <v>194</v>
      </c>
      <c r="BP376" s="3" t="s">
        <v>194</v>
      </c>
      <c r="BQ376" s="3" t="s">
        <v>197</v>
      </c>
      <c r="BR376" s="3" t="s">
        <v>196</v>
      </c>
      <c r="BS376" s="3" t="s">
        <v>197</v>
      </c>
      <c r="BT376" s="3" t="s">
        <v>197</v>
      </c>
      <c r="BU376" s="3" t="s">
        <v>197</v>
      </c>
      <c r="BV376" s="3" t="s">
        <v>197</v>
      </c>
      <c r="BW376" s="3" t="s">
        <v>197</v>
      </c>
      <c r="BX376" s="3" t="s">
        <v>195</v>
      </c>
      <c r="BY376" s="3" t="s">
        <v>195</v>
      </c>
      <c r="BZ376" s="3" t="s">
        <v>194</v>
      </c>
      <c r="CA376" s="3" t="s">
        <v>195</v>
      </c>
      <c r="CB376" s="3" t="s">
        <v>155</v>
      </c>
      <c r="CF376" s="3" t="s">
        <v>155</v>
      </c>
      <c r="CG376" s="3" t="s">
        <v>256</v>
      </c>
      <c r="CH376" s="3">
        <v>3.0</v>
      </c>
      <c r="CM376" s="3" t="s">
        <v>382</v>
      </c>
      <c r="CS376" s="3" t="s">
        <v>153</v>
      </c>
      <c r="CT376" s="3" t="s">
        <v>299</v>
      </c>
      <c r="CU376" s="3" t="s">
        <v>300</v>
      </c>
      <c r="CV376" s="3" t="s">
        <v>301</v>
      </c>
      <c r="CW376" s="3" t="s">
        <v>308</v>
      </c>
      <c r="CX376" s="3" t="s">
        <v>177</v>
      </c>
      <c r="CY376" s="3" t="s">
        <v>180</v>
      </c>
      <c r="CZ376" s="3" t="s">
        <v>199</v>
      </c>
      <c r="DA376" s="3" t="s">
        <v>179</v>
      </c>
      <c r="DB376" s="3" t="s">
        <v>179</v>
      </c>
      <c r="DC376" s="3" t="s">
        <v>179</v>
      </c>
      <c r="DD376" s="3" t="s">
        <v>199</v>
      </c>
      <c r="DE376" s="3" t="s">
        <v>179</v>
      </c>
      <c r="DF376" s="3" t="s">
        <v>180</v>
      </c>
      <c r="DG376" s="3" t="s">
        <v>180</v>
      </c>
      <c r="DH376" s="3" t="s">
        <v>180</v>
      </c>
      <c r="DI376" s="3" t="s">
        <v>180</v>
      </c>
      <c r="DJ376" s="3" t="s">
        <v>180</v>
      </c>
      <c r="DK376" s="3" t="s">
        <v>196</v>
      </c>
      <c r="DL376" s="3" t="s">
        <v>181</v>
      </c>
      <c r="DM376" s="3" t="s">
        <v>196</v>
      </c>
      <c r="DN376" s="3" t="s">
        <v>197</v>
      </c>
      <c r="DO376" s="3" t="s">
        <v>197</v>
      </c>
      <c r="DP376" s="3" t="s">
        <v>197</v>
      </c>
      <c r="DQ376" s="3" t="s">
        <v>181</v>
      </c>
      <c r="DR376" s="3" t="s">
        <v>196</v>
      </c>
      <c r="DS376" s="3" t="s">
        <v>181</v>
      </c>
      <c r="DT376" s="3" t="s">
        <v>181</v>
      </c>
      <c r="DU376" s="3" t="s">
        <v>197</v>
      </c>
      <c r="DV376" s="3" t="s">
        <v>202</v>
      </c>
      <c r="DW376" s="3" t="s">
        <v>196</v>
      </c>
      <c r="DX376" s="3" t="s">
        <v>202</v>
      </c>
      <c r="DY376" s="3" t="s">
        <v>197</v>
      </c>
      <c r="DZ376" s="3" t="s">
        <v>197</v>
      </c>
      <c r="EA376" s="3" t="s">
        <v>155</v>
      </c>
      <c r="EB376" s="3" t="s">
        <v>155</v>
      </c>
      <c r="EC376" s="3" t="s">
        <v>155</v>
      </c>
      <c r="ED376" s="3" t="s">
        <v>155</v>
      </c>
      <c r="EE376" s="3" t="s">
        <v>155</v>
      </c>
      <c r="EF376" s="3" t="s">
        <v>155</v>
      </c>
      <c r="EG376" s="3" t="s">
        <v>155</v>
      </c>
      <c r="EH376" s="3" t="s">
        <v>204</v>
      </c>
      <c r="EI376" s="3" t="s">
        <v>222</v>
      </c>
      <c r="EJ376" s="3" t="s">
        <v>204</v>
      </c>
      <c r="EK376" s="3" t="s">
        <v>204</v>
      </c>
      <c r="EL376" s="3" t="s">
        <v>182</v>
      </c>
      <c r="EM376" s="3" t="s">
        <v>204</v>
      </c>
      <c r="EN376" s="3" t="s">
        <v>204</v>
      </c>
      <c r="EO376" s="3" t="s">
        <v>205</v>
      </c>
      <c r="EP376" s="3" t="s">
        <v>205</v>
      </c>
      <c r="EQ376" s="3" t="s">
        <v>205</v>
      </c>
      <c r="ER376" s="3" t="s">
        <v>205</v>
      </c>
      <c r="ES376" s="3" t="s">
        <v>205</v>
      </c>
      <c r="ET376" s="3" t="s">
        <v>205</v>
      </c>
      <c r="EU376" s="3" t="s">
        <v>205</v>
      </c>
      <c r="EV376" s="3" t="s">
        <v>689</v>
      </c>
      <c r="EW376" s="4" t="str">
        <f>TEXT("6282719005195697944","0")</f>
        <v>6282719005195697944</v>
      </c>
    </row>
    <row r="377">
      <c r="A377" s="2">
        <v>45851.97315972222</v>
      </c>
      <c r="B377" s="3" t="s">
        <v>153</v>
      </c>
      <c r="C377" s="3" t="s">
        <v>155</v>
      </c>
      <c r="E377" s="3" t="s">
        <v>153</v>
      </c>
      <c r="F377" s="3" t="s">
        <v>153</v>
      </c>
      <c r="G377" s="3" t="s">
        <v>155</v>
      </c>
      <c r="J377" s="3" t="s">
        <v>186</v>
      </c>
      <c r="M377" s="3" t="s">
        <v>157</v>
      </c>
      <c r="R377" s="3" t="s">
        <v>157</v>
      </c>
      <c r="X377" s="3" t="s">
        <v>158</v>
      </c>
      <c r="AC377" s="3" t="s">
        <v>158</v>
      </c>
      <c r="AG377" s="3" t="s">
        <v>159</v>
      </c>
      <c r="AH377" s="3">
        <v>2015.0</v>
      </c>
      <c r="AI377" s="3" t="s">
        <v>187</v>
      </c>
      <c r="AL377" s="3" t="s">
        <v>237</v>
      </c>
      <c r="AN377" s="3" t="s">
        <v>270</v>
      </c>
      <c r="AP377" s="3" t="s">
        <v>190</v>
      </c>
      <c r="AQ377" s="3" t="s">
        <v>190</v>
      </c>
      <c r="AR377" s="3" t="s">
        <v>210</v>
      </c>
      <c r="AS377" s="3" t="s">
        <v>210</v>
      </c>
      <c r="AT377" s="3" t="s">
        <v>251</v>
      </c>
      <c r="AU377" s="3" t="s">
        <v>155</v>
      </c>
      <c r="BD377" s="3" t="s">
        <v>153</v>
      </c>
      <c r="BE377" s="3" t="s">
        <v>227</v>
      </c>
      <c r="BF377" s="3" t="s">
        <v>191</v>
      </c>
      <c r="BG377" s="3" t="s">
        <v>227</v>
      </c>
      <c r="BH377" s="3" t="s">
        <v>220</v>
      </c>
      <c r="BI377" s="3" t="s">
        <v>194</v>
      </c>
      <c r="BJ377" s="3" t="s">
        <v>192</v>
      </c>
      <c r="BK377" s="3" t="s">
        <v>192</v>
      </c>
      <c r="BL377" s="3" t="s">
        <v>194</v>
      </c>
      <c r="BM377" s="3" t="s">
        <v>192</v>
      </c>
      <c r="BN377" s="3" t="s">
        <v>194</v>
      </c>
      <c r="BO377" s="3" t="s">
        <v>194</v>
      </c>
      <c r="BP377" s="3" t="s">
        <v>195</v>
      </c>
      <c r="BQ377" s="3" t="s">
        <v>203</v>
      </c>
      <c r="BR377" s="3" t="s">
        <v>181</v>
      </c>
      <c r="BS377" s="3" t="s">
        <v>181</v>
      </c>
      <c r="BT377" s="3" t="s">
        <v>181</v>
      </c>
      <c r="BU377" s="3" t="s">
        <v>181</v>
      </c>
      <c r="BV377" s="3" t="s">
        <v>181</v>
      </c>
      <c r="BW377" s="3" t="s">
        <v>181</v>
      </c>
      <c r="CB377" s="3" t="s">
        <v>153</v>
      </c>
      <c r="CC377" s="3" t="s">
        <v>235</v>
      </c>
      <c r="CD377" s="3" t="s">
        <v>168</v>
      </c>
      <c r="CE377" s="3" t="s">
        <v>155</v>
      </c>
      <c r="CF377" s="3" t="s">
        <v>155</v>
      </c>
      <c r="CG377" s="3" t="s">
        <v>155</v>
      </c>
      <c r="CH377" s="3">
        <v>0.0</v>
      </c>
      <c r="CI377" s="3" t="s">
        <v>172</v>
      </c>
      <c r="CS377" s="3" t="s">
        <v>155</v>
      </c>
      <c r="CY377" s="3" t="s">
        <v>201</v>
      </c>
      <c r="CZ377" s="3" t="s">
        <v>199</v>
      </c>
      <c r="DA377" s="3" t="s">
        <v>199</v>
      </c>
      <c r="DB377" s="3" t="s">
        <v>179</v>
      </c>
      <c r="DC377" s="3" t="s">
        <v>179</v>
      </c>
      <c r="DD377" s="3" t="s">
        <v>179</v>
      </c>
      <c r="DE377" s="3" t="s">
        <v>200</v>
      </c>
      <c r="DF377" s="3" t="s">
        <v>180</v>
      </c>
      <c r="DG377" s="3" t="s">
        <v>230</v>
      </c>
      <c r="DH377" s="3" t="s">
        <v>230</v>
      </c>
      <c r="DI377" s="3" t="s">
        <v>180</v>
      </c>
      <c r="DJ377" s="3" t="s">
        <v>180</v>
      </c>
      <c r="DK377" s="3" t="s">
        <v>181</v>
      </c>
      <c r="DL377" s="3" t="s">
        <v>181</v>
      </c>
      <c r="DM377" s="3" t="s">
        <v>196</v>
      </c>
      <c r="DN377" s="3" t="s">
        <v>181</v>
      </c>
      <c r="DO377" s="3" t="s">
        <v>181</v>
      </c>
      <c r="DP377" s="3" t="s">
        <v>181</v>
      </c>
      <c r="DQ377" s="3" t="s">
        <v>196</v>
      </c>
      <c r="DR377" s="3" t="s">
        <v>181</v>
      </c>
      <c r="DS377" s="3" t="s">
        <v>196</v>
      </c>
      <c r="DT377" s="3" t="s">
        <v>196</v>
      </c>
      <c r="DU377" s="3" t="s">
        <v>181</v>
      </c>
      <c r="DV377" s="3" t="s">
        <v>196</v>
      </c>
      <c r="DW377" s="3" t="s">
        <v>196</v>
      </c>
      <c r="DX377" s="3" t="s">
        <v>196</v>
      </c>
      <c r="DY377" s="3" t="s">
        <v>196</v>
      </c>
      <c r="DZ377" s="3" t="s">
        <v>196</v>
      </c>
      <c r="EA377" s="3" t="s">
        <v>155</v>
      </c>
      <c r="EB377" s="3" t="s">
        <v>155</v>
      </c>
      <c r="EC377" s="3" t="s">
        <v>155</v>
      </c>
      <c r="ED377" s="3" t="s">
        <v>155</v>
      </c>
      <c r="EE377" s="3" t="s">
        <v>155</v>
      </c>
      <c r="EF377" s="3" t="s">
        <v>155</v>
      </c>
      <c r="EG377" s="3" t="s">
        <v>155</v>
      </c>
      <c r="EH377" s="3" t="s">
        <v>204</v>
      </c>
      <c r="EI377" s="3" t="s">
        <v>204</v>
      </c>
      <c r="EJ377" s="3" t="s">
        <v>204</v>
      </c>
      <c r="EK377" s="3" t="s">
        <v>204</v>
      </c>
      <c r="EL377" s="3" t="s">
        <v>182</v>
      </c>
      <c r="EM377" s="3" t="s">
        <v>182</v>
      </c>
      <c r="EN377" s="3" t="s">
        <v>215</v>
      </c>
      <c r="EO377" s="3" t="s">
        <v>205</v>
      </c>
      <c r="EP377" s="3" t="s">
        <v>206</v>
      </c>
      <c r="EQ377" s="3" t="s">
        <v>206</v>
      </c>
      <c r="ER377" s="3" t="s">
        <v>193</v>
      </c>
      <c r="ES377" s="3" t="s">
        <v>193</v>
      </c>
      <c r="ET377" s="3" t="s">
        <v>193</v>
      </c>
      <c r="EU377" s="3" t="s">
        <v>193</v>
      </c>
      <c r="EV377" s="3" t="s">
        <v>690</v>
      </c>
      <c r="EW377" s="4" t="str">
        <f>TEXT("6282724816933768201","0")</f>
        <v>6282724816933768201</v>
      </c>
    </row>
    <row r="378">
      <c r="A378" s="2">
        <v>45851.98600694445</v>
      </c>
      <c r="B378" s="3" t="s">
        <v>153</v>
      </c>
      <c r="C378" s="3" t="s">
        <v>155</v>
      </c>
      <c r="E378" s="3" t="s">
        <v>155</v>
      </c>
      <c r="F378" s="3" t="s">
        <v>155</v>
      </c>
      <c r="G378" s="3" t="s">
        <v>155</v>
      </c>
      <c r="H378" s="3" t="s">
        <v>157</v>
      </c>
      <c r="M378" s="3" t="s">
        <v>157</v>
      </c>
      <c r="R378" s="3" t="s">
        <v>157</v>
      </c>
      <c r="W378" s="3" t="s">
        <v>157</v>
      </c>
      <c r="AB378" s="3" t="s">
        <v>157</v>
      </c>
      <c r="AG378" s="3" t="s">
        <v>224</v>
      </c>
      <c r="AH378" s="3">
        <v>2019.0</v>
      </c>
      <c r="AI378" s="3" t="s">
        <v>286</v>
      </c>
      <c r="AO378" s="3" t="s">
        <v>153</v>
      </c>
      <c r="AP378" s="3" t="s">
        <v>210</v>
      </c>
      <c r="AQ378" s="3" t="s">
        <v>210</v>
      </c>
      <c r="AR378" s="3" t="s">
        <v>210</v>
      </c>
      <c r="AS378" s="3" t="s">
        <v>210</v>
      </c>
      <c r="AT378" s="3" t="s">
        <v>234</v>
      </c>
      <c r="AU378" s="3" t="s">
        <v>153</v>
      </c>
      <c r="AV378" s="3" t="s">
        <v>153</v>
      </c>
      <c r="AW378" s="3" t="s">
        <v>163</v>
      </c>
      <c r="AX378" s="3" t="s">
        <v>153</v>
      </c>
      <c r="AY378" s="3" t="s">
        <v>293</v>
      </c>
      <c r="BD378" s="3" t="s">
        <v>155</v>
      </c>
      <c r="CI378" s="3" t="s">
        <v>172</v>
      </c>
      <c r="CS378" s="3" t="s">
        <v>155</v>
      </c>
      <c r="CY378" s="3" t="s">
        <v>221</v>
      </c>
      <c r="CZ378" s="3" t="s">
        <v>200</v>
      </c>
      <c r="DA378" s="3" t="s">
        <v>200</v>
      </c>
      <c r="DB378" s="3" t="s">
        <v>200</v>
      </c>
      <c r="DC378" s="3" t="s">
        <v>200</v>
      </c>
      <c r="DD378" s="3" t="s">
        <v>200</v>
      </c>
      <c r="DE378" s="3" t="s">
        <v>200</v>
      </c>
      <c r="DF378" s="3" t="s">
        <v>230</v>
      </c>
      <c r="DG378" s="3" t="s">
        <v>230</v>
      </c>
      <c r="DH378" s="3" t="s">
        <v>230</v>
      </c>
      <c r="DI378" s="3" t="s">
        <v>230</v>
      </c>
      <c r="DJ378" s="3" t="s">
        <v>230</v>
      </c>
      <c r="DK378" s="3" t="s">
        <v>202</v>
      </c>
      <c r="DL378" s="3" t="s">
        <v>202</v>
      </c>
      <c r="DM378" s="3" t="s">
        <v>202</v>
      </c>
      <c r="DN378" s="3" t="s">
        <v>202</v>
      </c>
      <c r="DO378" s="3" t="s">
        <v>202</v>
      </c>
      <c r="DP378" s="3" t="s">
        <v>197</v>
      </c>
      <c r="DQ378" s="3" t="s">
        <v>202</v>
      </c>
      <c r="DR378" s="3" t="s">
        <v>197</v>
      </c>
      <c r="DS378" s="3" t="s">
        <v>202</v>
      </c>
      <c r="DT378" s="3" t="s">
        <v>202</v>
      </c>
      <c r="DU378" s="3" t="s">
        <v>202</v>
      </c>
      <c r="DV378" s="3" t="s">
        <v>202</v>
      </c>
      <c r="DW378" s="3" t="s">
        <v>202</v>
      </c>
      <c r="DX378" s="3" t="s">
        <v>202</v>
      </c>
      <c r="DY378" s="3" t="s">
        <v>202</v>
      </c>
      <c r="DZ378" s="3" t="s">
        <v>202</v>
      </c>
      <c r="EA378" s="3" t="s">
        <v>155</v>
      </c>
      <c r="EB378" s="3" t="s">
        <v>155</v>
      </c>
      <c r="EC378" s="3" t="s">
        <v>155</v>
      </c>
      <c r="ED378" s="3" t="s">
        <v>155</v>
      </c>
      <c r="EE378" s="3" t="s">
        <v>155</v>
      </c>
      <c r="EF378" s="3" t="s">
        <v>155</v>
      </c>
      <c r="EG378" s="3" t="s">
        <v>155</v>
      </c>
      <c r="EH378" s="3" t="s">
        <v>204</v>
      </c>
      <c r="EI378" s="3" t="s">
        <v>204</v>
      </c>
      <c r="EJ378" s="3" t="s">
        <v>204</v>
      </c>
      <c r="EK378" s="3" t="s">
        <v>204</v>
      </c>
      <c r="EL378" s="3" t="s">
        <v>182</v>
      </c>
      <c r="EM378" s="3" t="s">
        <v>182</v>
      </c>
      <c r="EN378" s="3" t="s">
        <v>182</v>
      </c>
      <c r="EO378" s="3" t="s">
        <v>205</v>
      </c>
      <c r="EP378" s="3" t="s">
        <v>205</v>
      </c>
      <c r="EQ378" s="3" t="s">
        <v>205</v>
      </c>
      <c r="ER378" s="3" t="s">
        <v>205</v>
      </c>
      <c r="ES378" s="3" t="s">
        <v>205</v>
      </c>
      <c r="ET378" s="3" t="s">
        <v>205</v>
      </c>
      <c r="EU378" s="3" t="s">
        <v>205</v>
      </c>
      <c r="EV378" s="3" t="s">
        <v>691</v>
      </c>
      <c r="EW378" s="4" t="str">
        <f>TEXT("6282735917422726578","0")</f>
        <v>6282735917422726578</v>
      </c>
    </row>
    <row r="379">
      <c r="A379" s="2">
        <v>45852.01483796296</v>
      </c>
      <c r="B379" s="3" t="s">
        <v>153</v>
      </c>
      <c r="C379" s="3" t="s">
        <v>153</v>
      </c>
      <c r="D379" s="3" t="s">
        <v>284</v>
      </c>
      <c r="E379" s="3" t="s">
        <v>153</v>
      </c>
      <c r="F379" s="3" t="s">
        <v>155</v>
      </c>
      <c r="G379" s="3" t="s">
        <v>155</v>
      </c>
      <c r="I379" s="3" t="s">
        <v>158</v>
      </c>
      <c r="N379" s="3" t="s">
        <v>158</v>
      </c>
      <c r="R379" s="3" t="s">
        <v>157</v>
      </c>
      <c r="W379" s="3" t="s">
        <v>157</v>
      </c>
      <c r="AB379" s="3" t="s">
        <v>157</v>
      </c>
      <c r="AG379" s="3" t="s">
        <v>217</v>
      </c>
      <c r="AH379" s="3">
        <v>2024.0</v>
      </c>
      <c r="AI379" s="3" t="s">
        <v>279</v>
      </c>
      <c r="AO379" s="3" t="s">
        <v>153</v>
      </c>
      <c r="AP379" s="3" t="s">
        <v>210</v>
      </c>
      <c r="AQ379" s="3" t="s">
        <v>190</v>
      </c>
      <c r="AR379" s="3" t="s">
        <v>190</v>
      </c>
      <c r="AS379" s="3" t="s">
        <v>243</v>
      </c>
      <c r="AT379" s="3" t="s">
        <v>162</v>
      </c>
      <c r="AU379" s="3" t="s">
        <v>155</v>
      </c>
      <c r="BD379" s="3" t="s">
        <v>153</v>
      </c>
      <c r="BE379" s="3" t="s">
        <v>156</v>
      </c>
      <c r="BF379" s="3" t="s">
        <v>213</v>
      </c>
      <c r="BG379" s="3" t="s">
        <v>156</v>
      </c>
      <c r="BH379" s="3" t="s">
        <v>164</v>
      </c>
      <c r="BI379" s="3" t="s">
        <v>192</v>
      </c>
      <c r="BJ379" s="3" t="s">
        <v>192</v>
      </c>
      <c r="BK379" s="3" t="s">
        <v>192</v>
      </c>
      <c r="BL379" s="3" t="s">
        <v>192</v>
      </c>
      <c r="BM379" s="3" t="s">
        <v>195</v>
      </c>
      <c r="BN379" s="3" t="s">
        <v>195</v>
      </c>
      <c r="BO379" s="3" t="s">
        <v>195</v>
      </c>
      <c r="BP379" s="3" t="s">
        <v>192</v>
      </c>
      <c r="BQ379" s="3" t="s">
        <v>181</v>
      </c>
      <c r="BR379" s="3" t="s">
        <v>181</v>
      </c>
      <c r="BS379" s="3" t="s">
        <v>203</v>
      </c>
      <c r="BT379" s="3" t="s">
        <v>196</v>
      </c>
      <c r="BU379" s="3" t="s">
        <v>196</v>
      </c>
      <c r="BV379" s="3" t="s">
        <v>196</v>
      </c>
      <c r="BW379" s="3" t="s">
        <v>197</v>
      </c>
      <c r="CB379" s="3" t="s">
        <v>155</v>
      </c>
      <c r="CF379" s="3" t="s">
        <v>155</v>
      </c>
      <c r="CG379" s="3" t="s">
        <v>256</v>
      </c>
      <c r="CH379" s="3">
        <v>2.0</v>
      </c>
      <c r="CI379" s="3" t="s">
        <v>172</v>
      </c>
      <c r="CS379" s="3" t="s">
        <v>155</v>
      </c>
      <c r="CY379" s="3" t="s">
        <v>180</v>
      </c>
      <c r="CZ379" s="3" t="s">
        <v>199</v>
      </c>
      <c r="DA379" s="3" t="s">
        <v>179</v>
      </c>
      <c r="DB379" s="3" t="s">
        <v>179</v>
      </c>
      <c r="DC379" s="3" t="s">
        <v>179</v>
      </c>
      <c r="DD379" s="3" t="s">
        <v>179</v>
      </c>
      <c r="DE379" s="3" t="s">
        <v>179</v>
      </c>
      <c r="DF379" s="3" t="s">
        <v>180</v>
      </c>
      <c r="DG379" s="3" t="s">
        <v>180</v>
      </c>
      <c r="DH379" s="3" t="s">
        <v>180</v>
      </c>
      <c r="DI379" s="3" t="s">
        <v>180</v>
      </c>
      <c r="DJ379" s="3" t="s">
        <v>180</v>
      </c>
      <c r="DK379" s="3" t="s">
        <v>181</v>
      </c>
      <c r="DL379" s="3" t="s">
        <v>196</v>
      </c>
      <c r="DM379" s="3" t="s">
        <v>197</v>
      </c>
      <c r="DN379" s="3" t="s">
        <v>196</v>
      </c>
      <c r="DO379" s="3" t="s">
        <v>196</v>
      </c>
      <c r="DP379" s="3" t="s">
        <v>181</v>
      </c>
      <c r="DQ379" s="3" t="s">
        <v>181</v>
      </c>
      <c r="DR379" s="3" t="s">
        <v>181</v>
      </c>
      <c r="DS379" s="3" t="s">
        <v>196</v>
      </c>
      <c r="DT379" s="3" t="s">
        <v>181</v>
      </c>
      <c r="DU379" s="3" t="s">
        <v>196</v>
      </c>
      <c r="DV379" s="3" t="s">
        <v>197</v>
      </c>
      <c r="DW379" s="3" t="s">
        <v>197</v>
      </c>
      <c r="DX379" s="3" t="s">
        <v>196</v>
      </c>
      <c r="DY379" s="3" t="s">
        <v>196</v>
      </c>
      <c r="DZ379" s="3" t="s">
        <v>196</v>
      </c>
      <c r="EA379" s="3" t="s">
        <v>155</v>
      </c>
      <c r="EB379" s="3" t="s">
        <v>214</v>
      </c>
      <c r="EC379" s="3" t="s">
        <v>214</v>
      </c>
      <c r="ED379" s="3" t="s">
        <v>155</v>
      </c>
      <c r="EE379" s="3" t="s">
        <v>155</v>
      </c>
      <c r="EF379" s="3" t="s">
        <v>214</v>
      </c>
      <c r="EG379" s="3" t="s">
        <v>214</v>
      </c>
      <c r="EH379" s="3" t="s">
        <v>204</v>
      </c>
      <c r="EI379" s="3" t="s">
        <v>182</v>
      </c>
      <c r="EJ379" s="3" t="s">
        <v>204</v>
      </c>
      <c r="EK379" s="3" t="s">
        <v>204</v>
      </c>
      <c r="EL379" s="3" t="s">
        <v>182</v>
      </c>
      <c r="EM379" s="3" t="s">
        <v>204</v>
      </c>
      <c r="EN379" s="3" t="s">
        <v>204</v>
      </c>
      <c r="EO379" s="3" t="s">
        <v>205</v>
      </c>
      <c r="EP379" s="3" t="s">
        <v>205</v>
      </c>
      <c r="EQ379" s="3" t="s">
        <v>205</v>
      </c>
      <c r="ER379" s="3" t="s">
        <v>205</v>
      </c>
      <c r="ES379" s="3" t="s">
        <v>205</v>
      </c>
      <c r="ET379" s="3" t="s">
        <v>205</v>
      </c>
      <c r="EU379" s="3" t="s">
        <v>205</v>
      </c>
      <c r="EV379" s="3" t="s">
        <v>692</v>
      </c>
      <c r="EW379" s="4" t="str">
        <f>TEXT("6282760822868116482","0")</f>
        <v>6282760822868116482</v>
      </c>
    </row>
    <row r="380">
      <c r="A380" s="2">
        <v>45852.04555555555</v>
      </c>
      <c r="B380" s="3" t="s">
        <v>153</v>
      </c>
      <c r="C380" s="3" t="s">
        <v>155</v>
      </c>
      <c r="E380" s="3" t="s">
        <v>153</v>
      </c>
      <c r="F380" s="3" t="s">
        <v>153</v>
      </c>
      <c r="G380" s="3" t="s">
        <v>155</v>
      </c>
      <c r="K380" s="3" t="s">
        <v>185</v>
      </c>
      <c r="N380" s="3" t="s">
        <v>158</v>
      </c>
      <c r="S380" s="3" t="s">
        <v>158</v>
      </c>
      <c r="X380" s="3" t="s">
        <v>158</v>
      </c>
      <c r="AC380" s="3" t="s">
        <v>158</v>
      </c>
      <c r="AG380" s="3" t="s">
        <v>224</v>
      </c>
      <c r="AH380" s="3">
        <v>2023.0</v>
      </c>
      <c r="AI380" s="3" t="s">
        <v>187</v>
      </c>
      <c r="AK380" s="3" t="s">
        <v>258</v>
      </c>
      <c r="AN380" s="3" t="s">
        <v>189</v>
      </c>
      <c r="AP380" s="3" t="s">
        <v>243</v>
      </c>
      <c r="AQ380" s="3" t="s">
        <v>243</v>
      </c>
      <c r="AR380" s="3" t="s">
        <v>243</v>
      </c>
      <c r="AS380" s="3" t="s">
        <v>225</v>
      </c>
      <c r="AT380" s="3" t="s">
        <v>162</v>
      </c>
      <c r="AU380" s="3" t="s">
        <v>155</v>
      </c>
      <c r="BD380" s="3" t="s">
        <v>153</v>
      </c>
      <c r="BE380" s="3" t="s">
        <v>227</v>
      </c>
      <c r="BF380" s="3" t="s">
        <v>191</v>
      </c>
      <c r="BG380" s="3" t="s">
        <v>227</v>
      </c>
      <c r="BH380" s="3" t="s">
        <v>191</v>
      </c>
      <c r="BI380" s="3" t="s">
        <v>194</v>
      </c>
      <c r="BJ380" s="3" t="s">
        <v>195</v>
      </c>
      <c r="BK380" s="3" t="s">
        <v>195</v>
      </c>
      <c r="BL380" s="3" t="s">
        <v>194</v>
      </c>
      <c r="BM380" s="3" t="s">
        <v>193</v>
      </c>
      <c r="BN380" s="3" t="s">
        <v>192</v>
      </c>
      <c r="BO380" s="3" t="s">
        <v>192</v>
      </c>
      <c r="BP380" s="3" t="s">
        <v>192</v>
      </c>
      <c r="BQ380" s="3" t="s">
        <v>181</v>
      </c>
      <c r="BR380" s="3" t="s">
        <v>181</v>
      </c>
      <c r="BS380" s="3" t="s">
        <v>181</v>
      </c>
      <c r="BT380" s="3" t="s">
        <v>181</v>
      </c>
      <c r="BU380" s="3" t="s">
        <v>203</v>
      </c>
      <c r="BV380" s="3" t="s">
        <v>203</v>
      </c>
      <c r="BW380" s="3" t="s">
        <v>196</v>
      </c>
      <c r="CB380" s="3" t="s">
        <v>155</v>
      </c>
      <c r="CF380" s="3" t="s">
        <v>155</v>
      </c>
      <c r="CG380" s="3" t="s">
        <v>198</v>
      </c>
      <c r="CH380" s="3">
        <v>4.0</v>
      </c>
      <c r="CI380" s="3" t="s">
        <v>172</v>
      </c>
      <c r="CS380" s="3" t="s">
        <v>155</v>
      </c>
      <c r="CY380" s="3" t="s">
        <v>201</v>
      </c>
      <c r="CZ380" s="3" t="s">
        <v>199</v>
      </c>
      <c r="DA380" s="3" t="s">
        <v>199</v>
      </c>
      <c r="DB380" s="3" t="s">
        <v>199</v>
      </c>
      <c r="DC380" s="3" t="s">
        <v>199</v>
      </c>
      <c r="DD380" s="3" t="s">
        <v>199</v>
      </c>
      <c r="DE380" s="3" t="s">
        <v>199</v>
      </c>
      <c r="DF380" s="3" t="s">
        <v>201</v>
      </c>
      <c r="DG380" s="3" t="s">
        <v>201</v>
      </c>
      <c r="DH380" s="3" t="s">
        <v>201</v>
      </c>
      <c r="DI380" s="3" t="s">
        <v>201</v>
      </c>
      <c r="DJ380" s="3" t="s">
        <v>201</v>
      </c>
      <c r="DK380" s="3" t="s">
        <v>197</v>
      </c>
      <c r="DL380" s="3" t="s">
        <v>181</v>
      </c>
      <c r="DM380" s="3" t="s">
        <v>197</v>
      </c>
      <c r="DN380" s="3" t="s">
        <v>181</v>
      </c>
      <c r="DO380" s="3" t="s">
        <v>203</v>
      </c>
      <c r="DP380" s="3" t="s">
        <v>197</v>
      </c>
      <c r="DQ380" s="3" t="s">
        <v>202</v>
      </c>
      <c r="DR380" s="3" t="s">
        <v>202</v>
      </c>
      <c r="DS380" s="3" t="s">
        <v>202</v>
      </c>
      <c r="DT380" s="3" t="s">
        <v>202</v>
      </c>
      <c r="DU380" s="3" t="s">
        <v>197</v>
      </c>
      <c r="DV380" s="3" t="s">
        <v>202</v>
      </c>
      <c r="DW380" s="3" t="s">
        <v>202</v>
      </c>
      <c r="DX380" s="3" t="s">
        <v>181</v>
      </c>
      <c r="DY380" s="3" t="s">
        <v>181</v>
      </c>
      <c r="DZ380" s="3" t="s">
        <v>181</v>
      </c>
      <c r="EA380" s="3" t="s">
        <v>155</v>
      </c>
      <c r="EB380" s="3" t="s">
        <v>155</v>
      </c>
      <c r="EC380" s="3" t="s">
        <v>155</v>
      </c>
      <c r="ED380" s="3" t="s">
        <v>155</v>
      </c>
      <c r="EE380" s="3" t="s">
        <v>155</v>
      </c>
      <c r="EF380" s="3" t="s">
        <v>155</v>
      </c>
      <c r="EG380" s="3" t="s">
        <v>155</v>
      </c>
      <c r="EH380" s="3" t="s">
        <v>204</v>
      </c>
      <c r="EI380" s="3" t="s">
        <v>204</v>
      </c>
      <c r="EJ380" s="3" t="s">
        <v>204</v>
      </c>
      <c r="EK380" s="3" t="s">
        <v>204</v>
      </c>
      <c r="EL380" s="3" t="s">
        <v>182</v>
      </c>
      <c r="EM380" s="3" t="s">
        <v>182</v>
      </c>
      <c r="EN380" s="3" t="s">
        <v>204</v>
      </c>
      <c r="EO380" s="3" t="s">
        <v>205</v>
      </c>
      <c r="EP380" s="3" t="s">
        <v>205</v>
      </c>
      <c r="EQ380" s="3" t="s">
        <v>205</v>
      </c>
      <c r="ER380" s="3" t="s">
        <v>205</v>
      </c>
      <c r="ES380" s="3" t="s">
        <v>205</v>
      </c>
      <c r="ET380" s="3" t="s">
        <v>205</v>
      </c>
      <c r="EU380" s="3" t="s">
        <v>205</v>
      </c>
      <c r="EV380" s="3" t="s">
        <v>693</v>
      </c>
      <c r="EW380" s="4" t="str">
        <f>TEXT("6282787367314794693","0")</f>
        <v>6282787367314794693</v>
      </c>
    </row>
    <row r="381">
      <c r="A381" s="2">
        <v>45852.320243055554</v>
      </c>
      <c r="B381" s="3" t="s">
        <v>153</v>
      </c>
      <c r="C381" s="3" t="s">
        <v>153</v>
      </c>
      <c r="D381" s="3" t="s">
        <v>284</v>
      </c>
      <c r="E381" s="3" t="s">
        <v>155</v>
      </c>
      <c r="F381" s="3" t="s">
        <v>155</v>
      </c>
      <c r="G381" s="3" t="s">
        <v>155</v>
      </c>
      <c r="J381" s="3" t="s">
        <v>186</v>
      </c>
      <c r="M381" s="3" t="s">
        <v>157</v>
      </c>
      <c r="R381" s="3" t="s">
        <v>157</v>
      </c>
      <c r="X381" s="3" t="s">
        <v>158</v>
      </c>
      <c r="AC381" s="3" t="s">
        <v>158</v>
      </c>
      <c r="AG381" s="3" t="s">
        <v>694</v>
      </c>
      <c r="AH381" s="3">
        <v>2020.0</v>
      </c>
      <c r="AI381" s="3" t="s">
        <v>187</v>
      </c>
      <c r="AJ381" s="3" t="s">
        <v>188</v>
      </c>
      <c r="AN381" s="3" t="s">
        <v>189</v>
      </c>
      <c r="AP381" s="3" t="s">
        <v>243</v>
      </c>
      <c r="AQ381" s="3" t="s">
        <v>243</v>
      </c>
      <c r="AR381" s="3" t="s">
        <v>243</v>
      </c>
      <c r="AS381" s="3" t="s">
        <v>243</v>
      </c>
      <c r="AT381" s="3" t="s">
        <v>234</v>
      </c>
      <c r="AU381" s="3" t="s">
        <v>153</v>
      </c>
      <c r="AV381" s="3" t="s">
        <v>153</v>
      </c>
      <c r="AW381" s="3" t="s">
        <v>315</v>
      </c>
      <c r="AX381" s="3" t="s">
        <v>153</v>
      </c>
      <c r="AY381" s="3" t="s">
        <v>244</v>
      </c>
      <c r="AZ381" s="3" t="s">
        <v>155</v>
      </c>
      <c r="BA381" s="3" t="s">
        <v>155</v>
      </c>
      <c r="BB381" s="3" t="s">
        <v>155</v>
      </c>
      <c r="BC381" s="3" t="s">
        <v>155</v>
      </c>
      <c r="BD381" s="3" t="s">
        <v>153</v>
      </c>
      <c r="BE381" s="3" t="s">
        <v>191</v>
      </c>
      <c r="BF381" s="3" t="s">
        <v>191</v>
      </c>
      <c r="BG381" s="3" t="s">
        <v>191</v>
      </c>
      <c r="BH381" s="3" t="s">
        <v>191</v>
      </c>
      <c r="BI381" s="3" t="s">
        <v>193</v>
      </c>
      <c r="BJ381" s="3" t="s">
        <v>195</v>
      </c>
      <c r="BK381" s="3" t="s">
        <v>194</v>
      </c>
      <c r="BL381" s="3" t="s">
        <v>194</v>
      </c>
      <c r="BM381" s="3" t="s">
        <v>195</v>
      </c>
      <c r="BN381" s="3" t="s">
        <v>194</v>
      </c>
      <c r="BO381" s="3" t="s">
        <v>192</v>
      </c>
      <c r="BP381" s="3" t="s">
        <v>192</v>
      </c>
      <c r="BQ381" s="3" t="s">
        <v>196</v>
      </c>
      <c r="BR381" s="3" t="s">
        <v>181</v>
      </c>
      <c r="BS381" s="3" t="s">
        <v>181</v>
      </c>
      <c r="BT381" s="3" t="s">
        <v>196</v>
      </c>
      <c r="BU381" s="3" t="s">
        <v>203</v>
      </c>
      <c r="BV381" s="3" t="s">
        <v>196</v>
      </c>
      <c r="BW381" s="3" t="s">
        <v>196</v>
      </c>
      <c r="BX381" s="3" t="s">
        <v>195</v>
      </c>
      <c r="BY381" s="3" t="s">
        <v>193</v>
      </c>
      <c r="BZ381" s="3" t="s">
        <v>193</v>
      </c>
      <c r="CA381" s="3" t="s">
        <v>192</v>
      </c>
      <c r="CB381" s="3" t="s">
        <v>155</v>
      </c>
      <c r="CF381" s="3" t="s">
        <v>414</v>
      </c>
      <c r="CG381" s="3" t="s">
        <v>281</v>
      </c>
      <c r="CH381" s="3">
        <v>3.0</v>
      </c>
      <c r="CI381" s="3" t="s">
        <v>172</v>
      </c>
      <c r="CS381" s="3" t="s">
        <v>155</v>
      </c>
      <c r="CY381" s="3" t="s">
        <v>178</v>
      </c>
      <c r="CZ381" s="3" t="s">
        <v>199</v>
      </c>
      <c r="DA381" s="3" t="s">
        <v>179</v>
      </c>
      <c r="DB381" s="3" t="s">
        <v>179</v>
      </c>
      <c r="DC381" s="3" t="s">
        <v>179</v>
      </c>
      <c r="DD381" s="3" t="s">
        <v>179</v>
      </c>
      <c r="DE381" s="3" t="s">
        <v>179</v>
      </c>
      <c r="DF381" s="3" t="s">
        <v>180</v>
      </c>
      <c r="DG381" s="3" t="s">
        <v>180</v>
      </c>
      <c r="DH381" s="3" t="s">
        <v>180</v>
      </c>
      <c r="DI381" s="3" t="s">
        <v>180</v>
      </c>
      <c r="DJ381" s="3" t="s">
        <v>180</v>
      </c>
      <c r="DK381" s="3" t="s">
        <v>196</v>
      </c>
      <c r="DL381" s="3" t="s">
        <v>196</v>
      </c>
      <c r="DM381" s="3" t="s">
        <v>196</v>
      </c>
      <c r="DN381" s="3" t="s">
        <v>196</v>
      </c>
      <c r="DO381" s="3" t="s">
        <v>196</v>
      </c>
      <c r="DP381" s="3" t="s">
        <v>196</v>
      </c>
      <c r="DQ381" s="3" t="s">
        <v>181</v>
      </c>
      <c r="DR381" s="3" t="s">
        <v>181</v>
      </c>
      <c r="DS381" s="3" t="s">
        <v>181</v>
      </c>
      <c r="DT381" s="3" t="s">
        <v>181</v>
      </c>
      <c r="DU381" s="3" t="s">
        <v>181</v>
      </c>
      <c r="DV381" s="3" t="s">
        <v>181</v>
      </c>
      <c r="DW381" s="3" t="s">
        <v>181</v>
      </c>
      <c r="DX381" s="3" t="s">
        <v>181</v>
      </c>
      <c r="DY381" s="3" t="s">
        <v>181</v>
      </c>
      <c r="DZ381" s="3" t="s">
        <v>181</v>
      </c>
      <c r="EA381" s="3" t="s">
        <v>155</v>
      </c>
      <c r="EB381" s="3" t="s">
        <v>155</v>
      </c>
      <c r="EC381" s="3" t="s">
        <v>155</v>
      </c>
      <c r="ED381" s="3" t="s">
        <v>155</v>
      </c>
      <c r="EE381" s="3" t="s">
        <v>155</v>
      </c>
      <c r="EF381" s="3" t="s">
        <v>155</v>
      </c>
      <c r="EG381" s="3" t="s">
        <v>155</v>
      </c>
      <c r="EH381" s="3" t="s">
        <v>204</v>
      </c>
      <c r="EI381" s="3" t="s">
        <v>204</v>
      </c>
      <c r="EJ381" s="3" t="s">
        <v>204</v>
      </c>
      <c r="EK381" s="3" t="s">
        <v>204</v>
      </c>
      <c r="EL381" s="3" t="s">
        <v>215</v>
      </c>
      <c r="EM381" s="3" t="s">
        <v>215</v>
      </c>
      <c r="EN381" s="3" t="s">
        <v>215</v>
      </c>
      <c r="EO381" s="3" t="s">
        <v>192</v>
      </c>
      <c r="EP381" s="3" t="s">
        <v>192</v>
      </c>
      <c r="EQ381" s="3" t="s">
        <v>192</v>
      </c>
      <c r="ER381" s="3" t="s">
        <v>192</v>
      </c>
      <c r="ES381" s="3" t="s">
        <v>206</v>
      </c>
      <c r="ET381" s="3" t="s">
        <v>206</v>
      </c>
      <c r="EU381" s="3" t="s">
        <v>206</v>
      </c>
      <c r="EV381" s="3" t="s">
        <v>695</v>
      </c>
      <c r="EW381" s="4" t="str">
        <f>TEXT("6283024693423061987","0")</f>
        <v>6283024693423061987</v>
      </c>
    </row>
    <row r="382">
      <c r="A382" s="2">
        <v>45852.32798611111</v>
      </c>
      <c r="B382" s="3" t="s">
        <v>153</v>
      </c>
      <c r="C382" s="3" t="s">
        <v>155</v>
      </c>
      <c r="E382" s="3" t="s">
        <v>155</v>
      </c>
      <c r="F382" s="3" t="s">
        <v>155</v>
      </c>
      <c r="G382" s="3" t="s">
        <v>155</v>
      </c>
      <c r="J382" s="3" t="s">
        <v>186</v>
      </c>
      <c r="N382" s="3" t="s">
        <v>158</v>
      </c>
      <c r="S382" s="3" t="s">
        <v>158</v>
      </c>
      <c r="X382" s="3" t="s">
        <v>158</v>
      </c>
      <c r="AB382" s="3" t="s">
        <v>157</v>
      </c>
      <c r="AG382" s="3" t="s">
        <v>217</v>
      </c>
      <c r="AH382" s="3">
        <v>2008.0</v>
      </c>
      <c r="AI382" s="3" t="s">
        <v>187</v>
      </c>
      <c r="AJ382" s="3" t="s">
        <v>188</v>
      </c>
      <c r="AN382" s="3" t="s">
        <v>233</v>
      </c>
      <c r="AP382" s="3" t="s">
        <v>225</v>
      </c>
      <c r="AQ382" s="3" t="s">
        <v>225</v>
      </c>
      <c r="AR382" s="3" t="s">
        <v>225</v>
      </c>
      <c r="AS382" s="3" t="s">
        <v>225</v>
      </c>
      <c r="AT382" s="3" t="s">
        <v>266</v>
      </c>
      <c r="AU382" s="3" t="s">
        <v>155</v>
      </c>
      <c r="BD382" s="3" t="s">
        <v>153</v>
      </c>
      <c r="BE382" s="3" t="s">
        <v>156</v>
      </c>
      <c r="BF382" s="3" t="s">
        <v>213</v>
      </c>
      <c r="BG382" s="3" t="s">
        <v>156</v>
      </c>
      <c r="BH382" s="3" t="s">
        <v>213</v>
      </c>
      <c r="BI382" s="3" t="s">
        <v>193</v>
      </c>
      <c r="BJ382" s="3" t="s">
        <v>192</v>
      </c>
      <c r="BK382" s="3" t="s">
        <v>165</v>
      </c>
      <c r="BL382" s="3" t="s">
        <v>165</v>
      </c>
      <c r="BM382" s="3" t="s">
        <v>165</v>
      </c>
      <c r="BN382" s="3" t="s">
        <v>165</v>
      </c>
      <c r="BO382" s="3" t="s">
        <v>165</v>
      </c>
      <c r="BP382" s="3" t="s">
        <v>165</v>
      </c>
      <c r="BQ382" s="3" t="s">
        <v>166</v>
      </c>
      <c r="BR382" s="3" t="s">
        <v>166</v>
      </c>
      <c r="BS382" s="3" t="s">
        <v>166</v>
      </c>
      <c r="BT382" s="3" t="s">
        <v>166</v>
      </c>
      <c r="BU382" s="3" t="s">
        <v>166</v>
      </c>
      <c r="BV382" s="3" t="s">
        <v>166</v>
      </c>
      <c r="BW382" s="3" t="s">
        <v>166</v>
      </c>
      <c r="CB382" s="3" t="s">
        <v>155</v>
      </c>
      <c r="CF382" s="3" t="s">
        <v>155</v>
      </c>
      <c r="CG382" s="3" t="s">
        <v>155</v>
      </c>
      <c r="CH382" s="3">
        <v>0.0</v>
      </c>
      <c r="CI382" s="3" t="s">
        <v>172</v>
      </c>
      <c r="CS382" s="3" t="s">
        <v>155</v>
      </c>
      <c r="CY382" s="3" t="s">
        <v>221</v>
      </c>
      <c r="CZ382" s="3" t="s">
        <v>200</v>
      </c>
      <c r="DA382" s="3" t="s">
        <v>200</v>
      </c>
      <c r="DB382" s="3" t="s">
        <v>200</v>
      </c>
      <c r="DC382" s="3" t="s">
        <v>179</v>
      </c>
      <c r="DD382" s="3" t="s">
        <v>200</v>
      </c>
      <c r="DE382" s="3" t="s">
        <v>200</v>
      </c>
      <c r="DF382" s="3" t="s">
        <v>230</v>
      </c>
      <c r="DG382" s="3" t="s">
        <v>230</v>
      </c>
      <c r="DH382" s="3" t="s">
        <v>180</v>
      </c>
      <c r="DI382" s="3" t="s">
        <v>180</v>
      </c>
      <c r="DJ382" s="3" t="s">
        <v>230</v>
      </c>
      <c r="DK382" s="3" t="s">
        <v>203</v>
      </c>
      <c r="DL382" s="3" t="s">
        <v>197</v>
      </c>
      <c r="DM382" s="3" t="s">
        <v>202</v>
      </c>
      <c r="DN382" s="3" t="s">
        <v>202</v>
      </c>
      <c r="DO382" s="3" t="s">
        <v>202</v>
      </c>
      <c r="DP382" s="3" t="s">
        <v>202</v>
      </c>
      <c r="DQ382" s="3" t="s">
        <v>181</v>
      </c>
      <c r="DR382" s="3" t="s">
        <v>181</v>
      </c>
      <c r="DS382" s="3" t="s">
        <v>203</v>
      </c>
      <c r="DT382" s="3" t="s">
        <v>196</v>
      </c>
      <c r="DU382" s="3" t="s">
        <v>203</v>
      </c>
      <c r="DV382" s="3" t="s">
        <v>202</v>
      </c>
      <c r="DW382" s="3" t="s">
        <v>196</v>
      </c>
      <c r="DX382" s="3" t="s">
        <v>196</v>
      </c>
      <c r="DY382" s="3" t="s">
        <v>202</v>
      </c>
      <c r="DZ382" s="3" t="s">
        <v>196</v>
      </c>
      <c r="EA382" s="3" t="s">
        <v>155</v>
      </c>
      <c r="EB382" s="3" t="s">
        <v>155</v>
      </c>
      <c r="EC382" s="3" t="s">
        <v>155</v>
      </c>
      <c r="ED382" s="3" t="s">
        <v>155</v>
      </c>
      <c r="EE382" s="3" t="s">
        <v>155</v>
      </c>
      <c r="EF382" s="3" t="s">
        <v>155</v>
      </c>
      <c r="EG382" s="3" t="s">
        <v>155</v>
      </c>
      <c r="EH382" s="3" t="s">
        <v>204</v>
      </c>
      <c r="EI382" s="3" t="s">
        <v>204</v>
      </c>
      <c r="EJ382" s="3" t="s">
        <v>204</v>
      </c>
      <c r="EK382" s="3" t="s">
        <v>204</v>
      </c>
      <c r="EL382" s="3" t="s">
        <v>204</v>
      </c>
      <c r="EM382" s="3" t="s">
        <v>204</v>
      </c>
      <c r="EN382" s="3" t="s">
        <v>204</v>
      </c>
      <c r="EO382" s="3" t="s">
        <v>192</v>
      </c>
      <c r="EP382" s="3" t="s">
        <v>192</v>
      </c>
      <c r="EQ382" s="3" t="s">
        <v>192</v>
      </c>
      <c r="ER382" s="3" t="s">
        <v>192</v>
      </c>
      <c r="ES382" s="3" t="s">
        <v>192</v>
      </c>
      <c r="ET382" s="3" t="s">
        <v>192</v>
      </c>
      <c r="EU382" s="3" t="s">
        <v>192</v>
      </c>
      <c r="EV382" s="3" t="s">
        <v>696</v>
      </c>
      <c r="EW382" s="4" t="str">
        <f>TEXT("6283031381017562202","0")</f>
        <v>6283031381017562202</v>
      </c>
    </row>
    <row r="383">
      <c r="A383" s="2">
        <v>45852.38255787037</v>
      </c>
      <c r="B383" s="3" t="s">
        <v>153</v>
      </c>
      <c r="C383" s="3" t="s">
        <v>155</v>
      </c>
      <c r="E383" s="3" t="s">
        <v>155</v>
      </c>
      <c r="F383" s="3" t="s">
        <v>153</v>
      </c>
      <c r="G383" s="3" t="s">
        <v>155</v>
      </c>
      <c r="J383" s="3" t="s">
        <v>186</v>
      </c>
      <c r="N383" s="3" t="s">
        <v>158</v>
      </c>
      <c r="T383" s="3" t="s">
        <v>186</v>
      </c>
      <c r="X383" s="3" t="s">
        <v>158</v>
      </c>
      <c r="AC383" s="3" t="s">
        <v>158</v>
      </c>
      <c r="AG383" s="3" t="s">
        <v>217</v>
      </c>
      <c r="AH383" s="3">
        <v>2016.0</v>
      </c>
      <c r="AI383" s="3" t="s">
        <v>187</v>
      </c>
      <c r="AJ383" s="3" t="s">
        <v>188</v>
      </c>
      <c r="AN383" s="3" t="s">
        <v>233</v>
      </c>
      <c r="AP383" s="3" t="s">
        <v>250</v>
      </c>
      <c r="AQ383" s="3" t="s">
        <v>250</v>
      </c>
      <c r="AR383" s="3" t="s">
        <v>250</v>
      </c>
      <c r="AS383" s="3" t="s">
        <v>250</v>
      </c>
      <c r="AT383" s="3" t="s">
        <v>162</v>
      </c>
      <c r="AU383" s="3" t="s">
        <v>153</v>
      </c>
      <c r="AV383" s="3" t="s">
        <v>153</v>
      </c>
      <c r="AW383" s="3" t="s">
        <v>219</v>
      </c>
      <c r="AX383" s="3" t="s">
        <v>155</v>
      </c>
      <c r="AY383" s="3" t="s">
        <v>212</v>
      </c>
      <c r="BD383" s="3" t="s">
        <v>153</v>
      </c>
      <c r="BE383" s="3" t="s">
        <v>164</v>
      </c>
      <c r="BF383" s="3" t="s">
        <v>191</v>
      </c>
      <c r="BG383" s="3" t="s">
        <v>191</v>
      </c>
      <c r="BH383" s="3" t="s">
        <v>191</v>
      </c>
      <c r="BI383" s="3" t="s">
        <v>192</v>
      </c>
      <c r="BJ383" s="3" t="s">
        <v>195</v>
      </c>
      <c r="BK383" s="3" t="s">
        <v>194</v>
      </c>
      <c r="BL383" s="3" t="s">
        <v>192</v>
      </c>
      <c r="BM383" s="3" t="s">
        <v>192</v>
      </c>
      <c r="BN383" s="3" t="s">
        <v>195</v>
      </c>
      <c r="BO383" s="3" t="s">
        <v>195</v>
      </c>
      <c r="BP383" s="3" t="s">
        <v>195</v>
      </c>
      <c r="BQ383" s="3" t="s">
        <v>196</v>
      </c>
      <c r="BR383" s="3" t="s">
        <v>166</v>
      </c>
      <c r="BS383" s="3" t="s">
        <v>181</v>
      </c>
      <c r="BT383" s="3" t="s">
        <v>196</v>
      </c>
      <c r="BU383" s="3" t="s">
        <v>196</v>
      </c>
      <c r="BV383" s="3" t="s">
        <v>196</v>
      </c>
      <c r="BW383" s="3" t="s">
        <v>196</v>
      </c>
      <c r="BX383" s="3" t="s">
        <v>195</v>
      </c>
      <c r="BY383" s="3" t="s">
        <v>192</v>
      </c>
      <c r="BZ383" s="3" t="s">
        <v>195</v>
      </c>
      <c r="CA383" s="3" t="s">
        <v>192</v>
      </c>
      <c r="CB383" s="3" t="s">
        <v>155</v>
      </c>
      <c r="CF383" s="3" t="s">
        <v>155</v>
      </c>
      <c r="CG383" s="3" t="s">
        <v>155</v>
      </c>
      <c r="CH383" s="3">
        <v>2.0</v>
      </c>
      <c r="CI383" s="3" t="s">
        <v>172</v>
      </c>
      <c r="CS383" s="3" t="s">
        <v>155</v>
      </c>
      <c r="CY383" s="3" t="s">
        <v>180</v>
      </c>
      <c r="CZ383" s="3" t="s">
        <v>179</v>
      </c>
      <c r="DA383" s="3" t="s">
        <v>179</v>
      </c>
      <c r="DB383" s="3" t="s">
        <v>179</v>
      </c>
      <c r="DC383" s="3" t="s">
        <v>200</v>
      </c>
      <c r="DD383" s="3" t="s">
        <v>200</v>
      </c>
      <c r="DE383" s="3" t="s">
        <v>200</v>
      </c>
      <c r="DF383" s="3" t="s">
        <v>178</v>
      </c>
      <c r="DG383" s="3" t="s">
        <v>180</v>
      </c>
      <c r="DH383" s="3" t="s">
        <v>180</v>
      </c>
      <c r="DI383" s="3" t="s">
        <v>180</v>
      </c>
      <c r="DJ383" s="3" t="s">
        <v>180</v>
      </c>
      <c r="DK383" s="3" t="s">
        <v>197</v>
      </c>
      <c r="DL383" s="3" t="s">
        <v>196</v>
      </c>
      <c r="DM383" s="3" t="s">
        <v>202</v>
      </c>
      <c r="DN383" s="3" t="s">
        <v>196</v>
      </c>
      <c r="DO383" s="3" t="s">
        <v>196</v>
      </c>
      <c r="DP383" s="3" t="s">
        <v>203</v>
      </c>
      <c r="DQ383" s="3" t="s">
        <v>202</v>
      </c>
      <c r="DR383" s="3" t="s">
        <v>202</v>
      </c>
      <c r="DS383" s="3" t="s">
        <v>202</v>
      </c>
      <c r="DT383" s="3" t="s">
        <v>202</v>
      </c>
      <c r="DU383" s="3" t="s">
        <v>196</v>
      </c>
      <c r="DV383" s="3" t="s">
        <v>202</v>
      </c>
      <c r="DW383" s="3" t="s">
        <v>202</v>
      </c>
      <c r="DX383" s="3" t="s">
        <v>196</v>
      </c>
      <c r="DY383" s="3" t="s">
        <v>196</v>
      </c>
      <c r="DZ383" s="3" t="s">
        <v>196</v>
      </c>
      <c r="EA383" s="3" t="s">
        <v>155</v>
      </c>
      <c r="EB383" s="3" t="s">
        <v>155</v>
      </c>
      <c r="EC383" s="3" t="s">
        <v>155</v>
      </c>
      <c r="ED383" s="3" t="s">
        <v>155</v>
      </c>
      <c r="EE383" s="3" t="s">
        <v>155</v>
      </c>
      <c r="EF383" s="3" t="s">
        <v>155</v>
      </c>
      <c r="EG383" s="3" t="s">
        <v>155</v>
      </c>
      <c r="EH383" s="3" t="s">
        <v>204</v>
      </c>
      <c r="EI383" s="3" t="s">
        <v>204</v>
      </c>
      <c r="EJ383" s="3" t="s">
        <v>204</v>
      </c>
      <c r="EK383" s="3" t="s">
        <v>222</v>
      </c>
      <c r="EL383" s="3" t="s">
        <v>222</v>
      </c>
      <c r="EM383" s="3" t="s">
        <v>215</v>
      </c>
      <c r="EN383" s="3" t="s">
        <v>222</v>
      </c>
      <c r="EO383" s="3" t="s">
        <v>205</v>
      </c>
      <c r="EP383" s="3" t="s">
        <v>206</v>
      </c>
      <c r="EQ383" s="3" t="s">
        <v>206</v>
      </c>
      <c r="ER383" s="3" t="s">
        <v>206</v>
      </c>
      <c r="ES383" s="3" t="s">
        <v>192</v>
      </c>
      <c r="ET383" s="3" t="s">
        <v>192</v>
      </c>
      <c r="EU383" s="3" t="s">
        <v>192</v>
      </c>
      <c r="EV383" s="3" t="s">
        <v>697</v>
      </c>
      <c r="EW383" s="4" t="str">
        <f>TEXT("6283078534655958867","0")</f>
        <v>6283078534655958867</v>
      </c>
    </row>
    <row r="384">
      <c r="A384" s="2">
        <v>45852.389386574076</v>
      </c>
      <c r="B384" s="3" t="s">
        <v>153</v>
      </c>
      <c r="C384" s="3" t="s">
        <v>155</v>
      </c>
      <c r="E384" s="3" t="s">
        <v>153</v>
      </c>
      <c r="F384" s="3" t="s">
        <v>153</v>
      </c>
      <c r="G384" s="3" t="s">
        <v>155</v>
      </c>
      <c r="J384" s="3" t="s">
        <v>186</v>
      </c>
      <c r="M384" s="3" t="s">
        <v>157</v>
      </c>
      <c r="R384" s="3" t="s">
        <v>157</v>
      </c>
      <c r="W384" s="3" t="s">
        <v>157</v>
      </c>
      <c r="AF384" s="3" t="s">
        <v>156</v>
      </c>
      <c r="AG384" s="3" t="s">
        <v>159</v>
      </c>
      <c r="AH384" s="3">
        <v>2006.0</v>
      </c>
      <c r="AI384" s="3" t="s">
        <v>187</v>
      </c>
      <c r="AK384" s="3" t="s">
        <v>258</v>
      </c>
      <c r="AN384" s="3" t="s">
        <v>698</v>
      </c>
      <c r="AP384" s="3" t="s">
        <v>250</v>
      </c>
      <c r="AQ384" s="3" t="s">
        <v>250</v>
      </c>
      <c r="AR384" s="3" t="s">
        <v>190</v>
      </c>
      <c r="AS384" s="3" t="s">
        <v>190</v>
      </c>
      <c r="AT384" s="3" t="s">
        <v>406</v>
      </c>
      <c r="AU384" s="3" t="s">
        <v>155</v>
      </c>
      <c r="BD384" s="3" t="s">
        <v>153</v>
      </c>
      <c r="BE384" s="3" t="s">
        <v>156</v>
      </c>
      <c r="BF384" s="3" t="s">
        <v>164</v>
      </c>
      <c r="BG384" s="3" t="s">
        <v>156</v>
      </c>
      <c r="BH384" s="3" t="s">
        <v>191</v>
      </c>
      <c r="BI384" s="3" t="s">
        <v>195</v>
      </c>
      <c r="BJ384" s="3" t="s">
        <v>193</v>
      </c>
      <c r="BK384" s="3" t="s">
        <v>193</v>
      </c>
      <c r="BL384" s="3" t="s">
        <v>193</v>
      </c>
      <c r="BM384" s="3" t="s">
        <v>193</v>
      </c>
      <c r="BN384" s="3" t="s">
        <v>193</v>
      </c>
      <c r="BO384" s="3" t="s">
        <v>193</v>
      </c>
      <c r="BP384" s="3" t="s">
        <v>193</v>
      </c>
      <c r="BQ384" s="3" t="s">
        <v>197</v>
      </c>
      <c r="BR384" s="3" t="s">
        <v>197</v>
      </c>
      <c r="BS384" s="3" t="s">
        <v>197</v>
      </c>
      <c r="BT384" s="3" t="s">
        <v>197</v>
      </c>
      <c r="BU384" s="3" t="s">
        <v>197</v>
      </c>
      <c r="BV384" s="3" t="s">
        <v>197</v>
      </c>
      <c r="BW384" s="3" t="s">
        <v>197</v>
      </c>
      <c r="CB384" s="3" t="s">
        <v>153</v>
      </c>
      <c r="CC384" s="3" t="s">
        <v>167</v>
      </c>
      <c r="CD384" s="3" t="s">
        <v>168</v>
      </c>
      <c r="CE384" s="3" t="s">
        <v>169</v>
      </c>
      <c r="CF384" s="3" t="s">
        <v>155</v>
      </c>
      <c r="CG384" s="3" t="s">
        <v>155</v>
      </c>
      <c r="CH384" s="3">
        <v>0.0</v>
      </c>
      <c r="CI384" s="3" t="s">
        <v>172</v>
      </c>
      <c r="CS384" s="3" t="s">
        <v>155</v>
      </c>
      <c r="CY384" s="3" t="s">
        <v>221</v>
      </c>
      <c r="CZ384" s="3" t="s">
        <v>179</v>
      </c>
      <c r="DA384" s="3" t="s">
        <v>200</v>
      </c>
      <c r="DB384" s="3" t="s">
        <v>200</v>
      </c>
      <c r="DC384" s="3" t="s">
        <v>200</v>
      </c>
      <c r="DD384" s="3" t="s">
        <v>200</v>
      </c>
      <c r="DE384" s="3" t="s">
        <v>200</v>
      </c>
      <c r="DF384" s="3" t="s">
        <v>180</v>
      </c>
      <c r="DG384" s="3" t="s">
        <v>180</v>
      </c>
      <c r="DH384" s="3" t="s">
        <v>180</v>
      </c>
      <c r="DI384" s="3" t="s">
        <v>180</v>
      </c>
      <c r="DJ384" s="3" t="s">
        <v>180</v>
      </c>
      <c r="DK384" s="3" t="s">
        <v>202</v>
      </c>
      <c r="DL384" s="3" t="s">
        <v>197</v>
      </c>
      <c r="DM384" s="3" t="s">
        <v>202</v>
      </c>
      <c r="DN384" s="3" t="s">
        <v>202</v>
      </c>
      <c r="DO384" s="3" t="s">
        <v>202</v>
      </c>
      <c r="DP384" s="3" t="s">
        <v>202</v>
      </c>
      <c r="DQ384" s="3" t="s">
        <v>202</v>
      </c>
      <c r="DR384" s="3" t="s">
        <v>203</v>
      </c>
      <c r="DS384" s="3" t="s">
        <v>203</v>
      </c>
      <c r="DT384" s="3" t="s">
        <v>203</v>
      </c>
      <c r="DU384" s="3" t="s">
        <v>202</v>
      </c>
      <c r="DV384" s="3" t="s">
        <v>202</v>
      </c>
      <c r="DW384" s="3" t="s">
        <v>202</v>
      </c>
      <c r="DX384" s="3" t="s">
        <v>202</v>
      </c>
      <c r="DY384" s="3" t="s">
        <v>202</v>
      </c>
      <c r="DZ384" s="3" t="s">
        <v>197</v>
      </c>
      <c r="EA384" s="3" t="s">
        <v>155</v>
      </c>
      <c r="EB384" s="3" t="s">
        <v>155</v>
      </c>
      <c r="EC384" s="3" t="s">
        <v>155</v>
      </c>
      <c r="ED384" s="3" t="s">
        <v>155</v>
      </c>
      <c r="EE384" s="3" t="s">
        <v>155</v>
      </c>
      <c r="EF384" s="3" t="s">
        <v>155</v>
      </c>
      <c r="EG384" s="3" t="s">
        <v>155</v>
      </c>
      <c r="EH384" s="3" t="s">
        <v>204</v>
      </c>
      <c r="EI384" s="3" t="s">
        <v>222</v>
      </c>
      <c r="EJ384" s="3" t="s">
        <v>204</v>
      </c>
      <c r="EK384" s="3" t="s">
        <v>222</v>
      </c>
      <c r="EL384" s="3" t="s">
        <v>182</v>
      </c>
      <c r="EM384" s="3" t="s">
        <v>204</v>
      </c>
      <c r="EN384" s="3" t="s">
        <v>204</v>
      </c>
      <c r="EO384" s="3" t="s">
        <v>205</v>
      </c>
      <c r="EP384" s="3" t="s">
        <v>192</v>
      </c>
      <c r="EQ384" s="3" t="s">
        <v>192</v>
      </c>
      <c r="ER384" s="3" t="s">
        <v>192</v>
      </c>
      <c r="ES384" s="3" t="s">
        <v>192</v>
      </c>
      <c r="ET384" s="3" t="s">
        <v>192</v>
      </c>
      <c r="EU384" s="3" t="s">
        <v>205</v>
      </c>
      <c r="EV384" s="3" t="s">
        <v>699</v>
      </c>
      <c r="EW384" s="4" t="str">
        <f>TEXT("6283084434406142942","0")</f>
        <v>6283084434406142942</v>
      </c>
    </row>
    <row r="385">
      <c r="A385" s="2">
        <v>45852.40918981482</v>
      </c>
      <c r="B385" s="3" t="s">
        <v>155</v>
      </c>
      <c r="EW385" s="4" t="str">
        <f>TEXT("6283101540881348735","0")</f>
        <v>6283101540881348735</v>
      </c>
    </row>
    <row r="386">
      <c r="A386" s="2">
        <v>45852.410462962966</v>
      </c>
      <c r="B386" s="3" t="s">
        <v>155</v>
      </c>
      <c r="EW386" s="4" t="str">
        <f>TEXT("6283102640811569536","0")</f>
        <v>6283102640811569536</v>
      </c>
    </row>
    <row r="387">
      <c r="A387" s="2">
        <v>45852.423634259256</v>
      </c>
      <c r="B387" s="3" t="s">
        <v>153</v>
      </c>
      <c r="C387" s="3" t="s">
        <v>155</v>
      </c>
      <c r="E387" s="3" t="s">
        <v>155</v>
      </c>
      <c r="F387" s="3" t="s">
        <v>155</v>
      </c>
      <c r="G387" s="3" t="s">
        <v>155</v>
      </c>
      <c r="J387" s="3" t="s">
        <v>186</v>
      </c>
      <c r="N387" s="3" t="s">
        <v>158</v>
      </c>
      <c r="T387" s="3" t="s">
        <v>186</v>
      </c>
      <c r="X387" s="3" t="s">
        <v>158</v>
      </c>
      <c r="AB387" s="3" t="s">
        <v>157</v>
      </c>
      <c r="AG387" s="3" t="s">
        <v>159</v>
      </c>
      <c r="AH387" s="3">
        <v>2005.0</v>
      </c>
      <c r="AI387" s="3" t="s">
        <v>286</v>
      </c>
      <c r="AO387" s="3" t="s">
        <v>155</v>
      </c>
      <c r="AP387" s="3" t="s">
        <v>190</v>
      </c>
      <c r="AQ387" s="3" t="s">
        <v>190</v>
      </c>
      <c r="AR387" s="3" t="s">
        <v>210</v>
      </c>
      <c r="AS387" s="3" t="s">
        <v>210</v>
      </c>
      <c r="AT387" s="3" t="s">
        <v>234</v>
      </c>
      <c r="AU387" s="3" t="s">
        <v>153</v>
      </c>
      <c r="AV387" s="3" t="s">
        <v>153</v>
      </c>
      <c r="AW387" s="3" t="s">
        <v>163</v>
      </c>
      <c r="AX387" s="3" t="s">
        <v>153</v>
      </c>
      <c r="AY387" s="3" t="s">
        <v>293</v>
      </c>
      <c r="BD387" s="3" t="s">
        <v>153</v>
      </c>
      <c r="BE387" s="3" t="s">
        <v>164</v>
      </c>
      <c r="BF387" s="3" t="s">
        <v>164</v>
      </c>
      <c r="BG387" s="3" t="s">
        <v>164</v>
      </c>
      <c r="BH387" s="3" t="s">
        <v>164</v>
      </c>
      <c r="BI387" s="3" t="s">
        <v>165</v>
      </c>
      <c r="BJ387" s="3" t="s">
        <v>165</v>
      </c>
      <c r="BK387" s="3" t="s">
        <v>165</v>
      </c>
      <c r="BL387" s="3" t="s">
        <v>165</v>
      </c>
      <c r="BM387" s="3" t="s">
        <v>195</v>
      </c>
      <c r="BN387" s="3" t="s">
        <v>165</v>
      </c>
      <c r="BO387" s="3" t="s">
        <v>165</v>
      </c>
      <c r="BP387" s="3" t="s">
        <v>165</v>
      </c>
      <c r="BQ387" s="3" t="s">
        <v>181</v>
      </c>
      <c r="BR387" s="3" t="s">
        <v>181</v>
      </c>
      <c r="BS387" s="3" t="s">
        <v>196</v>
      </c>
      <c r="BT387" s="3" t="s">
        <v>197</v>
      </c>
      <c r="BU387" s="3" t="s">
        <v>196</v>
      </c>
      <c r="BV387" s="3" t="s">
        <v>197</v>
      </c>
      <c r="BW387" s="3" t="s">
        <v>197</v>
      </c>
      <c r="BX387" s="3" t="s">
        <v>193</v>
      </c>
      <c r="BY387" s="3" t="s">
        <v>195</v>
      </c>
      <c r="BZ387" s="3" t="s">
        <v>195</v>
      </c>
      <c r="CA387" s="3" t="s">
        <v>195</v>
      </c>
      <c r="CB387" s="3" t="s">
        <v>155</v>
      </c>
      <c r="CF387" s="3" t="s">
        <v>155</v>
      </c>
      <c r="CG387" s="3" t="s">
        <v>155</v>
      </c>
      <c r="CH387" s="3">
        <v>0.0</v>
      </c>
      <c r="CI387" s="3" t="s">
        <v>172</v>
      </c>
      <c r="CS387" s="3" t="s">
        <v>155</v>
      </c>
      <c r="CY387" s="3" t="s">
        <v>180</v>
      </c>
      <c r="CZ387" s="3" t="s">
        <v>179</v>
      </c>
      <c r="DA387" s="3" t="s">
        <v>199</v>
      </c>
      <c r="DB387" s="3" t="s">
        <v>179</v>
      </c>
      <c r="DC387" s="3" t="s">
        <v>179</v>
      </c>
      <c r="DD387" s="3" t="s">
        <v>179</v>
      </c>
      <c r="DE387" s="3" t="s">
        <v>179</v>
      </c>
      <c r="DF387" s="3" t="s">
        <v>180</v>
      </c>
      <c r="DG387" s="3" t="s">
        <v>180</v>
      </c>
      <c r="DH387" s="3" t="s">
        <v>180</v>
      </c>
      <c r="DI387" s="3" t="s">
        <v>180</v>
      </c>
      <c r="DJ387" s="3" t="s">
        <v>180</v>
      </c>
      <c r="DK387" s="3" t="s">
        <v>197</v>
      </c>
      <c r="DL387" s="3" t="s">
        <v>197</v>
      </c>
      <c r="DM387" s="3" t="s">
        <v>197</v>
      </c>
      <c r="DN387" s="3" t="s">
        <v>197</v>
      </c>
      <c r="DO387" s="3" t="s">
        <v>197</v>
      </c>
      <c r="DP387" s="3" t="s">
        <v>197</v>
      </c>
      <c r="DQ387" s="3" t="s">
        <v>181</v>
      </c>
      <c r="DR387" s="3" t="s">
        <v>181</v>
      </c>
      <c r="DS387" s="3" t="s">
        <v>181</v>
      </c>
      <c r="DT387" s="3" t="s">
        <v>203</v>
      </c>
      <c r="DU387" s="3" t="s">
        <v>197</v>
      </c>
      <c r="DV387" s="3" t="s">
        <v>197</v>
      </c>
      <c r="DW387" s="3" t="s">
        <v>196</v>
      </c>
      <c r="DX387" s="3" t="s">
        <v>197</v>
      </c>
      <c r="DY387" s="3" t="s">
        <v>197</v>
      </c>
      <c r="DZ387" s="3" t="s">
        <v>197</v>
      </c>
      <c r="EA387" s="3" t="s">
        <v>214</v>
      </c>
      <c r="EB387" s="3" t="s">
        <v>155</v>
      </c>
      <c r="EC387" s="3" t="s">
        <v>155</v>
      </c>
      <c r="ED387" s="3" t="s">
        <v>155</v>
      </c>
      <c r="EE387" s="3" t="s">
        <v>155</v>
      </c>
      <c r="EF387" s="3" t="s">
        <v>155</v>
      </c>
      <c r="EG387" s="3" t="s">
        <v>155</v>
      </c>
      <c r="EH387" s="3" t="s">
        <v>204</v>
      </c>
      <c r="EI387" s="3" t="s">
        <v>204</v>
      </c>
      <c r="EJ387" s="3" t="s">
        <v>204</v>
      </c>
      <c r="EK387" s="3" t="s">
        <v>215</v>
      </c>
      <c r="EL387" s="3" t="s">
        <v>182</v>
      </c>
      <c r="EM387" s="3" t="s">
        <v>215</v>
      </c>
      <c r="EN387" s="3" t="s">
        <v>204</v>
      </c>
      <c r="EO387" s="3" t="s">
        <v>183</v>
      </c>
      <c r="EP387" s="3" t="s">
        <v>206</v>
      </c>
      <c r="EQ387" s="3" t="s">
        <v>206</v>
      </c>
      <c r="ER387" s="3" t="s">
        <v>206</v>
      </c>
      <c r="ES387" s="3" t="s">
        <v>206</v>
      </c>
      <c r="ET387" s="3" t="s">
        <v>206</v>
      </c>
      <c r="EU387" s="3" t="s">
        <v>206</v>
      </c>
      <c r="EV387" s="3" t="s">
        <v>700</v>
      </c>
      <c r="EW387" s="4" t="str">
        <f>TEXT("6283114023424683634","0")</f>
        <v>6283114023424683634</v>
      </c>
    </row>
    <row r="388">
      <c r="A388" s="2">
        <v>45852.42591435185</v>
      </c>
      <c r="B388" s="3" t="s">
        <v>153</v>
      </c>
      <c r="C388" s="3" t="s">
        <v>155</v>
      </c>
      <c r="E388" s="3" t="s">
        <v>155</v>
      </c>
      <c r="F388" s="3" t="s">
        <v>155</v>
      </c>
      <c r="G388" s="3" t="s">
        <v>155</v>
      </c>
      <c r="J388" s="3" t="s">
        <v>186</v>
      </c>
      <c r="O388" s="3" t="s">
        <v>186</v>
      </c>
      <c r="S388" s="3" t="s">
        <v>158</v>
      </c>
      <c r="X388" s="3" t="s">
        <v>158</v>
      </c>
      <c r="AF388" s="3" t="s">
        <v>156</v>
      </c>
      <c r="AG388" s="3" t="s">
        <v>224</v>
      </c>
      <c r="AH388" s="3">
        <v>2018.0</v>
      </c>
      <c r="AI388" s="3" t="s">
        <v>187</v>
      </c>
      <c r="AJ388" s="3" t="s">
        <v>188</v>
      </c>
      <c r="AN388" s="3" t="s">
        <v>233</v>
      </c>
      <c r="AP388" s="3" t="s">
        <v>190</v>
      </c>
      <c r="AQ388" s="3" t="s">
        <v>190</v>
      </c>
      <c r="AR388" s="3" t="s">
        <v>190</v>
      </c>
      <c r="AS388" s="3" t="s">
        <v>190</v>
      </c>
      <c r="AT388" s="3" t="s">
        <v>211</v>
      </c>
      <c r="AU388" s="3" t="s">
        <v>153</v>
      </c>
      <c r="AV388" s="3" t="s">
        <v>153</v>
      </c>
      <c r="AW388" s="3" t="s">
        <v>219</v>
      </c>
      <c r="AX388" s="3" t="s">
        <v>153</v>
      </c>
      <c r="AY388" s="3" t="s">
        <v>244</v>
      </c>
      <c r="AZ388" s="3" t="s">
        <v>153</v>
      </c>
      <c r="BA388" s="3" t="s">
        <v>153</v>
      </c>
      <c r="BB388" s="3" t="s">
        <v>239</v>
      </c>
      <c r="BC388" s="3" t="s">
        <v>153</v>
      </c>
      <c r="BD388" s="3" t="s">
        <v>153</v>
      </c>
      <c r="BE388" s="3" t="s">
        <v>156</v>
      </c>
      <c r="BF388" s="3" t="s">
        <v>164</v>
      </c>
      <c r="BG388" s="3" t="s">
        <v>156</v>
      </c>
      <c r="BH388" s="3" t="s">
        <v>164</v>
      </c>
      <c r="BI388" s="3" t="s">
        <v>193</v>
      </c>
      <c r="BJ388" s="3" t="s">
        <v>193</v>
      </c>
      <c r="BK388" s="3" t="s">
        <v>193</v>
      </c>
      <c r="BL388" s="3" t="s">
        <v>193</v>
      </c>
      <c r="BM388" s="3" t="s">
        <v>193</v>
      </c>
      <c r="BN388" s="3" t="s">
        <v>193</v>
      </c>
      <c r="BO388" s="3" t="s">
        <v>193</v>
      </c>
      <c r="BP388" s="3" t="s">
        <v>193</v>
      </c>
      <c r="BQ388" s="3" t="s">
        <v>166</v>
      </c>
      <c r="BR388" s="3" t="s">
        <v>197</v>
      </c>
      <c r="BS388" s="3" t="s">
        <v>196</v>
      </c>
      <c r="BT388" s="3" t="s">
        <v>197</v>
      </c>
      <c r="BU388" s="3" t="s">
        <v>181</v>
      </c>
      <c r="BV388" s="3" t="s">
        <v>197</v>
      </c>
      <c r="BW388" s="3" t="s">
        <v>197</v>
      </c>
      <c r="BX388" s="3" t="s">
        <v>193</v>
      </c>
      <c r="BY388" s="3" t="s">
        <v>193</v>
      </c>
      <c r="BZ388" s="3" t="s">
        <v>193</v>
      </c>
      <c r="CA388" s="3" t="s">
        <v>192</v>
      </c>
      <c r="CB388" s="3" t="s">
        <v>155</v>
      </c>
      <c r="CF388" s="3" t="s">
        <v>155</v>
      </c>
      <c r="CG388" s="3" t="s">
        <v>155</v>
      </c>
      <c r="CH388" s="3">
        <v>0.0</v>
      </c>
      <c r="CK388" s="3" t="s">
        <v>307</v>
      </c>
      <c r="CS388" s="3" t="s">
        <v>153</v>
      </c>
      <c r="CT388" s="3" t="s">
        <v>299</v>
      </c>
      <c r="CU388" s="3" t="s">
        <v>320</v>
      </c>
      <c r="CV388" s="3" t="s">
        <v>701</v>
      </c>
      <c r="CW388" s="3" t="s">
        <v>176</v>
      </c>
      <c r="CX388" s="3" t="s">
        <v>155</v>
      </c>
      <c r="CY388" s="3" t="s">
        <v>180</v>
      </c>
      <c r="CZ388" s="3" t="s">
        <v>179</v>
      </c>
      <c r="DA388" s="3" t="s">
        <v>179</v>
      </c>
      <c r="DB388" s="3" t="s">
        <v>179</v>
      </c>
      <c r="DC388" s="3" t="s">
        <v>179</v>
      </c>
      <c r="DD388" s="3" t="s">
        <v>200</v>
      </c>
      <c r="DE388" s="3" t="s">
        <v>200</v>
      </c>
      <c r="DF388" s="3" t="s">
        <v>180</v>
      </c>
      <c r="DG388" s="3" t="s">
        <v>180</v>
      </c>
      <c r="DH388" s="3" t="s">
        <v>180</v>
      </c>
      <c r="DI388" s="3" t="s">
        <v>180</v>
      </c>
      <c r="DJ388" s="3" t="s">
        <v>180</v>
      </c>
      <c r="DK388" s="3" t="s">
        <v>196</v>
      </c>
      <c r="DL388" s="3" t="s">
        <v>196</v>
      </c>
      <c r="DM388" s="3" t="s">
        <v>196</v>
      </c>
      <c r="DN388" s="3" t="s">
        <v>196</v>
      </c>
      <c r="DO388" s="3" t="s">
        <v>196</v>
      </c>
      <c r="DP388" s="3" t="s">
        <v>196</v>
      </c>
      <c r="DQ388" s="3" t="s">
        <v>196</v>
      </c>
      <c r="DR388" s="3" t="s">
        <v>196</v>
      </c>
      <c r="DS388" s="3" t="s">
        <v>181</v>
      </c>
      <c r="DT388" s="3" t="s">
        <v>181</v>
      </c>
      <c r="DU388" s="3" t="s">
        <v>197</v>
      </c>
      <c r="DV388" s="3" t="s">
        <v>197</v>
      </c>
      <c r="DW388" s="3" t="s">
        <v>197</v>
      </c>
      <c r="DX388" s="3" t="s">
        <v>197</v>
      </c>
      <c r="DY388" s="3" t="s">
        <v>197</v>
      </c>
      <c r="DZ388" s="3" t="s">
        <v>197</v>
      </c>
      <c r="EA388" s="3" t="s">
        <v>155</v>
      </c>
      <c r="EB388" s="3" t="s">
        <v>155</v>
      </c>
      <c r="EC388" s="3" t="s">
        <v>155</v>
      </c>
      <c r="ED388" s="3" t="s">
        <v>155</v>
      </c>
      <c r="EE388" s="3" t="s">
        <v>155</v>
      </c>
      <c r="EF388" s="3" t="s">
        <v>155</v>
      </c>
      <c r="EG388" s="3" t="s">
        <v>155</v>
      </c>
      <c r="EH388" s="3" t="s">
        <v>222</v>
      </c>
      <c r="EI388" s="3" t="s">
        <v>222</v>
      </c>
      <c r="EJ388" s="3" t="s">
        <v>222</v>
      </c>
      <c r="EK388" s="3" t="s">
        <v>222</v>
      </c>
      <c r="EL388" s="3" t="s">
        <v>182</v>
      </c>
      <c r="EM388" s="3" t="s">
        <v>215</v>
      </c>
      <c r="EN388" s="3" t="s">
        <v>222</v>
      </c>
      <c r="EO388" s="3" t="s">
        <v>205</v>
      </c>
      <c r="EP388" s="3" t="s">
        <v>192</v>
      </c>
      <c r="EQ388" s="3" t="s">
        <v>192</v>
      </c>
      <c r="ER388" s="3" t="s">
        <v>192</v>
      </c>
      <c r="ES388" s="3" t="s">
        <v>192</v>
      </c>
      <c r="ET388" s="3" t="s">
        <v>192</v>
      </c>
      <c r="EU388" s="3" t="s">
        <v>192</v>
      </c>
      <c r="EV388" s="3" t="s">
        <v>702</v>
      </c>
      <c r="EW388" s="4" t="str">
        <f>TEXT("6283115993537034783","0")</f>
        <v>6283115993537034783</v>
      </c>
    </row>
    <row r="389">
      <c r="A389" s="2">
        <v>45852.446597222224</v>
      </c>
      <c r="B389" s="3" t="s">
        <v>153</v>
      </c>
      <c r="C389" s="3" t="s">
        <v>155</v>
      </c>
      <c r="E389" s="3" t="s">
        <v>155</v>
      </c>
      <c r="F389" s="3" t="s">
        <v>153</v>
      </c>
      <c r="G389" s="3" t="s">
        <v>155</v>
      </c>
      <c r="I389" s="3" t="s">
        <v>158</v>
      </c>
      <c r="M389" s="3" t="s">
        <v>157</v>
      </c>
      <c r="R389" s="3" t="s">
        <v>157</v>
      </c>
      <c r="W389" s="3" t="s">
        <v>157</v>
      </c>
      <c r="AC389" s="3" t="s">
        <v>158</v>
      </c>
      <c r="AG389" s="3" t="s">
        <v>703</v>
      </c>
      <c r="AH389" s="3">
        <v>2012.0</v>
      </c>
      <c r="AI389" s="3" t="s">
        <v>187</v>
      </c>
      <c r="AJ389" s="3" t="s">
        <v>188</v>
      </c>
      <c r="AN389" s="3" t="s">
        <v>233</v>
      </c>
      <c r="AP389" s="3" t="s">
        <v>190</v>
      </c>
      <c r="AQ389" s="3" t="s">
        <v>190</v>
      </c>
      <c r="AR389" s="3" t="s">
        <v>190</v>
      </c>
      <c r="AS389" s="3" t="s">
        <v>190</v>
      </c>
      <c r="AT389" s="3" t="s">
        <v>234</v>
      </c>
      <c r="AU389" s="3" t="s">
        <v>153</v>
      </c>
      <c r="AV389" s="3" t="s">
        <v>155</v>
      </c>
      <c r="BD389" s="3" t="s">
        <v>153</v>
      </c>
      <c r="BE389" s="3" t="s">
        <v>156</v>
      </c>
      <c r="BF389" s="3" t="s">
        <v>213</v>
      </c>
      <c r="BG389" s="3" t="s">
        <v>164</v>
      </c>
      <c r="BH389" s="3" t="s">
        <v>164</v>
      </c>
      <c r="BI389" s="3" t="s">
        <v>193</v>
      </c>
      <c r="BJ389" s="3" t="s">
        <v>193</v>
      </c>
      <c r="BK389" s="3" t="s">
        <v>192</v>
      </c>
      <c r="BL389" s="3" t="s">
        <v>193</v>
      </c>
      <c r="BM389" s="3" t="s">
        <v>193</v>
      </c>
      <c r="BN389" s="3" t="s">
        <v>193</v>
      </c>
      <c r="BO389" s="3" t="s">
        <v>193</v>
      </c>
      <c r="BP389" s="3" t="s">
        <v>192</v>
      </c>
      <c r="BQ389" s="3" t="s">
        <v>166</v>
      </c>
      <c r="BR389" s="3" t="s">
        <v>166</v>
      </c>
      <c r="BS389" s="3" t="s">
        <v>197</v>
      </c>
      <c r="BT389" s="3" t="s">
        <v>166</v>
      </c>
      <c r="BU389" s="3" t="s">
        <v>166</v>
      </c>
      <c r="BV389" s="3" t="s">
        <v>166</v>
      </c>
      <c r="BW389" s="3" t="s">
        <v>166</v>
      </c>
      <c r="BX389" s="3" t="s">
        <v>193</v>
      </c>
      <c r="BY389" s="3" t="s">
        <v>193</v>
      </c>
      <c r="BZ389" s="3" t="s">
        <v>193</v>
      </c>
      <c r="CA389" s="3" t="s">
        <v>193</v>
      </c>
      <c r="CB389" s="3" t="s">
        <v>155</v>
      </c>
      <c r="CF389" s="3" t="s">
        <v>155</v>
      </c>
      <c r="CG389" s="3" t="s">
        <v>155</v>
      </c>
      <c r="CH389" s="3">
        <v>0.0</v>
      </c>
      <c r="CO389" s="3" t="s">
        <v>298</v>
      </c>
      <c r="CS389" s="3" t="s">
        <v>153</v>
      </c>
      <c r="CT389" s="3" t="s">
        <v>299</v>
      </c>
      <c r="CU389" s="3" t="s">
        <v>383</v>
      </c>
      <c r="CV389" s="3" t="s">
        <v>301</v>
      </c>
      <c r="CW389" s="3" t="s">
        <v>302</v>
      </c>
      <c r="CX389" s="3" t="s">
        <v>155</v>
      </c>
      <c r="CY389" s="3" t="s">
        <v>221</v>
      </c>
      <c r="CZ389" s="3" t="s">
        <v>200</v>
      </c>
      <c r="DA389" s="3" t="s">
        <v>200</v>
      </c>
      <c r="DB389" s="3" t="s">
        <v>200</v>
      </c>
      <c r="DC389" s="3" t="s">
        <v>200</v>
      </c>
      <c r="DD389" s="3" t="s">
        <v>200</v>
      </c>
      <c r="DE389" s="3" t="s">
        <v>200</v>
      </c>
      <c r="DF389" s="3" t="s">
        <v>178</v>
      </c>
      <c r="DG389" s="3" t="s">
        <v>230</v>
      </c>
      <c r="DH389" s="3" t="s">
        <v>230</v>
      </c>
      <c r="DI389" s="3" t="s">
        <v>230</v>
      </c>
      <c r="DJ389" s="3" t="s">
        <v>230</v>
      </c>
      <c r="DK389" s="3" t="s">
        <v>202</v>
      </c>
      <c r="DL389" s="3" t="s">
        <v>202</v>
      </c>
      <c r="DM389" s="3" t="s">
        <v>202</v>
      </c>
      <c r="DN389" s="3" t="s">
        <v>202</v>
      </c>
      <c r="DO389" s="3" t="s">
        <v>202</v>
      </c>
      <c r="DP389" s="3" t="s">
        <v>197</v>
      </c>
      <c r="DQ389" s="3" t="s">
        <v>203</v>
      </c>
      <c r="DR389" s="3" t="s">
        <v>203</v>
      </c>
      <c r="DS389" s="3" t="s">
        <v>203</v>
      </c>
      <c r="DT389" s="3" t="s">
        <v>203</v>
      </c>
      <c r="DU389" s="3" t="s">
        <v>197</v>
      </c>
      <c r="DV389" s="3" t="s">
        <v>197</v>
      </c>
      <c r="DW389" s="3" t="s">
        <v>197</v>
      </c>
      <c r="DX389" s="3" t="s">
        <v>202</v>
      </c>
      <c r="DY389" s="3" t="s">
        <v>202</v>
      </c>
      <c r="DZ389" s="3" t="s">
        <v>202</v>
      </c>
      <c r="EA389" s="3" t="s">
        <v>155</v>
      </c>
      <c r="EB389" s="3" t="s">
        <v>155</v>
      </c>
      <c r="EC389" s="3" t="s">
        <v>155</v>
      </c>
      <c r="ED389" s="3" t="s">
        <v>155</v>
      </c>
      <c r="EE389" s="3" t="s">
        <v>155</v>
      </c>
      <c r="EF389" s="3" t="s">
        <v>155</v>
      </c>
      <c r="EG389" s="3" t="s">
        <v>155</v>
      </c>
      <c r="EH389" s="3" t="s">
        <v>204</v>
      </c>
      <c r="EI389" s="3" t="s">
        <v>204</v>
      </c>
      <c r="EJ389" s="3" t="s">
        <v>204</v>
      </c>
      <c r="EK389" s="3" t="s">
        <v>182</v>
      </c>
      <c r="EL389" s="3" t="s">
        <v>182</v>
      </c>
      <c r="EM389" s="3" t="s">
        <v>204</v>
      </c>
      <c r="EN389" s="3" t="s">
        <v>182</v>
      </c>
      <c r="EO389" s="3" t="s">
        <v>192</v>
      </c>
      <c r="EP389" s="3" t="s">
        <v>192</v>
      </c>
      <c r="EQ389" s="3" t="s">
        <v>192</v>
      </c>
      <c r="ER389" s="3" t="s">
        <v>192</v>
      </c>
      <c r="ES389" s="3" t="s">
        <v>192</v>
      </c>
      <c r="ET389" s="3" t="s">
        <v>192</v>
      </c>
      <c r="EU389" s="3" t="s">
        <v>205</v>
      </c>
      <c r="EV389" s="3" t="s">
        <v>704</v>
      </c>
      <c r="EW389" s="4" t="str">
        <f>TEXT("6283133863222823671","0")</f>
        <v>6283133863222823671</v>
      </c>
    </row>
    <row r="390">
      <c r="A390" s="2">
        <v>45852.48267361111</v>
      </c>
      <c r="B390" s="3" t="s">
        <v>153</v>
      </c>
      <c r="C390" s="3" t="s">
        <v>155</v>
      </c>
      <c r="E390" s="3" t="s">
        <v>155</v>
      </c>
      <c r="F390" s="3" t="s">
        <v>155</v>
      </c>
      <c r="G390" s="3" t="s">
        <v>155</v>
      </c>
      <c r="J390" s="3" t="s">
        <v>186</v>
      </c>
      <c r="N390" s="3" t="s">
        <v>158</v>
      </c>
      <c r="T390" s="3" t="s">
        <v>186</v>
      </c>
      <c r="X390" s="3" t="s">
        <v>158</v>
      </c>
      <c r="AD390" s="3" t="s">
        <v>186</v>
      </c>
      <c r="AG390" s="3" t="s">
        <v>159</v>
      </c>
      <c r="AH390" s="3">
        <v>2012.0</v>
      </c>
      <c r="AI390" s="3" t="s">
        <v>279</v>
      </c>
      <c r="AO390" s="3" t="s">
        <v>153</v>
      </c>
      <c r="AP390" s="3" t="s">
        <v>190</v>
      </c>
      <c r="AQ390" s="3" t="s">
        <v>210</v>
      </c>
      <c r="AR390" s="3" t="s">
        <v>250</v>
      </c>
      <c r="AS390" s="3" t="s">
        <v>210</v>
      </c>
      <c r="AT390" s="3" t="s">
        <v>162</v>
      </c>
      <c r="AU390" s="3" t="s">
        <v>155</v>
      </c>
      <c r="BD390" s="3" t="s">
        <v>153</v>
      </c>
      <c r="BE390" s="3" t="s">
        <v>164</v>
      </c>
      <c r="BF390" s="3" t="s">
        <v>164</v>
      </c>
      <c r="BG390" s="3" t="s">
        <v>227</v>
      </c>
      <c r="BH390" s="3" t="s">
        <v>227</v>
      </c>
      <c r="BI390" s="3" t="s">
        <v>193</v>
      </c>
      <c r="BJ390" s="3" t="s">
        <v>193</v>
      </c>
      <c r="BK390" s="3" t="s">
        <v>193</v>
      </c>
      <c r="BL390" s="3" t="s">
        <v>193</v>
      </c>
      <c r="BM390" s="3" t="s">
        <v>193</v>
      </c>
      <c r="BN390" s="3" t="s">
        <v>193</v>
      </c>
      <c r="BO390" s="3" t="s">
        <v>193</v>
      </c>
      <c r="BP390" s="3" t="s">
        <v>193</v>
      </c>
      <c r="BQ390" s="3" t="s">
        <v>197</v>
      </c>
      <c r="BR390" s="3" t="s">
        <v>196</v>
      </c>
      <c r="BS390" s="3" t="s">
        <v>197</v>
      </c>
      <c r="BT390" s="3" t="s">
        <v>197</v>
      </c>
      <c r="BU390" s="3" t="s">
        <v>196</v>
      </c>
      <c r="BV390" s="3" t="s">
        <v>196</v>
      </c>
      <c r="BW390" s="3" t="s">
        <v>196</v>
      </c>
      <c r="CB390" s="3" t="s">
        <v>155</v>
      </c>
      <c r="CF390" s="3" t="s">
        <v>155</v>
      </c>
      <c r="CG390" s="3" t="s">
        <v>155</v>
      </c>
      <c r="CH390" s="3">
        <v>0.0</v>
      </c>
      <c r="CI390" s="3" t="s">
        <v>172</v>
      </c>
      <c r="CS390" s="3" t="s">
        <v>155</v>
      </c>
      <c r="CY390" s="3" t="s">
        <v>180</v>
      </c>
      <c r="CZ390" s="3" t="s">
        <v>179</v>
      </c>
      <c r="DA390" s="3" t="s">
        <v>179</v>
      </c>
      <c r="DB390" s="3" t="s">
        <v>179</v>
      </c>
      <c r="DC390" s="3" t="s">
        <v>179</v>
      </c>
      <c r="DD390" s="3" t="s">
        <v>179</v>
      </c>
      <c r="DE390" s="3" t="s">
        <v>179</v>
      </c>
      <c r="DF390" s="3" t="s">
        <v>180</v>
      </c>
      <c r="DG390" s="3" t="s">
        <v>180</v>
      </c>
      <c r="DH390" s="3" t="s">
        <v>180</v>
      </c>
      <c r="DI390" s="3" t="s">
        <v>180</v>
      </c>
      <c r="DJ390" s="3" t="s">
        <v>180</v>
      </c>
      <c r="DK390" s="3" t="s">
        <v>197</v>
      </c>
      <c r="DL390" s="3" t="s">
        <v>196</v>
      </c>
      <c r="DM390" s="3" t="s">
        <v>197</v>
      </c>
      <c r="DN390" s="3" t="s">
        <v>197</v>
      </c>
      <c r="DO390" s="3" t="s">
        <v>196</v>
      </c>
      <c r="DP390" s="3" t="s">
        <v>202</v>
      </c>
      <c r="DQ390" s="3" t="s">
        <v>181</v>
      </c>
      <c r="DR390" s="3" t="s">
        <v>181</v>
      </c>
      <c r="DS390" s="3" t="s">
        <v>203</v>
      </c>
      <c r="DT390" s="3" t="s">
        <v>203</v>
      </c>
      <c r="DU390" s="3" t="s">
        <v>197</v>
      </c>
      <c r="DV390" s="3" t="s">
        <v>202</v>
      </c>
      <c r="DW390" s="3" t="s">
        <v>202</v>
      </c>
      <c r="DX390" s="3" t="s">
        <v>197</v>
      </c>
      <c r="DY390" s="3" t="s">
        <v>197</v>
      </c>
      <c r="DZ390" s="3" t="s">
        <v>197</v>
      </c>
      <c r="EA390" s="3" t="s">
        <v>214</v>
      </c>
      <c r="EB390" s="3" t="s">
        <v>155</v>
      </c>
      <c r="EC390" s="3" t="s">
        <v>155</v>
      </c>
      <c r="ED390" s="3" t="s">
        <v>155</v>
      </c>
      <c r="EE390" s="3" t="s">
        <v>155</v>
      </c>
      <c r="EF390" s="3" t="s">
        <v>155</v>
      </c>
      <c r="EG390" s="3" t="s">
        <v>155</v>
      </c>
      <c r="EH390" s="3" t="s">
        <v>204</v>
      </c>
      <c r="EI390" s="3" t="s">
        <v>204</v>
      </c>
      <c r="EJ390" s="3" t="s">
        <v>204</v>
      </c>
      <c r="EK390" s="3" t="s">
        <v>204</v>
      </c>
      <c r="EL390" s="3" t="s">
        <v>182</v>
      </c>
      <c r="EM390" s="3" t="s">
        <v>182</v>
      </c>
      <c r="EN390" s="3" t="s">
        <v>182</v>
      </c>
      <c r="EO390" s="3" t="s">
        <v>205</v>
      </c>
      <c r="EP390" s="3" t="s">
        <v>206</v>
      </c>
      <c r="EQ390" s="3" t="s">
        <v>206</v>
      </c>
      <c r="ER390" s="3" t="s">
        <v>206</v>
      </c>
      <c r="ES390" s="3" t="s">
        <v>206</v>
      </c>
      <c r="ET390" s="3" t="s">
        <v>206</v>
      </c>
      <c r="EU390" s="3" t="s">
        <v>206</v>
      </c>
      <c r="EV390" s="3" t="s">
        <v>705</v>
      </c>
      <c r="EW390" s="4" t="str">
        <f>TEXT("6283165036046430705","0")</f>
        <v>6283165036046430705</v>
      </c>
    </row>
    <row r="391">
      <c r="A391" s="2">
        <v>45852.58435185185</v>
      </c>
      <c r="B391" s="3" t="s">
        <v>153</v>
      </c>
      <c r="C391" s="3" t="s">
        <v>155</v>
      </c>
      <c r="E391" s="3" t="s">
        <v>153</v>
      </c>
      <c r="F391" s="3" t="s">
        <v>155</v>
      </c>
      <c r="G391" s="3" t="s">
        <v>155</v>
      </c>
      <c r="I391" s="3" t="s">
        <v>158</v>
      </c>
      <c r="N391" s="3" t="s">
        <v>158</v>
      </c>
      <c r="V391" s="3" t="s">
        <v>156</v>
      </c>
      <c r="AA391" s="3" t="s">
        <v>156</v>
      </c>
      <c r="AF391" s="3" t="s">
        <v>156</v>
      </c>
      <c r="AG391" s="3" t="s">
        <v>208</v>
      </c>
      <c r="AH391" s="3">
        <v>2023.0</v>
      </c>
      <c r="AI391" s="3" t="s">
        <v>187</v>
      </c>
      <c r="AK391" s="3" t="s">
        <v>258</v>
      </c>
      <c r="AN391" s="3" t="s">
        <v>189</v>
      </c>
      <c r="AP391" s="3" t="s">
        <v>210</v>
      </c>
      <c r="AQ391" s="3" t="s">
        <v>210</v>
      </c>
      <c r="AR391" s="3" t="s">
        <v>210</v>
      </c>
      <c r="AS391" s="3" t="s">
        <v>210</v>
      </c>
      <c r="AT391" s="3" t="s">
        <v>234</v>
      </c>
      <c r="AU391" s="3" t="s">
        <v>153</v>
      </c>
      <c r="AV391" s="3" t="s">
        <v>153</v>
      </c>
      <c r="AW391" s="3" t="s">
        <v>163</v>
      </c>
      <c r="AX391" s="3" t="s">
        <v>153</v>
      </c>
      <c r="AY391" s="3" t="s">
        <v>212</v>
      </c>
      <c r="BD391" s="3" t="s">
        <v>153</v>
      </c>
      <c r="BE391" s="3" t="s">
        <v>191</v>
      </c>
      <c r="BF391" s="3" t="s">
        <v>191</v>
      </c>
      <c r="BG391" s="3" t="s">
        <v>191</v>
      </c>
      <c r="BH391" s="3" t="s">
        <v>164</v>
      </c>
      <c r="BI391" s="3" t="s">
        <v>193</v>
      </c>
      <c r="BJ391" s="3" t="s">
        <v>193</v>
      </c>
      <c r="BK391" s="3" t="s">
        <v>193</v>
      </c>
      <c r="BL391" s="3" t="s">
        <v>193</v>
      </c>
      <c r="BM391" s="3" t="s">
        <v>193</v>
      </c>
      <c r="BN391" s="3" t="s">
        <v>193</v>
      </c>
      <c r="BO391" s="3" t="s">
        <v>193</v>
      </c>
      <c r="BP391" s="3" t="s">
        <v>194</v>
      </c>
      <c r="BQ391" s="3" t="s">
        <v>166</v>
      </c>
      <c r="BR391" s="3" t="s">
        <v>197</v>
      </c>
      <c r="BS391" s="3" t="s">
        <v>166</v>
      </c>
      <c r="BT391" s="3" t="s">
        <v>166</v>
      </c>
      <c r="BU391" s="3" t="s">
        <v>197</v>
      </c>
      <c r="BV391" s="3" t="s">
        <v>197</v>
      </c>
      <c r="BW391" s="3" t="s">
        <v>197</v>
      </c>
      <c r="BX391" s="3" t="s">
        <v>193</v>
      </c>
      <c r="BY391" s="3" t="s">
        <v>193</v>
      </c>
      <c r="BZ391" s="3" t="s">
        <v>193</v>
      </c>
      <c r="CA391" s="3" t="s">
        <v>193</v>
      </c>
      <c r="CB391" s="3" t="s">
        <v>155</v>
      </c>
      <c r="CF391" s="3" t="s">
        <v>706</v>
      </c>
      <c r="CG391" s="3" t="s">
        <v>332</v>
      </c>
      <c r="CH391" s="3">
        <v>4.0</v>
      </c>
      <c r="CI391" s="3" t="s">
        <v>172</v>
      </c>
      <c r="CS391" s="3" t="s">
        <v>155</v>
      </c>
      <c r="CY391" s="3" t="s">
        <v>180</v>
      </c>
      <c r="CZ391" s="3" t="s">
        <v>200</v>
      </c>
      <c r="DA391" s="3" t="s">
        <v>200</v>
      </c>
      <c r="DB391" s="3" t="s">
        <v>200</v>
      </c>
      <c r="DC391" s="3" t="s">
        <v>200</v>
      </c>
      <c r="DD391" s="3" t="s">
        <v>200</v>
      </c>
      <c r="DE391" s="3" t="s">
        <v>200</v>
      </c>
      <c r="DF391" s="3" t="s">
        <v>180</v>
      </c>
      <c r="DG391" s="3" t="s">
        <v>180</v>
      </c>
      <c r="DH391" s="3" t="s">
        <v>180</v>
      </c>
      <c r="DI391" s="3" t="s">
        <v>180</v>
      </c>
      <c r="DJ391" s="3" t="s">
        <v>180</v>
      </c>
      <c r="DK391" s="3" t="s">
        <v>196</v>
      </c>
      <c r="DL391" s="3" t="s">
        <v>197</v>
      </c>
      <c r="DM391" s="3" t="s">
        <v>197</v>
      </c>
      <c r="DN391" s="3" t="s">
        <v>202</v>
      </c>
      <c r="DO391" s="3" t="s">
        <v>196</v>
      </c>
      <c r="DP391" s="3" t="s">
        <v>197</v>
      </c>
      <c r="DQ391" s="3" t="s">
        <v>196</v>
      </c>
      <c r="DR391" s="3" t="s">
        <v>196</v>
      </c>
      <c r="DS391" s="3" t="s">
        <v>196</v>
      </c>
      <c r="DT391" s="3" t="s">
        <v>196</v>
      </c>
      <c r="DU391" s="3" t="s">
        <v>196</v>
      </c>
      <c r="DV391" s="3" t="s">
        <v>196</v>
      </c>
      <c r="DW391" s="3" t="s">
        <v>196</v>
      </c>
      <c r="DX391" s="3" t="s">
        <v>196</v>
      </c>
      <c r="DY391" s="3" t="s">
        <v>196</v>
      </c>
      <c r="DZ391" s="3" t="s">
        <v>196</v>
      </c>
      <c r="EA391" s="3" t="s">
        <v>155</v>
      </c>
      <c r="EB391" s="3" t="s">
        <v>155</v>
      </c>
      <c r="EC391" s="3" t="s">
        <v>155</v>
      </c>
      <c r="ED391" s="3" t="s">
        <v>155</v>
      </c>
      <c r="EE391" s="3" t="s">
        <v>155</v>
      </c>
      <c r="EF391" s="3" t="s">
        <v>155</v>
      </c>
      <c r="EG391" s="3" t="s">
        <v>155</v>
      </c>
      <c r="EH391" s="3" t="s">
        <v>222</v>
      </c>
      <c r="EI391" s="3" t="s">
        <v>215</v>
      </c>
      <c r="EJ391" s="3" t="s">
        <v>215</v>
      </c>
      <c r="EK391" s="3" t="s">
        <v>215</v>
      </c>
      <c r="EL391" s="3" t="s">
        <v>182</v>
      </c>
      <c r="EM391" s="3" t="s">
        <v>182</v>
      </c>
      <c r="EN391" s="3" t="s">
        <v>182</v>
      </c>
      <c r="EO391" s="3" t="s">
        <v>192</v>
      </c>
      <c r="EP391" s="3" t="s">
        <v>192</v>
      </c>
      <c r="EQ391" s="3" t="s">
        <v>192</v>
      </c>
      <c r="ER391" s="3" t="s">
        <v>192</v>
      </c>
      <c r="ES391" s="3" t="s">
        <v>192</v>
      </c>
      <c r="ET391" s="3" t="s">
        <v>192</v>
      </c>
      <c r="EU391" s="3" t="s">
        <v>192</v>
      </c>
      <c r="EV391" s="3" t="s">
        <v>707</v>
      </c>
      <c r="EW391" s="4" t="str">
        <f>TEXT("6283252884222184456","0")</f>
        <v>6283252884222184456</v>
      </c>
    </row>
    <row r="392">
      <c r="A392" s="2">
        <v>45852.60165509259</v>
      </c>
      <c r="B392" s="3" t="s">
        <v>153</v>
      </c>
      <c r="C392" s="3" t="s">
        <v>155</v>
      </c>
      <c r="E392" s="3" t="s">
        <v>155</v>
      </c>
      <c r="F392" s="3" t="s">
        <v>153</v>
      </c>
      <c r="G392" s="3" t="s">
        <v>155</v>
      </c>
      <c r="I392" s="3" t="s">
        <v>158</v>
      </c>
      <c r="N392" s="3" t="s">
        <v>158</v>
      </c>
      <c r="R392" s="3" t="s">
        <v>157</v>
      </c>
      <c r="W392" s="3" t="s">
        <v>157</v>
      </c>
      <c r="AC392" s="3" t="s">
        <v>158</v>
      </c>
      <c r="AG392" s="3" t="s">
        <v>159</v>
      </c>
      <c r="AH392" s="3">
        <v>2023.0</v>
      </c>
      <c r="AI392" s="3" t="s">
        <v>242</v>
      </c>
      <c r="AP392" s="3" t="s">
        <v>210</v>
      </c>
      <c r="AQ392" s="3" t="s">
        <v>190</v>
      </c>
      <c r="AR392" s="3" t="s">
        <v>210</v>
      </c>
      <c r="AS392" s="3" t="s">
        <v>210</v>
      </c>
      <c r="AT392" s="3" t="s">
        <v>226</v>
      </c>
      <c r="AU392" s="3" t="s">
        <v>155</v>
      </c>
      <c r="AV392" s="3" t="s">
        <v>155</v>
      </c>
      <c r="BD392" s="3" t="s">
        <v>153</v>
      </c>
      <c r="BE392" s="3" t="s">
        <v>220</v>
      </c>
      <c r="BF392" s="3" t="s">
        <v>220</v>
      </c>
      <c r="BG392" s="3" t="s">
        <v>220</v>
      </c>
      <c r="BH392" s="3" t="s">
        <v>220</v>
      </c>
      <c r="BI392" s="3" t="s">
        <v>192</v>
      </c>
      <c r="BJ392" s="3" t="s">
        <v>192</v>
      </c>
      <c r="BK392" s="3" t="s">
        <v>192</v>
      </c>
      <c r="BL392" s="3" t="s">
        <v>192</v>
      </c>
      <c r="BM392" s="3" t="s">
        <v>192</v>
      </c>
      <c r="BN392" s="3" t="s">
        <v>194</v>
      </c>
      <c r="BO392" s="3" t="s">
        <v>192</v>
      </c>
      <c r="BP392" s="3" t="s">
        <v>195</v>
      </c>
      <c r="BQ392" s="3" t="s">
        <v>203</v>
      </c>
      <c r="BR392" s="3" t="s">
        <v>203</v>
      </c>
      <c r="BS392" s="3" t="s">
        <v>181</v>
      </c>
      <c r="BT392" s="3" t="s">
        <v>203</v>
      </c>
      <c r="BU392" s="3" t="s">
        <v>203</v>
      </c>
      <c r="BV392" s="3" t="s">
        <v>203</v>
      </c>
      <c r="BW392" s="3" t="s">
        <v>196</v>
      </c>
      <c r="CB392" s="3" t="s">
        <v>155</v>
      </c>
      <c r="CF392" s="3" t="s">
        <v>155</v>
      </c>
      <c r="CG392" s="3" t="s">
        <v>155</v>
      </c>
      <c r="CH392" s="3">
        <v>0.0</v>
      </c>
      <c r="CI392" s="3" t="s">
        <v>172</v>
      </c>
      <c r="CS392" s="3" t="s">
        <v>155</v>
      </c>
      <c r="CY392" s="3" t="s">
        <v>180</v>
      </c>
      <c r="CZ392" s="3" t="s">
        <v>179</v>
      </c>
      <c r="DA392" s="3" t="s">
        <v>199</v>
      </c>
      <c r="DB392" s="3" t="s">
        <v>199</v>
      </c>
      <c r="DC392" s="3" t="s">
        <v>199</v>
      </c>
      <c r="DD392" s="3" t="s">
        <v>200</v>
      </c>
      <c r="DE392" s="3" t="s">
        <v>229</v>
      </c>
      <c r="DF392" s="3" t="s">
        <v>178</v>
      </c>
      <c r="DG392" s="3" t="s">
        <v>178</v>
      </c>
      <c r="DH392" s="3" t="s">
        <v>201</v>
      </c>
      <c r="DI392" s="3" t="s">
        <v>178</v>
      </c>
      <c r="DJ392" s="3" t="s">
        <v>178</v>
      </c>
      <c r="DK392" s="3" t="s">
        <v>197</v>
      </c>
      <c r="DL392" s="3" t="s">
        <v>197</v>
      </c>
      <c r="DM392" s="3" t="s">
        <v>196</v>
      </c>
      <c r="DN392" s="3" t="s">
        <v>196</v>
      </c>
      <c r="DO392" s="3" t="s">
        <v>202</v>
      </c>
      <c r="DP392" s="3" t="s">
        <v>203</v>
      </c>
      <c r="DQ392" s="3" t="s">
        <v>202</v>
      </c>
      <c r="DR392" s="3" t="s">
        <v>202</v>
      </c>
      <c r="DS392" s="3" t="s">
        <v>196</v>
      </c>
      <c r="DT392" s="3" t="s">
        <v>196</v>
      </c>
      <c r="DU392" s="3" t="s">
        <v>202</v>
      </c>
      <c r="DV392" s="3" t="s">
        <v>202</v>
      </c>
      <c r="DW392" s="3" t="s">
        <v>202</v>
      </c>
      <c r="DX392" s="3" t="s">
        <v>181</v>
      </c>
      <c r="DY392" s="3" t="s">
        <v>181</v>
      </c>
      <c r="DZ392" s="3" t="s">
        <v>196</v>
      </c>
      <c r="EA392" s="3" t="s">
        <v>155</v>
      </c>
      <c r="EB392" s="3" t="s">
        <v>155</v>
      </c>
      <c r="EC392" s="3" t="s">
        <v>155</v>
      </c>
      <c r="ED392" s="3" t="s">
        <v>155</v>
      </c>
      <c r="EE392" s="3" t="s">
        <v>155</v>
      </c>
      <c r="EF392" s="3" t="s">
        <v>155</v>
      </c>
      <c r="EG392" s="3" t="s">
        <v>155</v>
      </c>
      <c r="EH392" s="3" t="s">
        <v>222</v>
      </c>
      <c r="EI392" s="3" t="s">
        <v>222</v>
      </c>
      <c r="EJ392" s="3" t="s">
        <v>215</v>
      </c>
      <c r="EK392" s="3" t="s">
        <v>247</v>
      </c>
      <c r="EL392" s="3" t="s">
        <v>182</v>
      </c>
      <c r="EM392" s="3" t="s">
        <v>247</v>
      </c>
      <c r="EN392" s="3" t="s">
        <v>247</v>
      </c>
      <c r="EO392" s="3" t="s">
        <v>192</v>
      </c>
      <c r="EP392" s="3" t="s">
        <v>206</v>
      </c>
      <c r="EQ392" s="3" t="s">
        <v>206</v>
      </c>
      <c r="ER392" s="3" t="s">
        <v>193</v>
      </c>
      <c r="ES392" s="3" t="s">
        <v>193</v>
      </c>
      <c r="ET392" s="3" t="s">
        <v>206</v>
      </c>
      <c r="EU392" s="3" t="s">
        <v>206</v>
      </c>
      <c r="EV392" s="3" t="s">
        <v>708</v>
      </c>
      <c r="EW392" s="4" t="str">
        <f>TEXT("6283267830188157029","0")</f>
        <v>6283267830188157029</v>
      </c>
    </row>
    <row r="393">
      <c r="A393" s="2">
        <v>45852.63303240741</v>
      </c>
      <c r="B393" s="3" t="s">
        <v>153</v>
      </c>
      <c r="C393" s="3" t="s">
        <v>155</v>
      </c>
      <c r="E393" s="3" t="s">
        <v>155</v>
      </c>
      <c r="F393" s="3" t="s">
        <v>153</v>
      </c>
      <c r="G393" s="3" t="s">
        <v>155</v>
      </c>
      <c r="I393" s="3" t="s">
        <v>158</v>
      </c>
      <c r="N393" s="3" t="s">
        <v>158</v>
      </c>
      <c r="R393" s="3" t="s">
        <v>157</v>
      </c>
      <c r="W393" s="3" t="s">
        <v>157</v>
      </c>
      <c r="AD393" s="3" t="s">
        <v>186</v>
      </c>
      <c r="AG393" s="3" t="s">
        <v>224</v>
      </c>
      <c r="AH393" s="3">
        <v>2020.0</v>
      </c>
      <c r="AI393" s="3" t="s">
        <v>279</v>
      </c>
      <c r="AO393" s="3" t="s">
        <v>155</v>
      </c>
      <c r="AP393" s="3" t="s">
        <v>225</v>
      </c>
      <c r="AQ393" s="3" t="s">
        <v>243</v>
      </c>
      <c r="AR393" s="3" t="s">
        <v>225</v>
      </c>
      <c r="AS393" s="3" t="s">
        <v>210</v>
      </c>
      <c r="AT393" s="3" t="s">
        <v>162</v>
      </c>
      <c r="AU393" s="3" t="s">
        <v>155</v>
      </c>
      <c r="BD393" s="3" t="s">
        <v>153</v>
      </c>
      <c r="BE393" s="3" t="s">
        <v>220</v>
      </c>
      <c r="BF393" s="3" t="s">
        <v>164</v>
      </c>
      <c r="BG393" s="3" t="s">
        <v>220</v>
      </c>
      <c r="BH393" s="3" t="s">
        <v>191</v>
      </c>
      <c r="BI393" s="3" t="s">
        <v>194</v>
      </c>
      <c r="BJ393" s="3" t="s">
        <v>165</v>
      </c>
      <c r="BK393" s="3" t="s">
        <v>192</v>
      </c>
      <c r="BL393" s="3" t="s">
        <v>194</v>
      </c>
      <c r="BM393" s="3" t="s">
        <v>193</v>
      </c>
      <c r="BN393" s="3" t="s">
        <v>192</v>
      </c>
      <c r="BO393" s="3" t="s">
        <v>192</v>
      </c>
      <c r="BP393" s="3" t="s">
        <v>192</v>
      </c>
      <c r="BQ393" s="3" t="s">
        <v>196</v>
      </c>
      <c r="BR393" s="3" t="s">
        <v>181</v>
      </c>
      <c r="BS393" s="3" t="s">
        <v>203</v>
      </c>
      <c r="BT393" s="3" t="s">
        <v>181</v>
      </c>
      <c r="BU393" s="3" t="s">
        <v>203</v>
      </c>
      <c r="BV393" s="3" t="s">
        <v>181</v>
      </c>
      <c r="BW393" s="3" t="s">
        <v>197</v>
      </c>
      <c r="CB393" s="3" t="s">
        <v>155</v>
      </c>
      <c r="CF393" s="3" t="s">
        <v>155</v>
      </c>
      <c r="CG393" s="3" t="s">
        <v>256</v>
      </c>
      <c r="CH393" s="3">
        <v>1.0</v>
      </c>
      <c r="CI393" s="3" t="s">
        <v>172</v>
      </c>
      <c r="CS393" s="3" t="s">
        <v>155</v>
      </c>
      <c r="CY393" s="3" t="s">
        <v>221</v>
      </c>
      <c r="CZ393" s="3" t="s">
        <v>199</v>
      </c>
      <c r="DA393" s="3" t="s">
        <v>199</v>
      </c>
      <c r="DB393" s="3" t="s">
        <v>179</v>
      </c>
      <c r="DC393" s="3" t="s">
        <v>199</v>
      </c>
      <c r="DD393" s="3" t="s">
        <v>179</v>
      </c>
      <c r="DE393" s="3" t="s">
        <v>200</v>
      </c>
      <c r="DF393" s="3" t="s">
        <v>230</v>
      </c>
      <c r="DG393" s="3" t="s">
        <v>230</v>
      </c>
      <c r="DH393" s="3" t="s">
        <v>230</v>
      </c>
      <c r="DI393" s="3" t="s">
        <v>230</v>
      </c>
      <c r="DJ393" s="3" t="s">
        <v>230</v>
      </c>
      <c r="DK393" s="3" t="s">
        <v>197</v>
      </c>
      <c r="DL393" s="3" t="s">
        <v>181</v>
      </c>
      <c r="DM393" s="3" t="s">
        <v>202</v>
      </c>
      <c r="DN393" s="3" t="s">
        <v>202</v>
      </c>
      <c r="DO393" s="3" t="s">
        <v>202</v>
      </c>
      <c r="DP393" s="3" t="s">
        <v>202</v>
      </c>
      <c r="DQ393" s="3" t="s">
        <v>202</v>
      </c>
      <c r="DR393" s="3" t="s">
        <v>202</v>
      </c>
      <c r="DS393" s="3" t="s">
        <v>203</v>
      </c>
      <c r="DT393" s="3" t="s">
        <v>203</v>
      </c>
      <c r="DU393" s="3" t="s">
        <v>202</v>
      </c>
      <c r="DV393" s="3" t="s">
        <v>202</v>
      </c>
      <c r="DW393" s="3" t="s">
        <v>181</v>
      </c>
      <c r="DX393" s="3" t="s">
        <v>197</v>
      </c>
      <c r="DY393" s="3" t="s">
        <v>202</v>
      </c>
      <c r="DZ393" s="3" t="s">
        <v>202</v>
      </c>
      <c r="EA393" s="3" t="s">
        <v>155</v>
      </c>
      <c r="EB393" s="3" t="s">
        <v>155</v>
      </c>
      <c r="EC393" s="3" t="s">
        <v>155</v>
      </c>
      <c r="ED393" s="3" t="s">
        <v>155</v>
      </c>
      <c r="EE393" s="3" t="s">
        <v>155</v>
      </c>
      <c r="EF393" s="3" t="s">
        <v>155</v>
      </c>
      <c r="EG393" s="3" t="s">
        <v>155</v>
      </c>
      <c r="EH393" s="3" t="s">
        <v>222</v>
      </c>
      <c r="EI393" s="3" t="s">
        <v>222</v>
      </c>
      <c r="EJ393" s="3" t="s">
        <v>222</v>
      </c>
      <c r="EK393" s="3" t="s">
        <v>182</v>
      </c>
      <c r="EL393" s="3" t="s">
        <v>182</v>
      </c>
      <c r="EM393" s="3" t="s">
        <v>182</v>
      </c>
      <c r="EN393" s="3" t="s">
        <v>222</v>
      </c>
      <c r="EO393" s="3" t="s">
        <v>183</v>
      </c>
      <c r="EP393" s="3" t="s">
        <v>206</v>
      </c>
      <c r="EQ393" s="3" t="s">
        <v>206</v>
      </c>
      <c r="ER393" s="3" t="s">
        <v>206</v>
      </c>
      <c r="ES393" s="3" t="s">
        <v>206</v>
      </c>
      <c r="ET393" s="3" t="s">
        <v>206</v>
      </c>
      <c r="EU393" s="3" t="s">
        <v>183</v>
      </c>
      <c r="EV393" s="3" t="s">
        <v>709</v>
      </c>
      <c r="EW393" s="4" t="str">
        <f>TEXT("6283294949716309762","0")</f>
        <v>6283294949716309762</v>
      </c>
    </row>
    <row r="394">
      <c r="A394" s="2">
        <v>45852.66153935185</v>
      </c>
      <c r="B394" s="3" t="s">
        <v>153</v>
      </c>
      <c r="C394" s="3" t="s">
        <v>155</v>
      </c>
      <c r="E394" s="3" t="s">
        <v>155</v>
      </c>
      <c r="F394" s="3" t="s">
        <v>155</v>
      </c>
      <c r="G394" s="3" t="s">
        <v>155</v>
      </c>
      <c r="J394" s="3" t="s">
        <v>186</v>
      </c>
      <c r="N394" s="3" t="s">
        <v>158</v>
      </c>
      <c r="R394" s="3" t="s">
        <v>157</v>
      </c>
      <c r="W394" s="3" t="s">
        <v>157</v>
      </c>
      <c r="AB394" s="3" t="s">
        <v>157</v>
      </c>
      <c r="AG394" s="3" t="s">
        <v>217</v>
      </c>
      <c r="AH394" s="3">
        <v>2004.0</v>
      </c>
      <c r="AI394" s="3" t="s">
        <v>187</v>
      </c>
      <c r="AK394" s="3" t="s">
        <v>258</v>
      </c>
      <c r="AN394" s="3" t="s">
        <v>189</v>
      </c>
      <c r="AP394" s="3" t="s">
        <v>190</v>
      </c>
      <c r="AQ394" s="3" t="s">
        <v>250</v>
      </c>
      <c r="AR394" s="3" t="s">
        <v>190</v>
      </c>
      <c r="AS394" s="3" t="s">
        <v>250</v>
      </c>
      <c r="AT394" s="3" t="s">
        <v>234</v>
      </c>
      <c r="AU394" s="3" t="s">
        <v>153</v>
      </c>
      <c r="AV394" s="3" t="s">
        <v>153</v>
      </c>
      <c r="AW394" s="3" t="s">
        <v>355</v>
      </c>
      <c r="AX394" s="3" t="s">
        <v>153</v>
      </c>
      <c r="AY394" s="3" t="s">
        <v>212</v>
      </c>
      <c r="BD394" s="3" t="s">
        <v>153</v>
      </c>
      <c r="BE394" s="3" t="s">
        <v>164</v>
      </c>
      <c r="BF394" s="3" t="s">
        <v>164</v>
      </c>
      <c r="BG394" s="3" t="s">
        <v>227</v>
      </c>
      <c r="BH394" s="3" t="s">
        <v>227</v>
      </c>
      <c r="BI394" s="3" t="s">
        <v>194</v>
      </c>
      <c r="BJ394" s="3" t="s">
        <v>195</v>
      </c>
      <c r="BK394" s="3" t="s">
        <v>194</v>
      </c>
      <c r="BL394" s="3" t="s">
        <v>195</v>
      </c>
      <c r="BM394" s="3" t="s">
        <v>195</v>
      </c>
      <c r="BN394" s="3" t="s">
        <v>194</v>
      </c>
      <c r="BO394" s="3" t="s">
        <v>194</v>
      </c>
      <c r="BP394" s="3" t="s">
        <v>192</v>
      </c>
      <c r="BQ394" s="3" t="s">
        <v>203</v>
      </c>
      <c r="BR394" s="3" t="s">
        <v>203</v>
      </c>
      <c r="BS394" s="3" t="s">
        <v>181</v>
      </c>
      <c r="BT394" s="3" t="s">
        <v>166</v>
      </c>
      <c r="BU394" s="3" t="s">
        <v>196</v>
      </c>
      <c r="BV394" s="3" t="s">
        <v>196</v>
      </c>
      <c r="BW394" s="3" t="s">
        <v>196</v>
      </c>
      <c r="BX394" s="3" t="s">
        <v>192</v>
      </c>
      <c r="BY394" s="3" t="s">
        <v>195</v>
      </c>
      <c r="BZ394" s="3" t="s">
        <v>193</v>
      </c>
      <c r="CA394" s="3" t="s">
        <v>194</v>
      </c>
      <c r="CB394" s="3" t="s">
        <v>155</v>
      </c>
      <c r="CF394" s="3" t="s">
        <v>710</v>
      </c>
      <c r="CG394" s="3" t="s">
        <v>240</v>
      </c>
      <c r="CH394" s="3">
        <v>2.0</v>
      </c>
      <c r="CI394" s="3" t="s">
        <v>172</v>
      </c>
      <c r="CS394" s="3" t="s">
        <v>155</v>
      </c>
      <c r="CY394" s="3" t="s">
        <v>180</v>
      </c>
      <c r="CZ394" s="3" t="s">
        <v>229</v>
      </c>
      <c r="DA394" s="3" t="s">
        <v>199</v>
      </c>
      <c r="DB394" s="3" t="s">
        <v>199</v>
      </c>
      <c r="DC394" s="3" t="s">
        <v>179</v>
      </c>
      <c r="DD394" s="3" t="s">
        <v>179</v>
      </c>
      <c r="DE394" s="3" t="s">
        <v>200</v>
      </c>
      <c r="DF394" s="3" t="s">
        <v>230</v>
      </c>
      <c r="DG394" s="3" t="s">
        <v>230</v>
      </c>
      <c r="DH394" s="3" t="s">
        <v>180</v>
      </c>
      <c r="DI394" s="3" t="s">
        <v>201</v>
      </c>
      <c r="DJ394" s="3" t="s">
        <v>180</v>
      </c>
      <c r="DK394" s="3" t="s">
        <v>203</v>
      </c>
      <c r="DL394" s="3" t="s">
        <v>181</v>
      </c>
      <c r="DM394" s="3" t="s">
        <v>196</v>
      </c>
      <c r="DN394" s="3" t="s">
        <v>196</v>
      </c>
      <c r="DO394" s="3" t="s">
        <v>196</v>
      </c>
      <c r="DP394" s="3" t="s">
        <v>196</v>
      </c>
      <c r="DQ394" s="3" t="s">
        <v>196</v>
      </c>
      <c r="DR394" s="3" t="s">
        <v>196</v>
      </c>
      <c r="DS394" s="3" t="s">
        <v>196</v>
      </c>
      <c r="DT394" s="3" t="s">
        <v>196</v>
      </c>
      <c r="DU394" s="3" t="s">
        <v>196</v>
      </c>
      <c r="DV394" s="3" t="s">
        <v>203</v>
      </c>
      <c r="DW394" s="3" t="s">
        <v>203</v>
      </c>
      <c r="DX394" s="3" t="s">
        <v>203</v>
      </c>
      <c r="DY394" s="3" t="s">
        <v>203</v>
      </c>
      <c r="DZ394" s="3" t="s">
        <v>203</v>
      </c>
      <c r="EA394" s="3" t="s">
        <v>155</v>
      </c>
      <c r="EB394" s="3" t="s">
        <v>155</v>
      </c>
      <c r="EC394" s="3" t="s">
        <v>155</v>
      </c>
      <c r="ED394" s="3" t="s">
        <v>155</v>
      </c>
      <c r="EE394" s="3" t="s">
        <v>155</v>
      </c>
      <c r="EF394" s="3" t="s">
        <v>340</v>
      </c>
      <c r="EG394" s="3" t="s">
        <v>340</v>
      </c>
      <c r="EH394" s="3" t="s">
        <v>222</v>
      </c>
      <c r="EI394" s="3" t="s">
        <v>222</v>
      </c>
      <c r="EJ394" s="3" t="s">
        <v>222</v>
      </c>
      <c r="EK394" s="3" t="s">
        <v>215</v>
      </c>
      <c r="EL394" s="3" t="s">
        <v>182</v>
      </c>
      <c r="EM394" s="3" t="s">
        <v>247</v>
      </c>
      <c r="EN394" s="3" t="s">
        <v>182</v>
      </c>
      <c r="EO394" s="3" t="s">
        <v>193</v>
      </c>
      <c r="EP394" s="3" t="s">
        <v>193</v>
      </c>
      <c r="EQ394" s="3" t="s">
        <v>193</v>
      </c>
      <c r="ER394" s="3" t="s">
        <v>193</v>
      </c>
      <c r="ES394" s="3" t="s">
        <v>193</v>
      </c>
      <c r="ET394" s="3" t="s">
        <v>193</v>
      </c>
      <c r="EU394" s="3" t="s">
        <v>193</v>
      </c>
      <c r="EV394" s="3" t="s">
        <v>711</v>
      </c>
      <c r="EW394" s="4" t="str">
        <f>TEXT("6283319574518206607","0")</f>
        <v>6283319574518206607</v>
      </c>
    </row>
    <row r="395">
      <c r="A395" s="2">
        <v>45852.69158564815</v>
      </c>
      <c r="B395" s="3" t="s">
        <v>153</v>
      </c>
      <c r="C395" s="3" t="s">
        <v>153</v>
      </c>
      <c r="D395" s="3" t="s">
        <v>712</v>
      </c>
      <c r="E395" s="3" t="s">
        <v>153</v>
      </c>
      <c r="F395" s="3" t="s">
        <v>155</v>
      </c>
      <c r="G395" s="3" t="s">
        <v>155</v>
      </c>
      <c r="J395" s="3" t="s">
        <v>186</v>
      </c>
      <c r="N395" s="3" t="s">
        <v>158</v>
      </c>
      <c r="V395" s="3" t="s">
        <v>156</v>
      </c>
      <c r="AA395" s="3" t="s">
        <v>156</v>
      </c>
      <c r="AF395" s="3" t="s">
        <v>156</v>
      </c>
      <c r="AG395" s="3" t="s">
        <v>224</v>
      </c>
      <c r="AH395" s="3">
        <v>1995.0</v>
      </c>
      <c r="AI395" s="3" t="s">
        <v>187</v>
      </c>
      <c r="AJ395" s="3" t="s">
        <v>188</v>
      </c>
      <c r="AN395" s="3" t="s">
        <v>233</v>
      </c>
      <c r="AP395" s="3" t="s">
        <v>250</v>
      </c>
      <c r="AQ395" s="3" t="s">
        <v>190</v>
      </c>
      <c r="AR395" s="3" t="s">
        <v>190</v>
      </c>
      <c r="AS395" s="3" t="s">
        <v>190</v>
      </c>
      <c r="AT395" s="3" t="s">
        <v>218</v>
      </c>
      <c r="AU395" s="3" t="s">
        <v>153</v>
      </c>
      <c r="AV395" s="3" t="s">
        <v>153</v>
      </c>
      <c r="AW395" s="3" t="s">
        <v>288</v>
      </c>
      <c r="AX395" s="3" t="s">
        <v>153</v>
      </c>
      <c r="AY395" s="3" t="s">
        <v>244</v>
      </c>
      <c r="AZ395" s="3" t="s">
        <v>153</v>
      </c>
      <c r="BA395" s="3" t="s">
        <v>153</v>
      </c>
      <c r="BB395" s="3" t="s">
        <v>155</v>
      </c>
      <c r="BC395" s="3" t="s">
        <v>155</v>
      </c>
      <c r="BD395" s="3" t="s">
        <v>153</v>
      </c>
      <c r="BE395" s="3" t="s">
        <v>156</v>
      </c>
      <c r="BF395" s="3" t="s">
        <v>213</v>
      </c>
      <c r="BG395" s="3" t="s">
        <v>156</v>
      </c>
      <c r="BH395" s="3" t="s">
        <v>213</v>
      </c>
      <c r="BI395" s="3" t="s">
        <v>195</v>
      </c>
      <c r="BJ395" s="3" t="s">
        <v>193</v>
      </c>
      <c r="BK395" s="3" t="s">
        <v>195</v>
      </c>
      <c r="BL395" s="3" t="s">
        <v>165</v>
      </c>
      <c r="BM395" s="3" t="s">
        <v>165</v>
      </c>
      <c r="BN395" s="3" t="s">
        <v>165</v>
      </c>
      <c r="BO395" s="3" t="s">
        <v>195</v>
      </c>
      <c r="BP395" s="3" t="s">
        <v>165</v>
      </c>
      <c r="BQ395" s="3" t="s">
        <v>196</v>
      </c>
      <c r="BR395" s="3" t="s">
        <v>197</v>
      </c>
      <c r="BS395" s="3" t="s">
        <v>196</v>
      </c>
      <c r="BT395" s="3" t="s">
        <v>196</v>
      </c>
      <c r="BU395" s="3" t="s">
        <v>196</v>
      </c>
      <c r="BV395" s="3" t="s">
        <v>196</v>
      </c>
      <c r="BW395" s="3" t="s">
        <v>197</v>
      </c>
      <c r="BX395" s="3" t="s">
        <v>192</v>
      </c>
      <c r="BY395" s="3" t="s">
        <v>192</v>
      </c>
      <c r="BZ395" s="3" t="s">
        <v>192</v>
      </c>
      <c r="CA395" s="3" t="s">
        <v>192</v>
      </c>
      <c r="CB395" s="3" t="s">
        <v>155</v>
      </c>
      <c r="CF395" s="3" t="s">
        <v>155</v>
      </c>
      <c r="CG395" s="3" t="s">
        <v>240</v>
      </c>
      <c r="CH395" s="3">
        <v>2.0</v>
      </c>
      <c r="CK395" s="3" t="s">
        <v>307</v>
      </c>
      <c r="CS395" s="3" t="s">
        <v>153</v>
      </c>
      <c r="CT395" s="3" t="s">
        <v>299</v>
      </c>
      <c r="CU395" s="3" t="s">
        <v>300</v>
      </c>
      <c r="CV395" s="3" t="s">
        <v>701</v>
      </c>
      <c r="CW395" s="3" t="s">
        <v>302</v>
      </c>
      <c r="CX395" s="3" t="s">
        <v>155</v>
      </c>
      <c r="CY395" s="3" t="s">
        <v>221</v>
      </c>
      <c r="CZ395" s="3" t="s">
        <v>179</v>
      </c>
      <c r="DA395" s="3" t="s">
        <v>200</v>
      </c>
      <c r="DB395" s="3" t="s">
        <v>200</v>
      </c>
      <c r="DC395" s="3" t="s">
        <v>200</v>
      </c>
      <c r="DD395" s="3" t="s">
        <v>200</v>
      </c>
      <c r="DE395" s="3" t="s">
        <v>200</v>
      </c>
      <c r="DF395" s="3" t="s">
        <v>230</v>
      </c>
      <c r="DG395" s="3" t="s">
        <v>230</v>
      </c>
      <c r="DH395" s="3" t="s">
        <v>230</v>
      </c>
      <c r="DI395" s="3" t="s">
        <v>230</v>
      </c>
      <c r="DJ395" s="3" t="s">
        <v>230</v>
      </c>
      <c r="DK395" s="3" t="s">
        <v>196</v>
      </c>
      <c r="DL395" s="3" t="s">
        <v>197</v>
      </c>
      <c r="DM395" s="3" t="s">
        <v>197</v>
      </c>
      <c r="DN395" s="3" t="s">
        <v>197</v>
      </c>
      <c r="DO395" s="3" t="s">
        <v>196</v>
      </c>
      <c r="DP395" s="3" t="s">
        <v>197</v>
      </c>
      <c r="DQ395" s="3" t="s">
        <v>197</v>
      </c>
      <c r="DR395" s="3" t="s">
        <v>197</v>
      </c>
      <c r="DS395" s="3" t="s">
        <v>203</v>
      </c>
      <c r="DT395" s="3" t="s">
        <v>203</v>
      </c>
      <c r="DU395" s="3" t="s">
        <v>197</v>
      </c>
      <c r="DV395" s="3" t="s">
        <v>202</v>
      </c>
      <c r="DW395" s="3" t="s">
        <v>202</v>
      </c>
      <c r="DX395" s="3" t="s">
        <v>202</v>
      </c>
      <c r="DY395" s="3" t="s">
        <v>202</v>
      </c>
      <c r="DZ395" s="3" t="s">
        <v>202</v>
      </c>
      <c r="EA395" s="3" t="s">
        <v>155</v>
      </c>
      <c r="EB395" s="3" t="s">
        <v>155</v>
      </c>
      <c r="EC395" s="3" t="s">
        <v>155</v>
      </c>
      <c r="ED395" s="3" t="s">
        <v>155</v>
      </c>
      <c r="EE395" s="3" t="s">
        <v>155</v>
      </c>
      <c r="EF395" s="3" t="s">
        <v>155</v>
      </c>
      <c r="EG395" s="3" t="s">
        <v>155</v>
      </c>
      <c r="EH395" s="3" t="s">
        <v>204</v>
      </c>
      <c r="EI395" s="3" t="s">
        <v>204</v>
      </c>
      <c r="EJ395" s="3" t="s">
        <v>204</v>
      </c>
      <c r="EK395" s="3" t="s">
        <v>247</v>
      </c>
      <c r="EL395" s="3" t="s">
        <v>182</v>
      </c>
      <c r="EM395" s="3" t="s">
        <v>204</v>
      </c>
      <c r="EN395" s="3" t="s">
        <v>204</v>
      </c>
      <c r="EO395" s="3" t="s">
        <v>206</v>
      </c>
      <c r="EP395" s="3" t="s">
        <v>206</v>
      </c>
      <c r="EQ395" s="3" t="s">
        <v>206</v>
      </c>
      <c r="ER395" s="3" t="s">
        <v>193</v>
      </c>
      <c r="ES395" s="3" t="s">
        <v>206</v>
      </c>
      <c r="ET395" s="3" t="s">
        <v>192</v>
      </c>
      <c r="EU395" s="3" t="s">
        <v>192</v>
      </c>
      <c r="EV395" s="3" t="s">
        <v>377</v>
      </c>
      <c r="EW395" s="4" t="str">
        <f>TEXT("6283345530651185047","0")</f>
        <v>6283345530651185047</v>
      </c>
    </row>
    <row r="396">
      <c r="A396" s="2">
        <v>45852.69363425926</v>
      </c>
      <c r="B396" s="3" t="s">
        <v>153</v>
      </c>
      <c r="C396" s="3" t="s">
        <v>153</v>
      </c>
      <c r="D396" s="3" t="s">
        <v>625</v>
      </c>
      <c r="E396" s="3" t="s">
        <v>155</v>
      </c>
      <c r="F396" s="3" t="s">
        <v>153</v>
      </c>
      <c r="G396" s="3" t="s">
        <v>155</v>
      </c>
      <c r="K396" s="3" t="s">
        <v>185</v>
      </c>
      <c r="O396" s="3" t="s">
        <v>186</v>
      </c>
      <c r="S396" s="3" t="s">
        <v>158</v>
      </c>
      <c r="W396" s="3" t="s">
        <v>157</v>
      </c>
      <c r="AC396" s="3" t="s">
        <v>158</v>
      </c>
      <c r="AG396" s="3" t="s">
        <v>159</v>
      </c>
      <c r="AH396" s="3">
        <v>2022.0</v>
      </c>
      <c r="AI396" s="3" t="s">
        <v>209</v>
      </c>
      <c r="AP396" s="3" t="s">
        <v>225</v>
      </c>
      <c r="AQ396" s="3" t="s">
        <v>225</v>
      </c>
      <c r="AR396" s="3" t="s">
        <v>225</v>
      </c>
      <c r="AS396" s="3" t="s">
        <v>210</v>
      </c>
      <c r="AT396" s="3" t="s">
        <v>234</v>
      </c>
      <c r="AU396" s="3" t="s">
        <v>153</v>
      </c>
      <c r="AV396" s="3" t="s">
        <v>153</v>
      </c>
      <c r="AW396" s="3" t="s">
        <v>219</v>
      </c>
      <c r="AX396" s="3" t="s">
        <v>153</v>
      </c>
      <c r="AY396" s="3" t="s">
        <v>212</v>
      </c>
      <c r="BD396" s="3" t="s">
        <v>153</v>
      </c>
      <c r="BE396" s="3" t="s">
        <v>227</v>
      </c>
      <c r="BF396" s="3" t="s">
        <v>227</v>
      </c>
      <c r="BG396" s="3" t="s">
        <v>227</v>
      </c>
      <c r="BH396" s="3" t="s">
        <v>227</v>
      </c>
      <c r="BI396" s="3" t="s">
        <v>194</v>
      </c>
      <c r="BJ396" s="3" t="s">
        <v>193</v>
      </c>
      <c r="BK396" s="3" t="s">
        <v>193</v>
      </c>
      <c r="BL396" s="3" t="s">
        <v>195</v>
      </c>
      <c r="BM396" s="3" t="s">
        <v>193</v>
      </c>
      <c r="BN396" s="3" t="s">
        <v>195</v>
      </c>
      <c r="BO396" s="3" t="s">
        <v>195</v>
      </c>
      <c r="BP396" s="3" t="s">
        <v>193</v>
      </c>
      <c r="BQ396" s="3" t="s">
        <v>196</v>
      </c>
      <c r="BR396" s="3" t="s">
        <v>196</v>
      </c>
      <c r="BS396" s="3" t="s">
        <v>197</v>
      </c>
      <c r="BT396" s="3" t="s">
        <v>197</v>
      </c>
      <c r="BU396" s="3" t="s">
        <v>197</v>
      </c>
      <c r="BV396" s="3" t="s">
        <v>196</v>
      </c>
      <c r="BW396" s="3" t="s">
        <v>197</v>
      </c>
      <c r="BX396" s="3" t="s">
        <v>192</v>
      </c>
      <c r="BY396" s="3" t="s">
        <v>192</v>
      </c>
      <c r="BZ396" s="3" t="s">
        <v>195</v>
      </c>
      <c r="CA396" s="3" t="s">
        <v>192</v>
      </c>
      <c r="CB396" s="3" t="s">
        <v>155</v>
      </c>
      <c r="CF396" s="3" t="s">
        <v>155</v>
      </c>
      <c r="CG396" s="3" t="s">
        <v>256</v>
      </c>
      <c r="CH396" s="3">
        <v>3.0</v>
      </c>
      <c r="CI396" s="3" t="s">
        <v>172</v>
      </c>
      <c r="CS396" s="3" t="s">
        <v>155</v>
      </c>
      <c r="CY396" s="3" t="s">
        <v>201</v>
      </c>
      <c r="CZ396" s="3" t="s">
        <v>199</v>
      </c>
      <c r="DA396" s="3" t="s">
        <v>179</v>
      </c>
      <c r="DB396" s="3" t="s">
        <v>179</v>
      </c>
      <c r="DC396" s="3" t="s">
        <v>179</v>
      </c>
      <c r="DD396" s="3" t="s">
        <v>200</v>
      </c>
      <c r="DE396" s="3" t="s">
        <v>200</v>
      </c>
      <c r="DF396" s="3" t="s">
        <v>180</v>
      </c>
      <c r="DG396" s="3" t="s">
        <v>180</v>
      </c>
      <c r="DH396" s="3" t="s">
        <v>180</v>
      </c>
      <c r="DI396" s="3" t="s">
        <v>230</v>
      </c>
      <c r="DJ396" s="3" t="s">
        <v>230</v>
      </c>
      <c r="DK396" s="3" t="s">
        <v>181</v>
      </c>
      <c r="DL396" s="3" t="s">
        <v>197</v>
      </c>
      <c r="DM396" s="3" t="s">
        <v>197</v>
      </c>
      <c r="DN396" s="3" t="s">
        <v>203</v>
      </c>
      <c r="DO396" s="3" t="s">
        <v>203</v>
      </c>
      <c r="DP396" s="3" t="s">
        <v>203</v>
      </c>
      <c r="DQ396" s="3" t="s">
        <v>181</v>
      </c>
      <c r="DR396" s="3" t="s">
        <v>181</v>
      </c>
      <c r="DS396" s="3" t="s">
        <v>181</v>
      </c>
      <c r="DT396" s="3" t="s">
        <v>203</v>
      </c>
      <c r="DU396" s="3" t="s">
        <v>196</v>
      </c>
      <c r="DV396" s="3" t="s">
        <v>196</v>
      </c>
      <c r="DW396" s="3" t="s">
        <v>196</v>
      </c>
      <c r="DX396" s="3" t="s">
        <v>196</v>
      </c>
      <c r="DY396" s="3" t="s">
        <v>197</v>
      </c>
      <c r="DZ396" s="3" t="s">
        <v>197</v>
      </c>
      <c r="EA396" s="3" t="s">
        <v>155</v>
      </c>
      <c r="EB396" s="3" t="s">
        <v>155</v>
      </c>
      <c r="EC396" s="3" t="s">
        <v>155</v>
      </c>
      <c r="ED396" s="3" t="s">
        <v>155</v>
      </c>
      <c r="EE396" s="3" t="s">
        <v>155</v>
      </c>
      <c r="EF396" s="3" t="s">
        <v>155</v>
      </c>
      <c r="EG396" s="3" t="s">
        <v>155</v>
      </c>
      <c r="EH396" s="3" t="s">
        <v>204</v>
      </c>
      <c r="EI396" s="3" t="s">
        <v>204</v>
      </c>
      <c r="EJ396" s="3" t="s">
        <v>204</v>
      </c>
      <c r="EK396" s="3" t="s">
        <v>222</v>
      </c>
      <c r="EL396" s="3" t="s">
        <v>182</v>
      </c>
      <c r="EM396" s="3" t="s">
        <v>222</v>
      </c>
      <c r="EN396" s="3" t="s">
        <v>247</v>
      </c>
      <c r="EO396" s="3" t="s">
        <v>205</v>
      </c>
      <c r="EP396" s="3" t="s">
        <v>206</v>
      </c>
      <c r="EQ396" s="3" t="s">
        <v>206</v>
      </c>
      <c r="ER396" s="3" t="s">
        <v>206</v>
      </c>
      <c r="ES396" s="3" t="s">
        <v>206</v>
      </c>
      <c r="ET396" s="3" t="s">
        <v>193</v>
      </c>
      <c r="EU396" s="3" t="s">
        <v>206</v>
      </c>
      <c r="EV396" s="3" t="s">
        <v>713</v>
      </c>
      <c r="EW396" s="4" t="str">
        <f>TEXT("6283347302027108598","0")</f>
        <v>6283347302027108598</v>
      </c>
    </row>
    <row r="397">
      <c r="A397" s="2">
        <v>45852.74854166667</v>
      </c>
      <c r="B397" s="3" t="s">
        <v>153</v>
      </c>
      <c r="C397" s="3" t="s">
        <v>155</v>
      </c>
      <c r="E397" s="3" t="s">
        <v>155</v>
      </c>
      <c r="F397" s="3" t="s">
        <v>155</v>
      </c>
      <c r="G397" s="3" t="s">
        <v>155</v>
      </c>
      <c r="I397" s="3" t="s">
        <v>158</v>
      </c>
      <c r="O397" s="3" t="s">
        <v>186</v>
      </c>
      <c r="R397" s="3" t="s">
        <v>157</v>
      </c>
      <c r="W397" s="3" t="s">
        <v>157</v>
      </c>
      <c r="AF397" s="3" t="s">
        <v>156</v>
      </c>
      <c r="AG397" s="3" t="s">
        <v>159</v>
      </c>
      <c r="AH397" s="3">
        <v>2019.0</v>
      </c>
      <c r="AI397" s="3" t="s">
        <v>209</v>
      </c>
      <c r="AP397" s="3" t="s">
        <v>190</v>
      </c>
      <c r="AQ397" s="3" t="s">
        <v>250</v>
      </c>
      <c r="AR397" s="3" t="s">
        <v>190</v>
      </c>
      <c r="AS397" s="3" t="s">
        <v>190</v>
      </c>
      <c r="AT397" s="3" t="s">
        <v>234</v>
      </c>
      <c r="AU397" s="3" t="s">
        <v>153</v>
      </c>
      <c r="AV397" s="3" t="s">
        <v>153</v>
      </c>
      <c r="AW397" s="3" t="s">
        <v>219</v>
      </c>
      <c r="AX397" s="3" t="s">
        <v>153</v>
      </c>
      <c r="AY397" s="3" t="s">
        <v>212</v>
      </c>
      <c r="BD397" s="3" t="s">
        <v>153</v>
      </c>
      <c r="BE397" s="3" t="s">
        <v>156</v>
      </c>
      <c r="BF397" s="3" t="s">
        <v>191</v>
      </c>
      <c r="BG397" s="3" t="s">
        <v>156</v>
      </c>
      <c r="BH397" s="3" t="s">
        <v>220</v>
      </c>
      <c r="BI397" s="3" t="s">
        <v>192</v>
      </c>
      <c r="BJ397" s="3" t="s">
        <v>165</v>
      </c>
      <c r="BK397" s="3" t="s">
        <v>195</v>
      </c>
      <c r="BL397" s="3" t="s">
        <v>195</v>
      </c>
      <c r="BM397" s="3" t="s">
        <v>165</v>
      </c>
      <c r="BN397" s="3" t="s">
        <v>195</v>
      </c>
      <c r="BO397" s="3" t="s">
        <v>193</v>
      </c>
      <c r="BP397" s="3" t="s">
        <v>193</v>
      </c>
      <c r="BQ397" s="3" t="s">
        <v>166</v>
      </c>
      <c r="BR397" s="3" t="s">
        <v>197</v>
      </c>
      <c r="BS397" s="3" t="s">
        <v>197</v>
      </c>
      <c r="BT397" s="3" t="s">
        <v>197</v>
      </c>
      <c r="BU397" s="3" t="s">
        <v>196</v>
      </c>
      <c r="BV397" s="3" t="s">
        <v>166</v>
      </c>
      <c r="BW397" s="3" t="s">
        <v>166</v>
      </c>
      <c r="BX397" s="3" t="s">
        <v>195</v>
      </c>
      <c r="BY397" s="3" t="s">
        <v>193</v>
      </c>
      <c r="BZ397" s="3" t="s">
        <v>165</v>
      </c>
      <c r="CA397" s="3" t="s">
        <v>193</v>
      </c>
      <c r="CB397" s="3" t="s">
        <v>155</v>
      </c>
      <c r="CF397" s="3" t="s">
        <v>155</v>
      </c>
      <c r="CG397" s="3" t="s">
        <v>256</v>
      </c>
      <c r="CH397" s="3">
        <v>4.0</v>
      </c>
      <c r="CI397" s="3" t="s">
        <v>172</v>
      </c>
      <c r="CS397" s="3" t="s">
        <v>155</v>
      </c>
      <c r="CY397" s="3" t="s">
        <v>180</v>
      </c>
      <c r="CZ397" s="3" t="s">
        <v>179</v>
      </c>
      <c r="DA397" s="3" t="s">
        <v>199</v>
      </c>
      <c r="DB397" s="3" t="s">
        <v>199</v>
      </c>
      <c r="DC397" s="3" t="s">
        <v>199</v>
      </c>
      <c r="DD397" s="3" t="s">
        <v>199</v>
      </c>
      <c r="DE397" s="3" t="s">
        <v>179</v>
      </c>
      <c r="DF397" s="3" t="s">
        <v>180</v>
      </c>
      <c r="DG397" s="3" t="s">
        <v>180</v>
      </c>
      <c r="DH397" s="3" t="s">
        <v>180</v>
      </c>
      <c r="DI397" s="3" t="s">
        <v>201</v>
      </c>
      <c r="DJ397" s="3" t="s">
        <v>180</v>
      </c>
      <c r="DK397" s="3" t="s">
        <v>197</v>
      </c>
      <c r="DL397" s="3" t="s">
        <v>196</v>
      </c>
      <c r="DM397" s="3" t="s">
        <v>197</v>
      </c>
      <c r="DN397" s="3" t="s">
        <v>197</v>
      </c>
      <c r="DO397" s="3" t="s">
        <v>197</v>
      </c>
      <c r="DP397" s="3" t="s">
        <v>196</v>
      </c>
      <c r="DQ397" s="3" t="s">
        <v>181</v>
      </c>
      <c r="DR397" s="3" t="s">
        <v>196</v>
      </c>
      <c r="DS397" s="3" t="s">
        <v>181</v>
      </c>
      <c r="DT397" s="3" t="s">
        <v>181</v>
      </c>
      <c r="DU397" s="3" t="s">
        <v>197</v>
      </c>
      <c r="DV397" s="3" t="s">
        <v>196</v>
      </c>
      <c r="DW397" s="3" t="s">
        <v>197</v>
      </c>
      <c r="DX397" s="3" t="s">
        <v>197</v>
      </c>
      <c r="DY397" s="3" t="s">
        <v>196</v>
      </c>
      <c r="DZ397" s="3" t="s">
        <v>197</v>
      </c>
      <c r="EA397" s="3" t="s">
        <v>155</v>
      </c>
      <c r="EB397" s="3" t="s">
        <v>155</v>
      </c>
      <c r="EC397" s="3" t="s">
        <v>155</v>
      </c>
      <c r="ED397" s="3" t="s">
        <v>155</v>
      </c>
      <c r="EE397" s="3" t="s">
        <v>155</v>
      </c>
      <c r="EF397" s="3" t="s">
        <v>155</v>
      </c>
      <c r="EG397" s="3" t="s">
        <v>155</v>
      </c>
      <c r="EH397" s="3" t="s">
        <v>204</v>
      </c>
      <c r="EI397" s="3" t="s">
        <v>204</v>
      </c>
      <c r="EJ397" s="3" t="s">
        <v>204</v>
      </c>
      <c r="EK397" s="3" t="s">
        <v>182</v>
      </c>
      <c r="EL397" s="3" t="s">
        <v>182</v>
      </c>
      <c r="EM397" s="3" t="s">
        <v>182</v>
      </c>
      <c r="EN397" s="3" t="s">
        <v>182</v>
      </c>
      <c r="EO397" s="3" t="s">
        <v>192</v>
      </c>
      <c r="EP397" s="3" t="s">
        <v>183</v>
      </c>
      <c r="EQ397" s="3" t="s">
        <v>183</v>
      </c>
      <c r="ER397" s="3" t="s">
        <v>206</v>
      </c>
      <c r="ES397" s="3" t="s">
        <v>206</v>
      </c>
      <c r="ET397" s="3" t="s">
        <v>206</v>
      </c>
      <c r="EU397" s="3" t="s">
        <v>206</v>
      </c>
      <c r="EV397" s="3" t="s">
        <v>714</v>
      </c>
      <c r="EW397" s="4" t="str">
        <f>TEXT("6283394745313339720","0")</f>
        <v>6283394745313339720</v>
      </c>
    </row>
    <row r="398">
      <c r="A398" s="2">
        <v>45852.75313657407</v>
      </c>
      <c r="B398" s="3" t="s">
        <v>153</v>
      </c>
      <c r="C398" s="3" t="s">
        <v>155</v>
      </c>
      <c r="E398" s="3" t="s">
        <v>153</v>
      </c>
      <c r="F398" s="3" t="s">
        <v>153</v>
      </c>
      <c r="G398" s="3" t="s">
        <v>153</v>
      </c>
      <c r="I398" s="3" t="s">
        <v>158</v>
      </c>
      <c r="M398" s="3" t="s">
        <v>157</v>
      </c>
      <c r="V398" s="3" t="s">
        <v>156</v>
      </c>
      <c r="AA398" s="3" t="s">
        <v>156</v>
      </c>
      <c r="AF398" s="3" t="s">
        <v>156</v>
      </c>
      <c r="AG398" s="3" t="s">
        <v>224</v>
      </c>
      <c r="AH398" s="3">
        <v>2023.0</v>
      </c>
      <c r="AI398" s="3" t="s">
        <v>209</v>
      </c>
      <c r="AP398" s="3" t="s">
        <v>225</v>
      </c>
      <c r="AQ398" s="3" t="s">
        <v>225</v>
      </c>
      <c r="AR398" s="3" t="s">
        <v>225</v>
      </c>
      <c r="AS398" s="3" t="s">
        <v>225</v>
      </c>
      <c r="AT398" s="3" t="s">
        <v>162</v>
      </c>
      <c r="AU398" s="3" t="s">
        <v>155</v>
      </c>
      <c r="BD398" s="3" t="s">
        <v>155</v>
      </c>
      <c r="CI398" s="3" t="s">
        <v>172</v>
      </c>
      <c r="CS398" s="3" t="s">
        <v>155</v>
      </c>
      <c r="CY398" s="3" t="s">
        <v>180</v>
      </c>
      <c r="CZ398" s="3" t="s">
        <v>200</v>
      </c>
      <c r="DA398" s="3" t="s">
        <v>200</v>
      </c>
      <c r="DB398" s="3" t="s">
        <v>200</v>
      </c>
      <c r="DC398" s="3" t="s">
        <v>200</v>
      </c>
      <c r="DD398" s="3" t="s">
        <v>200</v>
      </c>
      <c r="DE398" s="3" t="s">
        <v>200</v>
      </c>
      <c r="DF398" s="3" t="s">
        <v>180</v>
      </c>
      <c r="DG398" s="3" t="s">
        <v>180</v>
      </c>
      <c r="DH398" s="3" t="s">
        <v>180</v>
      </c>
      <c r="DI398" s="3" t="s">
        <v>180</v>
      </c>
      <c r="DJ398" s="3" t="s">
        <v>180</v>
      </c>
      <c r="DK398" s="3" t="s">
        <v>202</v>
      </c>
      <c r="DL398" s="3" t="s">
        <v>202</v>
      </c>
      <c r="DM398" s="3" t="s">
        <v>202</v>
      </c>
      <c r="DN398" s="3" t="s">
        <v>202</v>
      </c>
      <c r="DO398" s="3" t="s">
        <v>202</v>
      </c>
      <c r="DP398" s="3" t="s">
        <v>202</v>
      </c>
      <c r="DQ398" s="3" t="s">
        <v>197</v>
      </c>
      <c r="DR398" s="3" t="s">
        <v>202</v>
      </c>
      <c r="DS398" s="3" t="s">
        <v>203</v>
      </c>
      <c r="DT398" s="3" t="s">
        <v>203</v>
      </c>
      <c r="DU398" s="3" t="s">
        <v>202</v>
      </c>
      <c r="DV398" s="3" t="s">
        <v>202</v>
      </c>
      <c r="DW398" s="3" t="s">
        <v>202</v>
      </c>
      <c r="DX398" s="3" t="s">
        <v>202</v>
      </c>
      <c r="DY398" s="3" t="s">
        <v>202</v>
      </c>
      <c r="DZ398" s="3" t="s">
        <v>202</v>
      </c>
      <c r="EA398" s="3" t="s">
        <v>155</v>
      </c>
      <c r="EB398" s="3" t="s">
        <v>155</v>
      </c>
      <c r="EC398" s="3" t="s">
        <v>155</v>
      </c>
      <c r="ED398" s="3" t="s">
        <v>155</v>
      </c>
      <c r="EE398" s="3" t="s">
        <v>155</v>
      </c>
      <c r="EF398" s="3" t="s">
        <v>155</v>
      </c>
      <c r="EG398" s="3" t="s">
        <v>155</v>
      </c>
      <c r="EH398" s="3" t="s">
        <v>222</v>
      </c>
      <c r="EI398" s="3" t="s">
        <v>222</v>
      </c>
      <c r="EJ398" s="3" t="s">
        <v>222</v>
      </c>
      <c r="EK398" s="3" t="s">
        <v>182</v>
      </c>
      <c r="EL398" s="3" t="s">
        <v>182</v>
      </c>
      <c r="EM398" s="3" t="s">
        <v>182</v>
      </c>
      <c r="EN398" s="3" t="s">
        <v>182</v>
      </c>
      <c r="EO398" s="3" t="s">
        <v>192</v>
      </c>
      <c r="EP398" s="3" t="s">
        <v>193</v>
      </c>
      <c r="EQ398" s="3" t="s">
        <v>193</v>
      </c>
      <c r="ER398" s="3" t="s">
        <v>206</v>
      </c>
      <c r="ES398" s="3" t="s">
        <v>206</v>
      </c>
      <c r="ET398" s="3" t="s">
        <v>206</v>
      </c>
      <c r="EU398" s="3" t="s">
        <v>206</v>
      </c>
      <c r="EV398" s="3" t="s">
        <v>715</v>
      </c>
      <c r="EW398" s="4" t="str">
        <f>TEXT("6283398716028814577","0")</f>
        <v>6283398716028814577</v>
      </c>
    </row>
    <row r="399">
      <c r="A399" s="2">
        <v>45852.761030092595</v>
      </c>
      <c r="B399" s="3" t="s">
        <v>153</v>
      </c>
      <c r="C399" s="3" t="s">
        <v>155</v>
      </c>
      <c r="E399" s="3" t="s">
        <v>155</v>
      </c>
      <c r="F399" s="3" t="s">
        <v>155</v>
      </c>
      <c r="G399" s="3" t="s">
        <v>155</v>
      </c>
      <c r="I399" s="3" t="s">
        <v>158</v>
      </c>
      <c r="N399" s="3" t="s">
        <v>158</v>
      </c>
      <c r="S399" s="3" t="s">
        <v>158</v>
      </c>
      <c r="W399" s="3" t="s">
        <v>157</v>
      </c>
      <c r="AC399" s="3" t="s">
        <v>158</v>
      </c>
      <c r="AG399" s="3" t="s">
        <v>224</v>
      </c>
      <c r="AH399" s="3">
        <v>2000.0</v>
      </c>
      <c r="AI399" s="3" t="s">
        <v>187</v>
      </c>
      <c r="AK399" s="3" t="s">
        <v>258</v>
      </c>
      <c r="AN399" s="3" t="s">
        <v>189</v>
      </c>
      <c r="AP399" s="3" t="s">
        <v>250</v>
      </c>
      <c r="AQ399" s="3" t="s">
        <v>190</v>
      </c>
      <c r="AR399" s="3" t="s">
        <v>250</v>
      </c>
      <c r="AS399" s="3" t="s">
        <v>190</v>
      </c>
      <c r="AT399" s="3" t="s">
        <v>218</v>
      </c>
      <c r="AU399" s="3" t="s">
        <v>153</v>
      </c>
      <c r="AV399" s="3" t="s">
        <v>153</v>
      </c>
      <c r="AW399" s="3" t="s">
        <v>163</v>
      </c>
      <c r="AX399" s="3" t="s">
        <v>153</v>
      </c>
      <c r="AY399" s="3" t="s">
        <v>244</v>
      </c>
      <c r="AZ399" s="3" t="s">
        <v>153</v>
      </c>
      <c r="BA399" s="3" t="s">
        <v>153</v>
      </c>
      <c r="BB399" s="3" t="s">
        <v>255</v>
      </c>
      <c r="BC399" s="3" t="s">
        <v>155</v>
      </c>
      <c r="BD399" s="3" t="s">
        <v>153</v>
      </c>
      <c r="BE399" s="3" t="s">
        <v>213</v>
      </c>
      <c r="BF399" s="3" t="s">
        <v>213</v>
      </c>
      <c r="BG399" s="3" t="s">
        <v>213</v>
      </c>
      <c r="BH399" s="3" t="s">
        <v>156</v>
      </c>
      <c r="BI399" s="3" t="s">
        <v>194</v>
      </c>
      <c r="BJ399" s="3" t="s">
        <v>195</v>
      </c>
      <c r="BK399" s="3" t="s">
        <v>192</v>
      </c>
      <c r="BL399" s="3" t="s">
        <v>192</v>
      </c>
      <c r="BM399" s="3" t="s">
        <v>193</v>
      </c>
      <c r="BN399" s="3" t="s">
        <v>192</v>
      </c>
      <c r="BO399" s="3" t="s">
        <v>192</v>
      </c>
      <c r="BP399" s="3" t="s">
        <v>192</v>
      </c>
      <c r="BQ399" s="3" t="s">
        <v>203</v>
      </c>
      <c r="BR399" s="3" t="s">
        <v>181</v>
      </c>
      <c r="BS399" s="3" t="s">
        <v>196</v>
      </c>
      <c r="BT399" s="3" t="s">
        <v>197</v>
      </c>
      <c r="BU399" s="3" t="s">
        <v>196</v>
      </c>
      <c r="BV399" s="3" t="s">
        <v>196</v>
      </c>
      <c r="BW399" s="3" t="s">
        <v>166</v>
      </c>
      <c r="BX399" s="3" t="s">
        <v>192</v>
      </c>
      <c r="BY399" s="3" t="s">
        <v>194</v>
      </c>
      <c r="BZ399" s="3" t="s">
        <v>192</v>
      </c>
      <c r="CA399" s="3" t="s">
        <v>192</v>
      </c>
      <c r="CB399" s="3" t="s">
        <v>155</v>
      </c>
      <c r="CF399" s="3" t="s">
        <v>155</v>
      </c>
      <c r="CG399" s="3" t="s">
        <v>155</v>
      </c>
      <c r="CH399" s="3">
        <v>0.0</v>
      </c>
      <c r="CI399" s="3" t="s">
        <v>172</v>
      </c>
      <c r="CS399" s="3" t="s">
        <v>155</v>
      </c>
      <c r="CY399" s="3" t="s">
        <v>221</v>
      </c>
      <c r="CZ399" s="3" t="s">
        <v>200</v>
      </c>
      <c r="DA399" s="3" t="s">
        <v>179</v>
      </c>
      <c r="DB399" s="3" t="s">
        <v>200</v>
      </c>
      <c r="DC399" s="3" t="s">
        <v>200</v>
      </c>
      <c r="DD399" s="3" t="s">
        <v>200</v>
      </c>
      <c r="DE399" s="3" t="s">
        <v>200</v>
      </c>
      <c r="DF399" s="3" t="s">
        <v>230</v>
      </c>
      <c r="DG399" s="3" t="s">
        <v>230</v>
      </c>
      <c r="DH399" s="3" t="s">
        <v>178</v>
      </c>
      <c r="DI399" s="3" t="s">
        <v>178</v>
      </c>
      <c r="DJ399" s="3" t="s">
        <v>230</v>
      </c>
      <c r="DK399" s="3" t="s">
        <v>203</v>
      </c>
      <c r="DL399" s="3" t="s">
        <v>196</v>
      </c>
      <c r="DM399" s="3" t="s">
        <v>196</v>
      </c>
      <c r="DN399" s="3" t="s">
        <v>196</v>
      </c>
      <c r="DO399" s="3" t="s">
        <v>197</v>
      </c>
      <c r="DP399" s="3" t="s">
        <v>197</v>
      </c>
      <c r="DQ399" s="3" t="s">
        <v>196</v>
      </c>
      <c r="DR399" s="3" t="s">
        <v>196</v>
      </c>
      <c r="DS399" s="3" t="s">
        <v>203</v>
      </c>
      <c r="DT399" s="3" t="s">
        <v>196</v>
      </c>
      <c r="DU399" s="3" t="s">
        <v>196</v>
      </c>
      <c r="DV399" s="3" t="s">
        <v>197</v>
      </c>
      <c r="DW399" s="3" t="s">
        <v>196</v>
      </c>
      <c r="DX399" s="3" t="s">
        <v>196</v>
      </c>
      <c r="DY399" s="3" t="s">
        <v>196</v>
      </c>
      <c r="DZ399" s="3" t="s">
        <v>196</v>
      </c>
      <c r="EA399" s="3" t="s">
        <v>155</v>
      </c>
      <c r="EB399" s="3" t="s">
        <v>155</v>
      </c>
      <c r="EC399" s="3" t="s">
        <v>155</v>
      </c>
      <c r="ED399" s="3" t="s">
        <v>155</v>
      </c>
      <c r="EE399" s="3" t="s">
        <v>155</v>
      </c>
      <c r="EF399" s="3" t="s">
        <v>155</v>
      </c>
      <c r="EG399" s="3" t="s">
        <v>155</v>
      </c>
      <c r="EH399" s="3" t="s">
        <v>222</v>
      </c>
      <c r="EI399" s="3" t="s">
        <v>247</v>
      </c>
      <c r="EJ399" s="3" t="s">
        <v>247</v>
      </c>
      <c r="EK399" s="3" t="s">
        <v>182</v>
      </c>
      <c r="EL399" s="3" t="s">
        <v>182</v>
      </c>
      <c r="EM399" s="3" t="s">
        <v>182</v>
      </c>
      <c r="EN399" s="3" t="s">
        <v>182</v>
      </c>
      <c r="EO399" s="3" t="s">
        <v>206</v>
      </c>
      <c r="EP399" s="3" t="s">
        <v>192</v>
      </c>
      <c r="EQ399" s="3" t="s">
        <v>206</v>
      </c>
      <c r="ER399" s="3" t="s">
        <v>192</v>
      </c>
      <c r="ES399" s="3" t="s">
        <v>192</v>
      </c>
      <c r="ET399" s="3" t="s">
        <v>206</v>
      </c>
      <c r="EU399" s="3" t="s">
        <v>206</v>
      </c>
      <c r="EV399" s="3" t="s">
        <v>287</v>
      </c>
      <c r="EW399" s="4" t="str">
        <f>TEXT("6283405537557460840","0")</f>
        <v>6283405537557460840</v>
      </c>
    </row>
    <row r="400">
      <c r="A400" s="2">
        <v>45852.945763888885</v>
      </c>
      <c r="B400" s="3" t="s">
        <v>153</v>
      </c>
      <c r="C400" s="3" t="s">
        <v>155</v>
      </c>
      <c r="E400" s="3" t="s">
        <v>153</v>
      </c>
      <c r="F400" s="3" t="s">
        <v>155</v>
      </c>
      <c r="G400" s="3" t="s">
        <v>155</v>
      </c>
      <c r="K400" s="3" t="s">
        <v>185</v>
      </c>
      <c r="N400" s="3" t="s">
        <v>158</v>
      </c>
      <c r="V400" s="3" t="s">
        <v>156</v>
      </c>
      <c r="AA400" s="3" t="s">
        <v>156</v>
      </c>
      <c r="AF400" s="3" t="s">
        <v>156</v>
      </c>
      <c r="AG400" s="3" t="s">
        <v>217</v>
      </c>
      <c r="AH400" s="3">
        <v>2014.0</v>
      </c>
      <c r="AI400" s="3" t="s">
        <v>187</v>
      </c>
      <c r="AK400" s="3" t="s">
        <v>258</v>
      </c>
      <c r="AN400" s="3" t="s">
        <v>189</v>
      </c>
      <c r="AP400" s="3" t="s">
        <v>190</v>
      </c>
      <c r="AQ400" s="3" t="s">
        <v>250</v>
      </c>
      <c r="AR400" s="3" t="s">
        <v>190</v>
      </c>
      <c r="AS400" s="3" t="s">
        <v>250</v>
      </c>
      <c r="AT400" s="3" t="s">
        <v>162</v>
      </c>
      <c r="AU400" s="3" t="s">
        <v>155</v>
      </c>
      <c r="BD400" s="3" t="s">
        <v>155</v>
      </c>
      <c r="CI400" s="3" t="s">
        <v>172</v>
      </c>
      <c r="CS400" s="3" t="s">
        <v>155</v>
      </c>
      <c r="CY400" s="3" t="s">
        <v>180</v>
      </c>
      <c r="CZ400" s="3" t="s">
        <v>179</v>
      </c>
      <c r="DA400" s="3" t="s">
        <v>199</v>
      </c>
      <c r="DB400" s="3" t="s">
        <v>200</v>
      </c>
      <c r="DC400" s="3" t="s">
        <v>179</v>
      </c>
      <c r="DD400" s="3" t="s">
        <v>229</v>
      </c>
      <c r="DE400" s="3" t="s">
        <v>200</v>
      </c>
      <c r="DF400" s="3" t="s">
        <v>230</v>
      </c>
      <c r="DG400" s="3" t="s">
        <v>230</v>
      </c>
      <c r="DH400" s="3" t="s">
        <v>230</v>
      </c>
      <c r="DI400" s="3" t="s">
        <v>230</v>
      </c>
      <c r="DJ400" s="3" t="s">
        <v>230</v>
      </c>
      <c r="DK400" s="3" t="s">
        <v>197</v>
      </c>
      <c r="DL400" s="3" t="s">
        <v>197</v>
      </c>
      <c r="DM400" s="3" t="s">
        <v>196</v>
      </c>
      <c r="DN400" s="3" t="s">
        <v>197</v>
      </c>
      <c r="DO400" s="3" t="s">
        <v>196</v>
      </c>
      <c r="DP400" s="3" t="s">
        <v>202</v>
      </c>
      <c r="DQ400" s="3" t="s">
        <v>202</v>
      </c>
      <c r="DR400" s="3" t="s">
        <v>202</v>
      </c>
      <c r="DS400" s="3" t="s">
        <v>202</v>
      </c>
      <c r="DT400" s="3" t="s">
        <v>202</v>
      </c>
      <c r="DU400" s="3" t="s">
        <v>202</v>
      </c>
      <c r="DV400" s="3" t="s">
        <v>202</v>
      </c>
      <c r="DW400" s="3" t="s">
        <v>202</v>
      </c>
      <c r="DX400" s="3" t="s">
        <v>202</v>
      </c>
      <c r="DY400" s="3" t="s">
        <v>202</v>
      </c>
      <c r="DZ400" s="3" t="s">
        <v>202</v>
      </c>
      <c r="EA400" s="3" t="s">
        <v>155</v>
      </c>
      <c r="EB400" s="3" t="s">
        <v>155</v>
      </c>
      <c r="EC400" s="3" t="s">
        <v>155</v>
      </c>
      <c r="ED400" s="3" t="s">
        <v>155</v>
      </c>
      <c r="EE400" s="3" t="s">
        <v>155</v>
      </c>
      <c r="EF400" s="3" t="s">
        <v>155</v>
      </c>
      <c r="EG400" s="3" t="s">
        <v>155</v>
      </c>
      <c r="EH400" s="3" t="s">
        <v>204</v>
      </c>
      <c r="EI400" s="3" t="s">
        <v>204</v>
      </c>
      <c r="EJ400" s="3" t="s">
        <v>204</v>
      </c>
      <c r="EK400" s="3" t="s">
        <v>204</v>
      </c>
      <c r="EL400" s="3" t="s">
        <v>204</v>
      </c>
      <c r="EM400" s="3" t="s">
        <v>204</v>
      </c>
      <c r="EN400" s="3" t="s">
        <v>204</v>
      </c>
      <c r="EO400" s="3" t="s">
        <v>193</v>
      </c>
      <c r="EP400" s="3" t="s">
        <v>193</v>
      </c>
      <c r="EQ400" s="3" t="s">
        <v>193</v>
      </c>
      <c r="ER400" s="3" t="s">
        <v>193</v>
      </c>
      <c r="ES400" s="3" t="s">
        <v>193</v>
      </c>
      <c r="ET400" s="3" t="s">
        <v>193</v>
      </c>
      <c r="EU400" s="3" t="s">
        <v>193</v>
      </c>
      <c r="EV400" s="3" t="s">
        <v>716</v>
      </c>
      <c r="EW400" s="4" t="str">
        <f>TEXT("6283565141627261210","0")</f>
        <v>6283565141627261210</v>
      </c>
    </row>
    <row r="401">
      <c r="A401" s="2">
        <v>45853.0425</v>
      </c>
      <c r="B401" s="3" t="s">
        <v>153</v>
      </c>
      <c r="C401" s="3" t="s">
        <v>155</v>
      </c>
      <c r="E401" s="3" t="s">
        <v>155</v>
      </c>
      <c r="F401" s="3" t="s">
        <v>155</v>
      </c>
      <c r="G401" s="3" t="s">
        <v>155</v>
      </c>
      <c r="J401" s="3" t="s">
        <v>186</v>
      </c>
      <c r="M401" s="3" t="s">
        <v>157</v>
      </c>
      <c r="R401" s="3" t="s">
        <v>157</v>
      </c>
      <c r="W401" s="3" t="s">
        <v>157</v>
      </c>
      <c r="AC401" s="3" t="s">
        <v>158</v>
      </c>
      <c r="AG401" s="3" t="s">
        <v>208</v>
      </c>
      <c r="AH401" s="3">
        <v>2020.0</v>
      </c>
      <c r="AI401" s="3" t="s">
        <v>187</v>
      </c>
      <c r="AK401" s="3" t="s">
        <v>258</v>
      </c>
      <c r="AN401" s="3" t="s">
        <v>189</v>
      </c>
      <c r="AP401" s="3" t="s">
        <v>225</v>
      </c>
      <c r="AQ401" s="3" t="s">
        <v>225</v>
      </c>
      <c r="AR401" s="3" t="s">
        <v>225</v>
      </c>
      <c r="AS401" s="3" t="s">
        <v>225</v>
      </c>
      <c r="AT401" s="3" t="s">
        <v>234</v>
      </c>
      <c r="AU401" s="3" t="s">
        <v>153</v>
      </c>
      <c r="AV401" s="3" t="s">
        <v>153</v>
      </c>
      <c r="AW401" s="3" t="s">
        <v>163</v>
      </c>
      <c r="AX401" s="3" t="s">
        <v>153</v>
      </c>
      <c r="AY401" s="3" t="s">
        <v>212</v>
      </c>
      <c r="BD401" s="3" t="s">
        <v>153</v>
      </c>
      <c r="BE401" s="3" t="s">
        <v>164</v>
      </c>
      <c r="BF401" s="3" t="s">
        <v>213</v>
      </c>
      <c r="BG401" s="3" t="s">
        <v>164</v>
      </c>
      <c r="BH401" s="3" t="s">
        <v>213</v>
      </c>
      <c r="BI401" s="3" t="s">
        <v>165</v>
      </c>
      <c r="BJ401" s="3" t="s">
        <v>193</v>
      </c>
      <c r="BK401" s="3" t="s">
        <v>165</v>
      </c>
      <c r="BL401" s="3" t="s">
        <v>165</v>
      </c>
      <c r="BM401" s="3" t="s">
        <v>165</v>
      </c>
      <c r="BN401" s="3" t="s">
        <v>165</v>
      </c>
      <c r="BO401" s="3" t="s">
        <v>193</v>
      </c>
      <c r="BP401" s="3" t="s">
        <v>165</v>
      </c>
      <c r="BQ401" s="3" t="s">
        <v>197</v>
      </c>
      <c r="BR401" s="3" t="s">
        <v>197</v>
      </c>
      <c r="BS401" s="3" t="s">
        <v>166</v>
      </c>
      <c r="BT401" s="3" t="s">
        <v>166</v>
      </c>
      <c r="BU401" s="3" t="s">
        <v>166</v>
      </c>
      <c r="BV401" s="3" t="s">
        <v>166</v>
      </c>
      <c r="BW401" s="3" t="s">
        <v>166</v>
      </c>
      <c r="BX401" s="3" t="s">
        <v>193</v>
      </c>
      <c r="BY401" s="3" t="s">
        <v>193</v>
      </c>
      <c r="BZ401" s="3" t="s">
        <v>193</v>
      </c>
      <c r="CA401" s="3" t="s">
        <v>193</v>
      </c>
      <c r="CB401" s="3" t="s">
        <v>155</v>
      </c>
      <c r="CF401" s="3" t="s">
        <v>155</v>
      </c>
      <c r="CG401" s="3" t="s">
        <v>240</v>
      </c>
      <c r="CH401" s="3">
        <v>1.0</v>
      </c>
      <c r="CI401" s="3" t="s">
        <v>172</v>
      </c>
      <c r="CS401" s="3" t="s">
        <v>155</v>
      </c>
      <c r="CY401" s="3" t="s">
        <v>221</v>
      </c>
      <c r="CZ401" s="3" t="s">
        <v>200</v>
      </c>
      <c r="DA401" s="3" t="s">
        <v>200</v>
      </c>
      <c r="DB401" s="3" t="s">
        <v>200</v>
      </c>
      <c r="DC401" s="3" t="s">
        <v>200</v>
      </c>
      <c r="DD401" s="3" t="s">
        <v>200</v>
      </c>
      <c r="DE401" s="3" t="s">
        <v>200</v>
      </c>
      <c r="DF401" s="3" t="s">
        <v>180</v>
      </c>
      <c r="DG401" s="3" t="s">
        <v>180</v>
      </c>
      <c r="DH401" s="3" t="s">
        <v>180</v>
      </c>
      <c r="DI401" s="3" t="s">
        <v>180</v>
      </c>
      <c r="DJ401" s="3" t="s">
        <v>180</v>
      </c>
      <c r="DK401" s="3" t="s">
        <v>202</v>
      </c>
      <c r="DL401" s="3" t="s">
        <v>202</v>
      </c>
      <c r="DM401" s="3" t="s">
        <v>202</v>
      </c>
      <c r="DN401" s="3" t="s">
        <v>202</v>
      </c>
      <c r="DO401" s="3" t="s">
        <v>197</v>
      </c>
      <c r="DP401" s="3" t="s">
        <v>181</v>
      </c>
      <c r="DQ401" s="3" t="s">
        <v>181</v>
      </c>
      <c r="DR401" s="3" t="s">
        <v>181</v>
      </c>
      <c r="DS401" s="3" t="s">
        <v>181</v>
      </c>
      <c r="DT401" s="3" t="s">
        <v>181</v>
      </c>
      <c r="DU401" s="3" t="s">
        <v>203</v>
      </c>
      <c r="DV401" s="3" t="s">
        <v>181</v>
      </c>
      <c r="DW401" s="3" t="s">
        <v>181</v>
      </c>
      <c r="DX401" s="3" t="s">
        <v>181</v>
      </c>
      <c r="DY401" s="3" t="s">
        <v>181</v>
      </c>
      <c r="DZ401" s="3" t="s">
        <v>181</v>
      </c>
      <c r="EA401" s="3" t="s">
        <v>155</v>
      </c>
      <c r="EB401" s="3" t="s">
        <v>155</v>
      </c>
      <c r="EC401" s="3" t="s">
        <v>155</v>
      </c>
      <c r="ED401" s="3" t="s">
        <v>155</v>
      </c>
      <c r="EE401" s="3" t="s">
        <v>155</v>
      </c>
      <c r="EF401" s="3" t="s">
        <v>155</v>
      </c>
      <c r="EG401" s="3" t="s">
        <v>155</v>
      </c>
      <c r="EH401" s="3" t="s">
        <v>204</v>
      </c>
      <c r="EI401" s="3" t="s">
        <v>204</v>
      </c>
      <c r="EJ401" s="3" t="s">
        <v>222</v>
      </c>
      <c r="EK401" s="3" t="s">
        <v>222</v>
      </c>
      <c r="EL401" s="3" t="s">
        <v>182</v>
      </c>
      <c r="EM401" s="3" t="s">
        <v>222</v>
      </c>
      <c r="EN401" s="3" t="s">
        <v>222</v>
      </c>
      <c r="EO401" s="3" t="s">
        <v>192</v>
      </c>
      <c r="EP401" s="3" t="s">
        <v>192</v>
      </c>
      <c r="EQ401" s="3" t="s">
        <v>192</v>
      </c>
      <c r="ER401" s="3" t="s">
        <v>192</v>
      </c>
      <c r="ES401" s="3" t="s">
        <v>192</v>
      </c>
      <c r="ET401" s="3" t="s">
        <v>192</v>
      </c>
      <c r="EU401" s="3" t="s">
        <v>192</v>
      </c>
      <c r="EV401" s="3" t="s">
        <v>287</v>
      </c>
      <c r="EW401" s="4" t="str">
        <f>TEXT("6283648723614794074","0")</f>
        <v>6283648723614794074</v>
      </c>
    </row>
    <row r="402">
      <c r="A402" s="2">
        <v>45853.40519675926</v>
      </c>
      <c r="B402" s="3" t="s">
        <v>153</v>
      </c>
      <c r="C402" s="3" t="s">
        <v>153</v>
      </c>
      <c r="D402" s="3" t="s">
        <v>284</v>
      </c>
      <c r="E402" s="3" t="s">
        <v>155</v>
      </c>
      <c r="F402" s="3" t="s">
        <v>153</v>
      </c>
      <c r="G402" s="3" t="s">
        <v>155</v>
      </c>
      <c r="J402" s="3" t="s">
        <v>186</v>
      </c>
      <c r="M402" s="3" t="s">
        <v>157</v>
      </c>
      <c r="S402" s="3" t="s">
        <v>158</v>
      </c>
      <c r="AA402" s="3" t="s">
        <v>156</v>
      </c>
      <c r="AD402" s="3" t="s">
        <v>186</v>
      </c>
      <c r="AG402" s="3" t="s">
        <v>217</v>
      </c>
      <c r="AH402" s="3">
        <v>2006.0</v>
      </c>
      <c r="AI402" s="3" t="s">
        <v>187</v>
      </c>
      <c r="AL402" s="3" t="s">
        <v>237</v>
      </c>
      <c r="AN402" s="3" t="s">
        <v>189</v>
      </c>
      <c r="AP402" s="3" t="s">
        <v>225</v>
      </c>
      <c r="AQ402" s="3" t="s">
        <v>225</v>
      </c>
      <c r="AR402" s="3" t="s">
        <v>225</v>
      </c>
      <c r="AS402" s="3" t="s">
        <v>225</v>
      </c>
      <c r="AT402" s="3" t="s">
        <v>162</v>
      </c>
      <c r="AU402" s="3" t="s">
        <v>155</v>
      </c>
      <c r="BD402" s="3" t="s">
        <v>153</v>
      </c>
      <c r="BE402" s="3" t="s">
        <v>227</v>
      </c>
      <c r="BF402" s="3" t="s">
        <v>164</v>
      </c>
      <c r="BG402" s="3" t="s">
        <v>227</v>
      </c>
      <c r="BH402" s="3" t="s">
        <v>164</v>
      </c>
      <c r="BI402" s="3" t="s">
        <v>193</v>
      </c>
      <c r="BJ402" s="3" t="s">
        <v>193</v>
      </c>
      <c r="BK402" s="3" t="s">
        <v>193</v>
      </c>
      <c r="BL402" s="3" t="s">
        <v>195</v>
      </c>
      <c r="BM402" s="3" t="s">
        <v>195</v>
      </c>
      <c r="BN402" s="3" t="s">
        <v>192</v>
      </c>
      <c r="BO402" s="3" t="s">
        <v>193</v>
      </c>
      <c r="BP402" s="3" t="s">
        <v>192</v>
      </c>
      <c r="BQ402" s="3" t="s">
        <v>197</v>
      </c>
      <c r="BR402" s="3" t="s">
        <v>196</v>
      </c>
      <c r="BS402" s="3" t="s">
        <v>197</v>
      </c>
      <c r="BT402" s="3" t="s">
        <v>166</v>
      </c>
      <c r="BU402" s="3" t="s">
        <v>196</v>
      </c>
      <c r="BV402" s="3" t="s">
        <v>196</v>
      </c>
      <c r="BW402" s="3" t="s">
        <v>197</v>
      </c>
      <c r="CB402" s="3" t="s">
        <v>155</v>
      </c>
      <c r="CF402" s="3" t="s">
        <v>155</v>
      </c>
      <c r="CG402" s="3" t="s">
        <v>256</v>
      </c>
      <c r="CH402" s="3">
        <v>2.0</v>
      </c>
      <c r="CI402" s="3" t="s">
        <v>172</v>
      </c>
      <c r="CS402" s="3" t="s">
        <v>155</v>
      </c>
      <c r="CY402" s="3" t="s">
        <v>221</v>
      </c>
      <c r="CZ402" s="3" t="s">
        <v>199</v>
      </c>
      <c r="DA402" s="3" t="s">
        <v>179</v>
      </c>
      <c r="DB402" s="3" t="s">
        <v>229</v>
      </c>
      <c r="DC402" s="3" t="s">
        <v>199</v>
      </c>
      <c r="DD402" s="3" t="s">
        <v>200</v>
      </c>
      <c r="DE402" s="3" t="s">
        <v>200</v>
      </c>
      <c r="DF402" s="3" t="s">
        <v>230</v>
      </c>
      <c r="DG402" s="3" t="s">
        <v>230</v>
      </c>
      <c r="DH402" s="3" t="s">
        <v>180</v>
      </c>
      <c r="DI402" s="3" t="s">
        <v>230</v>
      </c>
      <c r="DJ402" s="3" t="s">
        <v>180</v>
      </c>
      <c r="DK402" s="3" t="s">
        <v>181</v>
      </c>
      <c r="DL402" s="3" t="s">
        <v>196</v>
      </c>
      <c r="DM402" s="3" t="s">
        <v>196</v>
      </c>
      <c r="DN402" s="3" t="s">
        <v>197</v>
      </c>
      <c r="DO402" s="3" t="s">
        <v>197</v>
      </c>
      <c r="DP402" s="3" t="s">
        <v>197</v>
      </c>
      <c r="DQ402" s="3" t="s">
        <v>202</v>
      </c>
      <c r="DR402" s="3" t="s">
        <v>197</v>
      </c>
      <c r="DS402" s="3" t="s">
        <v>196</v>
      </c>
      <c r="DT402" s="3" t="s">
        <v>196</v>
      </c>
      <c r="DU402" s="3" t="s">
        <v>196</v>
      </c>
      <c r="DV402" s="3" t="s">
        <v>196</v>
      </c>
      <c r="DW402" s="3" t="s">
        <v>196</v>
      </c>
      <c r="DX402" s="3" t="s">
        <v>196</v>
      </c>
      <c r="DY402" s="3" t="s">
        <v>196</v>
      </c>
      <c r="DZ402" s="3" t="s">
        <v>196</v>
      </c>
      <c r="EA402" s="3" t="s">
        <v>155</v>
      </c>
      <c r="EB402" s="3" t="s">
        <v>155</v>
      </c>
      <c r="EC402" s="3" t="s">
        <v>155</v>
      </c>
      <c r="ED402" s="3" t="s">
        <v>155</v>
      </c>
      <c r="EE402" s="3" t="s">
        <v>155</v>
      </c>
      <c r="EF402" s="3" t="s">
        <v>155</v>
      </c>
      <c r="EG402" s="3" t="s">
        <v>155</v>
      </c>
      <c r="EH402" s="3" t="s">
        <v>222</v>
      </c>
      <c r="EI402" s="3" t="s">
        <v>222</v>
      </c>
      <c r="EJ402" s="3" t="s">
        <v>222</v>
      </c>
      <c r="EK402" s="3" t="s">
        <v>222</v>
      </c>
      <c r="EL402" s="3" t="s">
        <v>182</v>
      </c>
      <c r="EM402" s="3" t="s">
        <v>182</v>
      </c>
      <c r="EN402" s="3" t="s">
        <v>247</v>
      </c>
      <c r="EO402" s="3" t="s">
        <v>192</v>
      </c>
      <c r="EP402" s="3" t="s">
        <v>192</v>
      </c>
      <c r="EQ402" s="3" t="s">
        <v>192</v>
      </c>
      <c r="ER402" s="3" t="s">
        <v>192</v>
      </c>
      <c r="ES402" s="3" t="s">
        <v>192</v>
      </c>
      <c r="ET402" s="3" t="s">
        <v>192</v>
      </c>
      <c r="EU402" s="3" t="s">
        <v>192</v>
      </c>
      <c r="EV402" s="3" t="s">
        <v>717</v>
      </c>
      <c r="EW402" s="4" t="str">
        <f>TEXT("6283962094127826468","0")</f>
        <v>6283962094127826468</v>
      </c>
    </row>
    <row r="403">
      <c r="A403" s="2">
        <v>45853.41125</v>
      </c>
      <c r="B403" s="3" t="s">
        <v>153</v>
      </c>
      <c r="C403" s="3" t="s">
        <v>155</v>
      </c>
      <c r="E403" s="3" t="s">
        <v>155</v>
      </c>
      <c r="F403" s="3" t="s">
        <v>155</v>
      </c>
      <c r="G403" s="3" t="s">
        <v>155</v>
      </c>
      <c r="J403" s="3" t="s">
        <v>186</v>
      </c>
      <c r="O403" s="3" t="s">
        <v>186</v>
      </c>
      <c r="S403" s="3" t="s">
        <v>158</v>
      </c>
      <c r="X403" s="3" t="s">
        <v>158</v>
      </c>
      <c r="AD403" s="3" t="s">
        <v>186</v>
      </c>
      <c r="AG403" s="3" t="s">
        <v>159</v>
      </c>
      <c r="AH403" s="3">
        <v>2009.0</v>
      </c>
      <c r="AI403" s="3" t="s">
        <v>187</v>
      </c>
      <c r="AK403" s="3" t="s">
        <v>258</v>
      </c>
      <c r="AN403" s="3" t="s">
        <v>233</v>
      </c>
      <c r="AP403" s="3" t="s">
        <v>250</v>
      </c>
      <c r="AQ403" s="3" t="s">
        <v>250</v>
      </c>
      <c r="AR403" s="3" t="s">
        <v>250</v>
      </c>
      <c r="AS403" s="3" t="s">
        <v>250</v>
      </c>
      <c r="AT403" s="3" t="s">
        <v>218</v>
      </c>
      <c r="AU403" s="3" t="s">
        <v>153</v>
      </c>
      <c r="AV403" s="3" t="s">
        <v>155</v>
      </c>
      <c r="BD403" s="3" t="s">
        <v>153</v>
      </c>
      <c r="BE403" s="3" t="s">
        <v>213</v>
      </c>
      <c r="BF403" s="3" t="s">
        <v>213</v>
      </c>
      <c r="BG403" s="3" t="s">
        <v>213</v>
      </c>
      <c r="BH403" s="3" t="s">
        <v>213</v>
      </c>
      <c r="BI403" s="3" t="s">
        <v>165</v>
      </c>
      <c r="BJ403" s="3" t="s">
        <v>193</v>
      </c>
      <c r="BK403" s="3" t="s">
        <v>195</v>
      </c>
      <c r="BL403" s="3" t="s">
        <v>192</v>
      </c>
      <c r="BM403" s="3" t="s">
        <v>194</v>
      </c>
      <c r="BN403" s="3" t="s">
        <v>192</v>
      </c>
      <c r="BO403" s="3" t="s">
        <v>195</v>
      </c>
      <c r="BP403" s="3" t="s">
        <v>195</v>
      </c>
      <c r="BQ403" s="3" t="s">
        <v>203</v>
      </c>
      <c r="BR403" s="3" t="s">
        <v>197</v>
      </c>
      <c r="BS403" s="3" t="s">
        <v>203</v>
      </c>
      <c r="BT403" s="3" t="s">
        <v>196</v>
      </c>
      <c r="BU403" s="3" t="s">
        <v>203</v>
      </c>
      <c r="BV403" s="3" t="s">
        <v>196</v>
      </c>
      <c r="BW403" s="3" t="s">
        <v>203</v>
      </c>
      <c r="BX403" s="3" t="s">
        <v>192</v>
      </c>
      <c r="BY403" s="3" t="s">
        <v>192</v>
      </c>
      <c r="BZ403" s="3" t="s">
        <v>192</v>
      </c>
      <c r="CA403" s="3" t="s">
        <v>192</v>
      </c>
      <c r="CB403" s="3" t="s">
        <v>155</v>
      </c>
      <c r="CF403" s="3" t="s">
        <v>155</v>
      </c>
      <c r="CG403" s="3" t="s">
        <v>198</v>
      </c>
      <c r="CH403" s="3">
        <v>1.0</v>
      </c>
      <c r="CI403" s="3" t="s">
        <v>172</v>
      </c>
      <c r="CS403" s="3" t="s">
        <v>155</v>
      </c>
      <c r="CY403" s="3" t="s">
        <v>221</v>
      </c>
      <c r="CZ403" s="3" t="s">
        <v>199</v>
      </c>
      <c r="DA403" s="3" t="s">
        <v>199</v>
      </c>
      <c r="DB403" s="3" t="s">
        <v>199</v>
      </c>
      <c r="DC403" s="3" t="s">
        <v>199</v>
      </c>
      <c r="DD403" s="3" t="s">
        <v>199</v>
      </c>
      <c r="DE403" s="3" t="s">
        <v>199</v>
      </c>
      <c r="DF403" s="3" t="s">
        <v>201</v>
      </c>
      <c r="DG403" s="3" t="s">
        <v>201</v>
      </c>
      <c r="DH403" s="3" t="s">
        <v>201</v>
      </c>
      <c r="DI403" s="3" t="s">
        <v>201</v>
      </c>
      <c r="DJ403" s="3" t="s">
        <v>201</v>
      </c>
      <c r="DK403" s="3" t="s">
        <v>202</v>
      </c>
      <c r="DL403" s="3" t="s">
        <v>202</v>
      </c>
      <c r="DM403" s="3" t="s">
        <v>202</v>
      </c>
      <c r="DN403" s="3" t="s">
        <v>202</v>
      </c>
      <c r="DO403" s="3" t="s">
        <v>202</v>
      </c>
      <c r="DP403" s="3" t="s">
        <v>202</v>
      </c>
      <c r="DQ403" s="3" t="s">
        <v>202</v>
      </c>
      <c r="DR403" s="3" t="s">
        <v>202</v>
      </c>
      <c r="DS403" s="3" t="s">
        <v>202</v>
      </c>
      <c r="DT403" s="3" t="s">
        <v>202</v>
      </c>
      <c r="DU403" s="3" t="s">
        <v>202</v>
      </c>
      <c r="DV403" s="3" t="s">
        <v>202</v>
      </c>
      <c r="DW403" s="3" t="s">
        <v>202</v>
      </c>
      <c r="DX403" s="3" t="s">
        <v>202</v>
      </c>
      <c r="DY403" s="3" t="s">
        <v>202</v>
      </c>
      <c r="DZ403" s="3" t="s">
        <v>202</v>
      </c>
      <c r="EA403" s="3" t="s">
        <v>340</v>
      </c>
      <c r="EB403" s="3" t="s">
        <v>340</v>
      </c>
      <c r="EC403" s="3" t="s">
        <v>340</v>
      </c>
      <c r="ED403" s="3" t="s">
        <v>340</v>
      </c>
      <c r="EE403" s="3" t="s">
        <v>340</v>
      </c>
      <c r="EF403" s="3" t="s">
        <v>340</v>
      </c>
      <c r="EG403" s="3" t="s">
        <v>340</v>
      </c>
      <c r="EH403" s="3" t="s">
        <v>204</v>
      </c>
      <c r="EI403" s="3" t="s">
        <v>204</v>
      </c>
      <c r="EJ403" s="3" t="s">
        <v>204</v>
      </c>
      <c r="EK403" s="3" t="s">
        <v>204</v>
      </c>
      <c r="EL403" s="3" t="s">
        <v>204</v>
      </c>
      <c r="EM403" s="3" t="s">
        <v>204</v>
      </c>
      <c r="EN403" s="3" t="s">
        <v>204</v>
      </c>
      <c r="EO403" s="3" t="s">
        <v>205</v>
      </c>
      <c r="EP403" s="3" t="s">
        <v>205</v>
      </c>
      <c r="EQ403" s="3" t="s">
        <v>205</v>
      </c>
      <c r="ER403" s="3" t="s">
        <v>205</v>
      </c>
      <c r="ES403" s="3" t="s">
        <v>205</v>
      </c>
      <c r="ET403" s="3" t="s">
        <v>205</v>
      </c>
      <c r="EU403" s="3" t="s">
        <v>205</v>
      </c>
      <c r="EV403" s="3" t="s">
        <v>718</v>
      </c>
      <c r="EW403" s="4" t="str">
        <f>TEXT("6283967329327539037","0")</f>
        <v>6283967329327539037</v>
      </c>
    </row>
    <row r="404">
      <c r="A404" s="2">
        <v>45853.43378472222</v>
      </c>
      <c r="B404" s="3" t="s">
        <v>153</v>
      </c>
      <c r="C404" s="3" t="s">
        <v>155</v>
      </c>
      <c r="E404" s="3" t="s">
        <v>155</v>
      </c>
      <c r="F404" s="3" t="s">
        <v>155</v>
      </c>
      <c r="G404" s="3" t="s">
        <v>155</v>
      </c>
      <c r="K404" s="3" t="s">
        <v>185</v>
      </c>
      <c r="O404" s="3" t="s">
        <v>186</v>
      </c>
      <c r="T404" s="3" t="s">
        <v>186</v>
      </c>
      <c r="W404" s="3" t="s">
        <v>157</v>
      </c>
      <c r="AB404" s="3" t="s">
        <v>157</v>
      </c>
      <c r="AG404" s="3" t="s">
        <v>208</v>
      </c>
      <c r="AH404" s="3">
        <v>2023.0</v>
      </c>
      <c r="AI404" s="3" t="s">
        <v>187</v>
      </c>
      <c r="AJ404" s="3" t="s">
        <v>188</v>
      </c>
      <c r="AN404" s="3" t="s">
        <v>719</v>
      </c>
      <c r="AP404" s="3" t="s">
        <v>250</v>
      </c>
      <c r="AQ404" s="3" t="s">
        <v>250</v>
      </c>
      <c r="AR404" s="3" t="s">
        <v>250</v>
      </c>
      <c r="AS404" s="3" t="s">
        <v>250</v>
      </c>
      <c r="AT404" s="3" t="s">
        <v>234</v>
      </c>
      <c r="AU404" s="3" t="s">
        <v>153</v>
      </c>
      <c r="AV404" s="3" t="s">
        <v>153</v>
      </c>
      <c r="AW404" s="3" t="s">
        <v>163</v>
      </c>
      <c r="AX404" s="3" t="s">
        <v>153</v>
      </c>
      <c r="AY404" s="3" t="s">
        <v>212</v>
      </c>
      <c r="BD404" s="3" t="s">
        <v>153</v>
      </c>
      <c r="BE404" s="3" t="s">
        <v>220</v>
      </c>
      <c r="BF404" s="3" t="s">
        <v>191</v>
      </c>
      <c r="BG404" s="3" t="s">
        <v>164</v>
      </c>
      <c r="BH404" s="3" t="s">
        <v>213</v>
      </c>
      <c r="BI404" s="3" t="s">
        <v>193</v>
      </c>
      <c r="BJ404" s="3" t="s">
        <v>193</v>
      </c>
      <c r="BK404" s="3" t="s">
        <v>193</v>
      </c>
      <c r="BL404" s="3" t="s">
        <v>193</v>
      </c>
      <c r="BM404" s="3" t="s">
        <v>193</v>
      </c>
      <c r="BN404" s="3" t="s">
        <v>195</v>
      </c>
      <c r="BO404" s="3" t="s">
        <v>193</v>
      </c>
      <c r="BP404" s="3" t="s">
        <v>193</v>
      </c>
      <c r="BQ404" s="3" t="s">
        <v>166</v>
      </c>
      <c r="BR404" s="3" t="s">
        <v>197</v>
      </c>
      <c r="BS404" s="3" t="s">
        <v>181</v>
      </c>
      <c r="BT404" s="3" t="s">
        <v>181</v>
      </c>
      <c r="BU404" s="3" t="s">
        <v>196</v>
      </c>
      <c r="BV404" s="3" t="s">
        <v>196</v>
      </c>
      <c r="BW404" s="3" t="s">
        <v>196</v>
      </c>
      <c r="BX404" s="3" t="s">
        <v>195</v>
      </c>
      <c r="BY404" s="3" t="s">
        <v>195</v>
      </c>
      <c r="BZ404" s="3" t="s">
        <v>165</v>
      </c>
      <c r="CA404" s="3" t="s">
        <v>195</v>
      </c>
      <c r="CB404" s="3" t="s">
        <v>155</v>
      </c>
      <c r="CF404" s="3" t="s">
        <v>259</v>
      </c>
      <c r="CG404" s="3" t="s">
        <v>256</v>
      </c>
      <c r="CH404" s="3">
        <v>3.0</v>
      </c>
      <c r="CI404" s="3" t="s">
        <v>172</v>
      </c>
      <c r="CS404" s="3" t="s">
        <v>155</v>
      </c>
      <c r="CY404" s="3" t="s">
        <v>201</v>
      </c>
      <c r="CZ404" s="3" t="s">
        <v>200</v>
      </c>
      <c r="DA404" s="3" t="s">
        <v>200</v>
      </c>
      <c r="DB404" s="3" t="s">
        <v>200</v>
      </c>
      <c r="DC404" s="3" t="s">
        <v>200</v>
      </c>
      <c r="DD404" s="3" t="s">
        <v>200</v>
      </c>
      <c r="DE404" s="3" t="s">
        <v>200</v>
      </c>
      <c r="DF404" s="3" t="s">
        <v>178</v>
      </c>
      <c r="DG404" s="3" t="s">
        <v>178</v>
      </c>
      <c r="DH404" s="3" t="s">
        <v>178</v>
      </c>
      <c r="DI404" s="3" t="s">
        <v>178</v>
      </c>
      <c r="DJ404" s="3" t="s">
        <v>178</v>
      </c>
      <c r="DK404" s="3" t="s">
        <v>197</v>
      </c>
      <c r="DL404" s="3" t="s">
        <v>196</v>
      </c>
      <c r="DM404" s="3" t="s">
        <v>202</v>
      </c>
      <c r="DN404" s="3" t="s">
        <v>202</v>
      </c>
      <c r="DO404" s="3" t="s">
        <v>202</v>
      </c>
      <c r="DP404" s="3" t="s">
        <v>202</v>
      </c>
      <c r="DQ404" s="3" t="s">
        <v>197</v>
      </c>
      <c r="DR404" s="3" t="s">
        <v>197</v>
      </c>
      <c r="DS404" s="3" t="s">
        <v>203</v>
      </c>
      <c r="DT404" s="3" t="s">
        <v>203</v>
      </c>
      <c r="DU404" s="3" t="s">
        <v>181</v>
      </c>
      <c r="DV404" s="3" t="s">
        <v>197</v>
      </c>
      <c r="DW404" s="3" t="s">
        <v>197</v>
      </c>
      <c r="DX404" s="3" t="s">
        <v>197</v>
      </c>
      <c r="DY404" s="3" t="s">
        <v>196</v>
      </c>
      <c r="DZ404" s="3" t="s">
        <v>196</v>
      </c>
      <c r="EA404" s="3" t="s">
        <v>155</v>
      </c>
      <c r="EB404" s="3" t="s">
        <v>155</v>
      </c>
      <c r="EC404" s="3" t="s">
        <v>155</v>
      </c>
      <c r="ED404" s="3" t="s">
        <v>155</v>
      </c>
      <c r="EE404" s="3" t="s">
        <v>155</v>
      </c>
      <c r="EF404" s="3" t="s">
        <v>155</v>
      </c>
      <c r="EG404" s="3" t="s">
        <v>155</v>
      </c>
      <c r="EH404" s="3" t="s">
        <v>204</v>
      </c>
      <c r="EI404" s="3" t="s">
        <v>204</v>
      </c>
      <c r="EJ404" s="3" t="s">
        <v>204</v>
      </c>
      <c r="EK404" s="3" t="s">
        <v>215</v>
      </c>
      <c r="EL404" s="3" t="s">
        <v>182</v>
      </c>
      <c r="EM404" s="3" t="s">
        <v>182</v>
      </c>
      <c r="EN404" s="3" t="s">
        <v>215</v>
      </c>
      <c r="EO404" s="3" t="s">
        <v>183</v>
      </c>
      <c r="EP404" s="3" t="s">
        <v>183</v>
      </c>
      <c r="EQ404" s="3" t="s">
        <v>183</v>
      </c>
      <c r="ER404" s="3" t="s">
        <v>183</v>
      </c>
      <c r="ES404" s="3" t="s">
        <v>183</v>
      </c>
      <c r="ET404" s="3" t="s">
        <v>183</v>
      </c>
      <c r="EU404" s="3" t="s">
        <v>183</v>
      </c>
      <c r="EV404" s="3" t="s">
        <v>720</v>
      </c>
      <c r="EW404" s="4" t="str">
        <f>TEXT("6283986797513455189","0")</f>
        <v>6283986797513455189</v>
      </c>
    </row>
    <row r="405">
      <c r="A405" s="2">
        <v>45853.52789351852</v>
      </c>
      <c r="B405" s="3" t="s">
        <v>153</v>
      </c>
      <c r="C405" s="3" t="s">
        <v>155</v>
      </c>
      <c r="E405" s="3" t="s">
        <v>155</v>
      </c>
      <c r="F405" s="3" t="s">
        <v>155</v>
      </c>
      <c r="G405" s="3" t="s">
        <v>155</v>
      </c>
      <c r="J405" s="3" t="s">
        <v>186</v>
      </c>
      <c r="P405" s="3" t="s">
        <v>185</v>
      </c>
      <c r="R405" s="3" t="s">
        <v>157</v>
      </c>
      <c r="X405" s="3" t="s">
        <v>158</v>
      </c>
      <c r="AD405" s="3" t="s">
        <v>186</v>
      </c>
      <c r="AG405" s="3" t="s">
        <v>224</v>
      </c>
      <c r="AH405" s="3">
        <v>2000.0</v>
      </c>
      <c r="AI405" s="3" t="s">
        <v>187</v>
      </c>
      <c r="AM405" s="3" t="s">
        <v>272</v>
      </c>
      <c r="AN405" s="3" t="s">
        <v>233</v>
      </c>
      <c r="AP405" s="3" t="s">
        <v>250</v>
      </c>
      <c r="AQ405" s="3" t="s">
        <v>250</v>
      </c>
      <c r="AR405" s="3" t="s">
        <v>250</v>
      </c>
      <c r="AS405" s="3" t="s">
        <v>250</v>
      </c>
      <c r="AT405" s="3" t="s">
        <v>162</v>
      </c>
      <c r="AU405" s="3" t="s">
        <v>155</v>
      </c>
      <c r="BD405" s="3" t="s">
        <v>153</v>
      </c>
      <c r="BE405" s="3" t="s">
        <v>227</v>
      </c>
      <c r="BF405" s="3" t="s">
        <v>227</v>
      </c>
      <c r="BG405" s="3" t="s">
        <v>227</v>
      </c>
      <c r="BH405" s="3" t="s">
        <v>227</v>
      </c>
      <c r="BI405" s="3" t="s">
        <v>195</v>
      </c>
      <c r="BJ405" s="3" t="s">
        <v>194</v>
      </c>
      <c r="BK405" s="3" t="s">
        <v>195</v>
      </c>
      <c r="BL405" s="3" t="s">
        <v>195</v>
      </c>
      <c r="BM405" s="3" t="s">
        <v>195</v>
      </c>
      <c r="BN405" s="3" t="s">
        <v>194</v>
      </c>
      <c r="BO405" s="3" t="s">
        <v>194</v>
      </c>
      <c r="BP405" s="3" t="s">
        <v>195</v>
      </c>
      <c r="BQ405" s="3" t="s">
        <v>203</v>
      </c>
      <c r="BR405" s="3" t="s">
        <v>203</v>
      </c>
      <c r="BS405" s="3" t="s">
        <v>203</v>
      </c>
      <c r="BT405" s="3" t="s">
        <v>203</v>
      </c>
      <c r="BU405" s="3" t="s">
        <v>203</v>
      </c>
      <c r="BV405" s="3" t="s">
        <v>203</v>
      </c>
      <c r="BW405" s="3" t="s">
        <v>203</v>
      </c>
      <c r="CB405" s="3" t="s">
        <v>155</v>
      </c>
      <c r="CF405" s="3" t="s">
        <v>318</v>
      </c>
      <c r="CG405" s="3" t="s">
        <v>198</v>
      </c>
      <c r="CH405" s="3">
        <v>2.0</v>
      </c>
      <c r="CI405" s="3" t="s">
        <v>172</v>
      </c>
      <c r="CS405" s="3" t="s">
        <v>155</v>
      </c>
      <c r="CY405" s="3" t="s">
        <v>201</v>
      </c>
      <c r="CZ405" s="3" t="s">
        <v>229</v>
      </c>
      <c r="DA405" s="3" t="s">
        <v>229</v>
      </c>
      <c r="DB405" s="3" t="s">
        <v>229</v>
      </c>
      <c r="DC405" s="3" t="s">
        <v>229</v>
      </c>
      <c r="DD405" s="3" t="s">
        <v>229</v>
      </c>
      <c r="DE405" s="3" t="s">
        <v>229</v>
      </c>
      <c r="DF405" s="3" t="s">
        <v>230</v>
      </c>
      <c r="DG405" s="3" t="s">
        <v>180</v>
      </c>
      <c r="DH405" s="3" t="s">
        <v>178</v>
      </c>
      <c r="DI405" s="3" t="s">
        <v>180</v>
      </c>
      <c r="DJ405" s="3" t="s">
        <v>180</v>
      </c>
      <c r="DK405" s="3" t="s">
        <v>197</v>
      </c>
      <c r="DL405" s="3" t="s">
        <v>197</v>
      </c>
      <c r="DM405" s="3" t="s">
        <v>202</v>
      </c>
      <c r="DN405" s="3" t="s">
        <v>197</v>
      </c>
      <c r="DO405" s="3" t="s">
        <v>197</v>
      </c>
      <c r="DP405" s="3" t="s">
        <v>196</v>
      </c>
      <c r="DQ405" s="3" t="s">
        <v>203</v>
      </c>
      <c r="DR405" s="3" t="s">
        <v>203</v>
      </c>
      <c r="DS405" s="3" t="s">
        <v>203</v>
      </c>
      <c r="DT405" s="3" t="s">
        <v>203</v>
      </c>
      <c r="DU405" s="3" t="s">
        <v>202</v>
      </c>
      <c r="DV405" s="3" t="s">
        <v>202</v>
      </c>
      <c r="DW405" s="3" t="s">
        <v>202</v>
      </c>
      <c r="DX405" s="3" t="s">
        <v>196</v>
      </c>
      <c r="DY405" s="3" t="s">
        <v>196</v>
      </c>
      <c r="DZ405" s="3" t="s">
        <v>196</v>
      </c>
      <c r="EA405" s="3" t="s">
        <v>155</v>
      </c>
      <c r="EB405" s="3" t="s">
        <v>155</v>
      </c>
      <c r="EC405" s="3" t="s">
        <v>155</v>
      </c>
      <c r="ED405" s="3" t="s">
        <v>155</v>
      </c>
      <c r="EE405" s="3" t="s">
        <v>155</v>
      </c>
      <c r="EF405" s="3" t="s">
        <v>155</v>
      </c>
      <c r="EG405" s="3" t="s">
        <v>155</v>
      </c>
      <c r="EH405" s="3" t="s">
        <v>204</v>
      </c>
      <c r="EI405" s="3" t="s">
        <v>215</v>
      </c>
      <c r="EJ405" s="3" t="s">
        <v>215</v>
      </c>
      <c r="EK405" s="3" t="s">
        <v>182</v>
      </c>
      <c r="EL405" s="3" t="s">
        <v>182</v>
      </c>
      <c r="EM405" s="3" t="s">
        <v>204</v>
      </c>
      <c r="EN405" s="3" t="s">
        <v>204</v>
      </c>
      <c r="EO405" s="3" t="s">
        <v>183</v>
      </c>
      <c r="EP405" s="3" t="s">
        <v>183</v>
      </c>
      <c r="EQ405" s="3" t="s">
        <v>183</v>
      </c>
      <c r="ER405" s="3" t="s">
        <v>206</v>
      </c>
      <c r="ES405" s="3" t="s">
        <v>206</v>
      </c>
      <c r="ET405" s="3" t="s">
        <v>206</v>
      </c>
      <c r="EU405" s="3" t="s">
        <v>206</v>
      </c>
      <c r="EV405" s="3" t="s">
        <v>721</v>
      </c>
      <c r="EW405" s="4" t="str">
        <f>TEXT("6284068107617120919","0")</f>
        <v>6284068107617120919</v>
      </c>
    </row>
    <row r="406">
      <c r="A406" s="2">
        <v>45853.533680555556</v>
      </c>
      <c r="B406" s="3" t="s">
        <v>153</v>
      </c>
      <c r="C406" s="3" t="s">
        <v>155</v>
      </c>
      <c r="E406" s="3" t="s">
        <v>155</v>
      </c>
      <c r="F406" s="3" t="s">
        <v>155</v>
      </c>
      <c r="G406" s="3" t="s">
        <v>155</v>
      </c>
      <c r="I406" s="3" t="s">
        <v>158</v>
      </c>
      <c r="N406" s="3" t="s">
        <v>158</v>
      </c>
      <c r="S406" s="3" t="s">
        <v>158</v>
      </c>
      <c r="Y406" s="3" t="s">
        <v>186</v>
      </c>
      <c r="AE406" s="3" t="s">
        <v>185</v>
      </c>
      <c r="AG406" s="3" t="s">
        <v>217</v>
      </c>
      <c r="AH406" s="3">
        <v>2020.0</v>
      </c>
      <c r="AI406" s="3" t="s">
        <v>279</v>
      </c>
      <c r="AO406" s="3" t="s">
        <v>153</v>
      </c>
      <c r="AP406" s="3" t="s">
        <v>190</v>
      </c>
      <c r="AQ406" s="3" t="s">
        <v>250</v>
      </c>
      <c r="AR406" s="3" t="s">
        <v>190</v>
      </c>
      <c r="AS406" s="3" t="s">
        <v>210</v>
      </c>
      <c r="AT406" s="3" t="s">
        <v>162</v>
      </c>
      <c r="AU406" s="3" t="s">
        <v>155</v>
      </c>
      <c r="BD406" s="3" t="s">
        <v>153</v>
      </c>
      <c r="BE406" s="3" t="s">
        <v>191</v>
      </c>
      <c r="BF406" s="3" t="s">
        <v>227</v>
      </c>
      <c r="BG406" s="3" t="s">
        <v>227</v>
      </c>
      <c r="BH406" s="3" t="s">
        <v>227</v>
      </c>
      <c r="BI406" s="3" t="s">
        <v>194</v>
      </c>
      <c r="BJ406" s="3" t="s">
        <v>192</v>
      </c>
      <c r="BK406" s="3" t="s">
        <v>194</v>
      </c>
      <c r="BL406" s="3" t="s">
        <v>194</v>
      </c>
      <c r="BM406" s="3" t="s">
        <v>192</v>
      </c>
      <c r="BN406" s="3" t="s">
        <v>194</v>
      </c>
      <c r="BO406" s="3" t="s">
        <v>195</v>
      </c>
      <c r="BP406" s="3" t="s">
        <v>194</v>
      </c>
      <c r="BQ406" s="3" t="s">
        <v>181</v>
      </c>
      <c r="BR406" s="3" t="s">
        <v>196</v>
      </c>
      <c r="BS406" s="3" t="s">
        <v>196</v>
      </c>
      <c r="BT406" s="3" t="s">
        <v>181</v>
      </c>
      <c r="BU406" s="3" t="s">
        <v>203</v>
      </c>
      <c r="BV406" s="3" t="s">
        <v>203</v>
      </c>
      <c r="BW406" s="3" t="s">
        <v>196</v>
      </c>
      <c r="CB406" s="3" t="s">
        <v>155</v>
      </c>
      <c r="CF406" s="3" t="s">
        <v>155</v>
      </c>
      <c r="CG406" s="3" t="s">
        <v>198</v>
      </c>
      <c r="CH406" s="3">
        <v>1.0</v>
      </c>
      <c r="CI406" s="3" t="s">
        <v>172</v>
      </c>
      <c r="CS406" s="3" t="s">
        <v>155</v>
      </c>
      <c r="CY406" s="3" t="s">
        <v>201</v>
      </c>
      <c r="CZ406" s="3" t="s">
        <v>199</v>
      </c>
      <c r="DA406" s="3" t="s">
        <v>179</v>
      </c>
      <c r="DB406" s="3" t="s">
        <v>179</v>
      </c>
      <c r="DC406" s="3" t="s">
        <v>229</v>
      </c>
      <c r="DD406" s="3" t="s">
        <v>229</v>
      </c>
      <c r="DE406" s="3" t="s">
        <v>229</v>
      </c>
      <c r="DF406" s="3" t="s">
        <v>201</v>
      </c>
      <c r="DG406" s="3" t="s">
        <v>180</v>
      </c>
      <c r="DH406" s="3" t="s">
        <v>178</v>
      </c>
      <c r="DI406" s="3" t="s">
        <v>201</v>
      </c>
      <c r="DJ406" s="3" t="s">
        <v>178</v>
      </c>
      <c r="DK406" s="3" t="s">
        <v>197</v>
      </c>
      <c r="DL406" s="3" t="s">
        <v>196</v>
      </c>
      <c r="DM406" s="3" t="s">
        <v>197</v>
      </c>
      <c r="DN406" s="3" t="s">
        <v>197</v>
      </c>
      <c r="DO406" s="3" t="s">
        <v>203</v>
      </c>
      <c r="DP406" s="3" t="s">
        <v>202</v>
      </c>
      <c r="DQ406" s="3" t="s">
        <v>203</v>
      </c>
      <c r="DR406" s="3" t="s">
        <v>203</v>
      </c>
      <c r="DS406" s="3" t="s">
        <v>203</v>
      </c>
      <c r="DT406" s="3" t="s">
        <v>203</v>
      </c>
      <c r="DU406" s="3" t="s">
        <v>202</v>
      </c>
      <c r="DV406" s="3" t="s">
        <v>202</v>
      </c>
      <c r="DW406" s="3" t="s">
        <v>202</v>
      </c>
      <c r="DX406" s="3" t="s">
        <v>202</v>
      </c>
      <c r="DY406" s="3" t="s">
        <v>197</v>
      </c>
      <c r="DZ406" s="3" t="s">
        <v>196</v>
      </c>
      <c r="EA406" s="3" t="s">
        <v>214</v>
      </c>
      <c r="EB406" s="3" t="s">
        <v>155</v>
      </c>
      <c r="EC406" s="3" t="s">
        <v>155</v>
      </c>
      <c r="ED406" s="3" t="s">
        <v>155</v>
      </c>
      <c r="EE406" s="3" t="s">
        <v>155</v>
      </c>
      <c r="EF406" s="3" t="s">
        <v>155</v>
      </c>
      <c r="EG406" s="3" t="s">
        <v>155</v>
      </c>
      <c r="EH406" s="3" t="s">
        <v>204</v>
      </c>
      <c r="EI406" s="3" t="s">
        <v>204</v>
      </c>
      <c r="EJ406" s="3" t="s">
        <v>204</v>
      </c>
      <c r="EK406" s="3" t="s">
        <v>247</v>
      </c>
      <c r="EL406" s="3" t="s">
        <v>182</v>
      </c>
      <c r="EM406" s="3" t="s">
        <v>182</v>
      </c>
      <c r="EN406" s="3" t="s">
        <v>182</v>
      </c>
      <c r="EO406" s="3" t="s">
        <v>205</v>
      </c>
      <c r="EP406" s="3" t="s">
        <v>206</v>
      </c>
      <c r="EQ406" s="3" t="s">
        <v>206</v>
      </c>
      <c r="ER406" s="3" t="s">
        <v>193</v>
      </c>
      <c r="ES406" s="3" t="s">
        <v>193</v>
      </c>
      <c r="ET406" s="3" t="s">
        <v>193</v>
      </c>
      <c r="EU406" s="3" t="s">
        <v>205</v>
      </c>
      <c r="EV406" s="3" t="s">
        <v>722</v>
      </c>
      <c r="EW406" s="4" t="str">
        <f>TEXT("6284073102506263257","0")</f>
        <v>6284073102506263257</v>
      </c>
    </row>
    <row r="407">
      <c r="A407" s="2">
        <v>45853.55056712963</v>
      </c>
      <c r="B407" s="3" t="s">
        <v>153</v>
      </c>
      <c r="C407" s="3" t="s">
        <v>155</v>
      </c>
      <c r="E407" s="3" t="s">
        <v>155</v>
      </c>
      <c r="F407" s="3" t="s">
        <v>155</v>
      </c>
      <c r="G407" s="3" t="s">
        <v>155</v>
      </c>
      <c r="K407" s="3" t="s">
        <v>185</v>
      </c>
      <c r="P407" s="3" t="s">
        <v>185</v>
      </c>
      <c r="U407" s="3" t="s">
        <v>185</v>
      </c>
      <c r="Z407" s="3" t="s">
        <v>185</v>
      </c>
      <c r="AE407" s="3" t="s">
        <v>185</v>
      </c>
      <c r="AG407" s="3" t="s">
        <v>217</v>
      </c>
      <c r="AH407" s="3">
        <v>2016.0</v>
      </c>
      <c r="AI407" s="3" t="s">
        <v>286</v>
      </c>
      <c r="AO407" s="3" t="s">
        <v>153</v>
      </c>
      <c r="AP407" s="3" t="s">
        <v>190</v>
      </c>
      <c r="AQ407" s="3" t="s">
        <v>190</v>
      </c>
      <c r="AR407" s="3" t="s">
        <v>190</v>
      </c>
      <c r="AS407" s="3" t="s">
        <v>190</v>
      </c>
      <c r="AT407" s="3" t="s">
        <v>234</v>
      </c>
      <c r="AU407" s="3" t="s">
        <v>153</v>
      </c>
      <c r="AV407" s="3" t="s">
        <v>153</v>
      </c>
      <c r="AW407" s="3" t="s">
        <v>315</v>
      </c>
      <c r="AX407" s="3" t="s">
        <v>153</v>
      </c>
      <c r="AY407" s="3" t="s">
        <v>293</v>
      </c>
      <c r="BD407" s="3" t="s">
        <v>153</v>
      </c>
      <c r="BE407" s="3" t="s">
        <v>220</v>
      </c>
      <c r="BF407" s="3" t="s">
        <v>220</v>
      </c>
      <c r="BG407" s="3" t="s">
        <v>191</v>
      </c>
      <c r="BH407" s="3" t="s">
        <v>191</v>
      </c>
      <c r="BI407" s="3" t="s">
        <v>192</v>
      </c>
      <c r="BJ407" s="3" t="s">
        <v>192</v>
      </c>
      <c r="BK407" s="3" t="s">
        <v>192</v>
      </c>
      <c r="BL407" s="3" t="s">
        <v>192</v>
      </c>
      <c r="BM407" s="3" t="s">
        <v>192</v>
      </c>
      <c r="BN407" s="3" t="s">
        <v>192</v>
      </c>
      <c r="BO407" s="3" t="s">
        <v>192</v>
      </c>
      <c r="BP407" s="3" t="s">
        <v>192</v>
      </c>
      <c r="BQ407" s="3" t="s">
        <v>181</v>
      </c>
      <c r="BR407" s="3" t="s">
        <v>181</v>
      </c>
      <c r="BS407" s="3" t="s">
        <v>203</v>
      </c>
      <c r="BT407" s="3" t="s">
        <v>196</v>
      </c>
      <c r="BU407" s="3" t="s">
        <v>203</v>
      </c>
      <c r="BV407" s="3" t="s">
        <v>203</v>
      </c>
      <c r="BW407" s="3" t="s">
        <v>181</v>
      </c>
      <c r="BX407" s="3" t="s">
        <v>192</v>
      </c>
      <c r="BY407" s="3" t="s">
        <v>192</v>
      </c>
      <c r="BZ407" s="3" t="s">
        <v>192</v>
      </c>
      <c r="CA407" s="3" t="s">
        <v>192</v>
      </c>
      <c r="CB407" s="3" t="s">
        <v>155</v>
      </c>
      <c r="CF407" s="3" t="s">
        <v>318</v>
      </c>
      <c r="CG407" s="3" t="s">
        <v>240</v>
      </c>
      <c r="CH407" s="3">
        <v>3.0</v>
      </c>
      <c r="CI407" s="3" t="s">
        <v>172</v>
      </c>
      <c r="CS407" s="3" t="s">
        <v>155</v>
      </c>
      <c r="CY407" s="3" t="s">
        <v>180</v>
      </c>
      <c r="CZ407" s="3" t="s">
        <v>179</v>
      </c>
      <c r="DA407" s="3" t="s">
        <v>179</v>
      </c>
      <c r="DB407" s="3" t="s">
        <v>179</v>
      </c>
      <c r="DC407" s="3" t="s">
        <v>199</v>
      </c>
      <c r="DD407" s="3" t="s">
        <v>179</v>
      </c>
      <c r="DE407" s="3" t="s">
        <v>179</v>
      </c>
      <c r="DF407" s="3" t="s">
        <v>180</v>
      </c>
      <c r="DG407" s="3" t="s">
        <v>180</v>
      </c>
      <c r="DH407" s="3" t="s">
        <v>180</v>
      </c>
      <c r="DI407" s="3" t="s">
        <v>180</v>
      </c>
      <c r="DJ407" s="3" t="s">
        <v>180</v>
      </c>
      <c r="DK407" s="3" t="s">
        <v>181</v>
      </c>
      <c r="DL407" s="3" t="s">
        <v>197</v>
      </c>
      <c r="DM407" s="3" t="s">
        <v>202</v>
      </c>
      <c r="DN407" s="3" t="s">
        <v>202</v>
      </c>
      <c r="DO407" s="3" t="s">
        <v>202</v>
      </c>
      <c r="DP407" s="3" t="s">
        <v>202</v>
      </c>
      <c r="DQ407" s="3" t="s">
        <v>202</v>
      </c>
      <c r="DR407" s="3" t="s">
        <v>202</v>
      </c>
      <c r="DS407" s="3" t="s">
        <v>197</v>
      </c>
      <c r="DT407" s="3" t="s">
        <v>202</v>
      </c>
      <c r="DU407" s="3" t="s">
        <v>202</v>
      </c>
      <c r="DV407" s="3" t="s">
        <v>202</v>
      </c>
      <c r="DW407" s="3" t="s">
        <v>202</v>
      </c>
      <c r="DX407" s="3" t="s">
        <v>202</v>
      </c>
      <c r="DY407" s="3" t="s">
        <v>202</v>
      </c>
      <c r="DZ407" s="3" t="s">
        <v>197</v>
      </c>
      <c r="EA407" s="3" t="s">
        <v>155</v>
      </c>
      <c r="EB407" s="3" t="s">
        <v>155</v>
      </c>
      <c r="EC407" s="3" t="s">
        <v>155</v>
      </c>
      <c r="ED407" s="3" t="s">
        <v>155</v>
      </c>
      <c r="EE407" s="3" t="s">
        <v>155</v>
      </c>
      <c r="EF407" s="3" t="s">
        <v>155</v>
      </c>
      <c r="EG407" s="3" t="s">
        <v>155</v>
      </c>
      <c r="EH407" s="3" t="s">
        <v>204</v>
      </c>
      <c r="EI407" s="3" t="s">
        <v>204</v>
      </c>
      <c r="EJ407" s="3" t="s">
        <v>204</v>
      </c>
      <c r="EK407" s="3" t="s">
        <v>204</v>
      </c>
      <c r="EL407" s="3" t="s">
        <v>182</v>
      </c>
      <c r="EM407" s="3" t="s">
        <v>182</v>
      </c>
      <c r="EN407" s="3" t="s">
        <v>182</v>
      </c>
      <c r="EO407" s="3" t="s">
        <v>192</v>
      </c>
      <c r="EP407" s="3" t="s">
        <v>192</v>
      </c>
      <c r="EQ407" s="3" t="s">
        <v>192</v>
      </c>
      <c r="ER407" s="3" t="s">
        <v>192</v>
      </c>
      <c r="ES407" s="3" t="s">
        <v>192</v>
      </c>
      <c r="ET407" s="3" t="s">
        <v>192</v>
      </c>
      <c r="EU407" s="3" t="s">
        <v>192</v>
      </c>
      <c r="EV407" s="3" t="s">
        <v>723</v>
      </c>
      <c r="EW407" s="4" t="str">
        <f>TEXT("6284087696788027743","0")</f>
        <v>6284087696788027743</v>
      </c>
    </row>
    <row r="408">
      <c r="A408" s="2">
        <v>45853.59753472222</v>
      </c>
      <c r="B408" s="3" t="s">
        <v>153</v>
      </c>
      <c r="C408" s="3" t="s">
        <v>155</v>
      </c>
      <c r="E408" s="3" t="s">
        <v>155</v>
      </c>
      <c r="F408" s="3" t="s">
        <v>153</v>
      </c>
      <c r="G408" s="3" t="s">
        <v>153</v>
      </c>
      <c r="J408" s="3" t="s">
        <v>186</v>
      </c>
      <c r="N408" s="3" t="s">
        <v>158</v>
      </c>
      <c r="R408" s="3" t="s">
        <v>157</v>
      </c>
      <c r="W408" s="3" t="s">
        <v>157</v>
      </c>
      <c r="AC408" s="3" t="s">
        <v>158</v>
      </c>
      <c r="AG408" s="3" t="s">
        <v>224</v>
      </c>
      <c r="AH408" s="3">
        <v>2010.0</v>
      </c>
      <c r="AI408" s="3" t="s">
        <v>187</v>
      </c>
      <c r="AJ408" s="3" t="s">
        <v>188</v>
      </c>
      <c r="AN408" s="3" t="s">
        <v>233</v>
      </c>
      <c r="AP408" s="3" t="s">
        <v>190</v>
      </c>
      <c r="AQ408" s="3" t="s">
        <v>190</v>
      </c>
      <c r="AR408" s="3" t="s">
        <v>190</v>
      </c>
      <c r="AS408" s="3" t="s">
        <v>190</v>
      </c>
      <c r="AT408" s="3" t="s">
        <v>162</v>
      </c>
      <c r="AU408" s="3" t="s">
        <v>155</v>
      </c>
      <c r="BD408" s="3" t="s">
        <v>153</v>
      </c>
      <c r="BE408" s="3" t="s">
        <v>191</v>
      </c>
      <c r="BF408" s="3" t="s">
        <v>213</v>
      </c>
      <c r="BG408" s="3" t="s">
        <v>220</v>
      </c>
      <c r="BH408" s="3" t="s">
        <v>213</v>
      </c>
      <c r="BI408" s="3" t="s">
        <v>193</v>
      </c>
      <c r="BJ408" s="3" t="s">
        <v>193</v>
      </c>
      <c r="BK408" s="3" t="s">
        <v>193</v>
      </c>
      <c r="BL408" s="3" t="s">
        <v>193</v>
      </c>
      <c r="BM408" s="3" t="s">
        <v>193</v>
      </c>
      <c r="BN408" s="3" t="s">
        <v>193</v>
      </c>
      <c r="BO408" s="3" t="s">
        <v>193</v>
      </c>
      <c r="BP408" s="3" t="s">
        <v>192</v>
      </c>
      <c r="BQ408" s="3" t="s">
        <v>196</v>
      </c>
      <c r="BR408" s="3" t="s">
        <v>196</v>
      </c>
      <c r="BS408" s="3" t="s">
        <v>197</v>
      </c>
      <c r="BT408" s="3" t="s">
        <v>197</v>
      </c>
      <c r="BU408" s="3" t="s">
        <v>166</v>
      </c>
      <c r="BV408" s="3" t="s">
        <v>166</v>
      </c>
      <c r="BW408" s="3" t="s">
        <v>197</v>
      </c>
      <c r="CB408" s="3" t="s">
        <v>155</v>
      </c>
      <c r="CF408" s="3" t="s">
        <v>318</v>
      </c>
      <c r="CG408" s="3" t="s">
        <v>155</v>
      </c>
      <c r="CH408" s="3">
        <v>2.0</v>
      </c>
      <c r="CI408" s="3" t="s">
        <v>172</v>
      </c>
      <c r="CS408" s="3" t="s">
        <v>155</v>
      </c>
      <c r="CY408" s="3" t="s">
        <v>180</v>
      </c>
      <c r="CZ408" s="3" t="s">
        <v>179</v>
      </c>
      <c r="DA408" s="3" t="s">
        <v>179</v>
      </c>
      <c r="DB408" s="3" t="s">
        <v>199</v>
      </c>
      <c r="DC408" s="3" t="s">
        <v>179</v>
      </c>
      <c r="DD408" s="3" t="s">
        <v>179</v>
      </c>
      <c r="DE408" s="3" t="s">
        <v>200</v>
      </c>
      <c r="DF408" s="3" t="s">
        <v>230</v>
      </c>
      <c r="DG408" s="3" t="s">
        <v>230</v>
      </c>
      <c r="DH408" s="3" t="s">
        <v>230</v>
      </c>
      <c r="DI408" s="3" t="s">
        <v>230</v>
      </c>
      <c r="DJ408" s="3" t="s">
        <v>230</v>
      </c>
      <c r="DK408" s="3" t="s">
        <v>197</v>
      </c>
      <c r="DL408" s="3" t="s">
        <v>197</v>
      </c>
      <c r="DM408" s="3" t="s">
        <v>197</v>
      </c>
      <c r="DN408" s="3" t="s">
        <v>197</v>
      </c>
      <c r="DO408" s="3" t="s">
        <v>196</v>
      </c>
      <c r="DP408" s="3" t="s">
        <v>196</v>
      </c>
      <c r="DQ408" s="3" t="s">
        <v>203</v>
      </c>
      <c r="DR408" s="3" t="s">
        <v>203</v>
      </c>
      <c r="DS408" s="3" t="s">
        <v>203</v>
      </c>
      <c r="DT408" s="3" t="s">
        <v>203</v>
      </c>
      <c r="DU408" s="3" t="s">
        <v>196</v>
      </c>
      <c r="DV408" s="3" t="s">
        <v>196</v>
      </c>
      <c r="DW408" s="3" t="s">
        <v>196</v>
      </c>
      <c r="DX408" s="3" t="s">
        <v>196</v>
      </c>
      <c r="DY408" s="3" t="s">
        <v>196</v>
      </c>
      <c r="DZ408" s="3" t="s">
        <v>196</v>
      </c>
      <c r="EA408" s="3" t="s">
        <v>155</v>
      </c>
      <c r="EB408" s="3" t="s">
        <v>155</v>
      </c>
      <c r="EC408" s="3" t="s">
        <v>155</v>
      </c>
      <c r="ED408" s="3" t="s">
        <v>155</v>
      </c>
      <c r="EE408" s="3" t="s">
        <v>155</v>
      </c>
      <c r="EF408" s="3" t="s">
        <v>155</v>
      </c>
      <c r="EG408" s="3" t="s">
        <v>155</v>
      </c>
      <c r="EH408" s="3" t="s">
        <v>204</v>
      </c>
      <c r="EI408" s="3" t="s">
        <v>204</v>
      </c>
      <c r="EJ408" s="3" t="s">
        <v>204</v>
      </c>
      <c r="EK408" s="3" t="s">
        <v>215</v>
      </c>
      <c r="EL408" s="3" t="s">
        <v>182</v>
      </c>
      <c r="EM408" s="3" t="s">
        <v>182</v>
      </c>
      <c r="EN408" s="3" t="s">
        <v>215</v>
      </c>
      <c r="EO408" s="3" t="s">
        <v>205</v>
      </c>
      <c r="EP408" s="3" t="s">
        <v>206</v>
      </c>
      <c r="EQ408" s="3" t="s">
        <v>206</v>
      </c>
      <c r="ER408" s="3" t="s">
        <v>206</v>
      </c>
      <c r="ES408" s="3" t="s">
        <v>206</v>
      </c>
      <c r="ET408" s="3" t="s">
        <v>206</v>
      </c>
      <c r="EU408" s="3" t="s">
        <v>206</v>
      </c>
      <c r="EV408" s="3" t="s">
        <v>724</v>
      </c>
      <c r="EW408" s="4" t="str">
        <f>TEXT("6284128277113153252","0")</f>
        <v>6284128277113153252</v>
      </c>
    </row>
    <row r="409">
      <c r="A409" s="2">
        <v>45853.637291666666</v>
      </c>
      <c r="B409" s="3" t="s">
        <v>153</v>
      </c>
      <c r="C409" s="3" t="s">
        <v>155</v>
      </c>
      <c r="E409" s="3" t="s">
        <v>155</v>
      </c>
      <c r="F409" s="3" t="s">
        <v>155</v>
      </c>
      <c r="G409" s="3" t="s">
        <v>155</v>
      </c>
      <c r="J409" s="3" t="s">
        <v>186</v>
      </c>
      <c r="O409" s="3" t="s">
        <v>186</v>
      </c>
      <c r="S409" s="3" t="s">
        <v>158</v>
      </c>
      <c r="X409" s="3" t="s">
        <v>158</v>
      </c>
      <c r="AB409" s="3" t="s">
        <v>157</v>
      </c>
      <c r="AG409" s="3" t="s">
        <v>159</v>
      </c>
      <c r="AH409" s="3">
        <v>2025.0</v>
      </c>
      <c r="AI409" s="3" t="s">
        <v>187</v>
      </c>
      <c r="AJ409" s="3" t="s">
        <v>188</v>
      </c>
      <c r="AN409" s="3" t="s">
        <v>246</v>
      </c>
      <c r="AP409" s="3" t="s">
        <v>210</v>
      </c>
      <c r="AQ409" s="3" t="s">
        <v>225</v>
      </c>
      <c r="AR409" s="3" t="s">
        <v>225</v>
      </c>
      <c r="AS409" s="3" t="s">
        <v>225</v>
      </c>
      <c r="AT409" s="3" t="s">
        <v>234</v>
      </c>
      <c r="AU409" s="3" t="s">
        <v>153</v>
      </c>
      <c r="AV409" s="3" t="s">
        <v>153</v>
      </c>
      <c r="AW409" s="3" t="s">
        <v>219</v>
      </c>
      <c r="AX409" s="3" t="s">
        <v>153</v>
      </c>
      <c r="AY409" s="3" t="s">
        <v>212</v>
      </c>
      <c r="BD409" s="3" t="s">
        <v>153</v>
      </c>
      <c r="BE409" s="3" t="s">
        <v>156</v>
      </c>
      <c r="BF409" s="3" t="s">
        <v>220</v>
      </c>
      <c r="BG409" s="3" t="s">
        <v>156</v>
      </c>
      <c r="BH409" s="3" t="s">
        <v>220</v>
      </c>
      <c r="BI409" s="3" t="s">
        <v>193</v>
      </c>
      <c r="BJ409" s="3" t="s">
        <v>193</v>
      </c>
      <c r="BK409" s="3" t="s">
        <v>193</v>
      </c>
      <c r="BL409" s="3" t="s">
        <v>165</v>
      </c>
      <c r="BM409" s="3" t="s">
        <v>193</v>
      </c>
      <c r="BN409" s="3" t="s">
        <v>165</v>
      </c>
      <c r="BO409" s="3" t="s">
        <v>193</v>
      </c>
      <c r="BP409" s="3" t="s">
        <v>193</v>
      </c>
      <c r="BQ409" s="3" t="s">
        <v>197</v>
      </c>
      <c r="BR409" s="3" t="s">
        <v>196</v>
      </c>
      <c r="BS409" s="3" t="s">
        <v>196</v>
      </c>
      <c r="BT409" s="3" t="s">
        <v>196</v>
      </c>
      <c r="BU409" s="3" t="s">
        <v>196</v>
      </c>
      <c r="BV409" s="3" t="s">
        <v>197</v>
      </c>
      <c r="BW409" s="3" t="s">
        <v>197</v>
      </c>
      <c r="BX409" s="3" t="s">
        <v>193</v>
      </c>
      <c r="BY409" s="3" t="s">
        <v>193</v>
      </c>
      <c r="BZ409" s="3" t="s">
        <v>193</v>
      </c>
      <c r="CA409" s="3" t="s">
        <v>193</v>
      </c>
      <c r="CB409" s="3" t="s">
        <v>155</v>
      </c>
      <c r="CF409" s="3" t="s">
        <v>155</v>
      </c>
      <c r="CG409" s="3" t="s">
        <v>155</v>
      </c>
      <c r="CH409" s="3">
        <v>0.0</v>
      </c>
      <c r="CI409" s="3" t="s">
        <v>172</v>
      </c>
      <c r="CS409" s="3" t="s">
        <v>155</v>
      </c>
      <c r="CY409" s="3" t="s">
        <v>201</v>
      </c>
      <c r="CZ409" s="3" t="s">
        <v>199</v>
      </c>
      <c r="DA409" s="3" t="s">
        <v>199</v>
      </c>
      <c r="DB409" s="3" t="s">
        <v>199</v>
      </c>
      <c r="DC409" s="3" t="s">
        <v>199</v>
      </c>
      <c r="DD409" s="3" t="s">
        <v>199</v>
      </c>
      <c r="DE409" s="3" t="s">
        <v>179</v>
      </c>
      <c r="DF409" s="3" t="s">
        <v>201</v>
      </c>
      <c r="DG409" s="3" t="s">
        <v>180</v>
      </c>
      <c r="DH409" s="3" t="s">
        <v>201</v>
      </c>
      <c r="DI409" s="3" t="s">
        <v>180</v>
      </c>
      <c r="DJ409" s="3" t="s">
        <v>201</v>
      </c>
      <c r="DK409" s="3" t="s">
        <v>196</v>
      </c>
      <c r="DL409" s="3" t="s">
        <v>197</v>
      </c>
      <c r="DM409" s="3" t="s">
        <v>197</v>
      </c>
      <c r="DN409" s="3" t="s">
        <v>196</v>
      </c>
      <c r="DO409" s="3" t="s">
        <v>197</v>
      </c>
      <c r="DP409" s="3" t="s">
        <v>197</v>
      </c>
      <c r="DQ409" s="3" t="s">
        <v>197</v>
      </c>
      <c r="DR409" s="3" t="s">
        <v>196</v>
      </c>
      <c r="DS409" s="3" t="s">
        <v>196</v>
      </c>
      <c r="DT409" s="3" t="s">
        <v>197</v>
      </c>
      <c r="DU409" s="3" t="s">
        <v>197</v>
      </c>
      <c r="DV409" s="3" t="s">
        <v>202</v>
      </c>
      <c r="DW409" s="3" t="s">
        <v>202</v>
      </c>
      <c r="DX409" s="3" t="s">
        <v>202</v>
      </c>
      <c r="DY409" s="3" t="s">
        <v>196</v>
      </c>
      <c r="DZ409" s="3" t="s">
        <v>196</v>
      </c>
      <c r="EA409" s="3" t="s">
        <v>155</v>
      </c>
      <c r="EB409" s="3" t="s">
        <v>155</v>
      </c>
      <c r="EC409" s="3" t="s">
        <v>155</v>
      </c>
      <c r="ED409" s="3" t="s">
        <v>155</v>
      </c>
      <c r="EE409" s="3" t="s">
        <v>155</v>
      </c>
      <c r="EF409" s="3" t="s">
        <v>155</v>
      </c>
      <c r="EG409" s="3" t="s">
        <v>155</v>
      </c>
      <c r="EH409" s="3" t="s">
        <v>204</v>
      </c>
      <c r="EI409" s="3" t="s">
        <v>204</v>
      </c>
      <c r="EJ409" s="3" t="s">
        <v>204</v>
      </c>
      <c r="EK409" s="3" t="s">
        <v>204</v>
      </c>
      <c r="EL409" s="3" t="s">
        <v>182</v>
      </c>
      <c r="EM409" s="3" t="s">
        <v>215</v>
      </c>
      <c r="EN409" s="3" t="s">
        <v>222</v>
      </c>
      <c r="EO409" s="3" t="s">
        <v>205</v>
      </c>
      <c r="EP409" s="3" t="s">
        <v>205</v>
      </c>
      <c r="EQ409" s="3" t="s">
        <v>205</v>
      </c>
      <c r="ER409" s="3" t="s">
        <v>206</v>
      </c>
      <c r="ES409" s="3" t="s">
        <v>206</v>
      </c>
      <c r="ET409" s="3" t="s">
        <v>206</v>
      </c>
      <c r="EU409" s="3" t="s">
        <v>192</v>
      </c>
      <c r="EV409" s="3" t="s">
        <v>725</v>
      </c>
      <c r="EW409" s="4" t="str">
        <f>TEXT("6284162624424462126","0")</f>
        <v>6284162624424462126</v>
      </c>
    </row>
    <row r="410">
      <c r="A410" s="2">
        <v>45853.66311342592</v>
      </c>
      <c r="B410" s="3" t="s">
        <v>153</v>
      </c>
      <c r="C410" s="3" t="s">
        <v>155</v>
      </c>
      <c r="E410" s="3" t="s">
        <v>155</v>
      </c>
      <c r="F410" s="3" t="s">
        <v>155</v>
      </c>
      <c r="G410" s="3" t="s">
        <v>153</v>
      </c>
      <c r="K410" s="3" t="s">
        <v>185</v>
      </c>
      <c r="O410" s="3" t="s">
        <v>186</v>
      </c>
      <c r="T410" s="3" t="s">
        <v>186</v>
      </c>
      <c r="Y410" s="3" t="s">
        <v>186</v>
      </c>
      <c r="AE410" s="3" t="s">
        <v>185</v>
      </c>
      <c r="AG410" s="3" t="s">
        <v>217</v>
      </c>
      <c r="AH410" s="3">
        <v>2018.0</v>
      </c>
      <c r="AI410" s="3" t="s">
        <v>286</v>
      </c>
      <c r="AO410" s="3" t="s">
        <v>153</v>
      </c>
      <c r="AP410" s="3" t="s">
        <v>190</v>
      </c>
      <c r="AQ410" s="3" t="s">
        <v>210</v>
      </c>
      <c r="AR410" s="3" t="s">
        <v>210</v>
      </c>
      <c r="AS410" s="3" t="s">
        <v>243</v>
      </c>
      <c r="AT410" s="3" t="s">
        <v>251</v>
      </c>
      <c r="AU410" s="3" t="s">
        <v>153</v>
      </c>
      <c r="AV410" s="3" t="s">
        <v>155</v>
      </c>
      <c r="BD410" s="3" t="s">
        <v>153</v>
      </c>
      <c r="BE410" s="3" t="s">
        <v>227</v>
      </c>
      <c r="BF410" s="3" t="s">
        <v>164</v>
      </c>
      <c r="BG410" s="3" t="s">
        <v>156</v>
      </c>
      <c r="BH410" s="3" t="s">
        <v>220</v>
      </c>
      <c r="BI410" s="3" t="s">
        <v>194</v>
      </c>
      <c r="BJ410" s="3" t="s">
        <v>192</v>
      </c>
      <c r="BK410" s="3" t="s">
        <v>192</v>
      </c>
      <c r="BL410" s="3" t="s">
        <v>194</v>
      </c>
      <c r="BM410" s="3" t="s">
        <v>195</v>
      </c>
      <c r="BN410" s="3" t="s">
        <v>192</v>
      </c>
      <c r="BO410" s="3" t="s">
        <v>194</v>
      </c>
      <c r="BP410" s="3" t="s">
        <v>195</v>
      </c>
      <c r="BQ410" s="3" t="s">
        <v>203</v>
      </c>
      <c r="BR410" s="3" t="s">
        <v>196</v>
      </c>
      <c r="BS410" s="3" t="s">
        <v>181</v>
      </c>
      <c r="BT410" s="3" t="s">
        <v>181</v>
      </c>
      <c r="BU410" s="3" t="s">
        <v>196</v>
      </c>
      <c r="BV410" s="3" t="s">
        <v>196</v>
      </c>
      <c r="BW410" s="3" t="s">
        <v>196</v>
      </c>
      <c r="BX410" s="3" t="s">
        <v>192</v>
      </c>
      <c r="BY410" s="3" t="s">
        <v>192</v>
      </c>
      <c r="BZ410" s="3" t="s">
        <v>195</v>
      </c>
      <c r="CA410" s="3" t="s">
        <v>194</v>
      </c>
      <c r="CB410" s="3" t="s">
        <v>153</v>
      </c>
      <c r="CC410" s="3" t="s">
        <v>235</v>
      </c>
      <c r="CD410" s="3" t="s">
        <v>168</v>
      </c>
      <c r="CE410" s="3" t="s">
        <v>169</v>
      </c>
      <c r="CF410" s="3" t="s">
        <v>155</v>
      </c>
      <c r="CG410" s="3" t="s">
        <v>198</v>
      </c>
      <c r="CH410" s="3">
        <v>2.0</v>
      </c>
      <c r="CI410" s="3" t="s">
        <v>172</v>
      </c>
      <c r="CS410" s="3" t="s">
        <v>155</v>
      </c>
      <c r="CY410" s="3" t="s">
        <v>178</v>
      </c>
      <c r="CZ410" s="3" t="s">
        <v>229</v>
      </c>
      <c r="DA410" s="3" t="s">
        <v>199</v>
      </c>
      <c r="DB410" s="3" t="s">
        <v>179</v>
      </c>
      <c r="DC410" s="3" t="s">
        <v>179</v>
      </c>
      <c r="DD410" s="3" t="s">
        <v>179</v>
      </c>
      <c r="DE410" s="3" t="s">
        <v>200</v>
      </c>
      <c r="DF410" s="3" t="s">
        <v>201</v>
      </c>
      <c r="DG410" s="3" t="s">
        <v>180</v>
      </c>
      <c r="DH410" s="3" t="s">
        <v>201</v>
      </c>
      <c r="DI410" s="3" t="s">
        <v>180</v>
      </c>
      <c r="DJ410" s="3" t="s">
        <v>180</v>
      </c>
      <c r="DK410" s="3" t="s">
        <v>196</v>
      </c>
      <c r="DL410" s="3" t="s">
        <v>197</v>
      </c>
      <c r="DM410" s="3" t="s">
        <v>202</v>
      </c>
      <c r="DN410" s="3" t="s">
        <v>196</v>
      </c>
      <c r="DO410" s="3" t="s">
        <v>203</v>
      </c>
      <c r="DP410" s="3" t="s">
        <v>203</v>
      </c>
      <c r="DQ410" s="3" t="s">
        <v>181</v>
      </c>
      <c r="DR410" s="3" t="s">
        <v>181</v>
      </c>
      <c r="DS410" s="3" t="s">
        <v>203</v>
      </c>
      <c r="DT410" s="3" t="s">
        <v>203</v>
      </c>
      <c r="DU410" s="3" t="s">
        <v>202</v>
      </c>
      <c r="DV410" s="3" t="s">
        <v>202</v>
      </c>
      <c r="DW410" s="3" t="s">
        <v>202</v>
      </c>
      <c r="DX410" s="3" t="s">
        <v>181</v>
      </c>
      <c r="DY410" s="3" t="s">
        <v>196</v>
      </c>
      <c r="DZ410" s="3" t="s">
        <v>196</v>
      </c>
      <c r="EA410" s="3" t="s">
        <v>214</v>
      </c>
      <c r="EB410" s="3" t="s">
        <v>155</v>
      </c>
      <c r="EC410" s="3" t="s">
        <v>155</v>
      </c>
      <c r="ED410" s="3" t="s">
        <v>155</v>
      </c>
      <c r="EE410" s="3" t="s">
        <v>155</v>
      </c>
      <c r="EF410" s="3" t="s">
        <v>214</v>
      </c>
      <c r="EG410" s="3" t="s">
        <v>155</v>
      </c>
      <c r="EH410" s="3" t="s">
        <v>204</v>
      </c>
      <c r="EI410" s="3" t="s">
        <v>204</v>
      </c>
      <c r="EJ410" s="3" t="s">
        <v>204</v>
      </c>
      <c r="EK410" s="3" t="s">
        <v>204</v>
      </c>
      <c r="EL410" s="3" t="s">
        <v>182</v>
      </c>
      <c r="EM410" s="3" t="s">
        <v>204</v>
      </c>
      <c r="EN410" s="3" t="s">
        <v>204</v>
      </c>
      <c r="EO410" s="3" t="s">
        <v>205</v>
      </c>
      <c r="EP410" s="3" t="s">
        <v>192</v>
      </c>
      <c r="EQ410" s="3" t="s">
        <v>193</v>
      </c>
      <c r="ER410" s="3" t="s">
        <v>193</v>
      </c>
      <c r="ES410" s="3" t="s">
        <v>206</v>
      </c>
      <c r="ET410" s="3" t="s">
        <v>206</v>
      </c>
      <c r="EU410" s="3" t="s">
        <v>206</v>
      </c>
      <c r="EV410" s="3" t="s">
        <v>726</v>
      </c>
      <c r="EW410" s="4" t="str">
        <f>TEXT("6284184934342506139","0")</f>
        <v>6284184934342506139</v>
      </c>
    </row>
    <row r="411">
      <c r="A411" s="2">
        <v>45853.70282407408</v>
      </c>
      <c r="B411" s="3" t="s">
        <v>153</v>
      </c>
      <c r="C411" s="3" t="s">
        <v>155</v>
      </c>
      <c r="E411" s="3" t="s">
        <v>153</v>
      </c>
      <c r="F411" s="3" t="s">
        <v>155</v>
      </c>
      <c r="G411" s="3" t="s">
        <v>155</v>
      </c>
      <c r="J411" s="3" t="s">
        <v>186</v>
      </c>
      <c r="N411" s="3" t="s">
        <v>158</v>
      </c>
      <c r="R411" s="3" t="s">
        <v>157</v>
      </c>
      <c r="W411" s="3" t="s">
        <v>157</v>
      </c>
      <c r="AB411" s="3" t="s">
        <v>157</v>
      </c>
      <c r="AG411" s="3" t="s">
        <v>159</v>
      </c>
      <c r="AH411" s="3">
        <v>2003.0</v>
      </c>
      <c r="AI411" s="3" t="s">
        <v>187</v>
      </c>
      <c r="AJ411" s="3" t="s">
        <v>188</v>
      </c>
      <c r="AN411" s="3" t="s">
        <v>189</v>
      </c>
      <c r="AP411" s="3" t="s">
        <v>190</v>
      </c>
      <c r="AQ411" s="3" t="s">
        <v>190</v>
      </c>
      <c r="AR411" s="3" t="s">
        <v>190</v>
      </c>
      <c r="AS411" s="3" t="s">
        <v>190</v>
      </c>
      <c r="AT411" s="3" t="s">
        <v>162</v>
      </c>
      <c r="AU411" s="3" t="s">
        <v>155</v>
      </c>
      <c r="BD411" s="3" t="s">
        <v>153</v>
      </c>
      <c r="BE411" s="3" t="s">
        <v>156</v>
      </c>
      <c r="BF411" s="3" t="s">
        <v>164</v>
      </c>
      <c r="BG411" s="3" t="s">
        <v>156</v>
      </c>
      <c r="BH411" s="3" t="s">
        <v>164</v>
      </c>
      <c r="BI411" s="3" t="s">
        <v>193</v>
      </c>
      <c r="BJ411" s="3" t="s">
        <v>193</v>
      </c>
      <c r="BK411" s="3" t="s">
        <v>193</v>
      </c>
      <c r="BL411" s="3" t="s">
        <v>192</v>
      </c>
      <c r="BM411" s="3" t="s">
        <v>193</v>
      </c>
      <c r="BN411" s="3" t="s">
        <v>193</v>
      </c>
      <c r="BO411" s="3" t="s">
        <v>193</v>
      </c>
      <c r="BP411" s="3" t="s">
        <v>193</v>
      </c>
      <c r="BQ411" s="3" t="s">
        <v>166</v>
      </c>
      <c r="BR411" s="3" t="s">
        <v>197</v>
      </c>
      <c r="BS411" s="3" t="s">
        <v>196</v>
      </c>
      <c r="BT411" s="3" t="s">
        <v>166</v>
      </c>
      <c r="BU411" s="3" t="s">
        <v>197</v>
      </c>
      <c r="BV411" s="3" t="s">
        <v>197</v>
      </c>
      <c r="BW411" s="3" t="s">
        <v>166</v>
      </c>
      <c r="CB411" s="3" t="s">
        <v>155</v>
      </c>
      <c r="CF411" s="3" t="s">
        <v>155</v>
      </c>
      <c r="CG411" s="3" t="s">
        <v>240</v>
      </c>
      <c r="CH411" s="3">
        <v>2.0</v>
      </c>
      <c r="CI411" s="3" t="s">
        <v>172</v>
      </c>
      <c r="CS411" s="3" t="s">
        <v>155</v>
      </c>
      <c r="CY411" s="3" t="s">
        <v>221</v>
      </c>
      <c r="CZ411" s="3" t="s">
        <v>179</v>
      </c>
      <c r="DA411" s="3" t="s">
        <v>179</v>
      </c>
      <c r="DB411" s="3" t="s">
        <v>200</v>
      </c>
      <c r="DC411" s="3" t="s">
        <v>179</v>
      </c>
      <c r="DD411" s="3" t="s">
        <v>200</v>
      </c>
      <c r="DE411" s="3" t="s">
        <v>200</v>
      </c>
      <c r="DF411" s="3" t="s">
        <v>230</v>
      </c>
      <c r="DG411" s="3" t="s">
        <v>230</v>
      </c>
      <c r="DH411" s="3" t="s">
        <v>230</v>
      </c>
      <c r="DI411" s="3" t="s">
        <v>230</v>
      </c>
      <c r="DJ411" s="3" t="s">
        <v>230</v>
      </c>
      <c r="DK411" s="3" t="s">
        <v>202</v>
      </c>
      <c r="DL411" s="3" t="s">
        <v>202</v>
      </c>
      <c r="DM411" s="3" t="s">
        <v>202</v>
      </c>
      <c r="DN411" s="3" t="s">
        <v>203</v>
      </c>
      <c r="DO411" s="3" t="s">
        <v>202</v>
      </c>
      <c r="DP411" s="3" t="s">
        <v>202</v>
      </c>
      <c r="DQ411" s="3" t="s">
        <v>203</v>
      </c>
      <c r="DR411" s="3" t="s">
        <v>202</v>
      </c>
      <c r="DS411" s="3" t="s">
        <v>203</v>
      </c>
      <c r="DT411" s="3" t="s">
        <v>203</v>
      </c>
      <c r="DU411" s="3" t="s">
        <v>197</v>
      </c>
      <c r="DV411" s="3" t="s">
        <v>202</v>
      </c>
      <c r="DW411" s="3" t="s">
        <v>202</v>
      </c>
      <c r="DX411" s="3" t="s">
        <v>197</v>
      </c>
      <c r="DY411" s="3" t="s">
        <v>202</v>
      </c>
      <c r="DZ411" s="3" t="s">
        <v>202</v>
      </c>
      <c r="EA411" s="3" t="s">
        <v>155</v>
      </c>
      <c r="EB411" s="3" t="s">
        <v>155</v>
      </c>
      <c r="EC411" s="3" t="s">
        <v>155</v>
      </c>
      <c r="ED411" s="3" t="s">
        <v>155</v>
      </c>
      <c r="EE411" s="3" t="s">
        <v>155</v>
      </c>
      <c r="EF411" s="3" t="s">
        <v>155</v>
      </c>
      <c r="EG411" s="3" t="s">
        <v>155</v>
      </c>
      <c r="EH411" s="3" t="s">
        <v>204</v>
      </c>
      <c r="EI411" s="3" t="s">
        <v>204</v>
      </c>
      <c r="EJ411" s="3" t="s">
        <v>204</v>
      </c>
      <c r="EK411" s="3" t="s">
        <v>204</v>
      </c>
      <c r="EL411" s="3" t="s">
        <v>182</v>
      </c>
      <c r="EM411" s="3" t="s">
        <v>204</v>
      </c>
      <c r="EN411" s="3" t="s">
        <v>204</v>
      </c>
      <c r="EO411" s="3" t="s">
        <v>205</v>
      </c>
      <c r="EP411" s="3" t="s">
        <v>193</v>
      </c>
      <c r="EQ411" s="3" t="s">
        <v>206</v>
      </c>
      <c r="ER411" s="3" t="s">
        <v>206</v>
      </c>
      <c r="ES411" s="3" t="s">
        <v>206</v>
      </c>
      <c r="ET411" s="3" t="s">
        <v>206</v>
      </c>
      <c r="EU411" s="3" t="s">
        <v>205</v>
      </c>
      <c r="EV411" s="3" t="s">
        <v>727</v>
      </c>
      <c r="EW411" s="4" t="str">
        <f>TEXT("6284219244222471380","0")</f>
        <v>6284219244222471380</v>
      </c>
    </row>
    <row r="412">
      <c r="A412" s="2">
        <v>45853.71398148148</v>
      </c>
      <c r="B412" s="3" t="s">
        <v>153</v>
      </c>
      <c r="C412" s="3" t="s">
        <v>155</v>
      </c>
      <c r="E412" s="3" t="s">
        <v>155</v>
      </c>
      <c r="F412" s="3" t="s">
        <v>155</v>
      </c>
      <c r="G412" s="3" t="s">
        <v>153</v>
      </c>
      <c r="I412" s="3" t="s">
        <v>158</v>
      </c>
      <c r="O412" s="3" t="s">
        <v>186</v>
      </c>
      <c r="R412" s="3" t="s">
        <v>157</v>
      </c>
      <c r="W412" s="3" t="s">
        <v>157</v>
      </c>
      <c r="AB412" s="3" t="s">
        <v>157</v>
      </c>
      <c r="AG412" s="3" t="s">
        <v>224</v>
      </c>
      <c r="AH412" s="3">
        <v>2020.0</v>
      </c>
      <c r="AI412" s="3" t="s">
        <v>286</v>
      </c>
      <c r="AO412" s="3" t="s">
        <v>153</v>
      </c>
      <c r="AP412" s="3" t="s">
        <v>225</v>
      </c>
      <c r="AQ412" s="3" t="s">
        <v>243</v>
      </c>
      <c r="AR412" s="3" t="s">
        <v>225</v>
      </c>
      <c r="AS412" s="3" t="s">
        <v>210</v>
      </c>
      <c r="AT412" s="3" t="s">
        <v>162</v>
      </c>
      <c r="AU412" s="3" t="s">
        <v>155</v>
      </c>
      <c r="BD412" s="3" t="s">
        <v>153</v>
      </c>
      <c r="BE412" s="3" t="s">
        <v>156</v>
      </c>
      <c r="BF412" s="3" t="s">
        <v>213</v>
      </c>
      <c r="BG412" s="3" t="s">
        <v>156</v>
      </c>
      <c r="BH412" s="3" t="s">
        <v>156</v>
      </c>
      <c r="BI412" s="3" t="s">
        <v>165</v>
      </c>
      <c r="BJ412" s="3" t="s">
        <v>165</v>
      </c>
      <c r="BK412" s="3" t="s">
        <v>165</v>
      </c>
      <c r="BL412" s="3" t="s">
        <v>165</v>
      </c>
      <c r="BM412" s="3" t="s">
        <v>165</v>
      </c>
      <c r="BN412" s="3" t="s">
        <v>165</v>
      </c>
      <c r="BO412" s="3" t="s">
        <v>165</v>
      </c>
      <c r="BP412" s="3" t="s">
        <v>165</v>
      </c>
      <c r="BQ412" s="3" t="s">
        <v>197</v>
      </c>
      <c r="BR412" s="3" t="s">
        <v>197</v>
      </c>
      <c r="BS412" s="3" t="s">
        <v>166</v>
      </c>
      <c r="BT412" s="3" t="s">
        <v>197</v>
      </c>
      <c r="BU412" s="3" t="s">
        <v>197</v>
      </c>
      <c r="BV412" s="3" t="s">
        <v>197</v>
      </c>
      <c r="BW412" s="3" t="s">
        <v>197</v>
      </c>
      <c r="CB412" s="3" t="s">
        <v>153</v>
      </c>
      <c r="CC412" s="3" t="s">
        <v>167</v>
      </c>
      <c r="CD412" s="3" t="s">
        <v>168</v>
      </c>
      <c r="CE412" s="3" t="s">
        <v>322</v>
      </c>
      <c r="CF412" s="3" t="s">
        <v>155</v>
      </c>
      <c r="CG412" s="3" t="s">
        <v>256</v>
      </c>
      <c r="CH412" s="3">
        <v>2.0</v>
      </c>
      <c r="CI412" s="3" t="s">
        <v>172</v>
      </c>
      <c r="CS412" s="3" t="s">
        <v>155</v>
      </c>
      <c r="CY412" s="3" t="s">
        <v>180</v>
      </c>
      <c r="CZ412" s="3" t="s">
        <v>199</v>
      </c>
      <c r="DA412" s="3" t="s">
        <v>200</v>
      </c>
      <c r="DB412" s="3" t="s">
        <v>200</v>
      </c>
      <c r="DC412" s="3" t="s">
        <v>199</v>
      </c>
      <c r="DD412" s="3" t="s">
        <v>200</v>
      </c>
      <c r="DE412" s="3" t="s">
        <v>200</v>
      </c>
      <c r="DF412" s="3" t="s">
        <v>178</v>
      </c>
      <c r="DG412" s="3" t="s">
        <v>178</v>
      </c>
      <c r="DH412" s="3" t="s">
        <v>230</v>
      </c>
      <c r="DI412" s="3" t="s">
        <v>230</v>
      </c>
      <c r="DJ412" s="3" t="s">
        <v>230</v>
      </c>
      <c r="DK412" s="3" t="s">
        <v>196</v>
      </c>
      <c r="DL412" s="3" t="s">
        <v>196</v>
      </c>
      <c r="DM412" s="3" t="s">
        <v>197</v>
      </c>
      <c r="DN412" s="3" t="s">
        <v>202</v>
      </c>
      <c r="DO412" s="3" t="s">
        <v>202</v>
      </c>
      <c r="DP412" s="3" t="s">
        <v>202</v>
      </c>
      <c r="DQ412" s="3" t="s">
        <v>203</v>
      </c>
      <c r="DR412" s="3" t="s">
        <v>203</v>
      </c>
      <c r="DS412" s="3" t="s">
        <v>203</v>
      </c>
      <c r="DT412" s="3" t="s">
        <v>203</v>
      </c>
      <c r="DU412" s="3" t="s">
        <v>203</v>
      </c>
      <c r="DV412" s="3" t="s">
        <v>197</v>
      </c>
      <c r="DW412" s="3" t="s">
        <v>202</v>
      </c>
      <c r="DX412" s="3" t="s">
        <v>203</v>
      </c>
      <c r="DY412" s="3" t="s">
        <v>202</v>
      </c>
      <c r="DZ412" s="3" t="s">
        <v>202</v>
      </c>
      <c r="EA412" s="3" t="s">
        <v>155</v>
      </c>
      <c r="EB412" s="3" t="s">
        <v>155</v>
      </c>
      <c r="EC412" s="3" t="s">
        <v>155</v>
      </c>
      <c r="ED412" s="3" t="s">
        <v>155</v>
      </c>
      <c r="EE412" s="3" t="s">
        <v>155</v>
      </c>
      <c r="EF412" s="3" t="s">
        <v>155</v>
      </c>
      <c r="EG412" s="3" t="s">
        <v>155</v>
      </c>
      <c r="EH412" s="3" t="s">
        <v>222</v>
      </c>
      <c r="EI412" s="3" t="s">
        <v>222</v>
      </c>
      <c r="EJ412" s="3" t="s">
        <v>222</v>
      </c>
      <c r="EK412" s="3" t="s">
        <v>182</v>
      </c>
      <c r="EL412" s="3" t="s">
        <v>182</v>
      </c>
      <c r="EM412" s="3" t="s">
        <v>182</v>
      </c>
      <c r="EN412" s="3" t="s">
        <v>182</v>
      </c>
      <c r="EO412" s="3" t="s">
        <v>206</v>
      </c>
      <c r="EP412" s="3" t="s">
        <v>206</v>
      </c>
      <c r="EQ412" s="3" t="s">
        <v>206</v>
      </c>
      <c r="ER412" s="3" t="s">
        <v>206</v>
      </c>
      <c r="ES412" s="3" t="s">
        <v>206</v>
      </c>
      <c r="ET412" s="3" t="s">
        <v>206</v>
      </c>
      <c r="EU412" s="3" t="s">
        <v>206</v>
      </c>
      <c r="EV412" s="3" t="s">
        <v>728</v>
      </c>
      <c r="EW412" s="4" t="str">
        <f>TEXT("6284228884716515159","0")</f>
        <v>6284228884716515159</v>
      </c>
    </row>
    <row r="413">
      <c r="A413" s="2">
        <v>45853.777916666666</v>
      </c>
      <c r="B413" s="3" t="s">
        <v>153</v>
      </c>
      <c r="C413" s="3" t="s">
        <v>155</v>
      </c>
      <c r="E413" s="3" t="s">
        <v>155</v>
      </c>
      <c r="F413" s="3" t="s">
        <v>155</v>
      </c>
      <c r="G413" s="3" t="s">
        <v>155</v>
      </c>
      <c r="I413" s="3" t="s">
        <v>158</v>
      </c>
      <c r="O413" s="3" t="s">
        <v>186</v>
      </c>
      <c r="R413" s="3" t="s">
        <v>157</v>
      </c>
      <c r="W413" s="3" t="s">
        <v>157</v>
      </c>
      <c r="AB413" s="3" t="s">
        <v>157</v>
      </c>
      <c r="AG413" s="3" t="s">
        <v>729</v>
      </c>
      <c r="AH413" s="3">
        <v>2025.0</v>
      </c>
      <c r="AI413" s="3" t="s">
        <v>253</v>
      </c>
      <c r="AP413" s="3" t="s">
        <v>210</v>
      </c>
      <c r="AQ413" s="3" t="s">
        <v>210</v>
      </c>
      <c r="AR413" s="3" t="s">
        <v>210</v>
      </c>
      <c r="AS413" s="3" t="s">
        <v>243</v>
      </c>
      <c r="AT413" s="3" t="s">
        <v>218</v>
      </c>
      <c r="AU413" s="3" t="s">
        <v>153</v>
      </c>
      <c r="AV413" s="3" t="s">
        <v>153</v>
      </c>
      <c r="AW413" s="3" t="s">
        <v>315</v>
      </c>
      <c r="AX413" s="3" t="s">
        <v>153</v>
      </c>
      <c r="AY413" s="3" t="s">
        <v>297</v>
      </c>
      <c r="BD413" s="3" t="s">
        <v>153</v>
      </c>
      <c r="BE413" s="3" t="s">
        <v>156</v>
      </c>
      <c r="BF413" s="3" t="s">
        <v>164</v>
      </c>
      <c r="BG413" s="3" t="s">
        <v>156</v>
      </c>
      <c r="BH413" s="3" t="s">
        <v>164</v>
      </c>
      <c r="BI413" s="3" t="s">
        <v>165</v>
      </c>
      <c r="BJ413" s="3" t="s">
        <v>165</v>
      </c>
      <c r="BK413" s="3" t="s">
        <v>165</v>
      </c>
      <c r="BL413" s="3" t="s">
        <v>165</v>
      </c>
      <c r="BM413" s="3" t="s">
        <v>165</v>
      </c>
      <c r="BN413" s="3" t="s">
        <v>165</v>
      </c>
      <c r="BO413" s="3" t="s">
        <v>165</v>
      </c>
      <c r="BP413" s="3" t="s">
        <v>165</v>
      </c>
      <c r="BQ413" s="3" t="s">
        <v>197</v>
      </c>
      <c r="BR413" s="3" t="s">
        <v>196</v>
      </c>
      <c r="BS413" s="3" t="s">
        <v>197</v>
      </c>
      <c r="BT413" s="3" t="s">
        <v>166</v>
      </c>
      <c r="BU413" s="3" t="s">
        <v>203</v>
      </c>
      <c r="BV413" s="3" t="s">
        <v>203</v>
      </c>
      <c r="BW413" s="3" t="s">
        <v>196</v>
      </c>
      <c r="BX413" s="3" t="s">
        <v>193</v>
      </c>
      <c r="BY413" s="3" t="s">
        <v>193</v>
      </c>
      <c r="BZ413" s="3" t="s">
        <v>193</v>
      </c>
      <c r="CA413" s="3" t="s">
        <v>193</v>
      </c>
      <c r="CB413" s="3" t="s">
        <v>155</v>
      </c>
      <c r="CF413" s="3" t="s">
        <v>155</v>
      </c>
      <c r="CG413" s="3" t="s">
        <v>256</v>
      </c>
      <c r="CH413" s="3">
        <v>4.0</v>
      </c>
      <c r="CI413" s="3" t="s">
        <v>172</v>
      </c>
      <c r="CS413" s="3" t="s">
        <v>155</v>
      </c>
      <c r="CY413" s="3" t="s">
        <v>201</v>
      </c>
      <c r="CZ413" s="3" t="s">
        <v>199</v>
      </c>
      <c r="DA413" s="3" t="s">
        <v>199</v>
      </c>
      <c r="DB413" s="3" t="s">
        <v>199</v>
      </c>
      <c r="DC413" s="3" t="s">
        <v>199</v>
      </c>
      <c r="DD413" s="3" t="s">
        <v>199</v>
      </c>
      <c r="DE413" s="3" t="s">
        <v>199</v>
      </c>
      <c r="DF413" s="3" t="s">
        <v>201</v>
      </c>
      <c r="DG413" s="3" t="s">
        <v>201</v>
      </c>
      <c r="DH413" s="3" t="s">
        <v>201</v>
      </c>
      <c r="DI413" s="3" t="s">
        <v>201</v>
      </c>
      <c r="DJ413" s="3" t="s">
        <v>201</v>
      </c>
      <c r="DK413" s="3" t="s">
        <v>196</v>
      </c>
      <c r="DL413" s="3" t="s">
        <v>197</v>
      </c>
      <c r="DM413" s="3" t="s">
        <v>202</v>
      </c>
      <c r="DN413" s="3" t="s">
        <v>202</v>
      </c>
      <c r="DO413" s="3" t="s">
        <v>202</v>
      </c>
      <c r="DP413" s="3" t="s">
        <v>202</v>
      </c>
      <c r="DQ413" s="3" t="s">
        <v>197</v>
      </c>
      <c r="DR413" s="3" t="s">
        <v>202</v>
      </c>
      <c r="DS413" s="3" t="s">
        <v>181</v>
      </c>
      <c r="DT413" s="3" t="s">
        <v>181</v>
      </c>
      <c r="DU413" s="3" t="s">
        <v>202</v>
      </c>
      <c r="DV413" s="3" t="s">
        <v>181</v>
      </c>
      <c r="DW413" s="3" t="s">
        <v>181</v>
      </c>
      <c r="DX413" s="3" t="s">
        <v>181</v>
      </c>
      <c r="DY413" s="3" t="s">
        <v>181</v>
      </c>
      <c r="DZ413" s="3" t="s">
        <v>181</v>
      </c>
      <c r="EA413" s="3" t="s">
        <v>155</v>
      </c>
      <c r="EB413" s="3" t="s">
        <v>214</v>
      </c>
      <c r="EC413" s="3" t="s">
        <v>214</v>
      </c>
      <c r="ED413" s="3" t="s">
        <v>155</v>
      </c>
      <c r="EE413" s="3" t="s">
        <v>155</v>
      </c>
      <c r="EF413" s="3" t="s">
        <v>214</v>
      </c>
      <c r="EG413" s="3" t="s">
        <v>155</v>
      </c>
      <c r="EH413" s="3" t="s">
        <v>204</v>
      </c>
      <c r="EI413" s="3" t="s">
        <v>204</v>
      </c>
      <c r="EJ413" s="3" t="s">
        <v>215</v>
      </c>
      <c r="EK413" s="3" t="s">
        <v>182</v>
      </c>
      <c r="EL413" s="3" t="s">
        <v>182</v>
      </c>
      <c r="EM413" s="3" t="s">
        <v>204</v>
      </c>
      <c r="EN413" s="3" t="s">
        <v>204</v>
      </c>
      <c r="EO413" s="3" t="s">
        <v>205</v>
      </c>
      <c r="EP413" s="3" t="s">
        <v>206</v>
      </c>
      <c r="EQ413" s="3" t="s">
        <v>192</v>
      </c>
      <c r="ER413" s="3" t="s">
        <v>183</v>
      </c>
      <c r="ES413" s="3" t="s">
        <v>183</v>
      </c>
      <c r="ET413" s="3" t="s">
        <v>183</v>
      </c>
      <c r="EU413" s="3" t="s">
        <v>205</v>
      </c>
      <c r="EV413" s="3" t="s">
        <v>730</v>
      </c>
      <c r="EW413" s="4" t="str">
        <f>TEXT("6284284126658564500","0")</f>
        <v>6284284126658564500</v>
      </c>
    </row>
    <row r="414">
      <c r="A414" s="2">
        <v>45853.79828703704</v>
      </c>
      <c r="B414" s="3" t="s">
        <v>153</v>
      </c>
      <c r="C414" s="3" t="s">
        <v>155</v>
      </c>
      <c r="E414" s="3" t="s">
        <v>155</v>
      </c>
      <c r="F414" s="3" t="s">
        <v>155</v>
      </c>
      <c r="G414" s="3" t="s">
        <v>155</v>
      </c>
      <c r="I414" s="3" t="s">
        <v>158</v>
      </c>
      <c r="N414" s="3" t="s">
        <v>158</v>
      </c>
      <c r="R414" s="3" t="s">
        <v>157</v>
      </c>
      <c r="W414" s="3" t="s">
        <v>157</v>
      </c>
      <c r="AF414" s="3" t="s">
        <v>156</v>
      </c>
      <c r="AG414" s="3" t="s">
        <v>159</v>
      </c>
      <c r="AH414" s="3">
        <v>2023.0</v>
      </c>
      <c r="AI414" s="3" t="s">
        <v>187</v>
      </c>
      <c r="AJ414" s="3" t="s">
        <v>188</v>
      </c>
      <c r="AN414" s="3" t="s">
        <v>189</v>
      </c>
      <c r="AP414" s="3" t="s">
        <v>190</v>
      </c>
      <c r="AQ414" s="3" t="s">
        <v>190</v>
      </c>
      <c r="AR414" s="3" t="s">
        <v>210</v>
      </c>
      <c r="AS414" s="3" t="s">
        <v>190</v>
      </c>
      <c r="AT414" s="3" t="s">
        <v>226</v>
      </c>
      <c r="AU414" s="3" t="s">
        <v>155</v>
      </c>
      <c r="BD414" s="3" t="s">
        <v>153</v>
      </c>
      <c r="BE414" s="3" t="s">
        <v>164</v>
      </c>
      <c r="BF414" s="3" t="s">
        <v>164</v>
      </c>
      <c r="BG414" s="3" t="s">
        <v>213</v>
      </c>
      <c r="BH414" s="3" t="s">
        <v>213</v>
      </c>
      <c r="BI414" s="3" t="s">
        <v>192</v>
      </c>
      <c r="BJ414" s="3" t="s">
        <v>195</v>
      </c>
      <c r="BK414" s="3" t="s">
        <v>193</v>
      </c>
      <c r="BL414" s="3" t="s">
        <v>195</v>
      </c>
      <c r="BM414" s="3" t="s">
        <v>195</v>
      </c>
      <c r="BN414" s="3" t="s">
        <v>192</v>
      </c>
      <c r="BO414" s="3" t="s">
        <v>195</v>
      </c>
      <c r="BP414" s="3" t="s">
        <v>193</v>
      </c>
      <c r="BQ414" s="3" t="s">
        <v>196</v>
      </c>
      <c r="BR414" s="3" t="s">
        <v>196</v>
      </c>
      <c r="BS414" s="3" t="s">
        <v>181</v>
      </c>
      <c r="BT414" s="3" t="s">
        <v>196</v>
      </c>
      <c r="BU414" s="3" t="s">
        <v>196</v>
      </c>
      <c r="BV414" s="3" t="s">
        <v>181</v>
      </c>
      <c r="BW414" s="3" t="s">
        <v>196</v>
      </c>
      <c r="CB414" s="3" t="s">
        <v>155</v>
      </c>
      <c r="CF414" s="3" t="s">
        <v>280</v>
      </c>
      <c r="CG414" s="3" t="s">
        <v>155</v>
      </c>
      <c r="CH414" s="3">
        <v>1.0</v>
      </c>
      <c r="CI414" s="3" t="s">
        <v>172</v>
      </c>
      <c r="CS414" s="3" t="s">
        <v>155</v>
      </c>
      <c r="CY414" s="3" t="s">
        <v>180</v>
      </c>
      <c r="CZ414" s="3" t="s">
        <v>179</v>
      </c>
      <c r="DA414" s="3" t="s">
        <v>179</v>
      </c>
      <c r="DB414" s="3" t="s">
        <v>179</v>
      </c>
      <c r="DC414" s="3" t="s">
        <v>200</v>
      </c>
      <c r="DD414" s="3" t="s">
        <v>179</v>
      </c>
      <c r="DE414" s="3" t="s">
        <v>200</v>
      </c>
      <c r="DF414" s="3" t="s">
        <v>230</v>
      </c>
      <c r="DG414" s="3" t="s">
        <v>180</v>
      </c>
      <c r="DH414" s="3" t="s">
        <v>180</v>
      </c>
      <c r="DI414" s="3" t="s">
        <v>180</v>
      </c>
      <c r="DJ414" s="3" t="s">
        <v>180</v>
      </c>
      <c r="DK414" s="3" t="s">
        <v>196</v>
      </c>
      <c r="DL414" s="3" t="s">
        <v>181</v>
      </c>
      <c r="DM414" s="3" t="s">
        <v>197</v>
      </c>
      <c r="DN414" s="3" t="s">
        <v>197</v>
      </c>
      <c r="DO414" s="3" t="s">
        <v>196</v>
      </c>
      <c r="DP414" s="3" t="s">
        <v>196</v>
      </c>
      <c r="DQ414" s="3" t="s">
        <v>197</v>
      </c>
      <c r="DR414" s="3" t="s">
        <v>196</v>
      </c>
      <c r="DS414" s="3" t="s">
        <v>203</v>
      </c>
      <c r="DT414" s="3" t="s">
        <v>203</v>
      </c>
      <c r="DU414" s="3" t="s">
        <v>197</v>
      </c>
      <c r="DV414" s="3" t="s">
        <v>202</v>
      </c>
      <c r="DW414" s="3" t="s">
        <v>202</v>
      </c>
      <c r="DX414" s="3" t="s">
        <v>196</v>
      </c>
      <c r="DY414" s="3" t="s">
        <v>196</v>
      </c>
      <c r="DZ414" s="3" t="s">
        <v>196</v>
      </c>
      <c r="EA414" s="3" t="s">
        <v>155</v>
      </c>
      <c r="EB414" s="3" t="s">
        <v>155</v>
      </c>
      <c r="EC414" s="3" t="s">
        <v>155</v>
      </c>
      <c r="ED414" s="3" t="s">
        <v>155</v>
      </c>
      <c r="EE414" s="3" t="s">
        <v>155</v>
      </c>
      <c r="EF414" s="3" t="s">
        <v>155</v>
      </c>
      <c r="EG414" s="3" t="s">
        <v>155</v>
      </c>
      <c r="EH414" s="3" t="s">
        <v>204</v>
      </c>
      <c r="EI414" s="3" t="s">
        <v>204</v>
      </c>
      <c r="EJ414" s="3" t="s">
        <v>204</v>
      </c>
      <c r="EK414" s="3" t="s">
        <v>222</v>
      </c>
      <c r="EL414" s="3" t="s">
        <v>182</v>
      </c>
      <c r="EM414" s="3" t="s">
        <v>182</v>
      </c>
      <c r="EN414" s="3" t="s">
        <v>247</v>
      </c>
      <c r="EO414" s="3" t="s">
        <v>192</v>
      </c>
      <c r="EP414" s="3" t="s">
        <v>192</v>
      </c>
      <c r="EQ414" s="3" t="s">
        <v>192</v>
      </c>
      <c r="ER414" s="3" t="s">
        <v>206</v>
      </c>
      <c r="ES414" s="3" t="s">
        <v>192</v>
      </c>
      <c r="ET414" s="3" t="s">
        <v>192</v>
      </c>
      <c r="EU414" s="3" t="s">
        <v>192</v>
      </c>
      <c r="EV414" s="3" t="s">
        <v>731</v>
      </c>
      <c r="EW414" s="4" t="str">
        <f>TEXT("6284301729911764138","0")</f>
        <v>6284301729911764138</v>
      </c>
    </row>
    <row r="415">
      <c r="A415" s="2">
        <v>45853.80851851852</v>
      </c>
      <c r="B415" s="3" t="s">
        <v>153</v>
      </c>
      <c r="C415" s="3" t="s">
        <v>155</v>
      </c>
      <c r="E415" s="3" t="s">
        <v>155</v>
      </c>
      <c r="F415" s="3" t="s">
        <v>155</v>
      </c>
      <c r="G415" s="3" t="s">
        <v>155</v>
      </c>
      <c r="J415" s="3" t="s">
        <v>186</v>
      </c>
      <c r="N415" s="3" t="s">
        <v>158</v>
      </c>
      <c r="R415" s="3" t="s">
        <v>157</v>
      </c>
      <c r="W415" s="3" t="s">
        <v>157</v>
      </c>
      <c r="AD415" s="3" t="s">
        <v>186</v>
      </c>
      <c r="AG415" s="3" t="s">
        <v>208</v>
      </c>
      <c r="AH415" s="3">
        <v>2012.0</v>
      </c>
      <c r="AI415" s="3" t="s">
        <v>187</v>
      </c>
      <c r="AK415" s="3" t="s">
        <v>258</v>
      </c>
      <c r="AN415" s="3" t="s">
        <v>270</v>
      </c>
      <c r="AP415" s="3" t="s">
        <v>225</v>
      </c>
      <c r="AQ415" s="3" t="s">
        <v>190</v>
      </c>
      <c r="AR415" s="3" t="s">
        <v>225</v>
      </c>
      <c r="AS415" s="3" t="s">
        <v>225</v>
      </c>
      <c r="AT415" s="3" t="s">
        <v>234</v>
      </c>
      <c r="AU415" s="3" t="s">
        <v>153</v>
      </c>
      <c r="AV415" s="3" t="s">
        <v>153</v>
      </c>
      <c r="AW415" s="3" t="s">
        <v>163</v>
      </c>
      <c r="AX415" s="3" t="s">
        <v>153</v>
      </c>
      <c r="AY415" s="3" t="s">
        <v>297</v>
      </c>
      <c r="BD415" s="3" t="s">
        <v>153</v>
      </c>
      <c r="BE415" s="3" t="s">
        <v>227</v>
      </c>
      <c r="BF415" s="3" t="s">
        <v>191</v>
      </c>
      <c r="BG415" s="3" t="s">
        <v>227</v>
      </c>
      <c r="BH415" s="3" t="s">
        <v>191</v>
      </c>
      <c r="BI415" s="3" t="s">
        <v>195</v>
      </c>
      <c r="BJ415" s="3" t="s">
        <v>195</v>
      </c>
      <c r="BK415" s="3" t="s">
        <v>195</v>
      </c>
      <c r="BL415" s="3" t="s">
        <v>195</v>
      </c>
      <c r="BM415" s="3" t="s">
        <v>195</v>
      </c>
      <c r="BN415" s="3" t="s">
        <v>195</v>
      </c>
      <c r="BO415" s="3" t="s">
        <v>195</v>
      </c>
      <c r="BP415" s="3" t="s">
        <v>195</v>
      </c>
      <c r="BQ415" s="3" t="s">
        <v>196</v>
      </c>
      <c r="BR415" s="3" t="s">
        <v>196</v>
      </c>
      <c r="BS415" s="3" t="s">
        <v>196</v>
      </c>
      <c r="BT415" s="3" t="s">
        <v>196</v>
      </c>
      <c r="BU415" s="3" t="s">
        <v>196</v>
      </c>
      <c r="BV415" s="3" t="s">
        <v>196</v>
      </c>
      <c r="BW415" s="3" t="s">
        <v>196</v>
      </c>
      <c r="BX415" s="3" t="s">
        <v>195</v>
      </c>
      <c r="BY415" s="3" t="s">
        <v>195</v>
      </c>
      <c r="BZ415" s="3" t="s">
        <v>195</v>
      </c>
      <c r="CA415" s="3" t="s">
        <v>195</v>
      </c>
      <c r="CB415" s="3" t="s">
        <v>155</v>
      </c>
      <c r="CF415" s="3" t="s">
        <v>155</v>
      </c>
      <c r="CG415" s="3" t="s">
        <v>155</v>
      </c>
      <c r="CH415" s="3">
        <v>3.0</v>
      </c>
      <c r="CI415" s="3" t="s">
        <v>172</v>
      </c>
      <c r="CS415" s="3" t="s">
        <v>155</v>
      </c>
      <c r="CY415" s="3" t="s">
        <v>221</v>
      </c>
      <c r="CZ415" s="3" t="s">
        <v>179</v>
      </c>
      <c r="DA415" s="3" t="s">
        <v>179</v>
      </c>
      <c r="DB415" s="3" t="s">
        <v>179</v>
      </c>
      <c r="DC415" s="3" t="s">
        <v>199</v>
      </c>
      <c r="DD415" s="3" t="s">
        <v>200</v>
      </c>
      <c r="DE415" s="3" t="s">
        <v>200</v>
      </c>
      <c r="DF415" s="3" t="s">
        <v>180</v>
      </c>
      <c r="DG415" s="3" t="s">
        <v>180</v>
      </c>
      <c r="DH415" s="3" t="s">
        <v>230</v>
      </c>
      <c r="DI415" s="3" t="s">
        <v>230</v>
      </c>
      <c r="DJ415" s="3" t="s">
        <v>230</v>
      </c>
      <c r="DK415" s="3" t="s">
        <v>197</v>
      </c>
      <c r="DL415" s="3" t="s">
        <v>197</v>
      </c>
      <c r="DM415" s="3" t="s">
        <v>197</v>
      </c>
      <c r="DN415" s="3" t="s">
        <v>202</v>
      </c>
      <c r="DO415" s="3" t="s">
        <v>202</v>
      </c>
      <c r="DP415" s="3" t="s">
        <v>202</v>
      </c>
      <c r="DQ415" s="3" t="s">
        <v>197</v>
      </c>
      <c r="DR415" s="3" t="s">
        <v>197</v>
      </c>
      <c r="DS415" s="3" t="s">
        <v>202</v>
      </c>
      <c r="DT415" s="3" t="s">
        <v>202</v>
      </c>
      <c r="DU415" s="3" t="s">
        <v>197</v>
      </c>
      <c r="DV415" s="3" t="s">
        <v>197</v>
      </c>
      <c r="DW415" s="3" t="s">
        <v>197</v>
      </c>
      <c r="DX415" s="3" t="s">
        <v>197</v>
      </c>
      <c r="DY415" s="3" t="s">
        <v>197</v>
      </c>
      <c r="DZ415" s="3" t="s">
        <v>197</v>
      </c>
      <c r="EA415" s="3" t="s">
        <v>155</v>
      </c>
      <c r="EB415" s="3" t="s">
        <v>155</v>
      </c>
      <c r="EC415" s="3" t="s">
        <v>155</v>
      </c>
      <c r="ED415" s="3" t="s">
        <v>155</v>
      </c>
      <c r="EE415" s="3" t="s">
        <v>155</v>
      </c>
      <c r="EF415" s="3" t="s">
        <v>155</v>
      </c>
      <c r="EG415" s="3" t="s">
        <v>155</v>
      </c>
      <c r="EH415" s="3" t="s">
        <v>222</v>
      </c>
      <c r="EI415" s="3" t="s">
        <v>222</v>
      </c>
      <c r="EJ415" s="3" t="s">
        <v>222</v>
      </c>
      <c r="EK415" s="3" t="s">
        <v>182</v>
      </c>
      <c r="EL415" s="3" t="s">
        <v>182</v>
      </c>
      <c r="EM415" s="3" t="s">
        <v>182</v>
      </c>
      <c r="EN415" s="3" t="s">
        <v>182</v>
      </c>
      <c r="EO415" s="3" t="s">
        <v>192</v>
      </c>
      <c r="EP415" s="3" t="s">
        <v>192</v>
      </c>
      <c r="EQ415" s="3" t="s">
        <v>192</v>
      </c>
      <c r="ER415" s="3" t="s">
        <v>192</v>
      </c>
      <c r="ES415" s="3" t="s">
        <v>192</v>
      </c>
      <c r="ET415" s="3" t="s">
        <v>192</v>
      </c>
      <c r="EU415" s="3" t="s">
        <v>192</v>
      </c>
      <c r="EV415" s="3" t="s">
        <v>732</v>
      </c>
      <c r="EW415" s="4" t="str">
        <f>TEXT("6284310563678292626","0")</f>
        <v>6284310563678292626</v>
      </c>
    </row>
    <row r="416">
      <c r="A416" s="2">
        <v>45853.92072916667</v>
      </c>
      <c r="B416" s="3" t="s">
        <v>153</v>
      </c>
      <c r="C416" s="3" t="s">
        <v>155</v>
      </c>
      <c r="E416" s="3" t="s">
        <v>153</v>
      </c>
      <c r="F416" s="3" t="s">
        <v>155</v>
      </c>
      <c r="G416" s="3" t="s">
        <v>155</v>
      </c>
      <c r="J416" s="3" t="s">
        <v>186</v>
      </c>
      <c r="N416" s="3" t="s">
        <v>158</v>
      </c>
      <c r="R416" s="3" t="s">
        <v>157</v>
      </c>
      <c r="X416" s="3" t="s">
        <v>158</v>
      </c>
      <c r="AD416" s="3" t="s">
        <v>186</v>
      </c>
      <c r="AG416" s="3" t="s">
        <v>733</v>
      </c>
      <c r="AH416" s="3">
        <v>2016.0</v>
      </c>
      <c r="AI416" s="3" t="s">
        <v>279</v>
      </c>
      <c r="AO416" s="3" t="s">
        <v>153</v>
      </c>
      <c r="AP416" s="3" t="s">
        <v>190</v>
      </c>
      <c r="AQ416" s="3" t="s">
        <v>210</v>
      </c>
      <c r="AR416" s="3" t="s">
        <v>190</v>
      </c>
      <c r="AS416" s="3" t="s">
        <v>243</v>
      </c>
      <c r="AT416" s="3" t="s">
        <v>162</v>
      </c>
      <c r="AU416" s="3" t="s">
        <v>155</v>
      </c>
      <c r="BD416" s="3" t="s">
        <v>153</v>
      </c>
      <c r="BE416" s="3" t="s">
        <v>156</v>
      </c>
      <c r="BF416" s="3" t="s">
        <v>191</v>
      </c>
      <c r="BG416" s="3" t="s">
        <v>156</v>
      </c>
      <c r="BH416" s="3" t="s">
        <v>191</v>
      </c>
      <c r="BI416" s="3" t="s">
        <v>192</v>
      </c>
      <c r="BJ416" s="3" t="s">
        <v>195</v>
      </c>
      <c r="BK416" s="3" t="s">
        <v>165</v>
      </c>
      <c r="BL416" s="3" t="s">
        <v>165</v>
      </c>
      <c r="BM416" s="3" t="s">
        <v>165</v>
      </c>
      <c r="BN416" s="3" t="s">
        <v>193</v>
      </c>
      <c r="BO416" s="3" t="s">
        <v>165</v>
      </c>
      <c r="BP416" s="3" t="s">
        <v>195</v>
      </c>
      <c r="BQ416" s="3" t="s">
        <v>196</v>
      </c>
      <c r="BR416" s="3" t="s">
        <v>197</v>
      </c>
      <c r="BS416" s="3" t="s">
        <v>181</v>
      </c>
      <c r="BT416" s="3" t="s">
        <v>197</v>
      </c>
      <c r="BU416" s="3" t="s">
        <v>197</v>
      </c>
      <c r="BV416" s="3" t="s">
        <v>196</v>
      </c>
      <c r="BW416" s="3" t="s">
        <v>166</v>
      </c>
      <c r="CB416" s="3" t="s">
        <v>155</v>
      </c>
      <c r="CF416" s="3" t="s">
        <v>155</v>
      </c>
      <c r="CG416" s="3" t="s">
        <v>155</v>
      </c>
      <c r="CH416" s="3">
        <v>3.0</v>
      </c>
      <c r="CI416" s="3" t="s">
        <v>172</v>
      </c>
      <c r="CS416" s="3" t="s">
        <v>155</v>
      </c>
      <c r="CY416" s="3" t="s">
        <v>180</v>
      </c>
      <c r="CZ416" s="3" t="s">
        <v>199</v>
      </c>
      <c r="DA416" s="3" t="s">
        <v>199</v>
      </c>
      <c r="DB416" s="3" t="s">
        <v>199</v>
      </c>
      <c r="DC416" s="3" t="s">
        <v>199</v>
      </c>
      <c r="DD416" s="3" t="s">
        <v>199</v>
      </c>
      <c r="DE416" s="3" t="s">
        <v>179</v>
      </c>
      <c r="DF416" s="3" t="s">
        <v>178</v>
      </c>
      <c r="DG416" s="3" t="s">
        <v>201</v>
      </c>
      <c r="DH416" s="3" t="s">
        <v>180</v>
      </c>
      <c r="DI416" s="3" t="s">
        <v>178</v>
      </c>
      <c r="DJ416" s="3" t="s">
        <v>180</v>
      </c>
      <c r="DK416" s="3" t="s">
        <v>196</v>
      </c>
      <c r="DL416" s="3" t="s">
        <v>202</v>
      </c>
      <c r="DM416" s="3" t="s">
        <v>197</v>
      </c>
      <c r="DN416" s="3" t="s">
        <v>196</v>
      </c>
      <c r="DO416" s="3" t="s">
        <v>197</v>
      </c>
      <c r="DP416" s="3" t="s">
        <v>181</v>
      </c>
      <c r="DQ416" s="3" t="s">
        <v>202</v>
      </c>
      <c r="DR416" s="3" t="s">
        <v>202</v>
      </c>
      <c r="DS416" s="3" t="s">
        <v>181</v>
      </c>
      <c r="DT416" s="3" t="s">
        <v>196</v>
      </c>
      <c r="DU416" s="3" t="s">
        <v>197</v>
      </c>
      <c r="DV416" s="3" t="s">
        <v>203</v>
      </c>
      <c r="DW416" s="3" t="s">
        <v>181</v>
      </c>
      <c r="DX416" s="3" t="s">
        <v>202</v>
      </c>
      <c r="DY416" s="3" t="s">
        <v>197</v>
      </c>
      <c r="DZ416" s="3" t="s">
        <v>202</v>
      </c>
      <c r="EA416" s="3" t="s">
        <v>214</v>
      </c>
      <c r="EB416" s="3" t="s">
        <v>155</v>
      </c>
      <c r="EC416" s="3" t="s">
        <v>155</v>
      </c>
      <c r="ED416" s="3" t="s">
        <v>155</v>
      </c>
      <c r="EE416" s="3" t="s">
        <v>155</v>
      </c>
      <c r="EF416" s="3" t="s">
        <v>214</v>
      </c>
      <c r="EG416" s="3" t="s">
        <v>214</v>
      </c>
      <c r="EH416" s="3" t="s">
        <v>222</v>
      </c>
      <c r="EI416" s="3" t="s">
        <v>215</v>
      </c>
      <c r="EJ416" s="3" t="s">
        <v>215</v>
      </c>
      <c r="EK416" s="3" t="s">
        <v>182</v>
      </c>
      <c r="EL416" s="3" t="s">
        <v>182</v>
      </c>
      <c r="EM416" s="3" t="s">
        <v>247</v>
      </c>
      <c r="EN416" s="3" t="s">
        <v>222</v>
      </c>
      <c r="EO416" s="3" t="s">
        <v>192</v>
      </c>
      <c r="EP416" s="3" t="s">
        <v>206</v>
      </c>
      <c r="EQ416" s="3" t="s">
        <v>193</v>
      </c>
      <c r="ER416" s="3" t="s">
        <v>193</v>
      </c>
      <c r="ES416" s="3" t="s">
        <v>193</v>
      </c>
      <c r="ET416" s="3" t="s">
        <v>192</v>
      </c>
      <c r="EU416" s="3" t="s">
        <v>192</v>
      </c>
      <c r="EV416" s="3" t="s">
        <v>734</v>
      </c>
      <c r="EW416" s="4" t="str">
        <f>TEXT("6284407512857046783","0")</f>
        <v>6284407512857046783</v>
      </c>
    </row>
    <row r="417">
      <c r="A417" s="2">
        <v>45853.940462962964</v>
      </c>
      <c r="B417" s="3" t="s">
        <v>153</v>
      </c>
      <c r="C417" s="3" t="s">
        <v>155</v>
      </c>
      <c r="E417" s="3" t="s">
        <v>153</v>
      </c>
      <c r="F417" s="3" t="s">
        <v>153</v>
      </c>
      <c r="G417" s="3" t="s">
        <v>155</v>
      </c>
      <c r="I417" s="3" t="s">
        <v>158</v>
      </c>
      <c r="N417" s="3" t="s">
        <v>158</v>
      </c>
      <c r="S417" s="3" t="s">
        <v>158</v>
      </c>
      <c r="W417" s="3" t="s">
        <v>157</v>
      </c>
      <c r="AB417" s="3" t="s">
        <v>157</v>
      </c>
      <c r="AG417" s="3" t="s">
        <v>159</v>
      </c>
      <c r="AH417" s="3">
        <v>2022.0</v>
      </c>
      <c r="AI417" s="3" t="s">
        <v>187</v>
      </c>
      <c r="AJ417" s="3" t="s">
        <v>188</v>
      </c>
      <c r="AM417" s="3" t="s">
        <v>339</v>
      </c>
      <c r="AN417" s="3" t="s">
        <v>189</v>
      </c>
      <c r="AP417" s="3" t="s">
        <v>250</v>
      </c>
      <c r="AQ417" s="3" t="s">
        <v>250</v>
      </c>
      <c r="AR417" s="3" t="s">
        <v>250</v>
      </c>
      <c r="AS417" s="3" t="s">
        <v>250</v>
      </c>
      <c r="AT417" s="3" t="s">
        <v>406</v>
      </c>
      <c r="AU417" s="3" t="s">
        <v>155</v>
      </c>
      <c r="BD417" s="3" t="s">
        <v>153</v>
      </c>
      <c r="BE417" s="3" t="s">
        <v>164</v>
      </c>
      <c r="BF417" s="3" t="s">
        <v>191</v>
      </c>
      <c r="BG417" s="3" t="s">
        <v>220</v>
      </c>
      <c r="BH417" s="3" t="s">
        <v>191</v>
      </c>
      <c r="BI417" s="3" t="s">
        <v>192</v>
      </c>
      <c r="BJ417" s="3" t="s">
        <v>165</v>
      </c>
      <c r="BK417" s="3" t="s">
        <v>195</v>
      </c>
      <c r="BL417" s="3" t="s">
        <v>192</v>
      </c>
      <c r="BM417" s="3" t="s">
        <v>165</v>
      </c>
      <c r="BN417" s="3" t="s">
        <v>165</v>
      </c>
      <c r="BO417" s="3" t="s">
        <v>165</v>
      </c>
      <c r="BP417" s="3" t="s">
        <v>165</v>
      </c>
      <c r="BQ417" s="3" t="s">
        <v>196</v>
      </c>
      <c r="BR417" s="3" t="s">
        <v>166</v>
      </c>
      <c r="BS417" s="3" t="s">
        <v>166</v>
      </c>
      <c r="BT417" s="3" t="s">
        <v>166</v>
      </c>
      <c r="BU417" s="3" t="s">
        <v>166</v>
      </c>
      <c r="BV417" s="3" t="s">
        <v>166</v>
      </c>
      <c r="BW417" s="3" t="s">
        <v>166</v>
      </c>
      <c r="CB417" s="3" t="s">
        <v>155</v>
      </c>
      <c r="CF417" s="3" t="s">
        <v>155</v>
      </c>
      <c r="CG417" s="3" t="s">
        <v>155</v>
      </c>
      <c r="CH417" s="3">
        <v>0.0</v>
      </c>
      <c r="CI417" s="3" t="s">
        <v>172</v>
      </c>
      <c r="CS417" s="3" t="s">
        <v>155</v>
      </c>
      <c r="CY417" s="3" t="s">
        <v>221</v>
      </c>
      <c r="CZ417" s="3" t="s">
        <v>200</v>
      </c>
      <c r="DA417" s="3" t="s">
        <v>200</v>
      </c>
      <c r="DB417" s="3" t="s">
        <v>200</v>
      </c>
      <c r="DC417" s="3" t="s">
        <v>200</v>
      </c>
      <c r="DD417" s="3" t="s">
        <v>200</v>
      </c>
      <c r="DE417" s="3" t="s">
        <v>200</v>
      </c>
      <c r="DF417" s="3" t="s">
        <v>178</v>
      </c>
      <c r="DG417" s="3" t="s">
        <v>230</v>
      </c>
      <c r="DH417" s="3" t="s">
        <v>230</v>
      </c>
      <c r="DI417" s="3" t="s">
        <v>230</v>
      </c>
      <c r="DJ417" s="3" t="s">
        <v>230</v>
      </c>
      <c r="DK417" s="3" t="s">
        <v>202</v>
      </c>
      <c r="DL417" s="3" t="s">
        <v>202</v>
      </c>
      <c r="DM417" s="3" t="s">
        <v>202</v>
      </c>
      <c r="DN417" s="3" t="s">
        <v>202</v>
      </c>
      <c r="DO417" s="3" t="s">
        <v>202</v>
      </c>
      <c r="DP417" s="3" t="s">
        <v>197</v>
      </c>
      <c r="DQ417" s="3" t="s">
        <v>202</v>
      </c>
      <c r="DR417" s="3" t="s">
        <v>202</v>
      </c>
      <c r="DS417" s="3" t="s">
        <v>202</v>
      </c>
      <c r="DT417" s="3" t="s">
        <v>202</v>
      </c>
      <c r="DU417" s="3" t="s">
        <v>202</v>
      </c>
      <c r="DV417" s="3" t="s">
        <v>202</v>
      </c>
      <c r="DW417" s="3" t="s">
        <v>202</v>
      </c>
      <c r="DX417" s="3" t="s">
        <v>202</v>
      </c>
      <c r="DY417" s="3" t="s">
        <v>202</v>
      </c>
      <c r="DZ417" s="3" t="s">
        <v>202</v>
      </c>
      <c r="EA417" s="3" t="s">
        <v>155</v>
      </c>
      <c r="EB417" s="3" t="s">
        <v>155</v>
      </c>
      <c r="EC417" s="3" t="s">
        <v>155</v>
      </c>
      <c r="ED417" s="3" t="s">
        <v>155</v>
      </c>
      <c r="EE417" s="3" t="s">
        <v>155</v>
      </c>
      <c r="EF417" s="3" t="s">
        <v>155</v>
      </c>
      <c r="EG417" s="3" t="s">
        <v>155</v>
      </c>
      <c r="EH417" s="3" t="s">
        <v>204</v>
      </c>
      <c r="EI417" s="3" t="s">
        <v>204</v>
      </c>
      <c r="EJ417" s="3" t="s">
        <v>204</v>
      </c>
      <c r="EK417" s="3" t="s">
        <v>204</v>
      </c>
      <c r="EL417" s="3" t="s">
        <v>182</v>
      </c>
      <c r="EM417" s="3" t="s">
        <v>182</v>
      </c>
      <c r="EN417" s="3" t="s">
        <v>182</v>
      </c>
      <c r="EO417" s="3" t="s">
        <v>205</v>
      </c>
      <c r="EP417" s="3" t="s">
        <v>205</v>
      </c>
      <c r="EQ417" s="3" t="s">
        <v>205</v>
      </c>
      <c r="ER417" s="3" t="s">
        <v>183</v>
      </c>
      <c r="ES417" s="3" t="s">
        <v>183</v>
      </c>
      <c r="ET417" s="3" t="s">
        <v>205</v>
      </c>
      <c r="EU417" s="3" t="s">
        <v>205</v>
      </c>
      <c r="EV417" s="3" t="s">
        <v>735</v>
      </c>
      <c r="EW417" s="4" t="str">
        <f>TEXT("6284424569898113951","0")</f>
        <v>6284424569898113951</v>
      </c>
    </row>
    <row r="418">
      <c r="A418" s="2">
        <v>45853.968506944446</v>
      </c>
      <c r="B418" s="3" t="s">
        <v>153</v>
      </c>
      <c r="C418" s="3" t="s">
        <v>155</v>
      </c>
      <c r="E418" s="3" t="s">
        <v>155</v>
      </c>
      <c r="F418" s="3" t="s">
        <v>155</v>
      </c>
      <c r="G418" s="3" t="s">
        <v>155</v>
      </c>
      <c r="J418" s="3" t="s">
        <v>186</v>
      </c>
      <c r="N418" s="3" t="s">
        <v>158</v>
      </c>
      <c r="T418" s="3" t="s">
        <v>186</v>
      </c>
      <c r="W418" s="3" t="s">
        <v>157</v>
      </c>
      <c r="AD418" s="3" t="s">
        <v>186</v>
      </c>
      <c r="AG418" s="3" t="s">
        <v>224</v>
      </c>
      <c r="AH418" s="3">
        <v>2019.0</v>
      </c>
      <c r="AI418" s="3" t="s">
        <v>187</v>
      </c>
      <c r="AK418" s="3" t="s">
        <v>258</v>
      </c>
      <c r="AN418" s="3" t="s">
        <v>189</v>
      </c>
      <c r="AP418" s="3" t="s">
        <v>225</v>
      </c>
      <c r="AQ418" s="3" t="s">
        <v>225</v>
      </c>
      <c r="AR418" s="3" t="s">
        <v>225</v>
      </c>
      <c r="AS418" s="3" t="s">
        <v>225</v>
      </c>
      <c r="AT418" s="3" t="s">
        <v>218</v>
      </c>
      <c r="AU418" s="3" t="s">
        <v>153</v>
      </c>
      <c r="AV418" s="3" t="s">
        <v>155</v>
      </c>
      <c r="BD418" s="3" t="s">
        <v>153</v>
      </c>
      <c r="BE418" s="3" t="s">
        <v>164</v>
      </c>
      <c r="BF418" s="3" t="s">
        <v>213</v>
      </c>
      <c r="BG418" s="3" t="s">
        <v>164</v>
      </c>
      <c r="BH418" s="3" t="s">
        <v>213</v>
      </c>
      <c r="BI418" s="3" t="s">
        <v>195</v>
      </c>
      <c r="BJ418" s="3" t="s">
        <v>193</v>
      </c>
      <c r="BK418" s="3" t="s">
        <v>193</v>
      </c>
      <c r="BL418" s="3" t="s">
        <v>193</v>
      </c>
      <c r="BM418" s="3" t="s">
        <v>193</v>
      </c>
      <c r="BN418" s="3" t="s">
        <v>193</v>
      </c>
      <c r="BO418" s="3" t="s">
        <v>193</v>
      </c>
      <c r="BP418" s="3" t="s">
        <v>193</v>
      </c>
      <c r="BQ418" s="3" t="s">
        <v>197</v>
      </c>
      <c r="BR418" s="3" t="s">
        <v>197</v>
      </c>
      <c r="BS418" s="3" t="s">
        <v>197</v>
      </c>
      <c r="BT418" s="3" t="s">
        <v>197</v>
      </c>
      <c r="BU418" s="3" t="s">
        <v>197</v>
      </c>
      <c r="BV418" s="3" t="s">
        <v>197</v>
      </c>
      <c r="BW418" s="3" t="s">
        <v>197</v>
      </c>
      <c r="BX418" s="3" t="s">
        <v>165</v>
      </c>
      <c r="BY418" s="3" t="s">
        <v>165</v>
      </c>
      <c r="BZ418" s="3" t="s">
        <v>165</v>
      </c>
      <c r="CA418" s="3" t="s">
        <v>165</v>
      </c>
      <c r="CB418" s="3" t="s">
        <v>155</v>
      </c>
      <c r="CF418" s="3" t="s">
        <v>155</v>
      </c>
      <c r="CG418" s="3" t="s">
        <v>155</v>
      </c>
      <c r="CH418" s="3">
        <v>1.0</v>
      </c>
      <c r="CM418" s="3" t="s">
        <v>382</v>
      </c>
      <c r="CS418" s="3" t="s">
        <v>153</v>
      </c>
      <c r="CT418" s="3" t="s">
        <v>299</v>
      </c>
      <c r="CU418" s="3" t="s">
        <v>320</v>
      </c>
      <c r="CV418" s="3" t="s">
        <v>301</v>
      </c>
      <c r="CW418" s="3" t="s">
        <v>302</v>
      </c>
      <c r="CX418" s="3" t="s">
        <v>155</v>
      </c>
      <c r="CY418" s="3" t="s">
        <v>221</v>
      </c>
      <c r="CZ418" s="3" t="s">
        <v>200</v>
      </c>
      <c r="DA418" s="3" t="s">
        <v>200</v>
      </c>
      <c r="DB418" s="3" t="s">
        <v>200</v>
      </c>
      <c r="DC418" s="3" t="s">
        <v>200</v>
      </c>
      <c r="DD418" s="3" t="s">
        <v>200</v>
      </c>
      <c r="DE418" s="3" t="s">
        <v>200</v>
      </c>
      <c r="DF418" s="3" t="s">
        <v>230</v>
      </c>
      <c r="DG418" s="3" t="s">
        <v>230</v>
      </c>
      <c r="DH418" s="3" t="s">
        <v>230</v>
      </c>
      <c r="DI418" s="3" t="s">
        <v>230</v>
      </c>
      <c r="DJ418" s="3" t="s">
        <v>230</v>
      </c>
      <c r="DK418" s="3" t="s">
        <v>197</v>
      </c>
      <c r="DL418" s="3" t="s">
        <v>197</v>
      </c>
      <c r="DM418" s="3" t="s">
        <v>202</v>
      </c>
      <c r="DN418" s="3" t="s">
        <v>202</v>
      </c>
      <c r="DO418" s="3" t="s">
        <v>202</v>
      </c>
      <c r="DP418" s="3" t="s">
        <v>202</v>
      </c>
      <c r="DQ418" s="3" t="s">
        <v>202</v>
      </c>
      <c r="DR418" s="3" t="s">
        <v>202</v>
      </c>
      <c r="DS418" s="3" t="s">
        <v>203</v>
      </c>
      <c r="DT418" s="3" t="s">
        <v>203</v>
      </c>
      <c r="DU418" s="3" t="s">
        <v>202</v>
      </c>
      <c r="DV418" s="3" t="s">
        <v>202</v>
      </c>
      <c r="DW418" s="3" t="s">
        <v>202</v>
      </c>
      <c r="DX418" s="3" t="s">
        <v>202</v>
      </c>
      <c r="DY418" s="3" t="s">
        <v>202</v>
      </c>
      <c r="DZ418" s="3" t="s">
        <v>202</v>
      </c>
      <c r="EA418" s="3" t="s">
        <v>155</v>
      </c>
      <c r="EB418" s="3" t="s">
        <v>155</v>
      </c>
      <c r="EC418" s="3" t="s">
        <v>155</v>
      </c>
      <c r="ED418" s="3" t="s">
        <v>155</v>
      </c>
      <c r="EE418" s="3" t="s">
        <v>155</v>
      </c>
      <c r="EF418" s="3" t="s">
        <v>155</v>
      </c>
      <c r="EG418" s="3" t="s">
        <v>155</v>
      </c>
      <c r="EH418" s="3" t="s">
        <v>215</v>
      </c>
      <c r="EI418" s="3" t="s">
        <v>215</v>
      </c>
      <c r="EJ418" s="3" t="s">
        <v>215</v>
      </c>
      <c r="EK418" s="3" t="s">
        <v>182</v>
      </c>
      <c r="EL418" s="3" t="s">
        <v>182</v>
      </c>
      <c r="EM418" s="3" t="s">
        <v>182</v>
      </c>
      <c r="EN418" s="3" t="s">
        <v>182</v>
      </c>
      <c r="EO418" s="3" t="s">
        <v>206</v>
      </c>
      <c r="EP418" s="3" t="s">
        <v>206</v>
      </c>
      <c r="EQ418" s="3" t="s">
        <v>206</v>
      </c>
      <c r="ER418" s="3" t="s">
        <v>206</v>
      </c>
      <c r="ES418" s="3" t="s">
        <v>206</v>
      </c>
      <c r="ET418" s="3" t="s">
        <v>206</v>
      </c>
      <c r="EU418" s="3" t="s">
        <v>206</v>
      </c>
      <c r="EV418" s="3" t="s">
        <v>736</v>
      </c>
      <c r="EW418" s="4" t="str">
        <f>TEXT("6284448797779767329","0")</f>
        <v>6284448797779767329</v>
      </c>
    </row>
    <row r="419">
      <c r="A419" s="2">
        <v>45853.99555555556</v>
      </c>
      <c r="B419" s="3" t="s">
        <v>153</v>
      </c>
      <c r="C419" s="3" t="s">
        <v>155</v>
      </c>
      <c r="E419" s="3" t="s">
        <v>155</v>
      </c>
      <c r="F419" s="3" t="s">
        <v>155</v>
      </c>
      <c r="G419" s="3" t="s">
        <v>155</v>
      </c>
      <c r="J419" s="3" t="s">
        <v>186</v>
      </c>
      <c r="O419" s="3" t="s">
        <v>186</v>
      </c>
      <c r="S419" s="3" t="s">
        <v>158</v>
      </c>
      <c r="W419" s="3" t="s">
        <v>157</v>
      </c>
      <c r="AD419" s="3" t="s">
        <v>186</v>
      </c>
      <c r="AG419" s="3" t="s">
        <v>224</v>
      </c>
      <c r="AH419" s="3">
        <v>2010.0</v>
      </c>
      <c r="AI419" s="3" t="s">
        <v>187</v>
      </c>
      <c r="AJ419" s="3" t="s">
        <v>188</v>
      </c>
      <c r="AN419" s="3" t="s">
        <v>233</v>
      </c>
      <c r="AP419" s="3" t="s">
        <v>250</v>
      </c>
      <c r="AQ419" s="3" t="s">
        <v>210</v>
      </c>
      <c r="AR419" s="3" t="s">
        <v>210</v>
      </c>
      <c r="AS419" s="3" t="s">
        <v>210</v>
      </c>
      <c r="AT419" s="3" t="s">
        <v>226</v>
      </c>
      <c r="AU419" s="3" t="s">
        <v>153</v>
      </c>
      <c r="AV419" s="3" t="s">
        <v>155</v>
      </c>
      <c r="BD419" s="3" t="s">
        <v>153</v>
      </c>
      <c r="BE419" s="3" t="s">
        <v>156</v>
      </c>
      <c r="BF419" s="3" t="s">
        <v>164</v>
      </c>
      <c r="BG419" s="3" t="s">
        <v>156</v>
      </c>
      <c r="BH419" s="3" t="s">
        <v>164</v>
      </c>
      <c r="BI419" s="3" t="s">
        <v>195</v>
      </c>
      <c r="BJ419" s="3" t="s">
        <v>165</v>
      </c>
      <c r="BK419" s="3" t="s">
        <v>165</v>
      </c>
      <c r="BL419" s="3" t="s">
        <v>195</v>
      </c>
      <c r="BM419" s="3" t="s">
        <v>195</v>
      </c>
      <c r="BN419" s="3" t="s">
        <v>195</v>
      </c>
      <c r="BO419" s="3" t="s">
        <v>195</v>
      </c>
      <c r="BP419" s="3" t="s">
        <v>192</v>
      </c>
      <c r="BQ419" s="3" t="s">
        <v>196</v>
      </c>
      <c r="BR419" s="3" t="s">
        <v>166</v>
      </c>
      <c r="BS419" s="3" t="s">
        <v>197</v>
      </c>
      <c r="BT419" s="3" t="s">
        <v>166</v>
      </c>
      <c r="BU419" s="3" t="s">
        <v>196</v>
      </c>
      <c r="BV419" s="3" t="s">
        <v>196</v>
      </c>
      <c r="BW419" s="3" t="s">
        <v>197</v>
      </c>
      <c r="BX419" s="3" t="s">
        <v>165</v>
      </c>
      <c r="BY419" s="3" t="s">
        <v>165</v>
      </c>
      <c r="BZ419" s="3" t="s">
        <v>165</v>
      </c>
      <c r="CA419" s="3" t="s">
        <v>193</v>
      </c>
      <c r="CB419" s="3" t="s">
        <v>155</v>
      </c>
      <c r="CF419" s="3" t="s">
        <v>155</v>
      </c>
      <c r="CG419" s="3" t="s">
        <v>240</v>
      </c>
      <c r="CH419" s="3">
        <v>2.0</v>
      </c>
      <c r="CI419" s="3" t="s">
        <v>172</v>
      </c>
      <c r="CS419" s="3" t="s">
        <v>155</v>
      </c>
      <c r="CY419" s="3" t="s">
        <v>180</v>
      </c>
      <c r="CZ419" s="3" t="s">
        <v>199</v>
      </c>
      <c r="DA419" s="3" t="s">
        <v>179</v>
      </c>
      <c r="DB419" s="3" t="s">
        <v>200</v>
      </c>
      <c r="DC419" s="3" t="s">
        <v>200</v>
      </c>
      <c r="DD419" s="3" t="s">
        <v>200</v>
      </c>
      <c r="DE419" s="3" t="s">
        <v>200</v>
      </c>
      <c r="DF419" s="3" t="s">
        <v>180</v>
      </c>
      <c r="DG419" s="3" t="s">
        <v>230</v>
      </c>
      <c r="DH419" s="3" t="s">
        <v>230</v>
      </c>
      <c r="DI419" s="3" t="s">
        <v>230</v>
      </c>
      <c r="DJ419" s="3" t="s">
        <v>230</v>
      </c>
      <c r="DK419" s="3" t="s">
        <v>197</v>
      </c>
      <c r="DL419" s="3" t="s">
        <v>197</v>
      </c>
      <c r="DM419" s="3" t="s">
        <v>202</v>
      </c>
      <c r="DN419" s="3" t="s">
        <v>202</v>
      </c>
      <c r="DO419" s="3" t="s">
        <v>197</v>
      </c>
      <c r="DP419" s="3" t="s">
        <v>202</v>
      </c>
      <c r="DQ419" s="3" t="s">
        <v>202</v>
      </c>
      <c r="DR419" s="3" t="s">
        <v>202</v>
      </c>
      <c r="DS419" s="3" t="s">
        <v>202</v>
      </c>
      <c r="DT419" s="3" t="s">
        <v>202</v>
      </c>
      <c r="DU419" s="3" t="s">
        <v>202</v>
      </c>
      <c r="DV419" s="3" t="s">
        <v>202</v>
      </c>
      <c r="DW419" s="3" t="s">
        <v>202</v>
      </c>
      <c r="DX419" s="3" t="s">
        <v>202</v>
      </c>
      <c r="DY419" s="3" t="s">
        <v>202</v>
      </c>
      <c r="DZ419" s="3" t="s">
        <v>202</v>
      </c>
      <c r="EA419" s="3" t="s">
        <v>155</v>
      </c>
      <c r="EB419" s="3" t="s">
        <v>155</v>
      </c>
      <c r="EC419" s="3" t="s">
        <v>155</v>
      </c>
      <c r="ED419" s="3" t="s">
        <v>155</v>
      </c>
      <c r="EE419" s="3" t="s">
        <v>155</v>
      </c>
      <c r="EF419" s="3" t="s">
        <v>155</v>
      </c>
      <c r="EG419" s="3" t="s">
        <v>155</v>
      </c>
      <c r="EH419" s="3" t="s">
        <v>222</v>
      </c>
      <c r="EI419" s="3" t="s">
        <v>182</v>
      </c>
      <c r="EJ419" s="3" t="s">
        <v>222</v>
      </c>
      <c r="EK419" s="3" t="s">
        <v>182</v>
      </c>
      <c r="EL419" s="3" t="s">
        <v>182</v>
      </c>
      <c r="EM419" s="3" t="s">
        <v>182</v>
      </c>
      <c r="EN419" s="3" t="s">
        <v>182</v>
      </c>
      <c r="EO419" s="3" t="s">
        <v>206</v>
      </c>
      <c r="EP419" s="3" t="s">
        <v>206</v>
      </c>
      <c r="EQ419" s="3" t="s">
        <v>206</v>
      </c>
      <c r="ER419" s="3" t="s">
        <v>206</v>
      </c>
      <c r="ES419" s="3" t="s">
        <v>206</v>
      </c>
      <c r="ET419" s="3" t="s">
        <v>206</v>
      </c>
      <c r="EU419" s="3" t="s">
        <v>206</v>
      </c>
      <c r="EV419" s="3" t="s">
        <v>737</v>
      </c>
      <c r="EW419" s="4" t="str">
        <f>TEXT("6284472160693564283","0")</f>
        <v>6284472160693564283</v>
      </c>
    </row>
    <row r="420">
      <c r="A420" s="2">
        <v>45856.43079861111</v>
      </c>
      <c r="B420" s="3" t="s">
        <v>153</v>
      </c>
      <c r="C420" s="3" t="s">
        <v>153</v>
      </c>
      <c r="D420" s="3" t="s">
        <v>284</v>
      </c>
      <c r="E420" s="3" t="s">
        <v>155</v>
      </c>
      <c r="F420" s="3" t="s">
        <v>155</v>
      </c>
      <c r="G420" s="3" t="s">
        <v>155</v>
      </c>
      <c r="K420" s="3" t="s">
        <v>185</v>
      </c>
      <c r="N420" s="3" t="s">
        <v>158</v>
      </c>
      <c r="S420" s="3" t="s">
        <v>158</v>
      </c>
      <c r="X420" s="3" t="s">
        <v>158</v>
      </c>
      <c r="AC420" s="3" t="s">
        <v>158</v>
      </c>
      <c r="AG420" s="3" t="s">
        <v>159</v>
      </c>
      <c r="AH420" s="3">
        <v>2018.0</v>
      </c>
      <c r="AI420" s="3" t="s">
        <v>187</v>
      </c>
      <c r="AJ420" s="3" t="s">
        <v>188</v>
      </c>
      <c r="AN420" s="3" t="s">
        <v>233</v>
      </c>
      <c r="AP420" s="3" t="s">
        <v>250</v>
      </c>
      <c r="AQ420" s="3" t="s">
        <v>250</v>
      </c>
      <c r="AR420" s="3" t="s">
        <v>250</v>
      </c>
      <c r="AS420" s="3" t="s">
        <v>250</v>
      </c>
      <c r="AT420" s="3" t="s">
        <v>162</v>
      </c>
      <c r="AU420" s="3" t="s">
        <v>153</v>
      </c>
      <c r="AV420" s="3" t="s">
        <v>153</v>
      </c>
      <c r="AW420" s="3" t="s">
        <v>163</v>
      </c>
      <c r="AX420" s="3" t="s">
        <v>153</v>
      </c>
      <c r="AY420" s="3" t="s">
        <v>423</v>
      </c>
      <c r="BD420" s="3" t="s">
        <v>153</v>
      </c>
      <c r="BE420" s="3" t="s">
        <v>164</v>
      </c>
      <c r="BF420" s="3" t="s">
        <v>213</v>
      </c>
      <c r="BG420" s="3" t="s">
        <v>191</v>
      </c>
      <c r="BH420" s="3" t="s">
        <v>164</v>
      </c>
      <c r="BI420" s="3" t="s">
        <v>165</v>
      </c>
      <c r="BJ420" s="3" t="s">
        <v>165</v>
      </c>
      <c r="BK420" s="3" t="s">
        <v>165</v>
      </c>
      <c r="BL420" s="3" t="s">
        <v>165</v>
      </c>
      <c r="BM420" s="3" t="s">
        <v>165</v>
      </c>
      <c r="BN420" s="3" t="s">
        <v>193</v>
      </c>
      <c r="BO420" s="3" t="s">
        <v>165</v>
      </c>
      <c r="BP420" s="3" t="s">
        <v>165</v>
      </c>
      <c r="BQ420" s="3" t="s">
        <v>166</v>
      </c>
      <c r="BR420" s="3" t="s">
        <v>166</v>
      </c>
      <c r="BS420" s="3" t="s">
        <v>166</v>
      </c>
      <c r="BT420" s="3" t="s">
        <v>166</v>
      </c>
      <c r="BU420" s="3" t="s">
        <v>166</v>
      </c>
      <c r="BV420" s="3" t="s">
        <v>166</v>
      </c>
      <c r="BW420" s="3" t="s">
        <v>166</v>
      </c>
      <c r="BX420" s="3" t="s">
        <v>165</v>
      </c>
      <c r="BY420" s="3" t="s">
        <v>165</v>
      </c>
      <c r="BZ420" s="3" t="s">
        <v>165</v>
      </c>
      <c r="CA420" s="3" t="s">
        <v>165</v>
      </c>
      <c r="CB420" s="3" t="s">
        <v>155</v>
      </c>
      <c r="CF420" s="3" t="s">
        <v>155</v>
      </c>
      <c r="CG420" s="3" t="s">
        <v>155</v>
      </c>
      <c r="CH420" s="3">
        <v>0.0</v>
      </c>
      <c r="CI420" s="3" t="s">
        <v>172</v>
      </c>
      <c r="CS420" s="3" t="s">
        <v>155</v>
      </c>
      <c r="CY420" s="3" t="s">
        <v>221</v>
      </c>
      <c r="CZ420" s="3" t="s">
        <v>200</v>
      </c>
      <c r="DA420" s="3" t="s">
        <v>200</v>
      </c>
      <c r="DB420" s="3" t="s">
        <v>200</v>
      </c>
      <c r="DC420" s="3" t="s">
        <v>200</v>
      </c>
      <c r="DD420" s="3" t="s">
        <v>200</v>
      </c>
      <c r="DE420" s="3" t="s">
        <v>200</v>
      </c>
      <c r="DF420" s="3" t="s">
        <v>230</v>
      </c>
      <c r="DG420" s="3" t="s">
        <v>230</v>
      </c>
      <c r="DH420" s="3" t="s">
        <v>230</v>
      </c>
      <c r="DI420" s="3" t="s">
        <v>230</v>
      </c>
      <c r="DJ420" s="3" t="s">
        <v>230</v>
      </c>
      <c r="DK420" s="3" t="s">
        <v>202</v>
      </c>
      <c r="DL420" s="3" t="s">
        <v>202</v>
      </c>
      <c r="DM420" s="3" t="s">
        <v>202</v>
      </c>
      <c r="DN420" s="3" t="s">
        <v>202</v>
      </c>
      <c r="DO420" s="3" t="s">
        <v>203</v>
      </c>
      <c r="DP420" s="3" t="s">
        <v>202</v>
      </c>
      <c r="DQ420" s="3" t="s">
        <v>196</v>
      </c>
      <c r="DR420" s="3" t="s">
        <v>203</v>
      </c>
      <c r="DS420" s="3" t="s">
        <v>203</v>
      </c>
      <c r="DT420" s="3" t="s">
        <v>203</v>
      </c>
      <c r="DU420" s="3" t="s">
        <v>196</v>
      </c>
      <c r="DV420" s="3" t="s">
        <v>196</v>
      </c>
      <c r="DW420" s="3" t="s">
        <v>196</v>
      </c>
      <c r="DX420" s="3" t="s">
        <v>202</v>
      </c>
      <c r="DY420" s="3" t="s">
        <v>202</v>
      </c>
      <c r="DZ420" s="3" t="s">
        <v>202</v>
      </c>
      <c r="EA420" s="3" t="s">
        <v>155</v>
      </c>
      <c r="EB420" s="3" t="s">
        <v>155</v>
      </c>
      <c r="EC420" s="3" t="s">
        <v>155</v>
      </c>
      <c r="ED420" s="3" t="s">
        <v>155</v>
      </c>
      <c r="EE420" s="3" t="s">
        <v>155</v>
      </c>
      <c r="EF420" s="3" t="s">
        <v>155</v>
      </c>
      <c r="EG420" s="3" t="s">
        <v>155</v>
      </c>
      <c r="EH420" s="3" t="s">
        <v>204</v>
      </c>
      <c r="EI420" s="3" t="s">
        <v>204</v>
      </c>
      <c r="EJ420" s="3" t="s">
        <v>204</v>
      </c>
      <c r="EK420" s="3" t="s">
        <v>204</v>
      </c>
      <c r="EL420" s="3" t="s">
        <v>182</v>
      </c>
      <c r="EM420" s="3" t="s">
        <v>204</v>
      </c>
      <c r="EN420" s="3" t="s">
        <v>204</v>
      </c>
      <c r="EO420" s="3" t="s">
        <v>205</v>
      </c>
      <c r="EP420" s="3" t="s">
        <v>206</v>
      </c>
      <c r="EQ420" s="3" t="s">
        <v>206</v>
      </c>
      <c r="ER420" s="3" t="s">
        <v>205</v>
      </c>
      <c r="ES420" s="3" t="s">
        <v>205</v>
      </c>
      <c r="ET420" s="3" t="s">
        <v>205</v>
      </c>
      <c r="EU420" s="3" t="s">
        <v>205</v>
      </c>
      <c r="EV420" s="3" t="s">
        <v>738</v>
      </c>
      <c r="EW420" s="4" t="str">
        <f>TEXT("6286576219127159924","0")</f>
        <v>6286576219127159924</v>
      </c>
    </row>
    <row r="421">
      <c r="A421" s="2">
        <v>45859.25140046296</v>
      </c>
      <c r="B421" s="3" t="s">
        <v>153</v>
      </c>
      <c r="C421" s="3" t="s">
        <v>155</v>
      </c>
      <c r="E421" s="3" t="s">
        <v>155</v>
      </c>
      <c r="F421" s="3" t="s">
        <v>155</v>
      </c>
      <c r="G421" s="3" t="s">
        <v>155</v>
      </c>
      <c r="I421" s="3" t="s">
        <v>158</v>
      </c>
      <c r="N421" s="3" t="s">
        <v>158</v>
      </c>
      <c r="R421" s="3" t="s">
        <v>157</v>
      </c>
      <c r="AA421" s="3" t="s">
        <v>156</v>
      </c>
      <c r="AF421" s="3" t="s">
        <v>156</v>
      </c>
      <c r="AG421" s="3" t="s">
        <v>739</v>
      </c>
      <c r="AH421" s="3">
        <v>2013.0</v>
      </c>
      <c r="AI421" s="3" t="s">
        <v>279</v>
      </c>
      <c r="AO421" s="3" t="s">
        <v>153</v>
      </c>
      <c r="AP421" s="3" t="s">
        <v>250</v>
      </c>
      <c r="AQ421" s="3" t="s">
        <v>250</v>
      </c>
      <c r="AR421" s="3" t="s">
        <v>225</v>
      </c>
      <c r="AS421" s="3" t="s">
        <v>250</v>
      </c>
      <c r="AT421" s="3" t="s">
        <v>162</v>
      </c>
      <c r="AU421" s="3" t="s">
        <v>155</v>
      </c>
      <c r="BD421" s="3" t="s">
        <v>153</v>
      </c>
      <c r="BE421" s="3" t="s">
        <v>156</v>
      </c>
      <c r="BF421" s="3" t="s">
        <v>156</v>
      </c>
      <c r="BG421" s="3" t="s">
        <v>156</v>
      </c>
      <c r="BH421" s="3" t="s">
        <v>156</v>
      </c>
      <c r="BI421" s="3" t="s">
        <v>192</v>
      </c>
      <c r="BJ421" s="3" t="s">
        <v>165</v>
      </c>
      <c r="BK421" s="3" t="s">
        <v>192</v>
      </c>
      <c r="BL421" s="3" t="s">
        <v>165</v>
      </c>
      <c r="BM421" s="3" t="s">
        <v>165</v>
      </c>
      <c r="BN421" s="3" t="s">
        <v>165</v>
      </c>
      <c r="BO421" s="3" t="s">
        <v>165</v>
      </c>
      <c r="BP421" s="3" t="s">
        <v>165</v>
      </c>
      <c r="BQ421" s="3" t="s">
        <v>203</v>
      </c>
      <c r="BR421" s="3" t="s">
        <v>196</v>
      </c>
      <c r="BS421" s="3" t="s">
        <v>203</v>
      </c>
      <c r="BT421" s="3" t="s">
        <v>166</v>
      </c>
      <c r="BU421" s="3" t="s">
        <v>166</v>
      </c>
      <c r="BV421" s="3" t="s">
        <v>166</v>
      </c>
      <c r="BW421" s="3" t="s">
        <v>166</v>
      </c>
      <c r="CB421" s="3" t="s">
        <v>155</v>
      </c>
      <c r="CF421" s="3" t="s">
        <v>155</v>
      </c>
      <c r="CG421" s="3" t="s">
        <v>155</v>
      </c>
      <c r="CH421" s="3">
        <v>0.0</v>
      </c>
      <c r="CI421" s="3" t="s">
        <v>172</v>
      </c>
      <c r="CS421" s="3" t="s">
        <v>155</v>
      </c>
      <c r="CY421" s="3" t="s">
        <v>180</v>
      </c>
      <c r="CZ421" s="3" t="s">
        <v>229</v>
      </c>
      <c r="DA421" s="3" t="s">
        <v>199</v>
      </c>
      <c r="DB421" s="3" t="s">
        <v>199</v>
      </c>
      <c r="DC421" s="3" t="s">
        <v>229</v>
      </c>
      <c r="DD421" s="3" t="s">
        <v>229</v>
      </c>
      <c r="DE421" s="3" t="s">
        <v>200</v>
      </c>
      <c r="DF421" s="3" t="s">
        <v>230</v>
      </c>
      <c r="DG421" s="3" t="s">
        <v>230</v>
      </c>
      <c r="DH421" s="3" t="s">
        <v>230</v>
      </c>
      <c r="DI421" s="3" t="s">
        <v>230</v>
      </c>
      <c r="DJ421" s="3" t="s">
        <v>230</v>
      </c>
      <c r="DK421" s="3" t="s">
        <v>202</v>
      </c>
      <c r="DL421" s="3" t="s">
        <v>202</v>
      </c>
      <c r="DM421" s="3" t="s">
        <v>202</v>
      </c>
      <c r="DN421" s="3" t="s">
        <v>202</v>
      </c>
      <c r="DO421" s="3" t="s">
        <v>202</v>
      </c>
      <c r="DP421" s="3" t="s">
        <v>202</v>
      </c>
      <c r="DQ421" s="3" t="s">
        <v>203</v>
      </c>
      <c r="DR421" s="3" t="s">
        <v>196</v>
      </c>
      <c r="DS421" s="3" t="s">
        <v>203</v>
      </c>
      <c r="DT421" s="3" t="s">
        <v>203</v>
      </c>
      <c r="DU421" s="3" t="s">
        <v>202</v>
      </c>
      <c r="DV421" s="3" t="s">
        <v>181</v>
      </c>
      <c r="DW421" s="3" t="s">
        <v>202</v>
      </c>
      <c r="DX421" s="3" t="s">
        <v>202</v>
      </c>
      <c r="DY421" s="3" t="s">
        <v>202</v>
      </c>
      <c r="DZ421" s="3" t="s">
        <v>202</v>
      </c>
      <c r="EA421" s="3" t="s">
        <v>155</v>
      </c>
      <c r="EB421" s="3" t="s">
        <v>155</v>
      </c>
      <c r="EC421" s="3" t="s">
        <v>155</v>
      </c>
      <c r="ED421" s="3" t="s">
        <v>155</v>
      </c>
      <c r="EE421" s="3" t="s">
        <v>155</v>
      </c>
      <c r="EF421" s="3" t="s">
        <v>155</v>
      </c>
      <c r="EG421" s="3" t="s">
        <v>155</v>
      </c>
      <c r="EH421" s="3" t="s">
        <v>204</v>
      </c>
      <c r="EI421" s="3" t="s">
        <v>204</v>
      </c>
      <c r="EJ421" s="3" t="s">
        <v>204</v>
      </c>
      <c r="EK421" s="3" t="s">
        <v>204</v>
      </c>
      <c r="EL421" s="3" t="s">
        <v>182</v>
      </c>
      <c r="EM421" s="3" t="s">
        <v>182</v>
      </c>
      <c r="EN421" s="3" t="s">
        <v>182</v>
      </c>
      <c r="EO421" s="3" t="s">
        <v>205</v>
      </c>
      <c r="EP421" s="3" t="s">
        <v>205</v>
      </c>
      <c r="EQ421" s="3" t="s">
        <v>205</v>
      </c>
      <c r="ER421" s="3" t="s">
        <v>205</v>
      </c>
      <c r="ES421" s="3" t="s">
        <v>205</v>
      </c>
      <c r="ET421" s="3" t="s">
        <v>205</v>
      </c>
      <c r="EU421" s="3" t="s">
        <v>205</v>
      </c>
      <c r="EV421" s="3" t="s">
        <v>740</v>
      </c>
      <c r="EW421" s="4" t="str">
        <f>TEXT("6289013212024028689","0")</f>
        <v>6289013212024028689</v>
      </c>
    </row>
    <row r="422">
      <c r="A422" s="2">
        <v>45860.47461805555</v>
      </c>
      <c r="B422" s="3" t="s">
        <v>153</v>
      </c>
      <c r="C422" s="3" t="s">
        <v>155</v>
      </c>
      <c r="E422" s="3" t="s">
        <v>155</v>
      </c>
      <c r="F422" s="3" t="s">
        <v>153</v>
      </c>
      <c r="G422" s="3" t="s">
        <v>155</v>
      </c>
      <c r="K422" s="3" t="s">
        <v>185</v>
      </c>
      <c r="N422" s="3" t="s">
        <v>158</v>
      </c>
      <c r="S422" s="3" t="s">
        <v>158</v>
      </c>
      <c r="W422" s="3" t="s">
        <v>157</v>
      </c>
      <c r="AC422" s="3" t="s">
        <v>158</v>
      </c>
      <c r="AG422" s="3" t="s">
        <v>224</v>
      </c>
      <c r="AH422" s="3">
        <v>2020.0</v>
      </c>
      <c r="AI422" s="3" t="s">
        <v>187</v>
      </c>
      <c r="AL422" s="3" t="s">
        <v>237</v>
      </c>
      <c r="AN422" s="3" t="s">
        <v>270</v>
      </c>
      <c r="AP422" s="3" t="s">
        <v>210</v>
      </c>
      <c r="AQ422" s="3" t="s">
        <v>210</v>
      </c>
      <c r="AR422" s="3" t="s">
        <v>243</v>
      </c>
      <c r="AS422" s="3" t="s">
        <v>243</v>
      </c>
      <c r="AT422" s="3" t="s">
        <v>218</v>
      </c>
      <c r="AU422" s="3" t="s">
        <v>153</v>
      </c>
      <c r="AV422" s="3" t="s">
        <v>153</v>
      </c>
      <c r="AW422" s="3" t="s">
        <v>163</v>
      </c>
      <c r="AX422" s="3" t="s">
        <v>153</v>
      </c>
      <c r="AY422" s="3" t="s">
        <v>244</v>
      </c>
      <c r="AZ422" s="3" t="s">
        <v>155</v>
      </c>
      <c r="BA422" s="3" t="s">
        <v>155</v>
      </c>
      <c r="BB422" s="3" t="s">
        <v>155</v>
      </c>
      <c r="BC422" s="3" t="s">
        <v>155</v>
      </c>
      <c r="BD422" s="3" t="s">
        <v>153</v>
      </c>
      <c r="BE422" s="3" t="s">
        <v>227</v>
      </c>
      <c r="BF422" s="3" t="s">
        <v>220</v>
      </c>
      <c r="BG422" s="3" t="s">
        <v>227</v>
      </c>
      <c r="BH422" s="3" t="s">
        <v>227</v>
      </c>
      <c r="BI422" s="3" t="s">
        <v>195</v>
      </c>
      <c r="BJ422" s="3" t="s">
        <v>195</v>
      </c>
      <c r="BK422" s="3" t="s">
        <v>192</v>
      </c>
      <c r="BL422" s="3" t="s">
        <v>195</v>
      </c>
      <c r="BM422" s="3" t="s">
        <v>192</v>
      </c>
      <c r="BN422" s="3" t="s">
        <v>192</v>
      </c>
      <c r="BO422" s="3" t="s">
        <v>195</v>
      </c>
      <c r="BP422" s="3" t="s">
        <v>195</v>
      </c>
      <c r="BQ422" s="3" t="s">
        <v>181</v>
      </c>
      <c r="BR422" s="3" t="s">
        <v>181</v>
      </c>
      <c r="BS422" s="3" t="s">
        <v>196</v>
      </c>
      <c r="BT422" s="3" t="s">
        <v>197</v>
      </c>
      <c r="BU422" s="3" t="s">
        <v>196</v>
      </c>
      <c r="BV422" s="3" t="s">
        <v>196</v>
      </c>
      <c r="BW422" s="3" t="s">
        <v>197</v>
      </c>
      <c r="BX422" s="3" t="s">
        <v>195</v>
      </c>
      <c r="BY422" s="3" t="s">
        <v>192</v>
      </c>
      <c r="BZ422" s="3" t="s">
        <v>195</v>
      </c>
      <c r="CA422" s="3" t="s">
        <v>192</v>
      </c>
      <c r="CB422" s="3" t="s">
        <v>155</v>
      </c>
      <c r="CF422" s="3" t="s">
        <v>155</v>
      </c>
      <c r="CG422" s="3" t="s">
        <v>198</v>
      </c>
      <c r="CH422" s="3">
        <v>2.0</v>
      </c>
      <c r="CI422" s="3" t="s">
        <v>172</v>
      </c>
      <c r="CS422" s="3" t="s">
        <v>155</v>
      </c>
      <c r="CY422" s="3" t="s">
        <v>180</v>
      </c>
      <c r="CZ422" s="3" t="s">
        <v>179</v>
      </c>
      <c r="DA422" s="3" t="s">
        <v>179</v>
      </c>
      <c r="DB422" s="3" t="s">
        <v>179</v>
      </c>
      <c r="DC422" s="3" t="s">
        <v>200</v>
      </c>
      <c r="DD422" s="3" t="s">
        <v>200</v>
      </c>
      <c r="DE422" s="3" t="s">
        <v>200</v>
      </c>
      <c r="DF422" s="3" t="s">
        <v>180</v>
      </c>
      <c r="DG422" s="3" t="s">
        <v>180</v>
      </c>
      <c r="DH422" s="3" t="s">
        <v>180</v>
      </c>
      <c r="DI422" s="3" t="s">
        <v>180</v>
      </c>
      <c r="DJ422" s="3" t="s">
        <v>180</v>
      </c>
      <c r="DK422" s="3" t="s">
        <v>202</v>
      </c>
      <c r="DL422" s="3" t="s">
        <v>197</v>
      </c>
      <c r="DM422" s="3" t="s">
        <v>197</v>
      </c>
      <c r="DN422" s="3" t="s">
        <v>202</v>
      </c>
      <c r="DO422" s="3" t="s">
        <v>197</v>
      </c>
      <c r="DP422" s="3" t="s">
        <v>202</v>
      </c>
      <c r="DQ422" s="3" t="s">
        <v>202</v>
      </c>
      <c r="DR422" s="3" t="s">
        <v>202</v>
      </c>
      <c r="DS422" s="3" t="s">
        <v>197</v>
      </c>
      <c r="DT422" s="3" t="s">
        <v>196</v>
      </c>
      <c r="DU422" s="3" t="s">
        <v>197</v>
      </c>
      <c r="DV422" s="3" t="s">
        <v>202</v>
      </c>
      <c r="DW422" s="3" t="s">
        <v>202</v>
      </c>
      <c r="DX422" s="3" t="s">
        <v>197</v>
      </c>
      <c r="DY422" s="3" t="s">
        <v>197</v>
      </c>
      <c r="DZ422" s="3" t="s">
        <v>197</v>
      </c>
      <c r="EA422" s="3" t="s">
        <v>155</v>
      </c>
      <c r="EB422" s="3" t="s">
        <v>155</v>
      </c>
      <c r="EC422" s="3" t="s">
        <v>155</v>
      </c>
      <c r="ED422" s="3" t="s">
        <v>155</v>
      </c>
      <c r="EE422" s="3" t="s">
        <v>155</v>
      </c>
      <c r="EF422" s="3" t="s">
        <v>155</v>
      </c>
      <c r="EG422" s="3" t="s">
        <v>155</v>
      </c>
      <c r="EH422" s="3" t="s">
        <v>204</v>
      </c>
      <c r="EI422" s="3" t="s">
        <v>204</v>
      </c>
      <c r="EJ422" s="3" t="s">
        <v>222</v>
      </c>
      <c r="EK422" s="3" t="s">
        <v>215</v>
      </c>
      <c r="EL422" s="3" t="s">
        <v>182</v>
      </c>
      <c r="EM422" s="3" t="s">
        <v>215</v>
      </c>
      <c r="EN422" s="3" t="s">
        <v>247</v>
      </c>
      <c r="EO422" s="3" t="s">
        <v>205</v>
      </c>
      <c r="EP422" s="3" t="s">
        <v>206</v>
      </c>
      <c r="EQ422" s="3" t="s">
        <v>192</v>
      </c>
      <c r="ER422" s="3" t="s">
        <v>206</v>
      </c>
      <c r="ES422" s="3" t="s">
        <v>206</v>
      </c>
      <c r="ET422" s="3" t="s">
        <v>206</v>
      </c>
      <c r="EU422" s="3" t="s">
        <v>192</v>
      </c>
      <c r="EV422" s="3" t="s">
        <v>741</v>
      </c>
      <c r="EW422" s="4" t="str">
        <f>TEXT("6290070070752583153","0")</f>
        <v>6290070070752583153</v>
      </c>
    </row>
    <row r="423">
      <c r="A423" s="2">
        <v>45860.47542824074</v>
      </c>
      <c r="B423" s="3" t="s">
        <v>153</v>
      </c>
      <c r="C423" s="3" t="s">
        <v>155</v>
      </c>
      <c r="E423" s="3" t="s">
        <v>153</v>
      </c>
      <c r="F423" s="3" t="s">
        <v>155</v>
      </c>
      <c r="G423" s="3" t="s">
        <v>153</v>
      </c>
      <c r="J423" s="3" t="s">
        <v>186</v>
      </c>
      <c r="M423" s="3" t="s">
        <v>157</v>
      </c>
      <c r="R423" s="3" t="s">
        <v>157</v>
      </c>
      <c r="Y423" s="3" t="s">
        <v>186</v>
      </c>
      <c r="AC423" s="3" t="s">
        <v>158</v>
      </c>
      <c r="AG423" s="3" t="s">
        <v>217</v>
      </c>
      <c r="AH423" s="3">
        <v>2018.0</v>
      </c>
      <c r="AI423" s="3" t="s">
        <v>209</v>
      </c>
      <c r="AP423" s="3" t="s">
        <v>250</v>
      </c>
      <c r="AQ423" s="3" t="s">
        <v>250</v>
      </c>
      <c r="AR423" s="3" t="s">
        <v>250</v>
      </c>
      <c r="AS423" s="3" t="s">
        <v>250</v>
      </c>
      <c r="AT423" s="3" t="s">
        <v>251</v>
      </c>
      <c r="AU423" s="3" t="s">
        <v>155</v>
      </c>
      <c r="BD423" s="3" t="s">
        <v>153</v>
      </c>
      <c r="BE423" s="3" t="s">
        <v>227</v>
      </c>
      <c r="BF423" s="3" t="s">
        <v>227</v>
      </c>
      <c r="BG423" s="3" t="s">
        <v>227</v>
      </c>
      <c r="BH423" s="3" t="s">
        <v>227</v>
      </c>
      <c r="BI423" s="3" t="s">
        <v>195</v>
      </c>
      <c r="BJ423" s="3" t="s">
        <v>192</v>
      </c>
      <c r="BK423" s="3" t="s">
        <v>195</v>
      </c>
      <c r="BL423" s="3" t="s">
        <v>195</v>
      </c>
      <c r="BM423" s="3" t="s">
        <v>195</v>
      </c>
      <c r="BN423" s="3" t="s">
        <v>192</v>
      </c>
      <c r="BO423" s="3" t="s">
        <v>195</v>
      </c>
      <c r="BP423" s="3" t="s">
        <v>195</v>
      </c>
      <c r="BQ423" s="3" t="s">
        <v>166</v>
      </c>
      <c r="BR423" s="3" t="s">
        <v>197</v>
      </c>
      <c r="BS423" s="3" t="s">
        <v>196</v>
      </c>
      <c r="BT423" s="3" t="s">
        <v>166</v>
      </c>
      <c r="BU423" s="3" t="s">
        <v>166</v>
      </c>
      <c r="BV423" s="3" t="s">
        <v>166</v>
      </c>
      <c r="BW423" s="3" t="s">
        <v>166</v>
      </c>
      <c r="CB423" s="3" t="s">
        <v>155</v>
      </c>
      <c r="CF423" s="3" t="s">
        <v>155</v>
      </c>
      <c r="CG423" s="3" t="s">
        <v>256</v>
      </c>
      <c r="CH423" s="3">
        <v>1.0</v>
      </c>
      <c r="CI423" s="3" t="s">
        <v>172</v>
      </c>
      <c r="CS423" s="3" t="s">
        <v>155</v>
      </c>
      <c r="CY423" s="3" t="s">
        <v>201</v>
      </c>
      <c r="CZ423" s="3" t="s">
        <v>179</v>
      </c>
      <c r="DA423" s="3" t="s">
        <v>179</v>
      </c>
      <c r="DB423" s="3" t="s">
        <v>179</v>
      </c>
      <c r="DC423" s="3" t="s">
        <v>179</v>
      </c>
      <c r="DD423" s="3" t="s">
        <v>179</v>
      </c>
      <c r="DE423" s="3" t="s">
        <v>200</v>
      </c>
      <c r="DF423" s="3" t="s">
        <v>180</v>
      </c>
      <c r="DG423" s="3" t="s">
        <v>230</v>
      </c>
      <c r="DH423" s="3" t="s">
        <v>180</v>
      </c>
      <c r="DI423" s="3" t="s">
        <v>180</v>
      </c>
      <c r="DJ423" s="3" t="s">
        <v>230</v>
      </c>
      <c r="DK423" s="3" t="s">
        <v>197</v>
      </c>
      <c r="DL423" s="3" t="s">
        <v>196</v>
      </c>
      <c r="DM423" s="3" t="s">
        <v>203</v>
      </c>
      <c r="DN423" s="3" t="s">
        <v>203</v>
      </c>
      <c r="DO423" s="3" t="s">
        <v>181</v>
      </c>
      <c r="DP423" s="3" t="s">
        <v>203</v>
      </c>
      <c r="DQ423" s="3" t="s">
        <v>203</v>
      </c>
      <c r="DR423" s="3" t="s">
        <v>203</v>
      </c>
      <c r="DS423" s="3" t="s">
        <v>203</v>
      </c>
      <c r="DT423" s="3" t="s">
        <v>203</v>
      </c>
      <c r="DU423" s="3" t="s">
        <v>202</v>
      </c>
      <c r="DV423" s="3" t="s">
        <v>202</v>
      </c>
      <c r="DW423" s="3" t="s">
        <v>202</v>
      </c>
      <c r="DX423" s="3" t="s">
        <v>202</v>
      </c>
      <c r="DY423" s="3" t="s">
        <v>202</v>
      </c>
      <c r="DZ423" s="3" t="s">
        <v>202</v>
      </c>
      <c r="EA423" s="3" t="s">
        <v>155</v>
      </c>
      <c r="EB423" s="3" t="s">
        <v>155</v>
      </c>
      <c r="EC423" s="3" t="s">
        <v>155</v>
      </c>
      <c r="ED423" s="3" t="s">
        <v>155</v>
      </c>
      <c r="EE423" s="3" t="s">
        <v>155</v>
      </c>
      <c r="EF423" s="3" t="s">
        <v>155</v>
      </c>
      <c r="EG423" s="3" t="s">
        <v>155</v>
      </c>
      <c r="EH423" s="3" t="s">
        <v>222</v>
      </c>
      <c r="EI423" s="3" t="s">
        <v>222</v>
      </c>
      <c r="EJ423" s="3" t="s">
        <v>222</v>
      </c>
      <c r="EK423" s="3" t="s">
        <v>222</v>
      </c>
      <c r="EL423" s="3" t="s">
        <v>182</v>
      </c>
      <c r="EM423" s="3" t="s">
        <v>182</v>
      </c>
      <c r="EN423" s="3" t="s">
        <v>247</v>
      </c>
      <c r="EO423" s="3" t="s">
        <v>192</v>
      </c>
      <c r="EP423" s="3" t="s">
        <v>192</v>
      </c>
      <c r="EQ423" s="3" t="s">
        <v>192</v>
      </c>
      <c r="ER423" s="3" t="s">
        <v>192</v>
      </c>
      <c r="ES423" s="3" t="s">
        <v>192</v>
      </c>
      <c r="ET423" s="3" t="s">
        <v>192</v>
      </c>
      <c r="EU423" s="3" t="s">
        <v>192</v>
      </c>
      <c r="EV423" s="3" t="s">
        <v>742</v>
      </c>
      <c r="EW423" s="4" t="str">
        <f>TEXT("6290070771793548246","0")</f>
        <v>6290070771793548246</v>
      </c>
    </row>
    <row r="424">
      <c r="A424" s="2">
        <v>45860.47759259259</v>
      </c>
      <c r="B424" s="3" t="s">
        <v>153</v>
      </c>
      <c r="C424" s="3" t="s">
        <v>155</v>
      </c>
      <c r="E424" s="3" t="s">
        <v>153</v>
      </c>
      <c r="F424" s="3" t="s">
        <v>153</v>
      </c>
      <c r="G424" s="3" t="s">
        <v>155</v>
      </c>
      <c r="J424" s="3" t="s">
        <v>186</v>
      </c>
      <c r="N424" s="3" t="s">
        <v>158</v>
      </c>
      <c r="S424" s="3" t="s">
        <v>158</v>
      </c>
      <c r="Y424" s="3" t="s">
        <v>186</v>
      </c>
      <c r="AB424" s="3" t="s">
        <v>157</v>
      </c>
      <c r="AG424" s="3" t="s">
        <v>208</v>
      </c>
      <c r="AH424" s="3">
        <v>2019.0</v>
      </c>
      <c r="AI424" s="3" t="s">
        <v>187</v>
      </c>
      <c r="AJ424" s="3" t="s">
        <v>188</v>
      </c>
      <c r="AN424" s="3" t="s">
        <v>233</v>
      </c>
      <c r="AP424" s="3" t="s">
        <v>190</v>
      </c>
      <c r="AQ424" s="3" t="s">
        <v>250</v>
      </c>
      <c r="AR424" s="3" t="s">
        <v>250</v>
      </c>
      <c r="AS424" s="3" t="s">
        <v>190</v>
      </c>
      <c r="AT424" s="3" t="s">
        <v>162</v>
      </c>
      <c r="AU424" s="3" t="s">
        <v>155</v>
      </c>
      <c r="BD424" s="3" t="s">
        <v>153</v>
      </c>
      <c r="BE424" s="3" t="s">
        <v>227</v>
      </c>
      <c r="BF424" s="3" t="s">
        <v>227</v>
      </c>
      <c r="BG424" s="3" t="s">
        <v>227</v>
      </c>
      <c r="BH424" s="3" t="s">
        <v>227</v>
      </c>
      <c r="BI424" s="3" t="s">
        <v>194</v>
      </c>
      <c r="BJ424" s="3" t="s">
        <v>194</v>
      </c>
      <c r="BK424" s="3" t="s">
        <v>194</v>
      </c>
      <c r="BL424" s="3" t="s">
        <v>194</v>
      </c>
      <c r="BM424" s="3" t="s">
        <v>192</v>
      </c>
      <c r="BN424" s="3" t="s">
        <v>194</v>
      </c>
      <c r="BO424" s="3" t="s">
        <v>194</v>
      </c>
      <c r="BP424" s="3" t="s">
        <v>194</v>
      </c>
      <c r="BQ424" s="3" t="s">
        <v>203</v>
      </c>
      <c r="BR424" s="3" t="s">
        <v>203</v>
      </c>
      <c r="BS424" s="3" t="s">
        <v>203</v>
      </c>
      <c r="BT424" s="3" t="s">
        <v>181</v>
      </c>
      <c r="BU424" s="3" t="s">
        <v>181</v>
      </c>
      <c r="BV424" s="3" t="s">
        <v>181</v>
      </c>
      <c r="BW424" s="3" t="s">
        <v>181</v>
      </c>
      <c r="CB424" s="3" t="s">
        <v>155</v>
      </c>
      <c r="CF424" s="3" t="s">
        <v>155</v>
      </c>
      <c r="CG424" s="3" t="s">
        <v>155</v>
      </c>
      <c r="CH424" s="3">
        <v>1.0</v>
      </c>
      <c r="CI424" s="3" t="s">
        <v>172</v>
      </c>
      <c r="CS424" s="3" t="s">
        <v>155</v>
      </c>
      <c r="CY424" s="3" t="s">
        <v>180</v>
      </c>
      <c r="CZ424" s="3" t="s">
        <v>229</v>
      </c>
      <c r="DA424" s="3" t="s">
        <v>229</v>
      </c>
      <c r="DB424" s="3" t="s">
        <v>199</v>
      </c>
      <c r="DC424" s="3" t="s">
        <v>199</v>
      </c>
      <c r="DD424" s="3" t="s">
        <v>179</v>
      </c>
      <c r="DE424" s="3" t="s">
        <v>179</v>
      </c>
      <c r="DF424" s="3" t="s">
        <v>180</v>
      </c>
      <c r="DG424" s="3" t="s">
        <v>180</v>
      </c>
      <c r="DH424" s="3" t="s">
        <v>180</v>
      </c>
      <c r="DI424" s="3" t="s">
        <v>180</v>
      </c>
      <c r="DJ424" s="3" t="s">
        <v>180</v>
      </c>
      <c r="DK424" s="3" t="s">
        <v>197</v>
      </c>
      <c r="DL424" s="3" t="s">
        <v>196</v>
      </c>
      <c r="DM424" s="3" t="s">
        <v>202</v>
      </c>
      <c r="DN424" s="3" t="s">
        <v>202</v>
      </c>
      <c r="DO424" s="3" t="s">
        <v>202</v>
      </c>
      <c r="DP424" s="3" t="s">
        <v>197</v>
      </c>
      <c r="DQ424" s="3" t="s">
        <v>202</v>
      </c>
      <c r="DR424" s="3" t="s">
        <v>197</v>
      </c>
      <c r="DS424" s="3" t="s">
        <v>203</v>
      </c>
      <c r="DT424" s="3" t="s">
        <v>203</v>
      </c>
      <c r="DU424" s="3" t="s">
        <v>202</v>
      </c>
      <c r="DV424" s="3" t="s">
        <v>202</v>
      </c>
      <c r="DW424" s="3" t="s">
        <v>202</v>
      </c>
      <c r="DX424" s="3" t="s">
        <v>202</v>
      </c>
      <c r="DY424" s="3" t="s">
        <v>202</v>
      </c>
      <c r="DZ424" s="3" t="s">
        <v>202</v>
      </c>
      <c r="EA424" s="3" t="s">
        <v>155</v>
      </c>
      <c r="EB424" s="3" t="s">
        <v>155</v>
      </c>
      <c r="EC424" s="3" t="s">
        <v>155</v>
      </c>
      <c r="ED424" s="3" t="s">
        <v>155</v>
      </c>
      <c r="EE424" s="3" t="s">
        <v>155</v>
      </c>
      <c r="EF424" s="3" t="s">
        <v>155</v>
      </c>
      <c r="EG424" s="3" t="s">
        <v>155</v>
      </c>
      <c r="EH424" s="3" t="s">
        <v>204</v>
      </c>
      <c r="EI424" s="3" t="s">
        <v>215</v>
      </c>
      <c r="EJ424" s="3" t="s">
        <v>215</v>
      </c>
      <c r="EK424" s="3" t="s">
        <v>215</v>
      </c>
      <c r="EL424" s="3" t="s">
        <v>182</v>
      </c>
      <c r="EM424" s="3" t="s">
        <v>182</v>
      </c>
      <c r="EN424" s="3" t="s">
        <v>182</v>
      </c>
      <c r="EO424" s="3" t="s">
        <v>192</v>
      </c>
      <c r="EP424" s="3" t="s">
        <v>192</v>
      </c>
      <c r="EQ424" s="3" t="s">
        <v>192</v>
      </c>
      <c r="ER424" s="3" t="s">
        <v>192</v>
      </c>
      <c r="ES424" s="3" t="s">
        <v>192</v>
      </c>
      <c r="ET424" s="3" t="s">
        <v>192</v>
      </c>
      <c r="EU424" s="3" t="s">
        <v>192</v>
      </c>
      <c r="EV424" s="3" t="s">
        <v>309</v>
      </c>
      <c r="EW424" s="4" t="str">
        <f>TEXT("6290072642515994348","0")</f>
        <v>6290072642515994348</v>
      </c>
    </row>
    <row r="425">
      <c r="A425" s="2">
        <v>45860.480208333334</v>
      </c>
      <c r="B425" s="3" t="s">
        <v>153</v>
      </c>
      <c r="C425" s="3" t="s">
        <v>155</v>
      </c>
      <c r="E425" s="3" t="s">
        <v>155</v>
      </c>
      <c r="F425" s="3" t="s">
        <v>155</v>
      </c>
      <c r="G425" s="3" t="s">
        <v>153</v>
      </c>
      <c r="J425" s="3" t="s">
        <v>186</v>
      </c>
      <c r="M425" s="3" t="s">
        <v>157</v>
      </c>
      <c r="V425" s="3" t="s">
        <v>156</v>
      </c>
      <c r="AA425" s="3" t="s">
        <v>156</v>
      </c>
      <c r="AF425" s="3" t="s">
        <v>156</v>
      </c>
      <c r="AG425" s="3" t="s">
        <v>217</v>
      </c>
      <c r="AH425" s="3">
        <v>2021.0</v>
      </c>
      <c r="AI425" s="3" t="s">
        <v>187</v>
      </c>
      <c r="AK425" s="3" t="s">
        <v>258</v>
      </c>
      <c r="AN425" s="3" t="s">
        <v>189</v>
      </c>
      <c r="AP425" s="3" t="s">
        <v>225</v>
      </c>
      <c r="AQ425" s="3" t="s">
        <v>225</v>
      </c>
      <c r="AR425" s="3" t="s">
        <v>225</v>
      </c>
      <c r="AS425" s="3" t="s">
        <v>225</v>
      </c>
      <c r="AT425" s="3" t="s">
        <v>218</v>
      </c>
      <c r="AU425" s="3" t="s">
        <v>153</v>
      </c>
      <c r="AV425" s="3" t="s">
        <v>153</v>
      </c>
      <c r="AW425" s="3" t="s">
        <v>288</v>
      </c>
      <c r="AX425" s="3" t="s">
        <v>153</v>
      </c>
      <c r="AY425" s="3" t="s">
        <v>297</v>
      </c>
      <c r="BD425" s="3" t="s">
        <v>153</v>
      </c>
      <c r="BE425" s="3" t="s">
        <v>227</v>
      </c>
      <c r="BF425" s="3" t="s">
        <v>220</v>
      </c>
      <c r="BG425" s="3" t="s">
        <v>227</v>
      </c>
      <c r="BH425" s="3" t="s">
        <v>227</v>
      </c>
      <c r="BI425" s="3" t="s">
        <v>192</v>
      </c>
      <c r="BJ425" s="3" t="s">
        <v>195</v>
      </c>
      <c r="BK425" s="3" t="s">
        <v>194</v>
      </c>
      <c r="BL425" s="3" t="s">
        <v>193</v>
      </c>
      <c r="BM425" s="3" t="s">
        <v>192</v>
      </c>
      <c r="BN425" s="3" t="s">
        <v>192</v>
      </c>
      <c r="BO425" s="3" t="s">
        <v>165</v>
      </c>
      <c r="BP425" s="3" t="s">
        <v>192</v>
      </c>
      <c r="BQ425" s="3" t="s">
        <v>181</v>
      </c>
      <c r="BR425" s="3" t="s">
        <v>181</v>
      </c>
      <c r="BS425" s="3" t="s">
        <v>197</v>
      </c>
      <c r="BT425" s="3" t="s">
        <v>166</v>
      </c>
      <c r="BU425" s="3" t="s">
        <v>166</v>
      </c>
      <c r="BV425" s="3" t="s">
        <v>196</v>
      </c>
      <c r="BW425" s="3" t="s">
        <v>181</v>
      </c>
      <c r="BX425" s="3" t="s">
        <v>193</v>
      </c>
      <c r="BY425" s="3" t="s">
        <v>195</v>
      </c>
      <c r="BZ425" s="3" t="s">
        <v>193</v>
      </c>
      <c r="CA425" s="3" t="s">
        <v>193</v>
      </c>
      <c r="CB425" s="3" t="s">
        <v>155</v>
      </c>
      <c r="CF425" s="3" t="s">
        <v>318</v>
      </c>
      <c r="CG425" s="3" t="s">
        <v>155</v>
      </c>
      <c r="CH425" s="3">
        <v>3.0</v>
      </c>
      <c r="CJ425" s="3" t="s">
        <v>363</v>
      </c>
      <c r="CS425" s="3" t="s">
        <v>155</v>
      </c>
      <c r="CY425" s="3" t="s">
        <v>201</v>
      </c>
      <c r="CZ425" s="3" t="s">
        <v>179</v>
      </c>
      <c r="DA425" s="3" t="s">
        <v>179</v>
      </c>
      <c r="DB425" s="3" t="s">
        <v>199</v>
      </c>
      <c r="DC425" s="3" t="s">
        <v>179</v>
      </c>
      <c r="DD425" s="3" t="s">
        <v>200</v>
      </c>
      <c r="DE425" s="3" t="s">
        <v>200</v>
      </c>
      <c r="DF425" s="3" t="s">
        <v>230</v>
      </c>
      <c r="DG425" s="3" t="s">
        <v>230</v>
      </c>
      <c r="DH425" s="3" t="s">
        <v>180</v>
      </c>
      <c r="DI425" s="3" t="s">
        <v>180</v>
      </c>
      <c r="DJ425" s="3" t="s">
        <v>180</v>
      </c>
      <c r="DK425" s="3" t="s">
        <v>202</v>
      </c>
      <c r="DL425" s="3" t="s">
        <v>197</v>
      </c>
      <c r="DM425" s="3" t="s">
        <v>197</v>
      </c>
      <c r="DN425" s="3" t="s">
        <v>202</v>
      </c>
      <c r="DO425" s="3" t="s">
        <v>196</v>
      </c>
      <c r="DP425" s="3" t="s">
        <v>196</v>
      </c>
      <c r="DQ425" s="3" t="s">
        <v>196</v>
      </c>
      <c r="DR425" s="3" t="s">
        <v>203</v>
      </c>
      <c r="DS425" s="3" t="s">
        <v>203</v>
      </c>
      <c r="DT425" s="3" t="s">
        <v>203</v>
      </c>
      <c r="DU425" s="3" t="s">
        <v>197</v>
      </c>
      <c r="DV425" s="3" t="s">
        <v>197</v>
      </c>
      <c r="DW425" s="3" t="s">
        <v>197</v>
      </c>
      <c r="DX425" s="3" t="s">
        <v>202</v>
      </c>
      <c r="DY425" s="3" t="s">
        <v>202</v>
      </c>
      <c r="DZ425" s="3" t="s">
        <v>202</v>
      </c>
      <c r="EA425" s="3" t="s">
        <v>155</v>
      </c>
      <c r="EB425" s="3" t="s">
        <v>155</v>
      </c>
      <c r="EC425" s="3" t="s">
        <v>155</v>
      </c>
      <c r="ED425" s="3" t="s">
        <v>155</v>
      </c>
      <c r="EE425" s="3" t="s">
        <v>155</v>
      </c>
      <c r="EF425" s="3" t="s">
        <v>155</v>
      </c>
      <c r="EG425" s="3" t="s">
        <v>155</v>
      </c>
      <c r="EH425" s="3" t="s">
        <v>215</v>
      </c>
      <c r="EI425" s="3" t="s">
        <v>222</v>
      </c>
      <c r="EJ425" s="3" t="s">
        <v>204</v>
      </c>
      <c r="EK425" s="3" t="s">
        <v>247</v>
      </c>
      <c r="EL425" s="3" t="s">
        <v>182</v>
      </c>
      <c r="EM425" s="3" t="s">
        <v>215</v>
      </c>
      <c r="EN425" s="3" t="s">
        <v>222</v>
      </c>
      <c r="EO425" s="3" t="s">
        <v>192</v>
      </c>
      <c r="EP425" s="3" t="s">
        <v>206</v>
      </c>
      <c r="EQ425" s="3" t="s">
        <v>193</v>
      </c>
      <c r="ER425" s="3" t="s">
        <v>192</v>
      </c>
      <c r="ES425" s="3" t="s">
        <v>192</v>
      </c>
      <c r="ET425" s="3" t="s">
        <v>206</v>
      </c>
      <c r="EU425" s="3" t="s">
        <v>205</v>
      </c>
      <c r="EV425" s="3" t="s">
        <v>743</v>
      </c>
      <c r="EW425" s="4" t="str">
        <f>TEXT("6290074900312369926","0")</f>
        <v>6290074900312369926</v>
      </c>
    </row>
    <row r="426">
      <c r="A426" s="2">
        <v>45860.48085648148</v>
      </c>
      <c r="B426" s="3" t="s">
        <v>153</v>
      </c>
      <c r="C426" s="3" t="s">
        <v>155</v>
      </c>
      <c r="E426" s="3" t="s">
        <v>155</v>
      </c>
      <c r="F426" s="3" t="s">
        <v>155</v>
      </c>
      <c r="G426" s="3" t="s">
        <v>155</v>
      </c>
      <c r="I426" s="3" t="s">
        <v>158</v>
      </c>
      <c r="M426" s="3" t="s">
        <v>157</v>
      </c>
      <c r="S426" s="3" t="s">
        <v>158</v>
      </c>
      <c r="X426" s="3" t="s">
        <v>158</v>
      </c>
      <c r="AF426" s="3" t="s">
        <v>156</v>
      </c>
      <c r="AG426" s="3" t="s">
        <v>217</v>
      </c>
      <c r="AH426" s="3">
        <v>2021.0</v>
      </c>
      <c r="AI426" s="3" t="s">
        <v>279</v>
      </c>
      <c r="AO426" s="3" t="s">
        <v>155</v>
      </c>
      <c r="AP426" s="3" t="s">
        <v>190</v>
      </c>
      <c r="AQ426" s="3" t="s">
        <v>250</v>
      </c>
      <c r="AR426" s="3" t="s">
        <v>250</v>
      </c>
      <c r="AS426" s="3" t="s">
        <v>250</v>
      </c>
      <c r="AT426" s="3" t="s">
        <v>218</v>
      </c>
      <c r="AU426" s="3" t="s">
        <v>153</v>
      </c>
      <c r="AV426" s="3" t="s">
        <v>153</v>
      </c>
      <c r="AW426" s="3" t="s">
        <v>163</v>
      </c>
      <c r="AX426" s="3" t="s">
        <v>155</v>
      </c>
      <c r="AY426" s="3" t="s">
        <v>293</v>
      </c>
      <c r="BD426" s="3" t="s">
        <v>153</v>
      </c>
      <c r="BE426" s="3" t="s">
        <v>156</v>
      </c>
      <c r="BF426" s="3" t="s">
        <v>156</v>
      </c>
      <c r="BG426" s="3" t="s">
        <v>156</v>
      </c>
      <c r="BH426" s="3" t="s">
        <v>156</v>
      </c>
      <c r="BI426" s="3" t="s">
        <v>194</v>
      </c>
      <c r="BJ426" s="3" t="s">
        <v>194</v>
      </c>
      <c r="BK426" s="3" t="s">
        <v>194</v>
      </c>
      <c r="BL426" s="3" t="s">
        <v>194</v>
      </c>
      <c r="BM426" s="3" t="s">
        <v>194</v>
      </c>
      <c r="BN426" s="3" t="s">
        <v>194</v>
      </c>
      <c r="BO426" s="3" t="s">
        <v>194</v>
      </c>
      <c r="BP426" s="3" t="s">
        <v>194</v>
      </c>
      <c r="BQ426" s="3" t="s">
        <v>203</v>
      </c>
      <c r="BR426" s="3" t="s">
        <v>203</v>
      </c>
      <c r="BS426" s="3" t="s">
        <v>203</v>
      </c>
      <c r="BT426" s="3" t="s">
        <v>203</v>
      </c>
      <c r="BU426" s="3" t="s">
        <v>203</v>
      </c>
      <c r="BV426" s="3" t="s">
        <v>203</v>
      </c>
      <c r="BW426" s="3" t="s">
        <v>203</v>
      </c>
      <c r="BX426" s="3" t="s">
        <v>194</v>
      </c>
      <c r="BY426" s="3" t="s">
        <v>194</v>
      </c>
      <c r="BZ426" s="3" t="s">
        <v>194</v>
      </c>
      <c r="CA426" s="3" t="s">
        <v>194</v>
      </c>
      <c r="CB426" s="3" t="s">
        <v>155</v>
      </c>
      <c r="CF426" s="3" t="s">
        <v>155</v>
      </c>
      <c r="CG426" s="3" t="s">
        <v>155</v>
      </c>
      <c r="CH426" s="3">
        <v>0.0</v>
      </c>
      <c r="CJ426" s="3" t="s">
        <v>363</v>
      </c>
      <c r="CS426" s="3" t="s">
        <v>155</v>
      </c>
      <c r="CY426" s="3" t="s">
        <v>201</v>
      </c>
      <c r="CZ426" s="3" t="s">
        <v>229</v>
      </c>
      <c r="DA426" s="3" t="s">
        <v>229</v>
      </c>
      <c r="DB426" s="3" t="s">
        <v>229</v>
      </c>
      <c r="DC426" s="3" t="s">
        <v>229</v>
      </c>
      <c r="DD426" s="3" t="s">
        <v>229</v>
      </c>
      <c r="DE426" s="3" t="s">
        <v>229</v>
      </c>
      <c r="DF426" s="3" t="s">
        <v>178</v>
      </c>
      <c r="DG426" s="3" t="s">
        <v>178</v>
      </c>
      <c r="DH426" s="3" t="s">
        <v>178</v>
      </c>
      <c r="DI426" s="3" t="s">
        <v>178</v>
      </c>
      <c r="DJ426" s="3" t="s">
        <v>178</v>
      </c>
      <c r="DK426" s="3" t="s">
        <v>203</v>
      </c>
      <c r="DL426" s="3" t="s">
        <v>203</v>
      </c>
      <c r="DM426" s="3" t="s">
        <v>203</v>
      </c>
      <c r="DN426" s="3" t="s">
        <v>203</v>
      </c>
      <c r="DO426" s="3" t="s">
        <v>203</v>
      </c>
      <c r="DP426" s="3" t="s">
        <v>203</v>
      </c>
      <c r="DQ426" s="3" t="s">
        <v>203</v>
      </c>
      <c r="DR426" s="3" t="s">
        <v>203</v>
      </c>
      <c r="DS426" s="3" t="s">
        <v>203</v>
      </c>
      <c r="DT426" s="3" t="s">
        <v>203</v>
      </c>
      <c r="DU426" s="3" t="s">
        <v>203</v>
      </c>
      <c r="DV426" s="3" t="s">
        <v>203</v>
      </c>
      <c r="DW426" s="3" t="s">
        <v>203</v>
      </c>
      <c r="DX426" s="3" t="s">
        <v>203</v>
      </c>
      <c r="DY426" s="3" t="s">
        <v>203</v>
      </c>
      <c r="DZ426" s="3" t="s">
        <v>203</v>
      </c>
      <c r="EA426" s="3" t="s">
        <v>155</v>
      </c>
      <c r="EB426" s="3" t="s">
        <v>155</v>
      </c>
      <c r="EC426" s="3" t="s">
        <v>155</v>
      </c>
      <c r="ED426" s="3" t="s">
        <v>155</v>
      </c>
      <c r="EE426" s="3" t="s">
        <v>155</v>
      </c>
      <c r="EF426" s="3" t="s">
        <v>155</v>
      </c>
      <c r="EG426" s="3" t="s">
        <v>155</v>
      </c>
      <c r="EH426" s="3" t="s">
        <v>204</v>
      </c>
      <c r="EI426" s="3" t="s">
        <v>204</v>
      </c>
      <c r="EJ426" s="3" t="s">
        <v>204</v>
      </c>
      <c r="EK426" s="3" t="s">
        <v>204</v>
      </c>
      <c r="EL426" s="3" t="s">
        <v>204</v>
      </c>
      <c r="EM426" s="3" t="s">
        <v>204</v>
      </c>
      <c r="EN426" s="3" t="s">
        <v>204</v>
      </c>
      <c r="EO426" s="3" t="s">
        <v>206</v>
      </c>
      <c r="EP426" s="3" t="s">
        <v>206</v>
      </c>
      <c r="EQ426" s="3" t="s">
        <v>206</v>
      </c>
      <c r="ER426" s="3" t="s">
        <v>206</v>
      </c>
      <c r="ES426" s="3" t="s">
        <v>206</v>
      </c>
      <c r="ET426" s="3" t="s">
        <v>206</v>
      </c>
      <c r="EU426" s="3" t="s">
        <v>206</v>
      </c>
      <c r="EV426" s="3" t="s">
        <v>744</v>
      </c>
      <c r="EW426" s="4" t="str">
        <f>TEXT("6290075460713727798","0")</f>
        <v>6290075460713727798</v>
      </c>
    </row>
    <row r="427">
      <c r="A427" s="2">
        <v>45860.481307870374</v>
      </c>
      <c r="B427" s="3" t="s">
        <v>153</v>
      </c>
      <c r="C427" s="3" t="s">
        <v>155</v>
      </c>
      <c r="E427" s="3" t="s">
        <v>155</v>
      </c>
      <c r="F427" s="3" t="s">
        <v>155</v>
      </c>
      <c r="G427" s="3" t="s">
        <v>155</v>
      </c>
      <c r="J427" s="3" t="s">
        <v>186</v>
      </c>
      <c r="M427" s="3" t="s">
        <v>157</v>
      </c>
      <c r="S427" s="3" t="s">
        <v>158</v>
      </c>
      <c r="W427" s="3" t="s">
        <v>157</v>
      </c>
      <c r="AF427" s="3" t="s">
        <v>156</v>
      </c>
      <c r="AG427" s="3" t="s">
        <v>217</v>
      </c>
      <c r="AH427" s="3">
        <v>2009.0</v>
      </c>
      <c r="AI427" s="3" t="s">
        <v>279</v>
      </c>
      <c r="AO427" s="3" t="s">
        <v>153</v>
      </c>
      <c r="AP427" s="3" t="s">
        <v>250</v>
      </c>
      <c r="AQ427" s="3" t="s">
        <v>250</v>
      </c>
      <c r="AR427" s="3" t="s">
        <v>190</v>
      </c>
      <c r="AS427" s="3" t="s">
        <v>190</v>
      </c>
      <c r="AT427" s="3" t="s">
        <v>162</v>
      </c>
      <c r="AU427" s="3" t="s">
        <v>153</v>
      </c>
      <c r="AV427" s="3" t="s">
        <v>153</v>
      </c>
      <c r="AW427" s="3" t="s">
        <v>163</v>
      </c>
      <c r="AX427" s="3" t="s">
        <v>155</v>
      </c>
      <c r="AY427" s="3" t="s">
        <v>212</v>
      </c>
      <c r="BD427" s="3" t="s">
        <v>153</v>
      </c>
      <c r="BE427" s="3" t="s">
        <v>156</v>
      </c>
      <c r="BF427" s="3" t="s">
        <v>213</v>
      </c>
      <c r="BG427" s="3" t="s">
        <v>156</v>
      </c>
      <c r="BH427" s="3" t="s">
        <v>213</v>
      </c>
      <c r="BI427" s="3" t="s">
        <v>193</v>
      </c>
      <c r="BJ427" s="3" t="s">
        <v>193</v>
      </c>
      <c r="BK427" s="3" t="s">
        <v>193</v>
      </c>
      <c r="BL427" s="3" t="s">
        <v>193</v>
      </c>
      <c r="BM427" s="3" t="s">
        <v>193</v>
      </c>
      <c r="BN427" s="3" t="s">
        <v>192</v>
      </c>
      <c r="BO427" s="3" t="s">
        <v>193</v>
      </c>
      <c r="BP427" s="3" t="s">
        <v>193</v>
      </c>
      <c r="BQ427" s="3" t="s">
        <v>196</v>
      </c>
      <c r="BR427" s="3" t="s">
        <v>197</v>
      </c>
      <c r="BS427" s="3" t="s">
        <v>196</v>
      </c>
      <c r="BT427" s="3" t="s">
        <v>196</v>
      </c>
      <c r="BU427" s="3" t="s">
        <v>196</v>
      </c>
      <c r="BV427" s="3" t="s">
        <v>197</v>
      </c>
      <c r="BW427" s="3" t="s">
        <v>196</v>
      </c>
      <c r="BX427" s="3" t="s">
        <v>195</v>
      </c>
      <c r="BY427" s="3" t="s">
        <v>195</v>
      </c>
      <c r="BZ427" s="3" t="s">
        <v>195</v>
      </c>
      <c r="CA427" s="3" t="s">
        <v>195</v>
      </c>
      <c r="CB427" s="3" t="s">
        <v>155</v>
      </c>
      <c r="CF427" s="3" t="s">
        <v>155</v>
      </c>
      <c r="CG427" s="3" t="s">
        <v>155</v>
      </c>
      <c r="CH427" s="3">
        <v>0.0</v>
      </c>
      <c r="CI427" s="3" t="s">
        <v>172</v>
      </c>
      <c r="CS427" s="3" t="s">
        <v>155</v>
      </c>
      <c r="CY427" s="3" t="s">
        <v>221</v>
      </c>
      <c r="CZ427" s="3" t="s">
        <v>179</v>
      </c>
      <c r="DA427" s="3" t="s">
        <v>200</v>
      </c>
      <c r="DB427" s="3" t="s">
        <v>200</v>
      </c>
      <c r="DC427" s="3" t="s">
        <v>200</v>
      </c>
      <c r="DD427" s="3" t="s">
        <v>200</v>
      </c>
      <c r="DE427" s="3" t="s">
        <v>200</v>
      </c>
      <c r="DF427" s="3" t="s">
        <v>180</v>
      </c>
      <c r="DG427" s="3" t="s">
        <v>230</v>
      </c>
      <c r="DH427" s="3" t="s">
        <v>230</v>
      </c>
      <c r="DI427" s="3" t="s">
        <v>230</v>
      </c>
      <c r="DJ427" s="3" t="s">
        <v>230</v>
      </c>
      <c r="DK427" s="3" t="s">
        <v>196</v>
      </c>
      <c r="DL427" s="3" t="s">
        <v>196</v>
      </c>
      <c r="DM427" s="3" t="s">
        <v>197</v>
      </c>
      <c r="DN427" s="3" t="s">
        <v>202</v>
      </c>
      <c r="DO427" s="3" t="s">
        <v>202</v>
      </c>
      <c r="DP427" s="3" t="s">
        <v>202</v>
      </c>
      <c r="DQ427" s="3" t="s">
        <v>181</v>
      </c>
      <c r="DR427" s="3" t="s">
        <v>181</v>
      </c>
      <c r="DS427" s="3" t="s">
        <v>203</v>
      </c>
      <c r="DT427" s="3" t="s">
        <v>203</v>
      </c>
      <c r="DU427" s="3" t="s">
        <v>181</v>
      </c>
      <c r="DV427" s="3" t="s">
        <v>202</v>
      </c>
      <c r="DW427" s="3" t="s">
        <v>202</v>
      </c>
      <c r="DX427" s="3" t="s">
        <v>202</v>
      </c>
      <c r="DY427" s="3" t="s">
        <v>202</v>
      </c>
      <c r="DZ427" s="3" t="s">
        <v>202</v>
      </c>
      <c r="EA427" s="3" t="s">
        <v>155</v>
      </c>
      <c r="EB427" s="3" t="s">
        <v>155</v>
      </c>
      <c r="EC427" s="3" t="s">
        <v>155</v>
      </c>
      <c r="ED427" s="3" t="s">
        <v>155</v>
      </c>
      <c r="EE427" s="3" t="s">
        <v>155</v>
      </c>
      <c r="EF427" s="3" t="s">
        <v>155</v>
      </c>
      <c r="EG427" s="3" t="s">
        <v>155</v>
      </c>
      <c r="EH427" s="3" t="s">
        <v>204</v>
      </c>
      <c r="EI427" s="3" t="s">
        <v>204</v>
      </c>
      <c r="EJ427" s="3" t="s">
        <v>204</v>
      </c>
      <c r="EK427" s="3" t="s">
        <v>204</v>
      </c>
      <c r="EL427" s="3" t="s">
        <v>182</v>
      </c>
      <c r="EM427" s="3" t="s">
        <v>204</v>
      </c>
      <c r="EN427" s="3" t="s">
        <v>215</v>
      </c>
      <c r="EO427" s="3" t="s">
        <v>183</v>
      </c>
      <c r="EP427" s="3" t="s">
        <v>183</v>
      </c>
      <c r="EQ427" s="3" t="s">
        <v>183</v>
      </c>
      <c r="ER427" s="3" t="s">
        <v>183</v>
      </c>
      <c r="ES427" s="3" t="s">
        <v>183</v>
      </c>
      <c r="ET427" s="3" t="s">
        <v>183</v>
      </c>
      <c r="EU427" s="3" t="s">
        <v>183</v>
      </c>
      <c r="EV427" s="3" t="s">
        <v>745</v>
      </c>
      <c r="EW427" s="4" t="str">
        <f>TEXT("6290075857914746067","0")</f>
        <v>6290075857914746067</v>
      </c>
    </row>
    <row r="428">
      <c r="A428" s="2">
        <v>45860.48260416667</v>
      </c>
      <c r="B428" s="3" t="s">
        <v>153</v>
      </c>
      <c r="C428" s="3" t="s">
        <v>155</v>
      </c>
      <c r="E428" s="3" t="s">
        <v>155</v>
      </c>
      <c r="F428" s="3" t="s">
        <v>153</v>
      </c>
      <c r="G428" s="3" t="s">
        <v>155</v>
      </c>
      <c r="K428" s="3" t="s">
        <v>185</v>
      </c>
      <c r="N428" s="3" t="s">
        <v>158</v>
      </c>
      <c r="T428" s="3" t="s">
        <v>186</v>
      </c>
      <c r="W428" s="3" t="s">
        <v>157</v>
      </c>
      <c r="AE428" s="3" t="s">
        <v>185</v>
      </c>
      <c r="AG428" s="3" t="s">
        <v>208</v>
      </c>
      <c r="AH428" s="3">
        <v>2025.0</v>
      </c>
      <c r="AI428" s="3" t="s">
        <v>187</v>
      </c>
      <c r="AJ428" s="3" t="s">
        <v>188</v>
      </c>
      <c r="AN428" s="3" t="s">
        <v>233</v>
      </c>
      <c r="AP428" s="3" t="s">
        <v>225</v>
      </c>
      <c r="AQ428" s="3" t="s">
        <v>225</v>
      </c>
      <c r="AR428" s="3" t="s">
        <v>225</v>
      </c>
      <c r="AS428" s="3" t="s">
        <v>225</v>
      </c>
      <c r="AT428" s="3" t="s">
        <v>162</v>
      </c>
      <c r="AU428" s="3" t="s">
        <v>153</v>
      </c>
      <c r="AV428" s="3" t="s">
        <v>155</v>
      </c>
      <c r="BD428" s="3" t="s">
        <v>153</v>
      </c>
      <c r="BE428" s="3" t="s">
        <v>227</v>
      </c>
      <c r="BF428" s="3" t="s">
        <v>164</v>
      </c>
      <c r="BG428" s="3" t="s">
        <v>191</v>
      </c>
      <c r="BH428" s="3" t="s">
        <v>191</v>
      </c>
      <c r="BI428" s="3" t="s">
        <v>194</v>
      </c>
      <c r="BJ428" s="3" t="s">
        <v>194</v>
      </c>
      <c r="BK428" s="3" t="s">
        <v>194</v>
      </c>
      <c r="BL428" s="3" t="s">
        <v>194</v>
      </c>
      <c r="BM428" s="3" t="s">
        <v>194</v>
      </c>
      <c r="BN428" s="3" t="s">
        <v>194</v>
      </c>
      <c r="BO428" s="3" t="s">
        <v>194</v>
      </c>
      <c r="BP428" s="3" t="s">
        <v>194</v>
      </c>
      <c r="BQ428" s="3" t="s">
        <v>181</v>
      </c>
      <c r="BR428" s="3" t="s">
        <v>181</v>
      </c>
      <c r="BS428" s="3" t="s">
        <v>181</v>
      </c>
      <c r="BT428" s="3" t="s">
        <v>181</v>
      </c>
      <c r="BU428" s="3" t="s">
        <v>181</v>
      </c>
      <c r="BV428" s="3" t="s">
        <v>181</v>
      </c>
      <c r="BW428" s="3" t="s">
        <v>181</v>
      </c>
      <c r="BX428" s="3" t="s">
        <v>195</v>
      </c>
      <c r="BY428" s="3" t="s">
        <v>195</v>
      </c>
      <c r="BZ428" s="3" t="s">
        <v>195</v>
      </c>
      <c r="CA428" s="3" t="s">
        <v>195</v>
      </c>
      <c r="CB428" s="3" t="s">
        <v>155</v>
      </c>
      <c r="CF428" s="3" t="s">
        <v>622</v>
      </c>
      <c r="CG428" s="3" t="s">
        <v>155</v>
      </c>
      <c r="CH428" s="3">
        <v>4.0</v>
      </c>
      <c r="CI428" s="3" t="s">
        <v>172</v>
      </c>
      <c r="CS428" s="3" t="s">
        <v>155</v>
      </c>
      <c r="CY428" s="3" t="s">
        <v>221</v>
      </c>
      <c r="CZ428" s="3" t="s">
        <v>179</v>
      </c>
      <c r="DA428" s="3" t="s">
        <v>179</v>
      </c>
      <c r="DB428" s="3" t="s">
        <v>179</v>
      </c>
      <c r="DC428" s="3" t="s">
        <v>179</v>
      </c>
      <c r="DD428" s="3" t="s">
        <v>179</v>
      </c>
      <c r="DE428" s="3" t="s">
        <v>179</v>
      </c>
      <c r="DF428" s="3" t="s">
        <v>180</v>
      </c>
      <c r="DG428" s="3" t="s">
        <v>180</v>
      </c>
      <c r="DH428" s="3" t="s">
        <v>180</v>
      </c>
      <c r="DI428" s="3" t="s">
        <v>180</v>
      </c>
      <c r="DJ428" s="3" t="s">
        <v>180</v>
      </c>
      <c r="DK428" s="3" t="s">
        <v>181</v>
      </c>
      <c r="DL428" s="3" t="s">
        <v>181</v>
      </c>
      <c r="DM428" s="3" t="s">
        <v>181</v>
      </c>
      <c r="DN428" s="3" t="s">
        <v>181</v>
      </c>
      <c r="DO428" s="3" t="s">
        <v>181</v>
      </c>
      <c r="DP428" s="3" t="s">
        <v>181</v>
      </c>
      <c r="DQ428" s="3" t="s">
        <v>181</v>
      </c>
      <c r="DR428" s="3" t="s">
        <v>181</v>
      </c>
      <c r="DS428" s="3" t="s">
        <v>181</v>
      </c>
      <c r="DT428" s="3" t="s">
        <v>181</v>
      </c>
      <c r="DU428" s="3" t="s">
        <v>181</v>
      </c>
      <c r="DV428" s="3" t="s">
        <v>181</v>
      </c>
      <c r="DW428" s="3" t="s">
        <v>181</v>
      </c>
      <c r="DX428" s="3" t="s">
        <v>181</v>
      </c>
      <c r="DY428" s="3" t="s">
        <v>181</v>
      </c>
      <c r="DZ428" s="3" t="s">
        <v>181</v>
      </c>
      <c r="EA428" s="3" t="s">
        <v>155</v>
      </c>
      <c r="EB428" s="3" t="s">
        <v>155</v>
      </c>
      <c r="EC428" s="3" t="s">
        <v>155</v>
      </c>
      <c r="ED428" s="3" t="s">
        <v>155</v>
      </c>
      <c r="EE428" s="3" t="s">
        <v>155</v>
      </c>
      <c r="EF428" s="3" t="s">
        <v>155</v>
      </c>
      <c r="EG428" s="3" t="s">
        <v>155</v>
      </c>
      <c r="EH428" s="3" t="s">
        <v>222</v>
      </c>
      <c r="EI428" s="3" t="s">
        <v>222</v>
      </c>
      <c r="EJ428" s="3" t="s">
        <v>222</v>
      </c>
      <c r="EK428" s="3" t="s">
        <v>247</v>
      </c>
      <c r="EL428" s="3" t="s">
        <v>182</v>
      </c>
      <c r="EM428" s="3" t="s">
        <v>182</v>
      </c>
      <c r="EN428" s="3" t="s">
        <v>182</v>
      </c>
      <c r="EO428" s="3" t="s">
        <v>183</v>
      </c>
      <c r="EP428" s="3" t="s">
        <v>183</v>
      </c>
      <c r="EQ428" s="3" t="s">
        <v>183</v>
      </c>
      <c r="ER428" s="3" t="s">
        <v>183</v>
      </c>
      <c r="ES428" s="3" t="s">
        <v>183</v>
      </c>
      <c r="ET428" s="3" t="s">
        <v>183</v>
      </c>
      <c r="EU428" s="3" t="s">
        <v>183</v>
      </c>
      <c r="EV428" s="3" t="s">
        <v>746</v>
      </c>
      <c r="EW428" s="4" t="str">
        <f>TEXT("6290076975837337330","0")</f>
        <v>6290076975837337330</v>
      </c>
    </row>
    <row r="429">
      <c r="A429" s="2">
        <v>45860.48583333333</v>
      </c>
      <c r="B429" s="3" t="s">
        <v>153</v>
      </c>
      <c r="C429" s="3" t="s">
        <v>155</v>
      </c>
      <c r="E429" s="3" t="s">
        <v>155</v>
      </c>
      <c r="F429" s="3" t="s">
        <v>155</v>
      </c>
      <c r="G429" s="3" t="s">
        <v>155</v>
      </c>
      <c r="J429" s="3" t="s">
        <v>186</v>
      </c>
      <c r="O429" s="3" t="s">
        <v>186</v>
      </c>
      <c r="R429" s="3" t="s">
        <v>157</v>
      </c>
      <c r="X429" s="3" t="s">
        <v>158</v>
      </c>
      <c r="AB429" s="3" t="s">
        <v>157</v>
      </c>
      <c r="AG429" s="3" t="s">
        <v>159</v>
      </c>
      <c r="AH429" s="3">
        <v>2020.0</v>
      </c>
      <c r="AI429" s="3" t="s">
        <v>187</v>
      </c>
      <c r="AL429" s="3" t="s">
        <v>237</v>
      </c>
      <c r="AN429" s="3" t="s">
        <v>189</v>
      </c>
      <c r="AP429" s="3" t="s">
        <v>225</v>
      </c>
      <c r="AQ429" s="3" t="s">
        <v>225</v>
      </c>
      <c r="AR429" s="3" t="s">
        <v>225</v>
      </c>
      <c r="AS429" s="3" t="s">
        <v>225</v>
      </c>
      <c r="AT429" s="3" t="s">
        <v>218</v>
      </c>
      <c r="AU429" s="3" t="s">
        <v>153</v>
      </c>
      <c r="AV429" s="3" t="s">
        <v>153</v>
      </c>
      <c r="AW429" s="3" t="s">
        <v>163</v>
      </c>
      <c r="AX429" s="3" t="s">
        <v>153</v>
      </c>
      <c r="AY429" s="3" t="s">
        <v>244</v>
      </c>
      <c r="AZ429" s="3" t="s">
        <v>155</v>
      </c>
      <c r="BA429" s="3" t="s">
        <v>155</v>
      </c>
      <c r="BB429" s="3" t="s">
        <v>239</v>
      </c>
      <c r="BC429" s="3" t="s">
        <v>153</v>
      </c>
      <c r="BD429" s="3" t="s">
        <v>153</v>
      </c>
      <c r="BE429" s="3" t="s">
        <v>227</v>
      </c>
      <c r="BF429" s="3" t="s">
        <v>227</v>
      </c>
      <c r="BG429" s="3" t="s">
        <v>220</v>
      </c>
      <c r="BH429" s="3" t="s">
        <v>191</v>
      </c>
      <c r="BI429" s="3" t="s">
        <v>192</v>
      </c>
      <c r="BJ429" s="3" t="s">
        <v>192</v>
      </c>
      <c r="BK429" s="3" t="s">
        <v>194</v>
      </c>
      <c r="BL429" s="3" t="s">
        <v>192</v>
      </c>
      <c r="BM429" s="3" t="s">
        <v>194</v>
      </c>
      <c r="BN429" s="3" t="s">
        <v>194</v>
      </c>
      <c r="BO429" s="3" t="s">
        <v>194</v>
      </c>
      <c r="BP429" s="3" t="s">
        <v>192</v>
      </c>
      <c r="BQ429" s="3" t="s">
        <v>203</v>
      </c>
      <c r="BR429" s="3" t="s">
        <v>203</v>
      </c>
      <c r="BS429" s="3" t="s">
        <v>196</v>
      </c>
      <c r="BT429" s="3" t="s">
        <v>196</v>
      </c>
      <c r="BU429" s="3" t="s">
        <v>196</v>
      </c>
      <c r="BV429" s="3" t="s">
        <v>196</v>
      </c>
      <c r="BW429" s="3" t="s">
        <v>196</v>
      </c>
      <c r="BX429" s="3" t="s">
        <v>194</v>
      </c>
      <c r="BY429" s="3" t="s">
        <v>194</v>
      </c>
      <c r="BZ429" s="3" t="s">
        <v>192</v>
      </c>
      <c r="CA429" s="3" t="s">
        <v>192</v>
      </c>
      <c r="CB429" s="3" t="s">
        <v>155</v>
      </c>
      <c r="CF429" s="3" t="s">
        <v>155</v>
      </c>
      <c r="CG429" s="3" t="s">
        <v>155</v>
      </c>
      <c r="CH429" s="3">
        <v>0.0</v>
      </c>
      <c r="CJ429" s="3" t="s">
        <v>597</v>
      </c>
      <c r="CS429" s="3" t="s">
        <v>153</v>
      </c>
      <c r="CT429" s="3" t="s">
        <v>299</v>
      </c>
      <c r="CU429" s="3" t="s">
        <v>300</v>
      </c>
      <c r="CV429" s="3" t="s">
        <v>301</v>
      </c>
      <c r="CW429" s="3" t="s">
        <v>302</v>
      </c>
      <c r="CX429" s="3" t="s">
        <v>177</v>
      </c>
      <c r="CY429" s="3" t="s">
        <v>201</v>
      </c>
      <c r="CZ429" s="3" t="s">
        <v>229</v>
      </c>
      <c r="DA429" s="3" t="s">
        <v>199</v>
      </c>
      <c r="DB429" s="3" t="s">
        <v>179</v>
      </c>
      <c r="DC429" s="3" t="s">
        <v>179</v>
      </c>
      <c r="DD429" s="3" t="s">
        <v>200</v>
      </c>
      <c r="DE429" s="3" t="s">
        <v>200</v>
      </c>
      <c r="DF429" s="3" t="s">
        <v>230</v>
      </c>
      <c r="DG429" s="3" t="s">
        <v>230</v>
      </c>
      <c r="DH429" s="3" t="s">
        <v>180</v>
      </c>
      <c r="DI429" s="3" t="s">
        <v>180</v>
      </c>
      <c r="DJ429" s="3" t="s">
        <v>180</v>
      </c>
      <c r="DK429" s="3" t="s">
        <v>197</v>
      </c>
      <c r="DL429" s="3" t="s">
        <v>197</v>
      </c>
      <c r="DM429" s="3" t="s">
        <v>202</v>
      </c>
      <c r="DN429" s="3" t="s">
        <v>197</v>
      </c>
      <c r="DO429" s="3" t="s">
        <v>203</v>
      </c>
      <c r="DP429" s="3" t="s">
        <v>181</v>
      </c>
      <c r="DQ429" s="3" t="s">
        <v>202</v>
      </c>
      <c r="DR429" s="3" t="s">
        <v>202</v>
      </c>
      <c r="DS429" s="3" t="s">
        <v>203</v>
      </c>
      <c r="DT429" s="3" t="s">
        <v>197</v>
      </c>
      <c r="DU429" s="3" t="s">
        <v>197</v>
      </c>
      <c r="DV429" s="3" t="s">
        <v>202</v>
      </c>
      <c r="DW429" s="3" t="s">
        <v>202</v>
      </c>
      <c r="DX429" s="3" t="s">
        <v>203</v>
      </c>
      <c r="DY429" s="3" t="s">
        <v>203</v>
      </c>
      <c r="DZ429" s="3" t="s">
        <v>203</v>
      </c>
      <c r="EA429" s="3" t="s">
        <v>155</v>
      </c>
      <c r="EB429" s="3" t="s">
        <v>155</v>
      </c>
      <c r="EC429" s="3" t="s">
        <v>155</v>
      </c>
      <c r="ED429" s="3" t="s">
        <v>155</v>
      </c>
      <c r="EE429" s="3" t="s">
        <v>155</v>
      </c>
      <c r="EF429" s="3" t="s">
        <v>155</v>
      </c>
      <c r="EG429" s="3" t="s">
        <v>155</v>
      </c>
      <c r="EH429" s="3" t="s">
        <v>222</v>
      </c>
      <c r="EI429" s="3" t="s">
        <v>222</v>
      </c>
      <c r="EJ429" s="3" t="s">
        <v>215</v>
      </c>
      <c r="EK429" s="3" t="s">
        <v>247</v>
      </c>
      <c r="EL429" s="3" t="s">
        <v>182</v>
      </c>
      <c r="EM429" s="3" t="s">
        <v>247</v>
      </c>
      <c r="EN429" s="3" t="s">
        <v>204</v>
      </c>
      <c r="EO429" s="3" t="s">
        <v>192</v>
      </c>
      <c r="EP429" s="3" t="s">
        <v>183</v>
      </c>
      <c r="EQ429" s="3" t="s">
        <v>183</v>
      </c>
      <c r="ER429" s="3" t="s">
        <v>183</v>
      </c>
      <c r="ES429" s="3" t="s">
        <v>183</v>
      </c>
      <c r="ET429" s="3" t="s">
        <v>183</v>
      </c>
      <c r="EU429" s="3" t="s">
        <v>183</v>
      </c>
      <c r="EV429" s="3" t="s">
        <v>747</v>
      </c>
      <c r="EW429" s="4" t="str">
        <f>TEXT("6290079766633388938","0")</f>
        <v>6290079766633388938</v>
      </c>
    </row>
    <row r="430">
      <c r="A430" s="2">
        <v>45860.48650462963</v>
      </c>
      <c r="B430" s="3" t="s">
        <v>153</v>
      </c>
      <c r="C430" s="3" t="s">
        <v>155</v>
      </c>
      <c r="E430" s="3" t="s">
        <v>155</v>
      </c>
      <c r="F430" s="3" t="s">
        <v>153</v>
      </c>
      <c r="G430" s="3" t="s">
        <v>155</v>
      </c>
      <c r="I430" s="3" t="s">
        <v>158</v>
      </c>
      <c r="O430" s="3" t="s">
        <v>186</v>
      </c>
      <c r="R430" s="3" t="s">
        <v>157</v>
      </c>
      <c r="W430" s="3" t="s">
        <v>157</v>
      </c>
      <c r="AB430" s="3" t="s">
        <v>157</v>
      </c>
      <c r="AG430" s="3" t="s">
        <v>159</v>
      </c>
      <c r="AH430" s="3">
        <v>2015.0</v>
      </c>
      <c r="AI430" s="3" t="s">
        <v>187</v>
      </c>
      <c r="AK430" s="3" t="s">
        <v>258</v>
      </c>
      <c r="AN430" s="3" t="s">
        <v>233</v>
      </c>
      <c r="AP430" s="3" t="s">
        <v>250</v>
      </c>
      <c r="AQ430" s="3" t="s">
        <v>190</v>
      </c>
      <c r="AR430" s="3" t="s">
        <v>190</v>
      </c>
      <c r="AS430" s="3" t="s">
        <v>190</v>
      </c>
      <c r="AT430" s="3" t="s">
        <v>234</v>
      </c>
      <c r="AU430" s="3" t="s">
        <v>153</v>
      </c>
      <c r="AV430" s="3" t="s">
        <v>153</v>
      </c>
      <c r="AW430" s="3" t="s">
        <v>163</v>
      </c>
      <c r="AX430" s="3" t="s">
        <v>153</v>
      </c>
      <c r="AY430" s="3" t="s">
        <v>244</v>
      </c>
      <c r="AZ430" s="3" t="s">
        <v>155</v>
      </c>
      <c r="BA430" s="3" t="s">
        <v>155</v>
      </c>
      <c r="BB430" s="3" t="s">
        <v>239</v>
      </c>
      <c r="BC430" s="3" t="s">
        <v>153</v>
      </c>
      <c r="BD430" s="3" t="s">
        <v>153</v>
      </c>
      <c r="BE430" s="3" t="s">
        <v>156</v>
      </c>
      <c r="BF430" s="3" t="s">
        <v>164</v>
      </c>
      <c r="BG430" s="3" t="s">
        <v>156</v>
      </c>
      <c r="BH430" s="3" t="s">
        <v>213</v>
      </c>
      <c r="BI430" s="3" t="s">
        <v>195</v>
      </c>
      <c r="BJ430" s="3" t="s">
        <v>193</v>
      </c>
      <c r="BK430" s="3" t="s">
        <v>192</v>
      </c>
      <c r="BL430" s="3" t="s">
        <v>193</v>
      </c>
      <c r="BM430" s="3" t="s">
        <v>192</v>
      </c>
      <c r="BN430" s="3" t="s">
        <v>193</v>
      </c>
      <c r="BO430" s="3" t="s">
        <v>193</v>
      </c>
      <c r="BP430" s="3" t="s">
        <v>193</v>
      </c>
      <c r="BQ430" s="3" t="s">
        <v>196</v>
      </c>
      <c r="BR430" s="3" t="s">
        <v>197</v>
      </c>
      <c r="BS430" s="3" t="s">
        <v>181</v>
      </c>
      <c r="BT430" s="3" t="s">
        <v>196</v>
      </c>
      <c r="BU430" s="3" t="s">
        <v>196</v>
      </c>
      <c r="BV430" s="3" t="s">
        <v>196</v>
      </c>
      <c r="BW430" s="3" t="s">
        <v>196</v>
      </c>
      <c r="BX430" s="3" t="s">
        <v>193</v>
      </c>
      <c r="BY430" s="3" t="s">
        <v>192</v>
      </c>
      <c r="BZ430" s="3" t="s">
        <v>193</v>
      </c>
      <c r="CA430" s="3" t="s">
        <v>192</v>
      </c>
      <c r="CB430" s="3" t="s">
        <v>155</v>
      </c>
      <c r="CF430" s="3" t="s">
        <v>155</v>
      </c>
      <c r="CG430" s="3" t="s">
        <v>155</v>
      </c>
      <c r="CH430" s="3">
        <v>0.0</v>
      </c>
      <c r="CI430" s="3" t="s">
        <v>172</v>
      </c>
      <c r="CS430" s="3" t="s">
        <v>155</v>
      </c>
      <c r="CY430" s="3" t="s">
        <v>180</v>
      </c>
      <c r="CZ430" s="3" t="s">
        <v>179</v>
      </c>
      <c r="DA430" s="3" t="s">
        <v>199</v>
      </c>
      <c r="DB430" s="3" t="s">
        <v>179</v>
      </c>
      <c r="DC430" s="3" t="s">
        <v>179</v>
      </c>
      <c r="DD430" s="3" t="s">
        <v>179</v>
      </c>
      <c r="DE430" s="3" t="s">
        <v>200</v>
      </c>
      <c r="DF430" s="3" t="s">
        <v>230</v>
      </c>
      <c r="DG430" s="3" t="s">
        <v>230</v>
      </c>
      <c r="DH430" s="3" t="s">
        <v>230</v>
      </c>
      <c r="DI430" s="3" t="s">
        <v>230</v>
      </c>
      <c r="DJ430" s="3" t="s">
        <v>230</v>
      </c>
      <c r="DK430" s="3" t="s">
        <v>196</v>
      </c>
      <c r="DL430" s="3" t="s">
        <v>202</v>
      </c>
      <c r="DM430" s="3" t="s">
        <v>197</v>
      </c>
      <c r="DN430" s="3" t="s">
        <v>197</v>
      </c>
      <c r="DO430" s="3" t="s">
        <v>202</v>
      </c>
      <c r="DP430" s="3" t="s">
        <v>197</v>
      </c>
      <c r="DQ430" s="3" t="s">
        <v>196</v>
      </c>
      <c r="DR430" s="3" t="s">
        <v>196</v>
      </c>
      <c r="DS430" s="3" t="s">
        <v>203</v>
      </c>
      <c r="DT430" s="3" t="s">
        <v>203</v>
      </c>
      <c r="DU430" s="3" t="s">
        <v>197</v>
      </c>
      <c r="DV430" s="3" t="s">
        <v>197</v>
      </c>
      <c r="DW430" s="3" t="s">
        <v>196</v>
      </c>
      <c r="DX430" s="3" t="s">
        <v>197</v>
      </c>
      <c r="DY430" s="3" t="s">
        <v>202</v>
      </c>
      <c r="DZ430" s="3" t="s">
        <v>202</v>
      </c>
      <c r="EA430" s="3" t="s">
        <v>155</v>
      </c>
      <c r="EB430" s="3" t="s">
        <v>155</v>
      </c>
      <c r="EC430" s="3" t="s">
        <v>155</v>
      </c>
      <c r="ED430" s="3" t="s">
        <v>155</v>
      </c>
      <c r="EE430" s="3" t="s">
        <v>155</v>
      </c>
      <c r="EF430" s="3" t="s">
        <v>155</v>
      </c>
      <c r="EG430" s="3" t="s">
        <v>155</v>
      </c>
      <c r="EH430" s="3" t="s">
        <v>204</v>
      </c>
      <c r="EI430" s="3" t="s">
        <v>204</v>
      </c>
      <c r="EJ430" s="3" t="s">
        <v>204</v>
      </c>
      <c r="EK430" s="3" t="s">
        <v>204</v>
      </c>
      <c r="EL430" s="3" t="s">
        <v>182</v>
      </c>
      <c r="EM430" s="3" t="s">
        <v>222</v>
      </c>
      <c r="EN430" s="3" t="s">
        <v>222</v>
      </c>
      <c r="EO430" s="3" t="s">
        <v>192</v>
      </c>
      <c r="EP430" s="3" t="s">
        <v>192</v>
      </c>
      <c r="EQ430" s="3" t="s">
        <v>192</v>
      </c>
      <c r="ER430" s="3" t="s">
        <v>192</v>
      </c>
      <c r="ES430" s="3" t="s">
        <v>192</v>
      </c>
      <c r="ET430" s="3" t="s">
        <v>192</v>
      </c>
      <c r="EU430" s="3" t="s">
        <v>192</v>
      </c>
      <c r="EV430" s="3" t="s">
        <v>309</v>
      </c>
      <c r="EW430" s="4" t="str">
        <f>TEXT("6290080343846692614","0")</f>
        <v>6290080343846692614</v>
      </c>
    </row>
    <row r="431">
      <c r="A431" s="2">
        <v>45860.486909722225</v>
      </c>
      <c r="B431" s="3" t="s">
        <v>153</v>
      </c>
      <c r="C431" s="3" t="s">
        <v>155</v>
      </c>
      <c r="E431" s="3" t="s">
        <v>155</v>
      </c>
      <c r="F431" s="3" t="s">
        <v>155</v>
      </c>
      <c r="G431" s="3" t="s">
        <v>155</v>
      </c>
      <c r="I431" s="3" t="s">
        <v>158</v>
      </c>
      <c r="P431" s="3" t="s">
        <v>185</v>
      </c>
      <c r="R431" s="3" t="s">
        <v>157</v>
      </c>
      <c r="AA431" s="3" t="s">
        <v>156</v>
      </c>
      <c r="AF431" s="3" t="s">
        <v>156</v>
      </c>
      <c r="AG431" s="3" t="s">
        <v>224</v>
      </c>
      <c r="AH431" s="3">
        <v>2011.0</v>
      </c>
      <c r="AI431" s="3" t="s">
        <v>187</v>
      </c>
      <c r="AJ431" s="3" t="s">
        <v>188</v>
      </c>
      <c r="AN431" s="3" t="s">
        <v>189</v>
      </c>
      <c r="AP431" s="3" t="s">
        <v>190</v>
      </c>
      <c r="AQ431" s="3" t="s">
        <v>190</v>
      </c>
      <c r="AR431" s="3" t="s">
        <v>190</v>
      </c>
      <c r="AS431" s="3" t="s">
        <v>190</v>
      </c>
      <c r="AT431" s="3" t="s">
        <v>162</v>
      </c>
      <c r="AU431" s="3" t="s">
        <v>155</v>
      </c>
      <c r="BD431" s="3" t="s">
        <v>153</v>
      </c>
      <c r="BE431" s="3" t="s">
        <v>220</v>
      </c>
      <c r="BF431" s="3" t="s">
        <v>156</v>
      </c>
      <c r="BG431" s="3" t="s">
        <v>220</v>
      </c>
      <c r="BH431" s="3" t="s">
        <v>156</v>
      </c>
      <c r="BI431" s="3" t="s">
        <v>194</v>
      </c>
      <c r="BJ431" s="3" t="s">
        <v>165</v>
      </c>
      <c r="BK431" s="3" t="s">
        <v>192</v>
      </c>
      <c r="BL431" s="3" t="s">
        <v>193</v>
      </c>
      <c r="BM431" s="3" t="s">
        <v>192</v>
      </c>
      <c r="BN431" s="3" t="s">
        <v>193</v>
      </c>
      <c r="BO431" s="3" t="s">
        <v>193</v>
      </c>
      <c r="BP431" s="3" t="s">
        <v>195</v>
      </c>
      <c r="BQ431" s="3" t="s">
        <v>196</v>
      </c>
      <c r="BR431" s="3" t="s">
        <v>166</v>
      </c>
      <c r="BS431" s="3" t="s">
        <v>166</v>
      </c>
      <c r="BT431" s="3" t="s">
        <v>166</v>
      </c>
      <c r="BU431" s="3" t="s">
        <v>166</v>
      </c>
      <c r="BV431" s="3" t="s">
        <v>166</v>
      </c>
      <c r="BW431" s="3" t="s">
        <v>166</v>
      </c>
      <c r="CB431" s="3" t="s">
        <v>153</v>
      </c>
      <c r="CC431" s="3" t="s">
        <v>167</v>
      </c>
      <c r="CD431" s="3" t="s">
        <v>168</v>
      </c>
      <c r="CE431" s="3" t="s">
        <v>155</v>
      </c>
      <c r="CF431" s="3" t="s">
        <v>280</v>
      </c>
      <c r="CG431" s="3" t="s">
        <v>240</v>
      </c>
      <c r="CH431" s="3">
        <v>2.0</v>
      </c>
      <c r="CI431" s="3" t="s">
        <v>172</v>
      </c>
      <c r="CS431" s="3" t="s">
        <v>155</v>
      </c>
      <c r="CY431" s="3" t="s">
        <v>180</v>
      </c>
      <c r="CZ431" s="3" t="s">
        <v>199</v>
      </c>
      <c r="DA431" s="3" t="s">
        <v>199</v>
      </c>
      <c r="DB431" s="3" t="s">
        <v>200</v>
      </c>
      <c r="DC431" s="3" t="s">
        <v>200</v>
      </c>
      <c r="DD431" s="3" t="s">
        <v>200</v>
      </c>
      <c r="DE431" s="3" t="s">
        <v>200</v>
      </c>
      <c r="DF431" s="3" t="s">
        <v>178</v>
      </c>
      <c r="DG431" s="3" t="s">
        <v>180</v>
      </c>
      <c r="DH431" s="3" t="s">
        <v>180</v>
      </c>
      <c r="DI431" s="3" t="s">
        <v>180</v>
      </c>
      <c r="DJ431" s="3" t="s">
        <v>180</v>
      </c>
      <c r="DK431" s="3" t="s">
        <v>197</v>
      </c>
      <c r="DL431" s="3" t="s">
        <v>197</v>
      </c>
      <c r="DM431" s="3" t="s">
        <v>197</v>
      </c>
      <c r="DN431" s="3" t="s">
        <v>197</v>
      </c>
      <c r="DO431" s="3" t="s">
        <v>197</v>
      </c>
      <c r="DP431" s="3" t="s">
        <v>197</v>
      </c>
      <c r="DQ431" s="3" t="s">
        <v>197</v>
      </c>
      <c r="DR431" s="3" t="s">
        <v>197</v>
      </c>
      <c r="DS431" s="3" t="s">
        <v>197</v>
      </c>
      <c r="DT431" s="3" t="s">
        <v>197</v>
      </c>
      <c r="DU431" s="3" t="s">
        <v>197</v>
      </c>
      <c r="DV431" s="3" t="s">
        <v>197</v>
      </c>
      <c r="DW431" s="3" t="s">
        <v>197</v>
      </c>
      <c r="DX431" s="3" t="s">
        <v>197</v>
      </c>
      <c r="DY431" s="3" t="s">
        <v>197</v>
      </c>
      <c r="DZ431" s="3" t="s">
        <v>197</v>
      </c>
      <c r="EA431" s="3" t="s">
        <v>155</v>
      </c>
      <c r="EB431" s="3" t="s">
        <v>155</v>
      </c>
      <c r="EC431" s="3" t="s">
        <v>155</v>
      </c>
      <c r="ED431" s="3" t="s">
        <v>155</v>
      </c>
      <c r="EE431" s="3" t="s">
        <v>155</v>
      </c>
      <c r="EF431" s="3" t="s">
        <v>155</v>
      </c>
      <c r="EG431" s="3" t="s">
        <v>155</v>
      </c>
      <c r="EH431" s="3" t="s">
        <v>204</v>
      </c>
      <c r="EI431" s="3" t="s">
        <v>222</v>
      </c>
      <c r="EJ431" s="3" t="s">
        <v>222</v>
      </c>
      <c r="EK431" s="3" t="s">
        <v>247</v>
      </c>
      <c r="EL431" s="3" t="s">
        <v>182</v>
      </c>
      <c r="EM431" s="3" t="s">
        <v>222</v>
      </c>
      <c r="EN431" s="3" t="s">
        <v>204</v>
      </c>
      <c r="EO431" s="3" t="s">
        <v>192</v>
      </c>
      <c r="EP431" s="3" t="s">
        <v>183</v>
      </c>
      <c r="EQ431" s="3" t="s">
        <v>192</v>
      </c>
      <c r="ER431" s="3" t="s">
        <v>193</v>
      </c>
      <c r="ES431" s="3" t="s">
        <v>193</v>
      </c>
      <c r="ET431" s="3" t="s">
        <v>193</v>
      </c>
      <c r="EU431" s="3" t="s">
        <v>192</v>
      </c>
      <c r="EV431" s="3" t="s">
        <v>748</v>
      </c>
      <c r="EW431" s="4" t="str">
        <f>TEXT("6290080691456251555","0")</f>
        <v>6290080691456251555</v>
      </c>
    </row>
    <row r="432">
      <c r="A432" s="2">
        <v>45860.489895833336</v>
      </c>
      <c r="B432" s="3" t="s">
        <v>155</v>
      </c>
      <c r="EW432" s="4" t="str">
        <f>TEXT("6290083275244059924","0")</f>
        <v>6290083275244059924</v>
      </c>
    </row>
    <row r="433">
      <c r="A433" s="2">
        <v>45860.495520833334</v>
      </c>
      <c r="B433" s="3" t="s">
        <v>153</v>
      </c>
      <c r="C433" s="3" t="s">
        <v>155</v>
      </c>
      <c r="E433" s="3" t="s">
        <v>155</v>
      </c>
      <c r="F433" s="3" t="s">
        <v>155</v>
      </c>
      <c r="G433" s="3" t="s">
        <v>155</v>
      </c>
      <c r="K433" s="3" t="s">
        <v>185</v>
      </c>
      <c r="M433" s="3" t="s">
        <v>157</v>
      </c>
      <c r="V433" s="3" t="s">
        <v>156</v>
      </c>
      <c r="X433" s="3" t="s">
        <v>158</v>
      </c>
      <c r="AF433" s="3" t="s">
        <v>156</v>
      </c>
      <c r="AG433" s="3" t="s">
        <v>217</v>
      </c>
      <c r="AH433" s="3">
        <v>2024.0</v>
      </c>
      <c r="AI433" s="3" t="s">
        <v>187</v>
      </c>
      <c r="AJ433" s="3" t="s">
        <v>188</v>
      </c>
      <c r="AN433" s="3" t="s">
        <v>314</v>
      </c>
      <c r="AP433" s="3" t="s">
        <v>190</v>
      </c>
      <c r="AQ433" s="3" t="s">
        <v>190</v>
      </c>
      <c r="AR433" s="3" t="s">
        <v>190</v>
      </c>
      <c r="AS433" s="3" t="s">
        <v>190</v>
      </c>
      <c r="AT433" s="3" t="s">
        <v>162</v>
      </c>
      <c r="AU433" s="3" t="s">
        <v>155</v>
      </c>
      <c r="BD433" s="3" t="s">
        <v>155</v>
      </c>
      <c r="CI433" s="3" t="s">
        <v>172</v>
      </c>
      <c r="CS433" s="3" t="s">
        <v>155</v>
      </c>
      <c r="CY433" s="3" t="s">
        <v>221</v>
      </c>
      <c r="CZ433" s="3" t="s">
        <v>179</v>
      </c>
      <c r="DA433" s="3" t="s">
        <v>179</v>
      </c>
      <c r="DB433" s="3" t="s">
        <v>179</v>
      </c>
      <c r="DC433" s="3" t="s">
        <v>179</v>
      </c>
      <c r="DD433" s="3" t="s">
        <v>179</v>
      </c>
      <c r="DE433" s="3" t="s">
        <v>179</v>
      </c>
      <c r="DF433" s="3" t="s">
        <v>201</v>
      </c>
      <c r="DG433" s="3" t="s">
        <v>201</v>
      </c>
      <c r="DH433" s="3" t="s">
        <v>201</v>
      </c>
      <c r="DI433" s="3" t="s">
        <v>201</v>
      </c>
      <c r="DJ433" s="3" t="s">
        <v>201</v>
      </c>
      <c r="DK433" s="3" t="s">
        <v>196</v>
      </c>
      <c r="DL433" s="3" t="s">
        <v>196</v>
      </c>
      <c r="DM433" s="3" t="s">
        <v>196</v>
      </c>
      <c r="DN433" s="3" t="s">
        <v>196</v>
      </c>
      <c r="DO433" s="3" t="s">
        <v>196</v>
      </c>
      <c r="DP433" s="3" t="s">
        <v>196</v>
      </c>
      <c r="DQ433" s="3" t="s">
        <v>196</v>
      </c>
      <c r="DR433" s="3" t="s">
        <v>196</v>
      </c>
      <c r="DS433" s="3" t="s">
        <v>196</v>
      </c>
      <c r="DT433" s="3" t="s">
        <v>196</v>
      </c>
      <c r="DU433" s="3" t="s">
        <v>196</v>
      </c>
      <c r="DV433" s="3" t="s">
        <v>196</v>
      </c>
      <c r="DW433" s="3" t="s">
        <v>196</v>
      </c>
      <c r="DX433" s="3" t="s">
        <v>196</v>
      </c>
      <c r="DY433" s="3" t="s">
        <v>196</v>
      </c>
      <c r="DZ433" s="3" t="s">
        <v>196</v>
      </c>
      <c r="EA433" s="3" t="s">
        <v>155</v>
      </c>
      <c r="EB433" s="3" t="s">
        <v>155</v>
      </c>
      <c r="EC433" s="3" t="s">
        <v>155</v>
      </c>
      <c r="ED433" s="3" t="s">
        <v>155</v>
      </c>
      <c r="EE433" s="3" t="s">
        <v>155</v>
      </c>
      <c r="EF433" s="3" t="s">
        <v>155</v>
      </c>
      <c r="EG433" s="3" t="s">
        <v>155</v>
      </c>
      <c r="EH433" s="3" t="s">
        <v>204</v>
      </c>
      <c r="EI433" s="3" t="s">
        <v>204</v>
      </c>
      <c r="EJ433" s="3" t="s">
        <v>204</v>
      </c>
      <c r="EK433" s="3" t="s">
        <v>204</v>
      </c>
      <c r="EL433" s="3" t="s">
        <v>204</v>
      </c>
      <c r="EM433" s="3" t="s">
        <v>204</v>
      </c>
      <c r="EN433" s="3" t="s">
        <v>204</v>
      </c>
      <c r="EO433" s="3" t="s">
        <v>193</v>
      </c>
      <c r="EP433" s="3" t="s">
        <v>193</v>
      </c>
      <c r="EQ433" s="3" t="s">
        <v>193</v>
      </c>
      <c r="ER433" s="3" t="s">
        <v>193</v>
      </c>
      <c r="ES433" s="3" t="s">
        <v>193</v>
      </c>
      <c r="ET433" s="3" t="s">
        <v>193</v>
      </c>
      <c r="EU433" s="3" t="s">
        <v>193</v>
      </c>
      <c r="EV433" s="3" t="s">
        <v>749</v>
      </c>
      <c r="EW433" s="4" t="str">
        <f>TEXT("6290088133844763795","0")</f>
        <v>6290088133844763795</v>
      </c>
    </row>
    <row r="434">
      <c r="A434" s="2">
        <v>45860.49759259259</v>
      </c>
      <c r="B434" s="3" t="s">
        <v>153</v>
      </c>
      <c r="C434" s="3" t="s">
        <v>153</v>
      </c>
      <c r="D434" s="3" t="s">
        <v>287</v>
      </c>
      <c r="E434" s="3" t="s">
        <v>155</v>
      </c>
      <c r="F434" s="3" t="s">
        <v>155</v>
      </c>
      <c r="G434" s="3" t="s">
        <v>155</v>
      </c>
      <c r="I434" s="3" t="s">
        <v>158</v>
      </c>
      <c r="N434" s="3" t="s">
        <v>158</v>
      </c>
      <c r="T434" s="3" t="s">
        <v>186</v>
      </c>
      <c r="X434" s="3" t="s">
        <v>158</v>
      </c>
      <c r="AD434" s="3" t="s">
        <v>186</v>
      </c>
      <c r="AG434" s="3" t="s">
        <v>159</v>
      </c>
      <c r="AH434" s="3">
        <v>2015.0</v>
      </c>
      <c r="AI434" s="3" t="s">
        <v>187</v>
      </c>
      <c r="AJ434" s="3" t="s">
        <v>188</v>
      </c>
      <c r="AN434" s="3" t="s">
        <v>189</v>
      </c>
      <c r="AP434" s="3" t="s">
        <v>190</v>
      </c>
      <c r="AQ434" s="3" t="s">
        <v>190</v>
      </c>
      <c r="AR434" s="3" t="s">
        <v>190</v>
      </c>
      <c r="AS434" s="3" t="s">
        <v>190</v>
      </c>
      <c r="AT434" s="3" t="s">
        <v>218</v>
      </c>
      <c r="AU434" s="3" t="s">
        <v>153</v>
      </c>
      <c r="AV434" s="3" t="s">
        <v>153</v>
      </c>
      <c r="AW434" s="3" t="s">
        <v>219</v>
      </c>
      <c r="AX434" s="3" t="s">
        <v>153</v>
      </c>
      <c r="AY434" s="3" t="s">
        <v>238</v>
      </c>
      <c r="AZ434" s="3" t="s">
        <v>155</v>
      </c>
      <c r="BA434" s="3" t="s">
        <v>155</v>
      </c>
      <c r="BB434" s="3" t="s">
        <v>239</v>
      </c>
      <c r="BC434" s="3" t="s">
        <v>153</v>
      </c>
      <c r="BD434" s="3" t="s">
        <v>153</v>
      </c>
      <c r="BE434" s="3" t="s">
        <v>227</v>
      </c>
      <c r="BF434" s="3" t="s">
        <v>227</v>
      </c>
      <c r="BG434" s="3" t="s">
        <v>227</v>
      </c>
      <c r="BH434" s="3" t="s">
        <v>227</v>
      </c>
      <c r="BI434" s="3" t="s">
        <v>192</v>
      </c>
      <c r="BJ434" s="3" t="s">
        <v>192</v>
      </c>
      <c r="BK434" s="3" t="s">
        <v>192</v>
      </c>
      <c r="BL434" s="3" t="s">
        <v>192</v>
      </c>
      <c r="BM434" s="3" t="s">
        <v>194</v>
      </c>
      <c r="BN434" s="3" t="s">
        <v>192</v>
      </c>
      <c r="BO434" s="3" t="s">
        <v>192</v>
      </c>
      <c r="BP434" s="3" t="s">
        <v>195</v>
      </c>
      <c r="BQ434" s="3" t="s">
        <v>197</v>
      </c>
      <c r="BR434" s="3" t="s">
        <v>203</v>
      </c>
      <c r="BS434" s="3" t="s">
        <v>166</v>
      </c>
      <c r="BT434" s="3" t="s">
        <v>166</v>
      </c>
      <c r="BU434" s="3" t="s">
        <v>181</v>
      </c>
      <c r="BV434" s="3" t="s">
        <v>181</v>
      </c>
      <c r="BW434" s="3" t="s">
        <v>166</v>
      </c>
      <c r="BX434" s="3" t="s">
        <v>195</v>
      </c>
      <c r="BY434" s="3" t="s">
        <v>192</v>
      </c>
      <c r="BZ434" s="3" t="s">
        <v>195</v>
      </c>
      <c r="CA434" s="3" t="s">
        <v>192</v>
      </c>
      <c r="CB434" s="3" t="s">
        <v>155</v>
      </c>
      <c r="CF434" s="3" t="s">
        <v>170</v>
      </c>
      <c r="CG434" s="3" t="s">
        <v>155</v>
      </c>
      <c r="CH434" s="3">
        <v>0.0</v>
      </c>
      <c r="CI434" s="3" t="s">
        <v>172</v>
      </c>
      <c r="CS434" s="3" t="s">
        <v>155</v>
      </c>
      <c r="CY434" s="3" t="s">
        <v>180</v>
      </c>
      <c r="CZ434" s="3" t="s">
        <v>179</v>
      </c>
      <c r="DA434" s="3" t="s">
        <v>199</v>
      </c>
      <c r="DB434" s="3" t="s">
        <v>179</v>
      </c>
      <c r="DC434" s="3" t="s">
        <v>199</v>
      </c>
      <c r="DD434" s="3" t="s">
        <v>199</v>
      </c>
      <c r="DE434" s="3" t="s">
        <v>229</v>
      </c>
      <c r="DF434" s="3" t="s">
        <v>180</v>
      </c>
      <c r="DG434" s="3" t="s">
        <v>180</v>
      </c>
      <c r="DH434" s="3" t="s">
        <v>180</v>
      </c>
      <c r="DI434" s="3" t="s">
        <v>180</v>
      </c>
      <c r="DJ434" s="3" t="s">
        <v>180</v>
      </c>
      <c r="DK434" s="3" t="s">
        <v>196</v>
      </c>
      <c r="DL434" s="3" t="s">
        <v>196</v>
      </c>
      <c r="DM434" s="3" t="s">
        <v>196</v>
      </c>
      <c r="DN434" s="3" t="s">
        <v>196</v>
      </c>
      <c r="DO434" s="3" t="s">
        <v>196</v>
      </c>
      <c r="DP434" s="3" t="s">
        <v>196</v>
      </c>
      <c r="DQ434" s="3" t="s">
        <v>196</v>
      </c>
      <c r="DR434" s="3" t="s">
        <v>196</v>
      </c>
      <c r="DS434" s="3" t="s">
        <v>196</v>
      </c>
      <c r="DT434" s="3" t="s">
        <v>196</v>
      </c>
      <c r="DU434" s="3" t="s">
        <v>196</v>
      </c>
      <c r="DV434" s="3" t="s">
        <v>196</v>
      </c>
      <c r="DW434" s="3" t="s">
        <v>196</v>
      </c>
      <c r="DX434" s="3" t="s">
        <v>196</v>
      </c>
      <c r="DY434" s="3" t="s">
        <v>196</v>
      </c>
      <c r="DZ434" s="3" t="s">
        <v>196</v>
      </c>
      <c r="EA434" s="3" t="s">
        <v>214</v>
      </c>
      <c r="EB434" s="3" t="s">
        <v>214</v>
      </c>
      <c r="EC434" s="3" t="s">
        <v>214</v>
      </c>
      <c r="ED434" s="3" t="s">
        <v>155</v>
      </c>
      <c r="EE434" s="3" t="s">
        <v>155</v>
      </c>
      <c r="EF434" s="3" t="s">
        <v>155</v>
      </c>
      <c r="EG434" s="3" t="s">
        <v>155</v>
      </c>
      <c r="EH434" s="3" t="s">
        <v>222</v>
      </c>
      <c r="EI434" s="3" t="s">
        <v>222</v>
      </c>
      <c r="EJ434" s="3" t="s">
        <v>222</v>
      </c>
      <c r="EK434" s="3" t="s">
        <v>247</v>
      </c>
      <c r="EL434" s="3" t="s">
        <v>182</v>
      </c>
      <c r="EM434" s="3" t="s">
        <v>182</v>
      </c>
      <c r="EN434" s="3" t="s">
        <v>222</v>
      </c>
      <c r="EO434" s="3" t="s">
        <v>206</v>
      </c>
      <c r="EP434" s="3" t="s">
        <v>206</v>
      </c>
      <c r="EQ434" s="3" t="s">
        <v>206</v>
      </c>
      <c r="ER434" s="3" t="s">
        <v>206</v>
      </c>
      <c r="ES434" s="3" t="s">
        <v>206</v>
      </c>
      <c r="ET434" s="3" t="s">
        <v>206</v>
      </c>
      <c r="EU434" s="3" t="s">
        <v>206</v>
      </c>
      <c r="EV434" s="3" t="s">
        <v>750</v>
      </c>
      <c r="EW434" s="4" t="str">
        <f>TEXT("6290089922437469170","0")</f>
        <v>6290089922437469170</v>
      </c>
    </row>
    <row r="435">
      <c r="A435" s="2">
        <v>45860.49800925926</v>
      </c>
      <c r="B435" s="3" t="s">
        <v>153</v>
      </c>
      <c r="C435" s="3" t="s">
        <v>155</v>
      </c>
      <c r="E435" s="3" t="s">
        <v>155</v>
      </c>
      <c r="F435" s="3" t="s">
        <v>155</v>
      </c>
      <c r="G435" s="3" t="s">
        <v>155</v>
      </c>
      <c r="J435" s="3" t="s">
        <v>186</v>
      </c>
      <c r="O435" s="3" t="s">
        <v>186</v>
      </c>
      <c r="T435" s="3" t="s">
        <v>186</v>
      </c>
      <c r="Y435" s="3" t="s">
        <v>186</v>
      </c>
      <c r="AD435" s="3" t="s">
        <v>186</v>
      </c>
      <c r="AG435" s="3" t="s">
        <v>217</v>
      </c>
      <c r="AH435" s="3">
        <v>2018.0</v>
      </c>
      <c r="AI435" s="3" t="s">
        <v>187</v>
      </c>
      <c r="AL435" s="3" t="s">
        <v>237</v>
      </c>
      <c r="AN435" s="3" t="s">
        <v>751</v>
      </c>
      <c r="AP435" s="3" t="s">
        <v>190</v>
      </c>
      <c r="AQ435" s="3" t="s">
        <v>190</v>
      </c>
      <c r="AR435" s="3" t="s">
        <v>190</v>
      </c>
      <c r="AS435" s="3" t="s">
        <v>190</v>
      </c>
      <c r="AT435" s="3" t="s">
        <v>218</v>
      </c>
      <c r="AU435" s="3" t="s">
        <v>153</v>
      </c>
      <c r="AV435" s="3" t="s">
        <v>153</v>
      </c>
      <c r="AW435" s="3" t="s">
        <v>163</v>
      </c>
      <c r="AX435" s="3" t="s">
        <v>153</v>
      </c>
      <c r="AY435" s="3" t="s">
        <v>212</v>
      </c>
      <c r="BD435" s="3" t="s">
        <v>153</v>
      </c>
      <c r="BE435" s="3" t="s">
        <v>227</v>
      </c>
      <c r="BF435" s="3" t="s">
        <v>191</v>
      </c>
      <c r="BG435" s="3" t="s">
        <v>156</v>
      </c>
      <c r="BH435" s="3" t="s">
        <v>191</v>
      </c>
      <c r="BI435" s="3" t="s">
        <v>192</v>
      </c>
      <c r="BJ435" s="3" t="s">
        <v>192</v>
      </c>
      <c r="BK435" s="3" t="s">
        <v>192</v>
      </c>
      <c r="BL435" s="3" t="s">
        <v>195</v>
      </c>
      <c r="BM435" s="3" t="s">
        <v>195</v>
      </c>
      <c r="BN435" s="3" t="s">
        <v>192</v>
      </c>
      <c r="BO435" s="3" t="s">
        <v>192</v>
      </c>
      <c r="BP435" s="3" t="s">
        <v>195</v>
      </c>
      <c r="BQ435" s="3" t="s">
        <v>203</v>
      </c>
      <c r="BR435" s="3" t="s">
        <v>203</v>
      </c>
      <c r="BS435" s="3" t="s">
        <v>181</v>
      </c>
      <c r="BT435" s="3" t="s">
        <v>181</v>
      </c>
      <c r="BU435" s="3" t="s">
        <v>196</v>
      </c>
      <c r="BV435" s="3" t="s">
        <v>196</v>
      </c>
      <c r="BW435" s="3" t="s">
        <v>197</v>
      </c>
      <c r="BX435" s="3" t="s">
        <v>192</v>
      </c>
      <c r="BY435" s="3" t="s">
        <v>192</v>
      </c>
      <c r="BZ435" s="3" t="s">
        <v>192</v>
      </c>
      <c r="CA435" s="3" t="s">
        <v>192</v>
      </c>
      <c r="CB435" s="3" t="s">
        <v>153</v>
      </c>
      <c r="CC435" s="3" t="s">
        <v>167</v>
      </c>
      <c r="CD435" s="3" t="s">
        <v>228</v>
      </c>
      <c r="CE435" s="3" t="s">
        <v>155</v>
      </c>
      <c r="CF435" s="3" t="s">
        <v>155</v>
      </c>
      <c r="CG435" s="3" t="s">
        <v>332</v>
      </c>
      <c r="CH435" s="3">
        <v>3.0</v>
      </c>
      <c r="CI435" s="3" t="s">
        <v>172</v>
      </c>
      <c r="CS435" s="3" t="s">
        <v>155</v>
      </c>
      <c r="CY435" s="3" t="s">
        <v>178</v>
      </c>
      <c r="CZ435" s="3" t="s">
        <v>199</v>
      </c>
      <c r="DA435" s="3" t="s">
        <v>199</v>
      </c>
      <c r="DB435" s="3" t="s">
        <v>179</v>
      </c>
      <c r="DC435" s="3" t="s">
        <v>199</v>
      </c>
      <c r="DD435" s="3" t="s">
        <v>179</v>
      </c>
      <c r="DE435" s="3" t="s">
        <v>200</v>
      </c>
      <c r="DF435" s="3" t="s">
        <v>201</v>
      </c>
      <c r="DG435" s="3" t="s">
        <v>180</v>
      </c>
      <c r="DH435" s="3" t="s">
        <v>180</v>
      </c>
      <c r="DI435" s="3" t="s">
        <v>180</v>
      </c>
      <c r="DJ435" s="3" t="s">
        <v>180</v>
      </c>
      <c r="DK435" s="3" t="s">
        <v>196</v>
      </c>
      <c r="DL435" s="3" t="s">
        <v>197</v>
      </c>
      <c r="DM435" s="3" t="s">
        <v>197</v>
      </c>
      <c r="DN435" s="3" t="s">
        <v>196</v>
      </c>
      <c r="DO435" s="3" t="s">
        <v>197</v>
      </c>
      <c r="DP435" s="3" t="s">
        <v>197</v>
      </c>
      <c r="DQ435" s="3" t="s">
        <v>196</v>
      </c>
      <c r="DR435" s="3" t="s">
        <v>181</v>
      </c>
      <c r="DS435" s="3" t="s">
        <v>203</v>
      </c>
      <c r="DT435" s="3" t="s">
        <v>203</v>
      </c>
      <c r="DU435" s="3" t="s">
        <v>202</v>
      </c>
      <c r="DV435" s="3" t="s">
        <v>202</v>
      </c>
      <c r="DW435" s="3" t="s">
        <v>202</v>
      </c>
      <c r="DX435" s="3" t="s">
        <v>202</v>
      </c>
      <c r="DY435" s="3" t="s">
        <v>197</v>
      </c>
      <c r="DZ435" s="3" t="s">
        <v>202</v>
      </c>
      <c r="EA435" s="3" t="s">
        <v>155</v>
      </c>
      <c r="EB435" s="3" t="s">
        <v>155</v>
      </c>
      <c r="EC435" s="3" t="s">
        <v>155</v>
      </c>
      <c r="ED435" s="3" t="s">
        <v>155</v>
      </c>
      <c r="EE435" s="3" t="s">
        <v>155</v>
      </c>
      <c r="EF435" s="3" t="s">
        <v>155</v>
      </c>
      <c r="EG435" s="3" t="s">
        <v>155</v>
      </c>
      <c r="EH435" s="3" t="s">
        <v>204</v>
      </c>
      <c r="EI435" s="3" t="s">
        <v>222</v>
      </c>
      <c r="EJ435" s="3" t="s">
        <v>204</v>
      </c>
      <c r="EK435" s="3" t="s">
        <v>204</v>
      </c>
      <c r="EL435" s="3" t="s">
        <v>182</v>
      </c>
      <c r="EM435" s="3" t="s">
        <v>222</v>
      </c>
      <c r="EN435" s="3" t="s">
        <v>182</v>
      </c>
      <c r="EO435" s="3" t="s">
        <v>192</v>
      </c>
      <c r="EP435" s="3" t="s">
        <v>192</v>
      </c>
      <c r="EQ435" s="3" t="s">
        <v>206</v>
      </c>
      <c r="ER435" s="3" t="s">
        <v>193</v>
      </c>
      <c r="ES435" s="3" t="s">
        <v>193</v>
      </c>
      <c r="ET435" s="3" t="s">
        <v>193</v>
      </c>
      <c r="EU435" s="3" t="s">
        <v>193</v>
      </c>
      <c r="EV435" s="3" t="s">
        <v>752</v>
      </c>
      <c r="EW435" s="4" t="str">
        <f>TEXT("6290090284219089072","0")</f>
        <v>6290090284219089072</v>
      </c>
    </row>
    <row r="436">
      <c r="A436" s="2">
        <v>45860.50079861111</v>
      </c>
      <c r="B436" s="3" t="s">
        <v>153</v>
      </c>
      <c r="C436" s="3" t="s">
        <v>155</v>
      </c>
      <c r="E436" s="3" t="s">
        <v>155</v>
      </c>
      <c r="F436" s="3" t="s">
        <v>155</v>
      </c>
      <c r="G436" s="3" t="s">
        <v>155</v>
      </c>
      <c r="J436" s="3" t="s">
        <v>186</v>
      </c>
      <c r="N436" s="3" t="s">
        <v>158</v>
      </c>
      <c r="T436" s="3" t="s">
        <v>186</v>
      </c>
      <c r="X436" s="3" t="s">
        <v>158</v>
      </c>
      <c r="AC436" s="3" t="s">
        <v>158</v>
      </c>
      <c r="AG436" s="3" t="s">
        <v>159</v>
      </c>
      <c r="AH436" s="3">
        <v>2020.0</v>
      </c>
      <c r="AI436" s="3" t="s">
        <v>187</v>
      </c>
      <c r="AJ436" s="3" t="s">
        <v>188</v>
      </c>
      <c r="AN436" s="3" t="s">
        <v>189</v>
      </c>
      <c r="AP436" s="3" t="s">
        <v>250</v>
      </c>
      <c r="AQ436" s="3" t="s">
        <v>190</v>
      </c>
      <c r="AR436" s="3" t="s">
        <v>190</v>
      </c>
      <c r="AS436" s="3" t="s">
        <v>190</v>
      </c>
      <c r="AT436" s="3" t="s">
        <v>218</v>
      </c>
      <c r="AU436" s="3" t="s">
        <v>153</v>
      </c>
      <c r="AV436" s="3" t="s">
        <v>153</v>
      </c>
      <c r="AW436" s="3" t="s">
        <v>163</v>
      </c>
      <c r="AX436" s="3" t="s">
        <v>153</v>
      </c>
      <c r="AY436" s="3" t="s">
        <v>212</v>
      </c>
      <c r="BD436" s="3" t="s">
        <v>153</v>
      </c>
      <c r="BE436" s="3" t="s">
        <v>220</v>
      </c>
      <c r="BF436" s="3" t="s">
        <v>191</v>
      </c>
      <c r="BG436" s="3" t="s">
        <v>227</v>
      </c>
      <c r="BH436" s="3" t="s">
        <v>220</v>
      </c>
      <c r="BI436" s="3" t="s">
        <v>195</v>
      </c>
      <c r="BJ436" s="3" t="s">
        <v>193</v>
      </c>
      <c r="BK436" s="3" t="s">
        <v>195</v>
      </c>
      <c r="BL436" s="3" t="s">
        <v>193</v>
      </c>
      <c r="BM436" s="3" t="s">
        <v>193</v>
      </c>
      <c r="BN436" s="3" t="s">
        <v>193</v>
      </c>
      <c r="BO436" s="3" t="s">
        <v>195</v>
      </c>
      <c r="BP436" s="3" t="s">
        <v>193</v>
      </c>
      <c r="BQ436" s="3" t="s">
        <v>196</v>
      </c>
      <c r="BR436" s="3" t="s">
        <v>196</v>
      </c>
      <c r="BS436" s="3" t="s">
        <v>197</v>
      </c>
      <c r="BT436" s="3" t="s">
        <v>197</v>
      </c>
      <c r="BU436" s="3" t="s">
        <v>197</v>
      </c>
      <c r="BV436" s="3" t="s">
        <v>196</v>
      </c>
      <c r="BW436" s="3" t="s">
        <v>197</v>
      </c>
      <c r="BX436" s="3" t="s">
        <v>195</v>
      </c>
      <c r="BY436" s="3" t="s">
        <v>193</v>
      </c>
      <c r="BZ436" s="3" t="s">
        <v>165</v>
      </c>
      <c r="CA436" s="3" t="s">
        <v>192</v>
      </c>
      <c r="CB436" s="3" t="s">
        <v>153</v>
      </c>
      <c r="CC436" s="3" t="s">
        <v>167</v>
      </c>
      <c r="CD436" s="3" t="s">
        <v>168</v>
      </c>
      <c r="CE436" s="3" t="s">
        <v>155</v>
      </c>
      <c r="CF436" s="3" t="s">
        <v>259</v>
      </c>
      <c r="CG436" s="3" t="s">
        <v>198</v>
      </c>
      <c r="CH436" s="3">
        <v>3.0</v>
      </c>
      <c r="CK436" s="3" t="s">
        <v>307</v>
      </c>
      <c r="CS436" s="3" t="s">
        <v>153</v>
      </c>
      <c r="CT436" s="3" t="s">
        <v>299</v>
      </c>
      <c r="CU436" s="3" t="s">
        <v>320</v>
      </c>
      <c r="CV436" s="3" t="s">
        <v>301</v>
      </c>
      <c r="CW436" s="3" t="s">
        <v>302</v>
      </c>
      <c r="CX436" s="3" t="s">
        <v>155</v>
      </c>
      <c r="CY436" s="3" t="s">
        <v>221</v>
      </c>
      <c r="CZ436" s="3" t="s">
        <v>179</v>
      </c>
      <c r="DA436" s="3" t="s">
        <v>199</v>
      </c>
      <c r="DB436" s="3" t="s">
        <v>179</v>
      </c>
      <c r="DC436" s="3" t="s">
        <v>179</v>
      </c>
      <c r="DD436" s="3" t="s">
        <v>179</v>
      </c>
      <c r="DE436" s="3" t="s">
        <v>200</v>
      </c>
      <c r="DF436" s="3" t="s">
        <v>180</v>
      </c>
      <c r="DG436" s="3" t="s">
        <v>230</v>
      </c>
      <c r="DH436" s="3" t="s">
        <v>230</v>
      </c>
      <c r="DI436" s="3" t="s">
        <v>230</v>
      </c>
      <c r="DJ436" s="3" t="s">
        <v>230</v>
      </c>
      <c r="DK436" s="3" t="s">
        <v>196</v>
      </c>
      <c r="DL436" s="3" t="s">
        <v>196</v>
      </c>
      <c r="DM436" s="3" t="s">
        <v>197</v>
      </c>
      <c r="DN436" s="3" t="s">
        <v>197</v>
      </c>
      <c r="DO436" s="3" t="s">
        <v>197</v>
      </c>
      <c r="DP436" s="3" t="s">
        <v>202</v>
      </c>
      <c r="DQ436" s="3" t="s">
        <v>202</v>
      </c>
      <c r="DR436" s="3" t="s">
        <v>202</v>
      </c>
      <c r="DS436" s="3" t="s">
        <v>203</v>
      </c>
      <c r="DT436" s="3" t="s">
        <v>196</v>
      </c>
      <c r="DU436" s="3" t="s">
        <v>196</v>
      </c>
      <c r="DV436" s="3" t="s">
        <v>202</v>
      </c>
      <c r="DW436" s="3" t="s">
        <v>202</v>
      </c>
      <c r="DX436" s="3" t="s">
        <v>196</v>
      </c>
      <c r="DY436" s="3" t="s">
        <v>196</v>
      </c>
      <c r="DZ436" s="3" t="s">
        <v>196</v>
      </c>
      <c r="EA436" s="3" t="s">
        <v>214</v>
      </c>
      <c r="EB436" s="3" t="s">
        <v>155</v>
      </c>
      <c r="EC436" s="3" t="s">
        <v>155</v>
      </c>
      <c r="ED436" s="3" t="s">
        <v>155</v>
      </c>
      <c r="EE436" s="3" t="s">
        <v>155</v>
      </c>
      <c r="EF436" s="3" t="s">
        <v>155</v>
      </c>
      <c r="EG436" s="3" t="s">
        <v>155</v>
      </c>
      <c r="EH436" s="3" t="s">
        <v>204</v>
      </c>
      <c r="EI436" s="3" t="s">
        <v>204</v>
      </c>
      <c r="EJ436" s="3" t="s">
        <v>204</v>
      </c>
      <c r="EK436" s="3" t="s">
        <v>204</v>
      </c>
      <c r="EL436" s="3" t="s">
        <v>182</v>
      </c>
      <c r="EM436" s="3" t="s">
        <v>204</v>
      </c>
      <c r="EN436" s="3" t="s">
        <v>247</v>
      </c>
      <c r="EO436" s="3" t="s">
        <v>205</v>
      </c>
      <c r="EP436" s="3" t="s">
        <v>192</v>
      </c>
      <c r="EQ436" s="3" t="s">
        <v>192</v>
      </c>
      <c r="ER436" s="3" t="s">
        <v>206</v>
      </c>
      <c r="ES436" s="3" t="s">
        <v>206</v>
      </c>
      <c r="ET436" s="3" t="s">
        <v>206</v>
      </c>
      <c r="EU436" s="3" t="s">
        <v>206</v>
      </c>
      <c r="EV436" s="3" t="s">
        <v>753</v>
      </c>
      <c r="EW436" s="4" t="str">
        <f>TEXT("6290092695325539739","0")</f>
        <v>6290092695325539739</v>
      </c>
    </row>
    <row r="437">
      <c r="A437" s="2">
        <v>45860.5015162037</v>
      </c>
      <c r="B437" s="3" t="s">
        <v>153</v>
      </c>
      <c r="C437" s="3" t="s">
        <v>153</v>
      </c>
      <c r="D437" s="3" t="s">
        <v>444</v>
      </c>
      <c r="E437" s="3" t="s">
        <v>155</v>
      </c>
      <c r="F437" s="3" t="s">
        <v>153</v>
      </c>
      <c r="G437" s="3" t="s">
        <v>155</v>
      </c>
      <c r="J437" s="3" t="s">
        <v>186</v>
      </c>
      <c r="N437" s="3" t="s">
        <v>158</v>
      </c>
      <c r="S437" s="3" t="s">
        <v>158</v>
      </c>
      <c r="X437" s="3" t="s">
        <v>158</v>
      </c>
      <c r="AB437" s="3" t="s">
        <v>157</v>
      </c>
      <c r="AG437" s="3" t="s">
        <v>159</v>
      </c>
      <c r="AH437" s="3">
        <v>2023.0</v>
      </c>
      <c r="AI437" s="3" t="s">
        <v>279</v>
      </c>
      <c r="AO437" s="3" t="s">
        <v>153</v>
      </c>
      <c r="AP437" s="3" t="s">
        <v>190</v>
      </c>
      <c r="AQ437" s="3" t="s">
        <v>190</v>
      </c>
      <c r="AR437" s="3" t="s">
        <v>190</v>
      </c>
      <c r="AS437" s="3" t="s">
        <v>190</v>
      </c>
      <c r="AT437" s="3" t="s">
        <v>162</v>
      </c>
      <c r="AU437" s="3" t="s">
        <v>155</v>
      </c>
      <c r="BD437" s="3" t="s">
        <v>153</v>
      </c>
      <c r="BE437" s="3" t="s">
        <v>227</v>
      </c>
      <c r="BF437" s="3" t="s">
        <v>220</v>
      </c>
      <c r="BG437" s="3" t="s">
        <v>227</v>
      </c>
      <c r="BH437" s="3" t="s">
        <v>227</v>
      </c>
      <c r="BI437" s="3" t="s">
        <v>192</v>
      </c>
      <c r="BJ437" s="3" t="s">
        <v>192</v>
      </c>
      <c r="BK437" s="3" t="s">
        <v>192</v>
      </c>
      <c r="BL437" s="3" t="s">
        <v>192</v>
      </c>
      <c r="BM437" s="3" t="s">
        <v>192</v>
      </c>
      <c r="BN437" s="3" t="s">
        <v>192</v>
      </c>
      <c r="BO437" s="3" t="s">
        <v>192</v>
      </c>
      <c r="BP437" s="3" t="s">
        <v>192</v>
      </c>
      <c r="BQ437" s="3" t="s">
        <v>181</v>
      </c>
      <c r="BR437" s="3" t="s">
        <v>181</v>
      </c>
      <c r="BS437" s="3" t="s">
        <v>197</v>
      </c>
      <c r="BT437" s="3" t="s">
        <v>196</v>
      </c>
      <c r="BU437" s="3" t="s">
        <v>197</v>
      </c>
      <c r="BV437" s="3" t="s">
        <v>197</v>
      </c>
      <c r="BW437" s="3" t="s">
        <v>197</v>
      </c>
      <c r="CB437" s="3" t="s">
        <v>155</v>
      </c>
      <c r="CF437" s="3" t="s">
        <v>155</v>
      </c>
      <c r="CG437" s="3" t="s">
        <v>155</v>
      </c>
      <c r="CH437" s="3">
        <v>2.0</v>
      </c>
      <c r="CI437" s="3" t="s">
        <v>172</v>
      </c>
      <c r="CS437" s="3" t="s">
        <v>155</v>
      </c>
      <c r="CY437" s="3" t="s">
        <v>201</v>
      </c>
      <c r="CZ437" s="3" t="s">
        <v>199</v>
      </c>
      <c r="DA437" s="3" t="s">
        <v>199</v>
      </c>
      <c r="DB437" s="3" t="s">
        <v>199</v>
      </c>
      <c r="DC437" s="3" t="s">
        <v>199</v>
      </c>
      <c r="DD437" s="3" t="s">
        <v>199</v>
      </c>
      <c r="DE437" s="3" t="s">
        <v>199</v>
      </c>
      <c r="DF437" s="3" t="s">
        <v>180</v>
      </c>
      <c r="DG437" s="3" t="s">
        <v>180</v>
      </c>
      <c r="DH437" s="3" t="s">
        <v>201</v>
      </c>
      <c r="DI437" s="3" t="s">
        <v>180</v>
      </c>
      <c r="DJ437" s="3" t="s">
        <v>201</v>
      </c>
      <c r="DK437" s="3" t="s">
        <v>197</v>
      </c>
      <c r="DL437" s="3" t="s">
        <v>197</v>
      </c>
      <c r="DM437" s="3" t="s">
        <v>197</v>
      </c>
      <c r="DN437" s="3" t="s">
        <v>197</v>
      </c>
      <c r="DO437" s="3" t="s">
        <v>197</v>
      </c>
      <c r="DP437" s="3" t="s">
        <v>197</v>
      </c>
      <c r="DQ437" s="3" t="s">
        <v>181</v>
      </c>
      <c r="DR437" s="3" t="s">
        <v>181</v>
      </c>
      <c r="DS437" s="3" t="s">
        <v>181</v>
      </c>
      <c r="DT437" s="3" t="s">
        <v>181</v>
      </c>
      <c r="DU437" s="3" t="s">
        <v>196</v>
      </c>
      <c r="DV437" s="3" t="s">
        <v>196</v>
      </c>
      <c r="DW437" s="3" t="s">
        <v>196</v>
      </c>
      <c r="DX437" s="3" t="s">
        <v>197</v>
      </c>
      <c r="DY437" s="3" t="s">
        <v>202</v>
      </c>
      <c r="DZ437" s="3" t="s">
        <v>202</v>
      </c>
      <c r="EA437" s="3" t="s">
        <v>155</v>
      </c>
      <c r="EB437" s="3" t="s">
        <v>155</v>
      </c>
      <c r="EC437" s="3" t="s">
        <v>155</v>
      </c>
      <c r="ED437" s="3" t="s">
        <v>155</v>
      </c>
      <c r="EE437" s="3" t="s">
        <v>155</v>
      </c>
      <c r="EF437" s="3" t="s">
        <v>155</v>
      </c>
      <c r="EG437" s="3" t="s">
        <v>155</v>
      </c>
      <c r="EH437" s="3" t="s">
        <v>222</v>
      </c>
      <c r="EI437" s="3" t="s">
        <v>222</v>
      </c>
      <c r="EJ437" s="3" t="s">
        <v>222</v>
      </c>
      <c r="EK437" s="3" t="s">
        <v>222</v>
      </c>
      <c r="EL437" s="3" t="s">
        <v>182</v>
      </c>
      <c r="EM437" s="3" t="s">
        <v>182</v>
      </c>
      <c r="EN437" s="3" t="s">
        <v>182</v>
      </c>
      <c r="EO437" s="3" t="s">
        <v>192</v>
      </c>
      <c r="EP437" s="3" t="s">
        <v>192</v>
      </c>
      <c r="EQ437" s="3" t="s">
        <v>192</v>
      </c>
      <c r="ER437" s="3" t="s">
        <v>192</v>
      </c>
      <c r="ES437" s="3" t="s">
        <v>192</v>
      </c>
      <c r="ET437" s="3" t="s">
        <v>192</v>
      </c>
      <c r="EU437" s="3" t="s">
        <v>192</v>
      </c>
      <c r="EV437" s="3" t="s">
        <v>754</v>
      </c>
      <c r="EW437" s="4" t="str">
        <f>TEXT("6290093311615245277","0")</f>
        <v>6290093311615245277</v>
      </c>
    </row>
    <row r="438">
      <c r="A438" s="2">
        <v>45860.502592592595</v>
      </c>
      <c r="B438" s="3" t="s">
        <v>153</v>
      </c>
      <c r="C438" s="3" t="s">
        <v>155</v>
      </c>
      <c r="E438" s="3" t="s">
        <v>155</v>
      </c>
      <c r="F438" s="3" t="s">
        <v>155</v>
      </c>
      <c r="G438" s="3" t="s">
        <v>155</v>
      </c>
      <c r="K438" s="3" t="s">
        <v>185</v>
      </c>
      <c r="N438" s="3" t="s">
        <v>158</v>
      </c>
      <c r="S438" s="3" t="s">
        <v>158</v>
      </c>
      <c r="X438" s="3" t="s">
        <v>158</v>
      </c>
      <c r="AF438" s="3" t="s">
        <v>156</v>
      </c>
      <c r="AG438" s="3" t="s">
        <v>217</v>
      </c>
      <c r="AH438" s="3">
        <v>1993.0</v>
      </c>
      <c r="AI438" s="3" t="s">
        <v>279</v>
      </c>
      <c r="AO438" s="3" t="s">
        <v>153</v>
      </c>
      <c r="AP438" s="3" t="s">
        <v>190</v>
      </c>
      <c r="AQ438" s="3" t="s">
        <v>190</v>
      </c>
      <c r="AR438" s="3" t="s">
        <v>210</v>
      </c>
      <c r="AS438" s="3" t="s">
        <v>210</v>
      </c>
      <c r="AT438" s="3" t="s">
        <v>234</v>
      </c>
      <c r="AU438" s="3" t="s">
        <v>153</v>
      </c>
      <c r="AV438" s="3" t="s">
        <v>153</v>
      </c>
      <c r="AW438" s="3" t="s">
        <v>163</v>
      </c>
      <c r="AX438" s="3" t="s">
        <v>153</v>
      </c>
      <c r="AY438" s="3" t="s">
        <v>212</v>
      </c>
      <c r="BD438" s="3" t="s">
        <v>153</v>
      </c>
      <c r="BE438" s="3" t="s">
        <v>156</v>
      </c>
      <c r="BF438" s="3" t="s">
        <v>191</v>
      </c>
      <c r="BG438" s="3" t="s">
        <v>156</v>
      </c>
      <c r="BH438" s="3" t="s">
        <v>220</v>
      </c>
      <c r="BI438" s="3" t="s">
        <v>192</v>
      </c>
      <c r="BJ438" s="3" t="s">
        <v>195</v>
      </c>
      <c r="BK438" s="3" t="s">
        <v>194</v>
      </c>
      <c r="BL438" s="3" t="s">
        <v>194</v>
      </c>
      <c r="BM438" s="3" t="s">
        <v>192</v>
      </c>
      <c r="BN438" s="3" t="s">
        <v>194</v>
      </c>
      <c r="BO438" s="3" t="s">
        <v>194</v>
      </c>
      <c r="BP438" s="3" t="s">
        <v>192</v>
      </c>
      <c r="BQ438" s="3" t="s">
        <v>203</v>
      </c>
      <c r="BR438" s="3" t="s">
        <v>181</v>
      </c>
      <c r="BS438" s="3" t="s">
        <v>181</v>
      </c>
      <c r="BT438" s="3" t="s">
        <v>203</v>
      </c>
      <c r="BU438" s="3" t="s">
        <v>203</v>
      </c>
      <c r="BV438" s="3" t="s">
        <v>203</v>
      </c>
      <c r="BW438" s="3" t="s">
        <v>203</v>
      </c>
      <c r="BX438" s="3" t="s">
        <v>194</v>
      </c>
      <c r="BY438" s="3" t="s">
        <v>192</v>
      </c>
      <c r="BZ438" s="3" t="s">
        <v>194</v>
      </c>
      <c r="CA438" s="3" t="s">
        <v>194</v>
      </c>
      <c r="CB438" s="3" t="s">
        <v>155</v>
      </c>
      <c r="CF438" s="3" t="s">
        <v>155</v>
      </c>
      <c r="CG438" s="3" t="s">
        <v>267</v>
      </c>
      <c r="CH438" s="3">
        <v>8.0</v>
      </c>
      <c r="CI438" s="3" t="s">
        <v>172</v>
      </c>
      <c r="CS438" s="3" t="s">
        <v>155</v>
      </c>
      <c r="CY438" s="3" t="s">
        <v>201</v>
      </c>
      <c r="CZ438" s="3" t="s">
        <v>229</v>
      </c>
      <c r="DA438" s="3" t="s">
        <v>229</v>
      </c>
      <c r="DB438" s="3" t="s">
        <v>199</v>
      </c>
      <c r="DC438" s="3" t="s">
        <v>229</v>
      </c>
      <c r="DD438" s="3" t="s">
        <v>199</v>
      </c>
      <c r="DE438" s="3" t="s">
        <v>199</v>
      </c>
      <c r="DF438" s="3" t="s">
        <v>201</v>
      </c>
      <c r="DG438" s="3" t="s">
        <v>178</v>
      </c>
      <c r="DH438" s="3" t="s">
        <v>201</v>
      </c>
      <c r="DI438" s="3" t="s">
        <v>201</v>
      </c>
      <c r="DJ438" s="3" t="s">
        <v>178</v>
      </c>
      <c r="DK438" s="3" t="s">
        <v>202</v>
      </c>
      <c r="DL438" s="3" t="s">
        <v>196</v>
      </c>
      <c r="DM438" s="3" t="s">
        <v>202</v>
      </c>
      <c r="DN438" s="3" t="s">
        <v>197</v>
      </c>
      <c r="DO438" s="3" t="s">
        <v>197</v>
      </c>
      <c r="DP438" s="3" t="s">
        <v>181</v>
      </c>
      <c r="DQ438" s="3" t="s">
        <v>197</v>
      </c>
      <c r="DR438" s="3" t="s">
        <v>181</v>
      </c>
      <c r="DS438" s="3" t="s">
        <v>196</v>
      </c>
      <c r="DT438" s="3" t="s">
        <v>203</v>
      </c>
      <c r="DU438" s="3" t="s">
        <v>202</v>
      </c>
      <c r="DV438" s="3" t="s">
        <v>202</v>
      </c>
      <c r="DW438" s="3" t="s">
        <v>202</v>
      </c>
      <c r="DX438" s="3" t="s">
        <v>197</v>
      </c>
      <c r="DY438" s="3" t="s">
        <v>197</v>
      </c>
      <c r="DZ438" s="3" t="s">
        <v>197</v>
      </c>
      <c r="EA438" s="3" t="s">
        <v>155</v>
      </c>
      <c r="EB438" s="3" t="s">
        <v>155</v>
      </c>
      <c r="EC438" s="3" t="s">
        <v>155</v>
      </c>
      <c r="ED438" s="3" t="s">
        <v>155</v>
      </c>
      <c r="EE438" s="3" t="s">
        <v>155</v>
      </c>
      <c r="EF438" s="3" t="s">
        <v>155</v>
      </c>
      <c r="EG438" s="3" t="s">
        <v>214</v>
      </c>
      <c r="EH438" s="3" t="s">
        <v>204</v>
      </c>
      <c r="EI438" s="3" t="s">
        <v>247</v>
      </c>
      <c r="EJ438" s="3" t="s">
        <v>204</v>
      </c>
      <c r="EK438" s="3" t="s">
        <v>204</v>
      </c>
      <c r="EL438" s="3" t="s">
        <v>204</v>
      </c>
      <c r="EM438" s="3" t="s">
        <v>204</v>
      </c>
      <c r="EN438" s="3" t="s">
        <v>182</v>
      </c>
      <c r="EO438" s="3" t="s">
        <v>206</v>
      </c>
      <c r="EP438" s="3" t="s">
        <v>206</v>
      </c>
      <c r="EQ438" s="3" t="s">
        <v>206</v>
      </c>
      <c r="ER438" s="3" t="s">
        <v>206</v>
      </c>
      <c r="ES438" s="3" t="s">
        <v>206</v>
      </c>
      <c r="ET438" s="3" t="s">
        <v>206</v>
      </c>
      <c r="EU438" s="3" t="s">
        <v>206</v>
      </c>
      <c r="EV438" s="3" t="s">
        <v>755</v>
      </c>
      <c r="EW438" s="4" t="str">
        <f>TEXT("6290094247115797876","0")</f>
        <v>6290094247115797876</v>
      </c>
    </row>
    <row r="439">
      <c r="A439" s="2">
        <v>45860.50537037037</v>
      </c>
      <c r="B439" s="3" t="s">
        <v>153</v>
      </c>
      <c r="C439" s="3" t="s">
        <v>155</v>
      </c>
      <c r="E439" s="3" t="s">
        <v>155</v>
      </c>
      <c r="F439" s="3" t="s">
        <v>155</v>
      </c>
      <c r="G439" s="3" t="s">
        <v>155</v>
      </c>
      <c r="I439" s="3" t="s">
        <v>158</v>
      </c>
      <c r="N439" s="3" t="s">
        <v>158</v>
      </c>
      <c r="R439" s="3" t="s">
        <v>157</v>
      </c>
      <c r="Y439" s="3" t="s">
        <v>186</v>
      </c>
      <c r="AB439" s="3" t="s">
        <v>157</v>
      </c>
      <c r="AG439" s="3" t="s">
        <v>159</v>
      </c>
      <c r="AH439" s="3">
        <v>2022.0</v>
      </c>
      <c r="AI439" s="3" t="s">
        <v>187</v>
      </c>
      <c r="AJ439" s="3" t="s">
        <v>188</v>
      </c>
      <c r="AN439" s="3" t="s">
        <v>246</v>
      </c>
      <c r="AP439" s="3" t="s">
        <v>210</v>
      </c>
      <c r="AQ439" s="3" t="s">
        <v>210</v>
      </c>
      <c r="AR439" s="3" t="s">
        <v>225</v>
      </c>
      <c r="AS439" s="3" t="s">
        <v>225</v>
      </c>
      <c r="AT439" s="3" t="s">
        <v>162</v>
      </c>
      <c r="AU439" s="3" t="s">
        <v>155</v>
      </c>
      <c r="BD439" s="3" t="s">
        <v>153</v>
      </c>
      <c r="BE439" s="3" t="s">
        <v>156</v>
      </c>
      <c r="BF439" s="3" t="s">
        <v>191</v>
      </c>
      <c r="BG439" s="3" t="s">
        <v>156</v>
      </c>
      <c r="BH439" s="3" t="s">
        <v>191</v>
      </c>
      <c r="BI439" s="3" t="s">
        <v>195</v>
      </c>
      <c r="BJ439" s="3" t="s">
        <v>195</v>
      </c>
      <c r="BK439" s="3" t="s">
        <v>195</v>
      </c>
      <c r="BL439" s="3" t="s">
        <v>195</v>
      </c>
      <c r="BM439" s="3" t="s">
        <v>195</v>
      </c>
      <c r="BN439" s="3" t="s">
        <v>195</v>
      </c>
      <c r="BO439" s="3" t="s">
        <v>195</v>
      </c>
      <c r="BP439" s="3" t="s">
        <v>195</v>
      </c>
      <c r="BQ439" s="3" t="s">
        <v>196</v>
      </c>
      <c r="BR439" s="3" t="s">
        <v>196</v>
      </c>
      <c r="BS439" s="3" t="s">
        <v>196</v>
      </c>
      <c r="BT439" s="3" t="s">
        <v>196</v>
      </c>
      <c r="BU439" s="3" t="s">
        <v>196</v>
      </c>
      <c r="BV439" s="3" t="s">
        <v>196</v>
      </c>
      <c r="BW439" s="3" t="s">
        <v>196</v>
      </c>
      <c r="CB439" s="3" t="s">
        <v>155</v>
      </c>
      <c r="CF439" s="3" t="s">
        <v>155</v>
      </c>
      <c r="CG439" s="3" t="s">
        <v>198</v>
      </c>
      <c r="CH439" s="3">
        <v>4.0</v>
      </c>
      <c r="CI439" s="3" t="s">
        <v>172</v>
      </c>
      <c r="CS439" s="3" t="s">
        <v>155</v>
      </c>
      <c r="CY439" s="3" t="s">
        <v>178</v>
      </c>
      <c r="CZ439" s="3" t="s">
        <v>199</v>
      </c>
      <c r="DA439" s="3" t="s">
        <v>199</v>
      </c>
      <c r="DB439" s="3" t="s">
        <v>199</v>
      </c>
      <c r="DC439" s="3" t="s">
        <v>199</v>
      </c>
      <c r="DD439" s="3" t="s">
        <v>199</v>
      </c>
      <c r="DE439" s="3" t="s">
        <v>199</v>
      </c>
      <c r="DF439" s="3" t="s">
        <v>201</v>
      </c>
      <c r="DG439" s="3" t="s">
        <v>201</v>
      </c>
      <c r="DH439" s="3" t="s">
        <v>201</v>
      </c>
      <c r="DI439" s="3" t="s">
        <v>201</v>
      </c>
      <c r="DJ439" s="3" t="s">
        <v>201</v>
      </c>
      <c r="DK439" s="3" t="s">
        <v>181</v>
      </c>
      <c r="DL439" s="3" t="s">
        <v>181</v>
      </c>
      <c r="DM439" s="3" t="s">
        <v>181</v>
      </c>
      <c r="DN439" s="3" t="s">
        <v>181</v>
      </c>
      <c r="DO439" s="3" t="s">
        <v>181</v>
      </c>
      <c r="DP439" s="3" t="s">
        <v>181</v>
      </c>
      <c r="DQ439" s="3" t="s">
        <v>181</v>
      </c>
      <c r="DR439" s="3" t="s">
        <v>181</v>
      </c>
      <c r="DS439" s="3" t="s">
        <v>181</v>
      </c>
      <c r="DT439" s="3" t="s">
        <v>181</v>
      </c>
      <c r="DU439" s="3" t="s">
        <v>181</v>
      </c>
      <c r="DV439" s="3" t="s">
        <v>181</v>
      </c>
      <c r="DW439" s="3" t="s">
        <v>181</v>
      </c>
      <c r="DX439" s="3" t="s">
        <v>181</v>
      </c>
      <c r="DY439" s="3" t="s">
        <v>181</v>
      </c>
      <c r="DZ439" s="3" t="s">
        <v>181</v>
      </c>
      <c r="EA439" s="3" t="s">
        <v>155</v>
      </c>
      <c r="EB439" s="3" t="s">
        <v>155</v>
      </c>
      <c r="EC439" s="3" t="s">
        <v>155</v>
      </c>
      <c r="ED439" s="3" t="s">
        <v>155</v>
      </c>
      <c r="EE439" s="3" t="s">
        <v>155</v>
      </c>
      <c r="EF439" s="3" t="s">
        <v>155</v>
      </c>
      <c r="EG439" s="3" t="s">
        <v>155</v>
      </c>
      <c r="EH439" s="3" t="s">
        <v>215</v>
      </c>
      <c r="EI439" s="3" t="s">
        <v>215</v>
      </c>
      <c r="EJ439" s="3" t="s">
        <v>215</v>
      </c>
      <c r="EK439" s="3" t="s">
        <v>215</v>
      </c>
      <c r="EL439" s="3" t="s">
        <v>215</v>
      </c>
      <c r="EM439" s="3" t="s">
        <v>215</v>
      </c>
      <c r="EN439" s="3" t="s">
        <v>215</v>
      </c>
      <c r="EO439" s="3" t="s">
        <v>192</v>
      </c>
      <c r="EP439" s="3" t="s">
        <v>192</v>
      </c>
      <c r="EQ439" s="3" t="s">
        <v>192</v>
      </c>
      <c r="ER439" s="3" t="s">
        <v>192</v>
      </c>
      <c r="ES439" s="3" t="s">
        <v>192</v>
      </c>
      <c r="ET439" s="3" t="s">
        <v>192</v>
      </c>
      <c r="EU439" s="3" t="s">
        <v>192</v>
      </c>
      <c r="EV439" s="3" t="s">
        <v>756</v>
      </c>
      <c r="EW439" s="4" t="str">
        <f>TEXT("6290096649424922184","0")</f>
        <v>6290096649424922184</v>
      </c>
    </row>
    <row r="440">
      <c r="A440" s="2">
        <v>45860.50787037037</v>
      </c>
      <c r="B440" s="3" t="s">
        <v>153</v>
      </c>
      <c r="C440" s="3" t="s">
        <v>153</v>
      </c>
      <c r="D440" s="3" t="s">
        <v>284</v>
      </c>
      <c r="E440" s="3" t="s">
        <v>155</v>
      </c>
      <c r="F440" s="3" t="s">
        <v>155</v>
      </c>
      <c r="G440" s="3" t="s">
        <v>155</v>
      </c>
      <c r="J440" s="3" t="s">
        <v>186</v>
      </c>
      <c r="N440" s="3" t="s">
        <v>158</v>
      </c>
      <c r="S440" s="3" t="s">
        <v>158</v>
      </c>
      <c r="AA440" s="3" t="s">
        <v>156</v>
      </c>
      <c r="AD440" s="3" t="s">
        <v>186</v>
      </c>
      <c r="AG440" s="3" t="s">
        <v>159</v>
      </c>
      <c r="AH440" s="3">
        <v>1985.0</v>
      </c>
      <c r="AI440" s="3" t="s">
        <v>187</v>
      </c>
      <c r="AK440" s="3" t="s">
        <v>258</v>
      </c>
      <c r="AN440" s="3" t="s">
        <v>189</v>
      </c>
      <c r="AP440" s="3" t="s">
        <v>210</v>
      </c>
      <c r="AQ440" s="3" t="s">
        <v>210</v>
      </c>
      <c r="AR440" s="3" t="s">
        <v>210</v>
      </c>
      <c r="AS440" s="3" t="s">
        <v>210</v>
      </c>
      <c r="AT440" s="3" t="s">
        <v>234</v>
      </c>
      <c r="AU440" s="3" t="s">
        <v>153</v>
      </c>
      <c r="AV440" s="3" t="s">
        <v>155</v>
      </c>
      <c r="BD440" s="3" t="s">
        <v>153</v>
      </c>
      <c r="BE440" s="3" t="s">
        <v>156</v>
      </c>
      <c r="BF440" s="3" t="s">
        <v>164</v>
      </c>
      <c r="BG440" s="3" t="s">
        <v>220</v>
      </c>
      <c r="BH440" s="3" t="s">
        <v>164</v>
      </c>
      <c r="BI440" s="3" t="s">
        <v>195</v>
      </c>
      <c r="BJ440" s="3" t="s">
        <v>195</v>
      </c>
      <c r="BK440" s="3" t="s">
        <v>165</v>
      </c>
      <c r="BL440" s="3" t="s">
        <v>165</v>
      </c>
      <c r="BM440" s="3" t="s">
        <v>195</v>
      </c>
      <c r="BN440" s="3" t="s">
        <v>195</v>
      </c>
      <c r="BO440" s="3" t="s">
        <v>195</v>
      </c>
      <c r="BP440" s="3" t="s">
        <v>165</v>
      </c>
      <c r="BQ440" s="3" t="s">
        <v>166</v>
      </c>
      <c r="BR440" s="3" t="s">
        <v>166</v>
      </c>
      <c r="BS440" s="3" t="s">
        <v>197</v>
      </c>
      <c r="BT440" s="3" t="s">
        <v>197</v>
      </c>
      <c r="BU440" s="3" t="s">
        <v>166</v>
      </c>
      <c r="BV440" s="3" t="s">
        <v>166</v>
      </c>
      <c r="BW440" s="3" t="s">
        <v>166</v>
      </c>
      <c r="BX440" s="3" t="s">
        <v>165</v>
      </c>
      <c r="BY440" s="3" t="s">
        <v>165</v>
      </c>
      <c r="BZ440" s="3" t="s">
        <v>165</v>
      </c>
      <c r="CA440" s="3" t="s">
        <v>195</v>
      </c>
      <c r="CB440" s="3" t="s">
        <v>155</v>
      </c>
      <c r="CF440" s="3" t="s">
        <v>155</v>
      </c>
      <c r="CG440" s="3" t="s">
        <v>155</v>
      </c>
      <c r="CH440" s="3">
        <v>0.0</v>
      </c>
      <c r="CI440" s="3" t="s">
        <v>172</v>
      </c>
      <c r="CS440" s="3" t="s">
        <v>155</v>
      </c>
      <c r="CY440" s="3" t="s">
        <v>180</v>
      </c>
      <c r="CZ440" s="3" t="s">
        <v>200</v>
      </c>
      <c r="DA440" s="3" t="s">
        <v>200</v>
      </c>
      <c r="DB440" s="3" t="s">
        <v>200</v>
      </c>
      <c r="DC440" s="3" t="s">
        <v>200</v>
      </c>
      <c r="DD440" s="3" t="s">
        <v>200</v>
      </c>
      <c r="DE440" s="3" t="s">
        <v>200</v>
      </c>
      <c r="DF440" s="3" t="s">
        <v>230</v>
      </c>
      <c r="DG440" s="3" t="s">
        <v>230</v>
      </c>
      <c r="DH440" s="3" t="s">
        <v>230</v>
      </c>
      <c r="DI440" s="3" t="s">
        <v>230</v>
      </c>
      <c r="DJ440" s="3" t="s">
        <v>230</v>
      </c>
      <c r="DK440" s="3" t="s">
        <v>197</v>
      </c>
      <c r="DL440" s="3" t="s">
        <v>197</v>
      </c>
      <c r="DM440" s="3" t="s">
        <v>202</v>
      </c>
      <c r="DN440" s="3" t="s">
        <v>202</v>
      </c>
      <c r="DO440" s="3" t="s">
        <v>202</v>
      </c>
      <c r="DP440" s="3" t="s">
        <v>197</v>
      </c>
      <c r="DQ440" s="3" t="s">
        <v>197</v>
      </c>
      <c r="DR440" s="3" t="s">
        <v>197</v>
      </c>
      <c r="DS440" s="3" t="s">
        <v>203</v>
      </c>
      <c r="DT440" s="3" t="s">
        <v>203</v>
      </c>
      <c r="DU440" s="3" t="s">
        <v>202</v>
      </c>
      <c r="DV440" s="3" t="s">
        <v>202</v>
      </c>
      <c r="DW440" s="3" t="s">
        <v>202</v>
      </c>
      <c r="DX440" s="3" t="s">
        <v>197</v>
      </c>
      <c r="DY440" s="3" t="s">
        <v>202</v>
      </c>
      <c r="DZ440" s="3" t="s">
        <v>202</v>
      </c>
      <c r="EA440" s="3" t="s">
        <v>155</v>
      </c>
      <c r="EB440" s="3" t="s">
        <v>155</v>
      </c>
      <c r="EC440" s="3" t="s">
        <v>155</v>
      </c>
      <c r="ED440" s="3" t="s">
        <v>155</v>
      </c>
      <c r="EE440" s="3" t="s">
        <v>155</v>
      </c>
      <c r="EF440" s="3" t="s">
        <v>155</v>
      </c>
      <c r="EG440" s="3" t="s">
        <v>155</v>
      </c>
      <c r="EH440" s="3" t="s">
        <v>222</v>
      </c>
      <c r="EI440" s="3" t="s">
        <v>215</v>
      </c>
      <c r="EJ440" s="3" t="s">
        <v>222</v>
      </c>
      <c r="EK440" s="3" t="s">
        <v>247</v>
      </c>
      <c r="EL440" s="3" t="s">
        <v>182</v>
      </c>
      <c r="EM440" s="3" t="s">
        <v>182</v>
      </c>
      <c r="EN440" s="3" t="s">
        <v>182</v>
      </c>
      <c r="EO440" s="3" t="s">
        <v>205</v>
      </c>
      <c r="EP440" s="3" t="s">
        <v>205</v>
      </c>
      <c r="EQ440" s="3" t="s">
        <v>205</v>
      </c>
      <c r="ER440" s="3" t="s">
        <v>205</v>
      </c>
      <c r="ES440" s="3" t="s">
        <v>205</v>
      </c>
      <c r="ET440" s="3" t="s">
        <v>206</v>
      </c>
      <c r="EU440" s="3" t="s">
        <v>205</v>
      </c>
      <c r="EV440" s="3" t="s">
        <v>757</v>
      </c>
      <c r="EW440" s="4" t="str">
        <f>TEXT("6290098804551324805","0")</f>
        <v>6290098804551324805</v>
      </c>
    </row>
    <row r="441">
      <c r="A441" s="2">
        <v>45860.50819444445</v>
      </c>
      <c r="B441" s="3" t="s">
        <v>153</v>
      </c>
      <c r="C441" s="3" t="s">
        <v>155</v>
      </c>
      <c r="E441" s="3" t="s">
        <v>153</v>
      </c>
      <c r="F441" s="3" t="s">
        <v>153</v>
      </c>
      <c r="G441" s="3" t="s">
        <v>155</v>
      </c>
      <c r="K441" s="3" t="s">
        <v>185</v>
      </c>
      <c r="O441" s="3" t="s">
        <v>186</v>
      </c>
      <c r="S441" s="3" t="s">
        <v>158</v>
      </c>
      <c r="W441" s="3" t="s">
        <v>157</v>
      </c>
      <c r="AD441" s="3" t="s">
        <v>186</v>
      </c>
      <c r="AG441" s="3" t="s">
        <v>159</v>
      </c>
      <c r="AH441" s="3">
        <v>2022.0</v>
      </c>
      <c r="AI441" s="3" t="s">
        <v>187</v>
      </c>
      <c r="AK441" s="3" t="s">
        <v>258</v>
      </c>
      <c r="AN441" s="3" t="s">
        <v>246</v>
      </c>
      <c r="AP441" s="3" t="s">
        <v>243</v>
      </c>
      <c r="AQ441" s="3" t="s">
        <v>210</v>
      </c>
      <c r="AR441" s="3" t="s">
        <v>210</v>
      </c>
      <c r="AS441" s="3" t="s">
        <v>190</v>
      </c>
      <c r="AT441" s="3" t="s">
        <v>226</v>
      </c>
      <c r="AU441" s="3" t="s">
        <v>155</v>
      </c>
      <c r="BD441" s="3" t="s">
        <v>153</v>
      </c>
      <c r="BE441" s="3" t="s">
        <v>191</v>
      </c>
      <c r="BF441" s="3" t="s">
        <v>164</v>
      </c>
      <c r="BG441" s="3" t="s">
        <v>227</v>
      </c>
      <c r="BH441" s="3" t="s">
        <v>191</v>
      </c>
      <c r="BI441" s="3" t="s">
        <v>194</v>
      </c>
      <c r="BJ441" s="3" t="s">
        <v>192</v>
      </c>
      <c r="BK441" s="3" t="s">
        <v>192</v>
      </c>
      <c r="BL441" s="3" t="s">
        <v>192</v>
      </c>
      <c r="BM441" s="3" t="s">
        <v>193</v>
      </c>
      <c r="BN441" s="3" t="s">
        <v>194</v>
      </c>
      <c r="BO441" s="3" t="s">
        <v>194</v>
      </c>
      <c r="BP441" s="3" t="s">
        <v>194</v>
      </c>
      <c r="BQ441" s="3" t="s">
        <v>181</v>
      </c>
      <c r="BR441" s="3" t="s">
        <v>196</v>
      </c>
      <c r="BS441" s="3" t="s">
        <v>197</v>
      </c>
      <c r="BT441" s="3" t="s">
        <v>196</v>
      </c>
      <c r="BU441" s="3" t="s">
        <v>196</v>
      </c>
      <c r="BV441" s="3" t="s">
        <v>196</v>
      </c>
      <c r="BW441" s="3" t="s">
        <v>197</v>
      </c>
      <c r="CB441" s="3" t="s">
        <v>155</v>
      </c>
      <c r="CF441" s="3" t="s">
        <v>155</v>
      </c>
      <c r="CG441" s="3" t="s">
        <v>155</v>
      </c>
      <c r="CH441" s="3">
        <v>0.0</v>
      </c>
      <c r="CI441" s="3" t="s">
        <v>172</v>
      </c>
      <c r="CS441" s="3" t="s">
        <v>155</v>
      </c>
      <c r="CY441" s="3" t="s">
        <v>178</v>
      </c>
      <c r="CZ441" s="3" t="s">
        <v>179</v>
      </c>
      <c r="DA441" s="3" t="s">
        <v>229</v>
      </c>
      <c r="DB441" s="3" t="s">
        <v>199</v>
      </c>
      <c r="DC441" s="3" t="s">
        <v>229</v>
      </c>
      <c r="DD441" s="3" t="s">
        <v>199</v>
      </c>
      <c r="DE441" s="3" t="s">
        <v>199</v>
      </c>
      <c r="DF441" s="3" t="s">
        <v>201</v>
      </c>
      <c r="DG441" s="3" t="s">
        <v>180</v>
      </c>
      <c r="DH441" s="3" t="s">
        <v>180</v>
      </c>
      <c r="DI441" s="3" t="s">
        <v>230</v>
      </c>
      <c r="DJ441" s="3" t="s">
        <v>201</v>
      </c>
      <c r="DK441" s="3" t="s">
        <v>196</v>
      </c>
      <c r="DL441" s="3" t="s">
        <v>196</v>
      </c>
      <c r="DM441" s="3" t="s">
        <v>196</v>
      </c>
      <c r="DN441" s="3" t="s">
        <v>202</v>
      </c>
      <c r="DO441" s="3" t="s">
        <v>197</v>
      </c>
      <c r="DP441" s="3" t="s">
        <v>203</v>
      </c>
      <c r="DQ441" s="3" t="s">
        <v>202</v>
      </c>
      <c r="DR441" s="3" t="s">
        <v>202</v>
      </c>
      <c r="DS441" s="3" t="s">
        <v>202</v>
      </c>
      <c r="DT441" s="3" t="s">
        <v>197</v>
      </c>
      <c r="DU441" s="3" t="s">
        <v>196</v>
      </c>
      <c r="DV441" s="3" t="s">
        <v>202</v>
      </c>
      <c r="DW441" s="3" t="s">
        <v>202</v>
      </c>
      <c r="DX441" s="3" t="s">
        <v>202</v>
      </c>
      <c r="DY441" s="3" t="s">
        <v>202</v>
      </c>
      <c r="DZ441" s="3" t="s">
        <v>202</v>
      </c>
      <c r="EA441" s="3" t="s">
        <v>155</v>
      </c>
      <c r="EB441" s="3" t="s">
        <v>155</v>
      </c>
      <c r="EC441" s="3" t="s">
        <v>155</v>
      </c>
      <c r="ED441" s="3" t="s">
        <v>155</v>
      </c>
      <c r="EE441" s="3" t="s">
        <v>155</v>
      </c>
      <c r="EF441" s="3" t="s">
        <v>155</v>
      </c>
      <c r="EG441" s="3" t="s">
        <v>155</v>
      </c>
      <c r="EH441" s="3" t="s">
        <v>204</v>
      </c>
      <c r="EI441" s="3" t="s">
        <v>204</v>
      </c>
      <c r="EJ441" s="3" t="s">
        <v>204</v>
      </c>
      <c r="EK441" s="3" t="s">
        <v>204</v>
      </c>
      <c r="EL441" s="3" t="s">
        <v>182</v>
      </c>
      <c r="EM441" s="3" t="s">
        <v>215</v>
      </c>
      <c r="EN441" s="3" t="s">
        <v>182</v>
      </c>
      <c r="EO441" s="3" t="s">
        <v>205</v>
      </c>
      <c r="EP441" s="3" t="s">
        <v>192</v>
      </c>
      <c r="EQ441" s="3" t="s">
        <v>206</v>
      </c>
      <c r="ER441" s="3" t="s">
        <v>205</v>
      </c>
      <c r="ES441" s="3" t="s">
        <v>206</v>
      </c>
      <c r="ET441" s="3" t="s">
        <v>193</v>
      </c>
      <c r="EU441" s="3" t="s">
        <v>192</v>
      </c>
      <c r="EV441" s="3" t="s">
        <v>758</v>
      </c>
      <c r="EW441" s="4" t="str">
        <f>TEXT("6290099089326138706","0")</f>
        <v>6290099089326138706</v>
      </c>
    </row>
    <row r="442">
      <c r="A442" s="2">
        <v>45860.508622685185</v>
      </c>
      <c r="B442" s="3" t="s">
        <v>153</v>
      </c>
      <c r="C442" s="3" t="s">
        <v>155</v>
      </c>
      <c r="E442" s="3" t="s">
        <v>155</v>
      </c>
      <c r="F442" s="3" t="s">
        <v>153</v>
      </c>
      <c r="G442" s="3" t="s">
        <v>155</v>
      </c>
      <c r="K442" s="3" t="s">
        <v>185</v>
      </c>
      <c r="O442" s="3" t="s">
        <v>186</v>
      </c>
      <c r="S442" s="3" t="s">
        <v>158</v>
      </c>
      <c r="X442" s="3" t="s">
        <v>158</v>
      </c>
      <c r="AB442" s="3" t="s">
        <v>157</v>
      </c>
      <c r="AG442" s="3" t="s">
        <v>217</v>
      </c>
      <c r="AH442" s="3">
        <v>2017.0</v>
      </c>
      <c r="AI442" s="3" t="s">
        <v>279</v>
      </c>
      <c r="AO442" s="3" t="s">
        <v>153</v>
      </c>
      <c r="AP442" s="3" t="s">
        <v>250</v>
      </c>
      <c r="AQ442" s="3" t="s">
        <v>250</v>
      </c>
      <c r="AR442" s="3" t="s">
        <v>250</v>
      </c>
      <c r="AS442" s="3" t="s">
        <v>250</v>
      </c>
      <c r="AT442" s="3" t="s">
        <v>251</v>
      </c>
      <c r="AU442" s="3" t="s">
        <v>155</v>
      </c>
      <c r="BD442" s="3" t="s">
        <v>153</v>
      </c>
      <c r="BE442" s="3" t="s">
        <v>227</v>
      </c>
      <c r="BF442" s="3" t="s">
        <v>191</v>
      </c>
      <c r="BG442" s="3" t="s">
        <v>227</v>
      </c>
      <c r="BH442" s="3" t="s">
        <v>227</v>
      </c>
      <c r="BI442" s="3" t="s">
        <v>195</v>
      </c>
      <c r="BJ442" s="3" t="s">
        <v>192</v>
      </c>
      <c r="BK442" s="3" t="s">
        <v>193</v>
      </c>
      <c r="BL442" s="3" t="s">
        <v>193</v>
      </c>
      <c r="BM442" s="3" t="s">
        <v>193</v>
      </c>
      <c r="BN442" s="3" t="s">
        <v>192</v>
      </c>
      <c r="BO442" s="3" t="s">
        <v>194</v>
      </c>
      <c r="BP442" s="3" t="s">
        <v>195</v>
      </c>
      <c r="BQ442" s="3" t="s">
        <v>203</v>
      </c>
      <c r="BR442" s="3" t="s">
        <v>181</v>
      </c>
      <c r="BS442" s="3" t="s">
        <v>197</v>
      </c>
      <c r="BT442" s="3" t="s">
        <v>196</v>
      </c>
      <c r="BU442" s="3" t="s">
        <v>197</v>
      </c>
      <c r="BV442" s="3" t="s">
        <v>197</v>
      </c>
      <c r="BW442" s="3" t="s">
        <v>197</v>
      </c>
      <c r="CB442" s="3" t="s">
        <v>155</v>
      </c>
      <c r="CF442" s="3" t="s">
        <v>155</v>
      </c>
      <c r="CG442" s="3" t="s">
        <v>155</v>
      </c>
      <c r="CH442" s="3">
        <v>0.0</v>
      </c>
      <c r="CI442" s="3" t="s">
        <v>172</v>
      </c>
      <c r="CS442" s="3" t="s">
        <v>155</v>
      </c>
      <c r="CY442" s="3" t="s">
        <v>178</v>
      </c>
      <c r="CZ442" s="3" t="s">
        <v>179</v>
      </c>
      <c r="DA442" s="3" t="s">
        <v>199</v>
      </c>
      <c r="DB442" s="3" t="s">
        <v>199</v>
      </c>
      <c r="DC442" s="3" t="s">
        <v>179</v>
      </c>
      <c r="DD442" s="3" t="s">
        <v>179</v>
      </c>
      <c r="DE442" s="3" t="s">
        <v>179</v>
      </c>
      <c r="DF442" s="3" t="s">
        <v>180</v>
      </c>
      <c r="DG442" s="3" t="s">
        <v>180</v>
      </c>
      <c r="DH442" s="3" t="s">
        <v>180</v>
      </c>
      <c r="DI442" s="3" t="s">
        <v>180</v>
      </c>
      <c r="DJ442" s="3" t="s">
        <v>180</v>
      </c>
      <c r="DK442" s="3" t="s">
        <v>197</v>
      </c>
      <c r="DL442" s="3" t="s">
        <v>197</v>
      </c>
      <c r="DM442" s="3" t="s">
        <v>196</v>
      </c>
      <c r="DN442" s="3" t="s">
        <v>197</v>
      </c>
      <c r="DO442" s="3" t="s">
        <v>197</v>
      </c>
      <c r="DP442" s="3" t="s">
        <v>196</v>
      </c>
      <c r="DQ442" s="3" t="s">
        <v>181</v>
      </c>
      <c r="DR442" s="3" t="s">
        <v>181</v>
      </c>
      <c r="DS442" s="3" t="s">
        <v>181</v>
      </c>
      <c r="DT442" s="3" t="s">
        <v>196</v>
      </c>
      <c r="DU442" s="3" t="s">
        <v>197</v>
      </c>
      <c r="DV442" s="3" t="s">
        <v>196</v>
      </c>
      <c r="DW442" s="3" t="s">
        <v>197</v>
      </c>
      <c r="DX442" s="3" t="s">
        <v>197</v>
      </c>
      <c r="DY442" s="3" t="s">
        <v>197</v>
      </c>
      <c r="DZ442" s="3" t="s">
        <v>197</v>
      </c>
      <c r="EA442" s="3" t="s">
        <v>155</v>
      </c>
      <c r="EB442" s="3" t="s">
        <v>155</v>
      </c>
      <c r="EC442" s="3" t="s">
        <v>214</v>
      </c>
      <c r="ED442" s="3" t="s">
        <v>214</v>
      </c>
      <c r="EE442" s="3" t="s">
        <v>155</v>
      </c>
      <c r="EF442" s="3" t="s">
        <v>155</v>
      </c>
      <c r="EG442" s="3" t="s">
        <v>155</v>
      </c>
      <c r="EH442" s="3" t="s">
        <v>204</v>
      </c>
      <c r="EI442" s="3" t="s">
        <v>204</v>
      </c>
      <c r="EJ442" s="3" t="s">
        <v>204</v>
      </c>
      <c r="EK442" s="3" t="s">
        <v>204</v>
      </c>
      <c r="EL442" s="3" t="s">
        <v>182</v>
      </c>
      <c r="EM442" s="3" t="s">
        <v>215</v>
      </c>
      <c r="EN442" s="3" t="s">
        <v>222</v>
      </c>
      <c r="EO442" s="3" t="s">
        <v>205</v>
      </c>
      <c r="EP442" s="3" t="s">
        <v>206</v>
      </c>
      <c r="EQ442" s="3" t="s">
        <v>206</v>
      </c>
      <c r="ER442" s="3" t="s">
        <v>206</v>
      </c>
      <c r="ES442" s="3" t="s">
        <v>206</v>
      </c>
      <c r="ET442" s="3" t="s">
        <v>206</v>
      </c>
      <c r="EU442" s="3" t="s">
        <v>206</v>
      </c>
      <c r="EV442" s="3" t="s">
        <v>759</v>
      </c>
      <c r="EW442" s="4" t="str">
        <f>TEXT("6290099458268346401","0")</f>
        <v>6290099458268346401</v>
      </c>
    </row>
    <row r="443">
      <c r="A443" s="2">
        <v>45860.509780092594</v>
      </c>
      <c r="B443" s="3" t="s">
        <v>153</v>
      </c>
      <c r="C443" s="3" t="s">
        <v>155</v>
      </c>
      <c r="E443" s="3" t="s">
        <v>155</v>
      </c>
      <c r="F443" s="3" t="s">
        <v>155</v>
      </c>
      <c r="G443" s="3" t="s">
        <v>155</v>
      </c>
      <c r="J443" s="3" t="s">
        <v>186</v>
      </c>
      <c r="N443" s="3" t="s">
        <v>158</v>
      </c>
      <c r="R443" s="3" t="s">
        <v>157</v>
      </c>
      <c r="W443" s="3" t="s">
        <v>157</v>
      </c>
      <c r="AF443" s="3" t="s">
        <v>156</v>
      </c>
      <c r="AG443" s="3" t="s">
        <v>217</v>
      </c>
      <c r="AH443" s="3">
        <v>2017.0</v>
      </c>
      <c r="AI443" s="3" t="s">
        <v>279</v>
      </c>
      <c r="AO443" s="3" t="s">
        <v>153</v>
      </c>
      <c r="AP443" s="3" t="s">
        <v>190</v>
      </c>
      <c r="AQ443" s="3" t="s">
        <v>190</v>
      </c>
      <c r="AR443" s="3" t="s">
        <v>190</v>
      </c>
      <c r="AS443" s="3" t="s">
        <v>190</v>
      </c>
      <c r="AT443" s="3" t="s">
        <v>218</v>
      </c>
      <c r="AU443" s="3" t="s">
        <v>153</v>
      </c>
      <c r="AV443" s="3" t="s">
        <v>153</v>
      </c>
      <c r="AW443" s="3" t="s">
        <v>163</v>
      </c>
      <c r="AX443" s="3" t="s">
        <v>155</v>
      </c>
      <c r="AY443" s="3" t="s">
        <v>212</v>
      </c>
      <c r="BD443" s="3" t="s">
        <v>153</v>
      </c>
      <c r="BE443" s="3" t="s">
        <v>156</v>
      </c>
      <c r="BF443" s="3" t="s">
        <v>213</v>
      </c>
      <c r="BG443" s="3" t="s">
        <v>156</v>
      </c>
      <c r="BH443" s="3" t="s">
        <v>213</v>
      </c>
      <c r="BI443" s="3" t="s">
        <v>193</v>
      </c>
      <c r="BJ443" s="3" t="s">
        <v>193</v>
      </c>
      <c r="BK443" s="3" t="s">
        <v>193</v>
      </c>
      <c r="BL443" s="3" t="s">
        <v>193</v>
      </c>
      <c r="BM443" s="3" t="s">
        <v>193</v>
      </c>
      <c r="BN443" s="3" t="s">
        <v>193</v>
      </c>
      <c r="BO443" s="3" t="s">
        <v>193</v>
      </c>
      <c r="BP443" s="3" t="s">
        <v>193</v>
      </c>
      <c r="BQ443" s="3" t="s">
        <v>196</v>
      </c>
      <c r="BR443" s="3" t="s">
        <v>197</v>
      </c>
      <c r="BS443" s="3" t="s">
        <v>166</v>
      </c>
      <c r="BT443" s="3" t="s">
        <v>166</v>
      </c>
      <c r="BU443" s="3" t="s">
        <v>197</v>
      </c>
      <c r="BV443" s="3" t="s">
        <v>166</v>
      </c>
      <c r="BW443" s="3" t="s">
        <v>166</v>
      </c>
      <c r="BX443" s="3" t="s">
        <v>193</v>
      </c>
      <c r="BY443" s="3" t="s">
        <v>193</v>
      </c>
      <c r="BZ443" s="3" t="s">
        <v>193</v>
      </c>
      <c r="CA443" s="3" t="s">
        <v>193</v>
      </c>
      <c r="CB443" s="3" t="s">
        <v>153</v>
      </c>
      <c r="CC443" s="3" t="s">
        <v>167</v>
      </c>
      <c r="CD443" s="3" t="s">
        <v>228</v>
      </c>
      <c r="CE443" s="3" t="s">
        <v>155</v>
      </c>
      <c r="CF443" s="3" t="s">
        <v>155</v>
      </c>
      <c r="CG443" s="3" t="s">
        <v>198</v>
      </c>
      <c r="CH443" s="3">
        <v>2.0</v>
      </c>
      <c r="CI443" s="3" t="s">
        <v>172</v>
      </c>
      <c r="CS443" s="3" t="s">
        <v>155</v>
      </c>
      <c r="CY443" s="3" t="s">
        <v>180</v>
      </c>
      <c r="CZ443" s="3" t="s">
        <v>179</v>
      </c>
      <c r="DA443" s="3" t="s">
        <v>179</v>
      </c>
      <c r="DB443" s="3" t="s">
        <v>200</v>
      </c>
      <c r="DC443" s="3" t="s">
        <v>200</v>
      </c>
      <c r="DD443" s="3" t="s">
        <v>200</v>
      </c>
      <c r="DE443" s="3" t="s">
        <v>200</v>
      </c>
      <c r="DF443" s="3" t="s">
        <v>180</v>
      </c>
      <c r="DG443" s="3" t="s">
        <v>180</v>
      </c>
      <c r="DH443" s="3" t="s">
        <v>180</v>
      </c>
      <c r="DI443" s="3" t="s">
        <v>180</v>
      </c>
      <c r="DJ443" s="3" t="s">
        <v>180</v>
      </c>
      <c r="DK443" s="3" t="s">
        <v>196</v>
      </c>
      <c r="DL443" s="3" t="s">
        <v>196</v>
      </c>
      <c r="DM443" s="3" t="s">
        <v>196</v>
      </c>
      <c r="DN443" s="3" t="s">
        <v>197</v>
      </c>
      <c r="DO443" s="3" t="s">
        <v>197</v>
      </c>
      <c r="DP443" s="3" t="s">
        <v>197</v>
      </c>
      <c r="DQ443" s="3" t="s">
        <v>181</v>
      </c>
      <c r="DR443" s="3" t="s">
        <v>181</v>
      </c>
      <c r="DS443" s="3" t="s">
        <v>181</v>
      </c>
      <c r="DT443" s="3" t="s">
        <v>181</v>
      </c>
      <c r="DU443" s="3" t="s">
        <v>197</v>
      </c>
      <c r="DV443" s="3" t="s">
        <v>197</v>
      </c>
      <c r="DW443" s="3" t="s">
        <v>197</v>
      </c>
      <c r="DX443" s="3" t="s">
        <v>197</v>
      </c>
      <c r="DY443" s="3" t="s">
        <v>197</v>
      </c>
      <c r="DZ443" s="3" t="s">
        <v>197</v>
      </c>
      <c r="EA443" s="3" t="s">
        <v>155</v>
      </c>
      <c r="EB443" s="3" t="s">
        <v>155</v>
      </c>
      <c r="EC443" s="3" t="s">
        <v>155</v>
      </c>
      <c r="ED443" s="3" t="s">
        <v>155</v>
      </c>
      <c r="EE443" s="3" t="s">
        <v>155</v>
      </c>
      <c r="EF443" s="3" t="s">
        <v>155</v>
      </c>
      <c r="EG443" s="3" t="s">
        <v>155</v>
      </c>
      <c r="EH443" s="3" t="s">
        <v>204</v>
      </c>
      <c r="EI443" s="3" t="s">
        <v>204</v>
      </c>
      <c r="EJ443" s="3" t="s">
        <v>204</v>
      </c>
      <c r="EK443" s="3" t="s">
        <v>204</v>
      </c>
      <c r="EL443" s="3" t="s">
        <v>182</v>
      </c>
      <c r="EM443" s="3" t="s">
        <v>222</v>
      </c>
      <c r="EN443" s="3" t="s">
        <v>222</v>
      </c>
      <c r="EO443" s="3" t="s">
        <v>192</v>
      </c>
      <c r="EP443" s="3" t="s">
        <v>192</v>
      </c>
      <c r="EQ443" s="3" t="s">
        <v>192</v>
      </c>
      <c r="ER443" s="3" t="s">
        <v>192</v>
      </c>
      <c r="ES443" s="3" t="s">
        <v>192</v>
      </c>
      <c r="ET443" s="3" t="s">
        <v>192</v>
      </c>
      <c r="EU443" s="3" t="s">
        <v>192</v>
      </c>
      <c r="EV443" s="3" t="s">
        <v>760</v>
      </c>
      <c r="EW443" s="4" t="str">
        <f>TEXT("6290100458415865931","0")</f>
        <v>6290100458415865931</v>
      </c>
    </row>
    <row r="444">
      <c r="A444" s="2">
        <v>45860.51185185185</v>
      </c>
      <c r="B444" s="3" t="s">
        <v>153</v>
      </c>
      <c r="C444" s="3" t="s">
        <v>155</v>
      </c>
      <c r="E444" s="3" t="s">
        <v>155</v>
      </c>
      <c r="F444" s="3" t="s">
        <v>153</v>
      </c>
      <c r="G444" s="3" t="s">
        <v>155</v>
      </c>
      <c r="K444" s="3" t="s">
        <v>185</v>
      </c>
      <c r="O444" s="3" t="s">
        <v>186</v>
      </c>
      <c r="T444" s="3" t="s">
        <v>186</v>
      </c>
      <c r="W444" s="3" t="s">
        <v>157</v>
      </c>
      <c r="AD444" s="3" t="s">
        <v>186</v>
      </c>
      <c r="AG444" s="3" t="s">
        <v>224</v>
      </c>
      <c r="AH444" s="3">
        <v>2023.0</v>
      </c>
      <c r="AI444" s="3" t="s">
        <v>209</v>
      </c>
      <c r="AP444" s="3" t="s">
        <v>190</v>
      </c>
      <c r="AQ444" s="3" t="s">
        <v>190</v>
      </c>
      <c r="AR444" s="3" t="s">
        <v>190</v>
      </c>
      <c r="AS444" s="3" t="s">
        <v>190</v>
      </c>
      <c r="AT444" s="3" t="s">
        <v>162</v>
      </c>
      <c r="AU444" s="3" t="s">
        <v>155</v>
      </c>
      <c r="BD444" s="3" t="s">
        <v>153</v>
      </c>
      <c r="BE444" s="3" t="s">
        <v>220</v>
      </c>
      <c r="BF444" s="3" t="s">
        <v>220</v>
      </c>
      <c r="BG444" s="3" t="s">
        <v>227</v>
      </c>
      <c r="BH444" s="3" t="s">
        <v>227</v>
      </c>
      <c r="BI444" s="3" t="s">
        <v>195</v>
      </c>
      <c r="BJ444" s="3" t="s">
        <v>193</v>
      </c>
      <c r="BK444" s="3" t="s">
        <v>195</v>
      </c>
      <c r="BL444" s="3" t="s">
        <v>195</v>
      </c>
      <c r="BM444" s="3" t="s">
        <v>193</v>
      </c>
      <c r="BN444" s="3" t="s">
        <v>193</v>
      </c>
      <c r="BO444" s="3" t="s">
        <v>193</v>
      </c>
      <c r="BP444" s="3" t="s">
        <v>195</v>
      </c>
      <c r="BQ444" s="3" t="s">
        <v>181</v>
      </c>
      <c r="BR444" s="3" t="s">
        <v>196</v>
      </c>
      <c r="BS444" s="3" t="s">
        <v>197</v>
      </c>
      <c r="BT444" s="3" t="s">
        <v>197</v>
      </c>
      <c r="BU444" s="3" t="s">
        <v>197</v>
      </c>
      <c r="BV444" s="3" t="s">
        <v>196</v>
      </c>
      <c r="BW444" s="3" t="s">
        <v>197</v>
      </c>
      <c r="CB444" s="3" t="s">
        <v>153</v>
      </c>
      <c r="CC444" s="3" t="s">
        <v>167</v>
      </c>
      <c r="CD444" s="3" t="s">
        <v>168</v>
      </c>
      <c r="CE444" s="3" t="s">
        <v>761</v>
      </c>
      <c r="CF444" s="3" t="s">
        <v>479</v>
      </c>
      <c r="CG444" s="3" t="s">
        <v>155</v>
      </c>
      <c r="CH444" s="3">
        <v>0.0</v>
      </c>
      <c r="CI444" s="3" t="s">
        <v>172</v>
      </c>
      <c r="CS444" s="3" t="s">
        <v>155</v>
      </c>
      <c r="CY444" s="3" t="s">
        <v>180</v>
      </c>
      <c r="CZ444" s="3" t="s">
        <v>179</v>
      </c>
      <c r="DA444" s="3" t="s">
        <v>200</v>
      </c>
      <c r="DB444" s="3" t="s">
        <v>200</v>
      </c>
      <c r="DC444" s="3" t="s">
        <v>179</v>
      </c>
      <c r="DD444" s="3" t="s">
        <v>200</v>
      </c>
      <c r="DE444" s="3" t="s">
        <v>200</v>
      </c>
      <c r="DF444" s="3" t="s">
        <v>230</v>
      </c>
      <c r="DG444" s="3" t="s">
        <v>230</v>
      </c>
      <c r="DH444" s="3" t="s">
        <v>180</v>
      </c>
      <c r="DI444" s="3" t="s">
        <v>230</v>
      </c>
      <c r="DJ444" s="3" t="s">
        <v>230</v>
      </c>
      <c r="DK444" s="3" t="s">
        <v>197</v>
      </c>
      <c r="DL444" s="3" t="s">
        <v>197</v>
      </c>
      <c r="DM444" s="3" t="s">
        <v>197</v>
      </c>
      <c r="DN444" s="3" t="s">
        <v>197</v>
      </c>
      <c r="DO444" s="3" t="s">
        <v>197</v>
      </c>
      <c r="DP444" s="3" t="s">
        <v>197</v>
      </c>
      <c r="DQ444" s="3" t="s">
        <v>197</v>
      </c>
      <c r="DR444" s="3" t="s">
        <v>196</v>
      </c>
      <c r="DS444" s="3" t="s">
        <v>181</v>
      </c>
      <c r="DT444" s="3" t="s">
        <v>181</v>
      </c>
      <c r="DU444" s="3" t="s">
        <v>197</v>
      </c>
      <c r="DV444" s="3" t="s">
        <v>197</v>
      </c>
      <c r="DW444" s="3" t="s">
        <v>197</v>
      </c>
      <c r="DX444" s="3" t="s">
        <v>196</v>
      </c>
      <c r="DY444" s="3" t="s">
        <v>197</v>
      </c>
      <c r="DZ444" s="3" t="s">
        <v>197</v>
      </c>
      <c r="EA444" s="3" t="s">
        <v>155</v>
      </c>
      <c r="EB444" s="3" t="s">
        <v>155</v>
      </c>
      <c r="EC444" s="3" t="s">
        <v>155</v>
      </c>
      <c r="ED444" s="3" t="s">
        <v>155</v>
      </c>
      <c r="EE444" s="3" t="s">
        <v>155</v>
      </c>
      <c r="EF444" s="3" t="s">
        <v>155</v>
      </c>
      <c r="EG444" s="3" t="s">
        <v>155</v>
      </c>
      <c r="EH444" s="3" t="s">
        <v>222</v>
      </c>
      <c r="EI444" s="3" t="s">
        <v>222</v>
      </c>
      <c r="EJ444" s="3" t="s">
        <v>222</v>
      </c>
      <c r="EK444" s="3" t="s">
        <v>222</v>
      </c>
      <c r="EL444" s="3" t="s">
        <v>222</v>
      </c>
      <c r="EM444" s="3" t="s">
        <v>222</v>
      </c>
      <c r="EN444" s="3" t="s">
        <v>222</v>
      </c>
      <c r="EO444" s="3" t="s">
        <v>192</v>
      </c>
      <c r="EP444" s="3" t="s">
        <v>192</v>
      </c>
      <c r="EQ444" s="3" t="s">
        <v>192</v>
      </c>
      <c r="ER444" s="3" t="s">
        <v>192</v>
      </c>
      <c r="ES444" s="3" t="s">
        <v>192</v>
      </c>
      <c r="ET444" s="3" t="s">
        <v>192</v>
      </c>
      <c r="EU444" s="3" t="s">
        <v>192</v>
      </c>
      <c r="EV444" s="3" t="s">
        <v>309</v>
      </c>
      <c r="EW444" s="4" t="str">
        <f>TEXT("6290102240522963629","0")</f>
        <v>6290102240522963629</v>
      </c>
    </row>
    <row r="445">
      <c r="A445" s="2">
        <v>45860.51415509259</v>
      </c>
      <c r="B445" s="3" t="s">
        <v>153</v>
      </c>
      <c r="C445" s="3" t="s">
        <v>155</v>
      </c>
      <c r="E445" s="3" t="s">
        <v>155</v>
      </c>
      <c r="F445" s="3" t="s">
        <v>155</v>
      </c>
      <c r="G445" s="3" t="s">
        <v>155</v>
      </c>
      <c r="K445" s="3" t="s">
        <v>185</v>
      </c>
      <c r="N445" s="3" t="s">
        <v>158</v>
      </c>
      <c r="V445" s="3" t="s">
        <v>156</v>
      </c>
      <c r="X445" s="3" t="s">
        <v>158</v>
      </c>
      <c r="AB445" s="3" t="s">
        <v>157</v>
      </c>
      <c r="AG445" s="3" t="s">
        <v>159</v>
      </c>
      <c r="AH445" s="3">
        <v>2012.0</v>
      </c>
      <c r="AI445" s="3" t="s">
        <v>187</v>
      </c>
      <c r="AM445" s="3" t="s">
        <v>339</v>
      </c>
      <c r="AN445" s="3" t="s">
        <v>246</v>
      </c>
      <c r="AP445" s="3" t="s">
        <v>190</v>
      </c>
      <c r="AQ445" s="3" t="s">
        <v>190</v>
      </c>
      <c r="AR445" s="3" t="s">
        <v>210</v>
      </c>
      <c r="AS445" s="3" t="s">
        <v>210</v>
      </c>
      <c r="AT445" s="3" t="s">
        <v>226</v>
      </c>
      <c r="AU445" s="3" t="s">
        <v>155</v>
      </c>
      <c r="BD445" s="3" t="s">
        <v>153</v>
      </c>
      <c r="BE445" s="3" t="s">
        <v>156</v>
      </c>
      <c r="BF445" s="3" t="s">
        <v>164</v>
      </c>
      <c r="BG445" s="3" t="s">
        <v>156</v>
      </c>
      <c r="BH445" s="3" t="s">
        <v>213</v>
      </c>
      <c r="BI445" s="3" t="s">
        <v>194</v>
      </c>
      <c r="BJ445" s="3" t="s">
        <v>192</v>
      </c>
      <c r="BK445" s="3" t="s">
        <v>192</v>
      </c>
      <c r="BL445" s="3" t="s">
        <v>194</v>
      </c>
      <c r="BM445" s="3" t="s">
        <v>194</v>
      </c>
      <c r="BN445" s="3" t="s">
        <v>192</v>
      </c>
      <c r="BO445" s="3" t="s">
        <v>192</v>
      </c>
      <c r="BP445" s="3" t="s">
        <v>194</v>
      </c>
      <c r="BQ445" s="3" t="s">
        <v>203</v>
      </c>
      <c r="BR445" s="3" t="s">
        <v>203</v>
      </c>
      <c r="BS445" s="3" t="s">
        <v>196</v>
      </c>
      <c r="BT445" s="3" t="s">
        <v>203</v>
      </c>
      <c r="BU445" s="3" t="s">
        <v>196</v>
      </c>
      <c r="BV445" s="3" t="s">
        <v>197</v>
      </c>
      <c r="BW445" s="3" t="s">
        <v>196</v>
      </c>
      <c r="CB445" s="3" t="s">
        <v>155</v>
      </c>
      <c r="CF445" s="3" t="s">
        <v>155</v>
      </c>
      <c r="CG445" s="3" t="s">
        <v>155</v>
      </c>
      <c r="CH445" s="3">
        <v>0.0</v>
      </c>
      <c r="CI445" s="3" t="s">
        <v>172</v>
      </c>
      <c r="CS445" s="3" t="s">
        <v>155</v>
      </c>
      <c r="CY445" s="3" t="s">
        <v>221</v>
      </c>
      <c r="CZ445" s="3" t="s">
        <v>199</v>
      </c>
      <c r="DA445" s="3" t="s">
        <v>199</v>
      </c>
      <c r="DB445" s="3" t="s">
        <v>199</v>
      </c>
      <c r="DC445" s="3" t="s">
        <v>229</v>
      </c>
      <c r="DD445" s="3" t="s">
        <v>200</v>
      </c>
      <c r="DE445" s="3" t="s">
        <v>200</v>
      </c>
      <c r="DF445" s="3" t="s">
        <v>230</v>
      </c>
      <c r="DG445" s="3" t="s">
        <v>230</v>
      </c>
      <c r="DH445" s="3" t="s">
        <v>180</v>
      </c>
      <c r="DI445" s="3" t="s">
        <v>180</v>
      </c>
      <c r="DJ445" s="3" t="s">
        <v>180</v>
      </c>
      <c r="DK445" s="3" t="s">
        <v>181</v>
      </c>
      <c r="DL445" s="3" t="s">
        <v>196</v>
      </c>
      <c r="DM445" s="3" t="s">
        <v>196</v>
      </c>
      <c r="DN445" s="3" t="s">
        <v>197</v>
      </c>
      <c r="DO445" s="3" t="s">
        <v>181</v>
      </c>
      <c r="DP445" s="3" t="s">
        <v>203</v>
      </c>
      <c r="DQ445" s="3" t="s">
        <v>197</v>
      </c>
      <c r="DR445" s="3" t="s">
        <v>197</v>
      </c>
      <c r="DS445" s="3" t="s">
        <v>203</v>
      </c>
      <c r="DT445" s="3" t="s">
        <v>181</v>
      </c>
      <c r="DU445" s="3" t="s">
        <v>202</v>
      </c>
      <c r="DV445" s="3" t="s">
        <v>202</v>
      </c>
      <c r="DW445" s="3" t="s">
        <v>202</v>
      </c>
      <c r="DX445" s="3" t="s">
        <v>196</v>
      </c>
      <c r="DY445" s="3" t="s">
        <v>196</v>
      </c>
      <c r="DZ445" s="3" t="s">
        <v>196</v>
      </c>
      <c r="EA445" s="3" t="s">
        <v>155</v>
      </c>
      <c r="EB445" s="3" t="s">
        <v>155</v>
      </c>
      <c r="EC445" s="3" t="s">
        <v>155</v>
      </c>
      <c r="ED445" s="3" t="s">
        <v>274</v>
      </c>
      <c r="EE445" s="3" t="s">
        <v>155</v>
      </c>
      <c r="EF445" s="3" t="s">
        <v>155</v>
      </c>
      <c r="EG445" s="3" t="s">
        <v>155</v>
      </c>
      <c r="EH445" s="3" t="s">
        <v>204</v>
      </c>
      <c r="EI445" s="3" t="s">
        <v>222</v>
      </c>
      <c r="EJ445" s="3" t="s">
        <v>204</v>
      </c>
      <c r="EK445" s="3" t="s">
        <v>204</v>
      </c>
      <c r="EL445" s="3" t="s">
        <v>182</v>
      </c>
      <c r="EM445" s="3" t="s">
        <v>182</v>
      </c>
      <c r="EN445" s="3" t="s">
        <v>182</v>
      </c>
      <c r="EO445" s="3" t="s">
        <v>205</v>
      </c>
      <c r="EP445" s="3" t="s">
        <v>192</v>
      </c>
      <c r="EQ445" s="3" t="s">
        <v>192</v>
      </c>
      <c r="ER445" s="3" t="s">
        <v>206</v>
      </c>
      <c r="ES445" s="3" t="s">
        <v>183</v>
      </c>
      <c r="ET445" s="3" t="s">
        <v>183</v>
      </c>
      <c r="EU445" s="3" t="s">
        <v>183</v>
      </c>
      <c r="EV445" s="3" t="s">
        <v>762</v>
      </c>
      <c r="EW445" s="4" t="str">
        <f>TEXT("6290104233316604996","0")</f>
        <v>6290104233316604996</v>
      </c>
    </row>
    <row r="446">
      <c r="A446" s="2">
        <v>45860.514872685184</v>
      </c>
      <c r="B446" s="3" t="s">
        <v>153</v>
      </c>
      <c r="C446" s="3" t="s">
        <v>153</v>
      </c>
      <c r="D446" s="3" t="s">
        <v>284</v>
      </c>
      <c r="E446" s="3" t="s">
        <v>155</v>
      </c>
      <c r="F446" s="3" t="s">
        <v>155</v>
      </c>
      <c r="G446" s="3" t="s">
        <v>155</v>
      </c>
      <c r="J446" s="3" t="s">
        <v>186</v>
      </c>
      <c r="O446" s="3" t="s">
        <v>186</v>
      </c>
      <c r="S446" s="3" t="s">
        <v>158</v>
      </c>
      <c r="X446" s="3" t="s">
        <v>158</v>
      </c>
      <c r="AB446" s="3" t="s">
        <v>157</v>
      </c>
      <c r="AG446" s="3" t="s">
        <v>224</v>
      </c>
      <c r="AH446" s="3">
        <v>2008.0</v>
      </c>
      <c r="AI446" s="3" t="s">
        <v>187</v>
      </c>
      <c r="AJ446" s="3" t="s">
        <v>188</v>
      </c>
      <c r="AN446" s="3" t="s">
        <v>246</v>
      </c>
      <c r="AP446" s="3" t="s">
        <v>190</v>
      </c>
      <c r="AQ446" s="3" t="s">
        <v>190</v>
      </c>
      <c r="AR446" s="3" t="s">
        <v>210</v>
      </c>
      <c r="AS446" s="3" t="s">
        <v>210</v>
      </c>
      <c r="AT446" s="3" t="s">
        <v>162</v>
      </c>
      <c r="AU446" s="3" t="s">
        <v>155</v>
      </c>
      <c r="BD446" s="3" t="s">
        <v>153</v>
      </c>
      <c r="BE446" s="3" t="s">
        <v>156</v>
      </c>
      <c r="BF446" s="3" t="s">
        <v>213</v>
      </c>
      <c r="BG446" s="3" t="s">
        <v>156</v>
      </c>
      <c r="BH446" s="3" t="s">
        <v>213</v>
      </c>
      <c r="BI446" s="3" t="s">
        <v>195</v>
      </c>
      <c r="BJ446" s="3" t="s">
        <v>193</v>
      </c>
      <c r="BK446" s="3" t="s">
        <v>192</v>
      </c>
      <c r="BL446" s="3" t="s">
        <v>193</v>
      </c>
      <c r="BM446" s="3" t="s">
        <v>193</v>
      </c>
      <c r="BN446" s="3" t="s">
        <v>195</v>
      </c>
      <c r="BO446" s="3" t="s">
        <v>193</v>
      </c>
      <c r="BP446" s="3" t="s">
        <v>193</v>
      </c>
      <c r="BQ446" s="3" t="s">
        <v>197</v>
      </c>
      <c r="BR446" s="3" t="s">
        <v>197</v>
      </c>
      <c r="BS446" s="3" t="s">
        <v>197</v>
      </c>
      <c r="BT446" s="3" t="s">
        <v>197</v>
      </c>
      <c r="BU446" s="3" t="s">
        <v>197</v>
      </c>
      <c r="BV446" s="3" t="s">
        <v>197</v>
      </c>
      <c r="BW446" s="3" t="s">
        <v>197</v>
      </c>
      <c r="CB446" s="3" t="s">
        <v>153</v>
      </c>
      <c r="CC446" s="3" t="s">
        <v>167</v>
      </c>
      <c r="CD446" s="3" t="s">
        <v>168</v>
      </c>
      <c r="CE446" s="3" t="s">
        <v>155</v>
      </c>
      <c r="CF446" s="3" t="s">
        <v>155</v>
      </c>
      <c r="CG446" s="3" t="s">
        <v>155</v>
      </c>
      <c r="CH446" s="3">
        <v>0.0</v>
      </c>
      <c r="CI446" s="3" t="s">
        <v>172</v>
      </c>
      <c r="CS446" s="3" t="s">
        <v>155</v>
      </c>
      <c r="CY446" s="3" t="s">
        <v>221</v>
      </c>
      <c r="CZ446" s="3" t="s">
        <v>199</v>
      </c>
      <c r="DA446" s="3" t="s">
        <v>199</v>
      </c>
      <c r="DB446" s="3" t="s">
        <v>199</v>
      </c>
      <c r="DC446" s="3" t="s">
        <v>199</v>
      </c>
      <c r="DD446" s="3" t="s">
        <v>199</v>
      </c>
      <c r="DE446" s="3" t="s">
        <v>199</v>
      </c>
      <c r="DF446" s="3" t="s">
        <v>180</v>
      </c>
      <c r="DG446" s="3" t="s">
        <v>180</v>
      </c>
      <c r="DH446" s="3" t="s">
        <v>180</v>
      </c>
      <c r="DI446" s="3" t="s">
        <v>180</v>
      </c>
      <c r="DJ446" s="3" t="s">
        <v>180</v>
      </c>
      <c r="DK446" s="3" t="s">
        <v>181</v>
      </c>
      <c r="DL446" s="3" t="s">
        <v>181</v>
      </c>
      <c r="DM446" s="3" t="s">
        <v>181</v>
      </c>
      <c r="DN446" s="3" t="s">
        <v>181</v>
      </c>
      <c r="DO446" s="3" t="s">
        <v>181</v>
      </c>
      <c r="DP446" s="3" t="s">
        <v>181</v>
      </c>
      <c r="DQ446" s="3" t="s">
        <v>181</v>
      </c>
      <c r="DR446" s="3" t="s">
        <v>181</v>
      </c>
      <c r="DS446" s="3" t="s">
        <v>181</v>
      </c>
      <c r="DT446" s="3" t="s">
        <v>181</v>
      </c>
      <c r="DU446" s="3" t="s">
        <v>181</v>
      </c>
      <c r="DV446" s="3" t="s">
        <v>181</v>
      </c>
      <c r="DW446" s="3" t="s">
        <v>181</v>
      </c>
      <c r="DX446" s="3" t="s">
        <v>196</v>
      </c>
      <c r="DY446" s="3" t="s">
        <v>196</v>
      </c>
      <c r="DZ446" s="3" t="s">
        <v>196</v>
      </c>
      <c r="EA446" s="3" t="s">
        <v>274</v>
      </c>
      <c r="EB446" s="3" t="s">
        <v>274</v>
      </c>
      <c r="EC446" s="3" t="s">
        <v>274</v>
      </c>
      <c r="ED446" s="3" t="s">
        <v>274</v>
      </c>
      <c r="EE446" s="3" t="s">
        <v>274</v>
      </c>
      <c r="EF446" s="3" t="s">
        <v>274</v>
      </c>
      <c r="EG446" s="3" t="s">
        <v>274</v>
      </c>
      <c r="EH446" s="3" t="s">
        <v>222</v>
      </c>
      <c r="EI446" s="3" t="s">
        <v>222</v>
      </c>
      <c r="EJ446" s="3" t="s">
        <v>222</v>
      </c>
      <c r="EK446" s="3" t="s">
        <v>222</v>
      </c>
      <c r="EL446" s="3" t="s">
        <v>222</v>
      </c>
      <c r="EM446" s="3" t="s">
        <v>222</v>
      </c>
      <c r="EN446" s="3" t="s">
        <v>222</v>
      </c>
      <c r="EO446" s="3" t="s">
        <v>193</v>
      </c>
      <c r="EP446" s="3" t="s">
        <v>193</v>
      </c>
      <c r="EQ446" s="3" t="s">
        <v>193</v>
      </c>
      <c r="ER446" s="3" t="s">
        <v>206</v>
      </c>
      <c r="ES446" s="3" t="s">
        <v>206</v>
      </c>
      <c r="ET446" s="3" t="s">
        <v>206</v>
      </c>
      <c r="EU446" s="3" t="s">
        <v>206</v>
      </c>
      <c r="EV446" s="3" t="s">
        <v>763</v>
      </c>
      <c r="EW446" s="4" t="str">
        <f>TEXT("6290104851564387962","0")</f>
        <v>6290104851564387962</v>
      </c>
    </row>
    <row r="447">
      <c r="A447" s="2">
        <v>45860.52138888889</v>
      </c>
      <c r="B447" s="3" t="s">
        <v>153</v>
      </c>
      <c r="C447" s="3" t="s">
        <v>155</v>
      </c>
      <c r="E447" s="3" t="s">
        <v>155</v>
      </c>
      <c r="F447" s="3" t="s">
        <v>153</v>
      </c>
      <c r="G447" s="3" t="s">
        <v>155</v>
      </c>
      <c r="J447" s="3" t="s">
        <v>186</v>
      </c>
      <c r="N447" s="3" t="s">
        <v>158</v>
      </c>
      <c r="S447" s="3" t="s">
        <v>158</v>
      </c>
      <c r="W447" s="3" t="s">
        <v>157</v>
      </c>
      <c r="AD447" s="3" t="s">
        <v>186</v>
      </c>
      <c r="AG447" s="3" t="s">
        <v>159</v>
      </c>
      <c r="AH447" s="3">
        <v>2017.0</v>
      </c>
      <c r="AI447" s="3" t="s">
        <v>279</v>
      </c>
      <c r="AO447" s="3" t="s">
        <v>153</v>
      </c>
      <c r="AP447" s="3" t="s">
        <v>190</v>
      </c>
      <c r="AQ447" s="3" t="s">
        <v>190</v>
      </c>
      <c r="AR447" s="3" t="s">
        <v>210</v>
      </c>
      <c r="AS447" s="3" t="s">
        <v>210</v>
      </c>
      <c r="AT447" s="3" t="s">
        <v>218</v>
      </c>
      <c r="AU447" s="3" t="s">
        <v>153</v>
      </c>
      <c r="AV447" s="3" t="s">
        <v>153</v>
      </c>
      <c r="AW447" s="3" t="s">
        <v>288</v>
      </c>
      <c r="AX447" s="3" t="s">
        <v>153</v>
      </c>
      <c r="AY447" s="3" t="s">
        <v>212</v>
      </c>
      <c r="BD447" s="3" t="s">
        <v>153</v>
      </c>
      <c r="BE447" s="3" t="s">
        <v>191</v>
      </c>
      <c r="BF447" s="3" t="s">
        <v>164</v>
      </c>
      <c r="BG447" s="3" t="s">
        <v>227</v>
      </c>
      <c r="BH447" s="3" t="s">
        <v>191</v>
      </c>
      <c r="BI447" s="3" t="s">
        <v>193</v>
      </c>
      <c r="BJ447" s="3" t="s">
        <v>193</v>
      </c>
      <c r="BK447" s="3" t="s">
        <v>193</v>
      </c>
      <c r="BL447" s="3" t="s">
        <v>193</v>
      </c>
      <c r="BM447" s="3" t="s">
        <v>193</v>
      </c>
      <c r="BN447" s="3" t="s">
        <v>193</v>
      </c>
      <c r="BO447" s="3" t="s">
        <v>193</v>
      </c>
      <c r="BP447" s="3" t="s">
        <v>193</v>
      </c>
      <c r="BQ447" s="3" t="s">
        <v>166</v>
      </c>
      <c r="BR447" s="3" t="s">
        <v>166</v>
      </c>
      <c r="BS447" s="3" t="s">
        <v>196</v>
      </c>
      <c r="BT447" s="3" t="s">
        <v>166</v>
      </c>
      <c r="BU447" s="3" t="s">
        <v>196</v>
      </c>
      <c r="BV447" s="3" t="s">
        <v>166</v>
      </c>
      <c r="BW447" s="3" t="s">
        <v>166</v>
      </c>
      <c r="BX447" s="3" t="s">
        <v>165</v>
      </c>
      <c r="BY447" s="3" t="s">
        <v>165</v>
      </c>
      <c r="BZ447" s="3" t="s">
        <v>165</v>
      </c>
      <c r="CA447" s="3" t="s">
        <v>165</v>
      </c>
      <c r="CB447" s="3" t="s">
        <v>153</v>
      </c>
      <c r="CC447" s="3" t="s">
        <v>235</v>
      </c>
      <c r="CD447" s="3" t="s">
        <v>168</v>
      </c>
      <c r="CE447" s="3" t="s">
        <v>155</v>
      </c>
      <c r="CF447" s="3" t="s">
        <v>155</v>
      </c>
      <c r="CG447" s="3" t="s">
        <v>198</v>
      </c>
      <c r="CH447" s="3">
        <v>1.0</v>
      </c>
      <c r="CI447" s="3" t="s">
        <v>172</v>
      </c>
      <c r="CS447" s="3" t="s">
        <v>155</v>
      </c>
      <c r="CY447" s="3" t="s">
        <v>201</v>
      </c>
      <c r="CZ447" s="3" t="s">
        <v>179</v>
      </c>
      <c r="DA447" s="3" t="s">
        <v>199</v>
      </c>
      <c r="DB447" s="3" t="s">
        <v>179</v>
      </c>
      <c r="DC447" s="3" t="s">
        <v>199</v>
      </c>
      <c r="DD447" s="3" t="s">
        <v>200</v>
      </c>
      <c r="DE447" s="3" t="s">
        <v>200</v>
      </c>
      <c r="DF447" s="3" t="s">
        <v>180</v>
      </c>
      <c r="DG447" s="3" t="s">
        <v>180</v>
      </c>
      <c r="DH447" s="3" t="s">
        <v>180</v>
      </c>
      <c r="DI447" s="3" t="s">
        <v>180</v>
      </c>
      <c r="DJ447" s="3" t="s">
        <v>180</v>
      </c>
      <c r="DK447" s="3" t="s">
        <v>202</v>
      </c>
      <c r="DL447" s="3" t="s">
        <v>202</v>
      </c>
      <c r="DM447" s="3" t="s">
        <v>197</v>
      </c>
      <c r="DN447" s="3" t="s">
        <v>202</v>
      </c>
      <c r="DO447" s="3" t="s">
        <v>203</v>
      </c>
      <c r="DP447" s="3" t="s">
        <v>181</v>
      </c>
      <c r="DQ447" s="3" t="s">
        <v>203</v>
      </c>
      <c r="DR447" s="3" t="s">
        <v>181</v>
      </c>
      <c r="DS447" s="3" t="s">
        <v>203</v>
      </c>
      <c r="DT447" s="3" t="s">
        <v>203</v>
      </c>
      <c r="DU447" s="3" t="s">
        <v>202</v>
      </c>
      <c r="DV447" s="3" t="s">
        <v>202</v>
      </c>
      <c r="DW447" s="3" t="s">
        <v>202</v>
      </c>
      <c r="DX447" s="3" t="s">
        <v>197</v>
      </c>
      <c r="DY447" s="3" t="s">
        <v>197</v>
      </c>
      <c r="DZ447" s="3" t="s">
        <v>197</v>
      </c>
      <c r="EA447" s="3" t="s">
        <v>155</v>
      </c>
      <c r="EB447" s="3" t="s">
        <v>155</v>
      </c>
      <c r="EC447" s="3" t="s">
        <v>155</v>
      </c>
      <c r="ED447" s="3" t="s">
        <v>155</v>
      </c>
      <c r="EE447" s="3" t="s">
        <v>155</v>
      </c>
      <c r="EF447" s="3" t="s">
        <v>155</v>
      </c>
      <c r="EG447" s="3" t="s">
        <v>155</v>
      </c>
      <c r="EH447" s="3" t="s">
        <v>204</v>
      </c>
      <c r="EI447" s="3" t="s">
        <v>247</v>
      </c>
      <c r="EJ447" s="3" t="s">
        <v>247</v>
      </c>
      <c r="EK447" s="3" t="s">
        <v>204</v>
      </c>
      <c r="EL447" s="3" t="s">
        <v>182</v>
      </c>
      <c r="EM447" s="3" t="s">
        <v>247</v>
      </c>
      <c r="EN447" s="3" t="s">
        <v>247</v>
      </c>
      <c r="EO447" s="3" t="s">
        <v>206</v>
      </c>
      <c r="EP447" s="3" t="s">
        <v>193</v>
      </c>
      <c r="EQ447" s="3" t="s">
        <v>193</v>
      </c>
      <c r="ER447" s="3" t="s">
        <v>206</v>
      </c>
      <c r="ES447" s="3" t="s">
        <v>206</v>
      </c>
      <c r="ET447" s="3" t="s">
        <v>206</v>
      </c>
      <c r="EU447" s="3" t="s">
        <v>206</v>
      </c>
      <c r="EV447" s="3" t="s">
        <v>764</v>
      </c>
      <c r="EW447" s="4" t="str">
        <f>TEXT("6290110489166964173","0")</f>
        <v>6290110489166964173</v>
      </c>
    </row>
    <row r="448">
      <c r="A448" s="2">
        <v>45860.54466435185</v>
      </c>
      <c r="B448" s="3" t="s">
        <v>153</v>
      </c>
      <c r="C448" s="3" t="s">
        <v>153</v>
      </c>
      <c r="D448" s="3" t="s">
        <v>284</v>
      </c>
      <c r="E448" s="3" t="s">
        <v>155</v>
      </c>
      <c r="F448" s="3" t="s">
        <v>155</v>
      </c>
      <c r="G448" s="3" t="s">
        <v>155</v>
      </c>
      <c r="J448" s="3" t="s">
        <v>186</v>
      </c>
      <c r="N448" s="3" t="s">
        <v>158</v>
      </c>
      <c r="S448" s="3" t="s">
        <v>158</v>
      </c>
      <c r="Y448" s="3" t="s">
        <v>186</v>
      </c>
      <c r="AE448" s="3" t="s">
        <v>185</v>
      </c>
      <c r="AG448" s="3" t="s">
        <v>765</v>
      </c>
      <c r="AH448" s="3">
        <v>2022.0</v>
      </c>
      <c r="AI448" s="3" t="s">
        <v>279</v>
      </c>
      <c r="AO448" s="3" t="s">
        <v>153</v>
      </c>
      <c r="AP448" s="3" t="s">
        <v>190</v>
      </c>
      <c r="AQ448" s="3" t="s">
        <v>190</v>
      </c>
      <c r="AR448" s="3" t="s">
        <v>190</v>
      </c>
      <c r="AS448" s="3" t="s">
        <v>190</v>
      </c>
      <c r="AT448" s="3" t="s">
        <v>218</v>
      </c>
      <c r="AU448" s="3" t="s">
        <v>153</v>
      </c>
      <c r="AV448" s="3" t="s">
        <v>155</v>
      </c>
      <c r="BD448" s="3" t="s">
        <v>153</v>
      </c>
      <c r="BE448" s="3" t="s">
        <v>227</v>
      </c>
      <c r="BF448" s="3" t="s">
        <v>227</v>
      </c>
      <c r="BG448" s="3" t="s">
        <v>227</v>
      </c>
      <c r="BH448" s="3" t="s">
        <v>227</v>
      </c>
      <c r="BI448" s="3" t="s">
        <v>165</v>
      </c>
      <c r="BJ448" s="3" t="s">
        <v>165</v>
      </c>
      <c r="BK448" s="3" t="s">
        <v>165</v>
      </c>
      <c r="BL448" s="3" t="s">
        <v>165</v>
      </c>
      <c r="BM448" s="3" t="s">
        <v>165</v>
      </c>
      <c r="BN448" s="3" t="s">
        <v>165</v>
      </c>
      <c r="BO448" s="3" t="s">
        <v>165</v>
      </c>
      <c r="BP448" s="3" t="s">
        <v>165</v>
      </c>
      <c r="BQ448" s="3" t="s">
        <v>166</v>
      </c>
      <c r="BR448" s="3" t="s">
        <v>166</v>
      </c>
      <c r="BS448" s="3" t="s">
        <v>166</v>
      </c>
      <c r="BT448" s="3" t="s">
        <v>166</v>
      </c>
      <c r="BU448" s="3" t="s">
        <v>166</v>
      </c>
      <c r="BV448" s="3" t="s">
        <v>166</v>
      </c>
      <c r="BW448" s="3" t="s">
        <v>166</v>
      </c>
      <c r="BX448" s="3" t="s">
        <v>165</v>
      </c>
      <c r="BY448" s="3" t="s">
        <v>165</v>
      </c>
      <c r="BZ448" s="3" t="s">
        <v>165</v>
      </c>
      <c r="CA448" s="3" t="s">
        <v>165</v>
      </c>
      <c r="CB448" s="3" t="s">
        <v>155</v>
      </c>
      <c r="CF448" s="3" t="s">
        <v>155</v>
      </c>
      <c r="CG448" s="3" t="s">
        <v>155</v>
      </c>
      <c r="CH448" s="3">
        <v>2.0</v>
      </c>
      <c r="CI448" s="3" t="s">
        <v>172</v>
      </c>
      <c r="CS448" s="3" t="s">
        <v>155</v>
      </c>
      <c r="CY448" s="3" t="s">
        <v>221</v>
      </c>
      <c r="CZ448" s="3" t="s">
        <v>200</v>
      </c>
      <c r="DA448" s="3" t="s">
        <v>200</v>
      </c>
      <c r="DB448" s="3" t="s">
        <v>200</v>
      </c>
      <c r="DC448" s="3" t="s">
        <v>200</v>
      </c>
      <c r="DD448" s="3" t="s">
        <v>200</v>
      </c>
      <c r="DE448" s="3" t="s">
        <v>200</v>
      </c>
      <c r="DF448" s="3" t="s">
        <v>230</v>
      </c>
      <c r="DG448" s="3" t="s">
        <v>230</v>
      </c>
      <c r="DH448" s="3" t="s">
        <v>230</v>
      </c>
      <c r="DI448" s="3" t="s">
        <v>230</v>
      </c>
      <c r="DJ448" s="3" t="s">
        <v>230</v>
      </c>
      <c r="DK448" s="3" t="s">
        <v>202</v>
      </c>
      <c r="DL448" s="3" t="s">
        <v>202</v>
      </c>
      <c r="DM448" s="3" t="s">
        <v>202</v>
      </c>
      <c r="DN448" s="3" t="s">
        <v>202</v>
      </c>
      <c r="DO448" s="3" t="s">
        <v>202</v>
      </c>
      <c r="DP448" s="3" t="s">
        <v>202</v>
      </c>
      <c r="DQ448" s="3" t="s">
        <v>202</v>
      </c>
      <c r="DR448" s="3" t="s">
        <v>202</v>
      </c>
      <c r="DS448" s="3" t="s">
        <v>202</v>
      </c>
      <c r="DT448" s="3" t="s">
        <v>202</v>
      </c>
      <c r="DU448" s="3" t="s">
        <v>202</v>
      </c>
      <c r="DV448" s="3" t="s">
        <v>202</v>
      </c>
      <c r="DW448" s="3" t="s">
        <v>202</v>
      </c>
      <c r="DX448" s="3" t="s">
        <v>202</v>
      </c>
      <c r="DY448" s="3" t="s">
        <v>202</v>
      </c>
      <c r="DZ448" s="3" t="s">
        <v>202</v>
      </c>
      <c r="EA448" s="3" t="s">
        <v>155</v>
      </c>
      <c r="EB448" s="3" t="s">
        <v>155</v>
      </c>
      <c r="EC448" s="3" t="s">
        <v>155</v>
      </c>
      <c r="ED448" s="3" t="s">
        <v>155</v>
      </c>
      <c r="EE448" s="3" t="s">
        <v>155</v>
      </c>
      <c r="EF448" s="3" t="s">
        <v>155</v>
      </c>
      <c r="EG448" s="3" t="s">
        <v>155</v>
      </c>
      <c r="EH448" s="3" t="s">
        <v>182</v>
      </c>
      <c r="EI448" s="3" t="s">
        <v>182</v>
      </c>
      <c r="EJ448" s="3" t="s">
        <v>182</v>
      </c>
      <c r="EK448" s="3" t="s">
        <v>182</v>
      </c>
      <c r="EL448" s="3" t="s">
        <v>182</v>
      </c>
      <c r="EM448" s="3" t="s">
        <v>182</v>
      </c>
      <c r="EN448" s="3" t="s">
        <v>182</v>
      </c>
      <c r="EO448" s="3" t="s">
        <v>183</v>
      </c>
      <c r="EP448" s="3" t="s">
        <v>183</v>
      </c>
      <c r="EQ448" s="3" t="s">
        <v>183</v>
      </c>
      <c r="ER448" s="3" t="s">
        <v>183</v>
      </c>
      <c r="ES448" s="3" t="s">
        <v>183</v>
      </c>
      <c r="ET448" s="3" t="s">
        <v>183</v>
      </c>
      <c r="EU448" s="3" t="s">
        <v>183</v>
      </c>
      <c r="EV448" s="3" t="s">
        <v>766</v>
      </c>
      <c r="EW448" s="4" t="str">
        <f>TEXT("6290130597227850838","0")</f>
        <v>6290130597227850838</v>
      </c>
    </row>
    <row r="449">
      <c r="A449" s="2">
        <v>45860.55118055556</v>
      </c>
      <c r="B449" s="3" t="s">
        <v>153</v>
      </c>
      <c r="C449" s="3" t="s">
        <v>155</v>
      </c>
      <c r="E449" s="3" t="s">
        <v>153</v>
      </c>
      <c r="F449" s="3" t="s">
        <v>155</v>
      </c>
      <c r="G449" s="3" t="s">
        <v>155</v>
      </c>
      <c r="J449" s="3" t="s">
        <v>186</v>
      </c>
      <c r="N449" s="3" t="s">
        <v>158</v>
      </c>
      <c r="S449" s="3" t="s">
        <v>158</v>
      </c>
      <c r="X449" s="3" t="s">
        <v>158</v>
      </c>
      <c r="AE449" s="3" t="s">
        <v>185</v>
      </c>
      <c r="AG449" s="3" t="s">
        <v>224</v>
      </c>
      <c r="AH449" s="3">
        <v>2019.0</v>
      </c>
      <c r="AI449" s="3" t="s">
        <v>187</v>
      </c>
      <c r="AK449" s="3" t="s">
        <v>258</v>
      </c>
      <c r="AN449" s="3" t="s">
        <v>246</v>
      </c>
      <c r="AP449" s="3" t="s">
        <v>190</v>
      </c>
      <c r="AQ449" s="3" t="s">
        <v>190</v>
      </c>
      <c r="AR449" s="3" t="s">
        <v>210</v>
      </c>
      <c r="AS449" s="3" t="s">
        <v>243</v>
      </c>
      <c r="AT449" s="3" t="s">
        <v>226</v>
      </c>
      <c r="AU449" s="3" t="s">
        <v>155</v>
      </c>
      <c r="BD449" s="3" t="s">
        <v>153</v>
      </c>
      <c r="BE449" s="3" t="s">
        <v>213</v>
      </c>
      <c r="BF449" s="3" t="s">
        <v>164</v>
      </c>
      <c r="BG449" s="3" t="s">
        <v>213</v>
      </c>
      <c r="BH449" s="3" t="s">
        <v>164</v>
      </c>
      <c r="BI449" s="3" t="s">
        <v>192</v>
      </c>
      <c r="BJ449" s="3" t="s">
        <v>192</v>
      </c>
      <c r="BK449" s="3" t="s">
        <v>194</v>
      </c>
      <c r="BL449" s="3" t="s">
        <v>194</v>
      </c>
      <c r="BM449" s="3" t="s">
        <v>194</v>
      </c>
      <c r="BN449" s="3" t="s">
        <v>194</v>
      </c>
      <c r="BO449" s="3" t="s">
        <v>192</v>
      </c>
      <c r="BP449" s="3" t="s">
        <v>194</v>
      </c>
      <c r="BQ449" s="3" t="s">
        <v>181</v>
      </c>
      <c r="BR449" s="3" t="s">
        <v>181</v>
      </c>
      <c r="BS449" s="3" t="s">
        <v>197</v>
      </c>
      <c r="BT449" s="3" t="s">
        <v>196</v>
      </c>
      <c r="BU449" s="3" t="s">
        <v>197</v>
      </c>
      <c r="BV449" s="3" t="s">
        <v>197</v>
      </c>
      <c r="BW449" s="3" t="s">
        <v>181</v>
      </c>
      <c r="CB449" s="3" t="s">
        <v>155</v>
      </c>
      <c r="CF449" s="3" t="s">
        <v>155</v>
      </c>
      <c r="CG449" s="3" t="s">
        <v>240</v>
      </c>
      <c r="CH449" s="3">
        <v>3.0</v>
      </c>
      <c r="CI449" s="3" t="s">
        <v>172</v>
      </c>
      <c r="CS449" s="3" t="s">
        <v>155</v>
      </c>
      <c r="CY449" s="3" t="s">
        <v>201</v>
      </c>
      <c r="CZ449" s="3" t="s">
        <v>199</v>
      </c>
      <c r="DA449" s="3" t="s">
        <v>199</v>
      </c>
      <c r="DB449" s="3" t="s">
        <v>199</v>
      </c>
      <c r="DC449" s="3" t="s">
        <v>229</v>
      </c>
      <c r="DD449" s="3" t="s">
        <v>179</v>
      </c>
      <c r="DE449" s="3" t="s">
        <v>179</v>
      </c>
      <c r="DF449" s="3" t="s">
        <v>180</v>
      </c>
      <c r="DG449" s="3" t="s">
        <v>201</v>
      </c>
      <c r="DH449" s="3" t="s">
        <v>201</v>
      </c>
      <c r="DI449" s="3" t="s">
        <v>178</v>
      </c>
      <c r="DJ449" s="3" t="s">
        <v>201</v>
      </c>
      <c r="DK449" s="3" t="s">
        <v>196</v>
      </c>
      <c r="DL449" s="3" t="s">
        <v>197</v>
      </c>
      <c r="DM449" s="3" t="s">
        <v>202</v>
      </c>
      <c r="DN449" s="3" t="s">
        <v>202</v>
      </c>
      <c r="DO449" s="3" t="s">
        <v>202</v>
      </c>
      <c r="DP449" s="3" t="s">
        <v>181</v>
      </c>
      <c r="DQ449" s="3" t="s">
        <v>202</v>
      </c>
      <c r="DR449" s="3" t="s">
        <v>202</v>
      </c>
      <c r="DS449" s="3" t="s">
        <v>197</v>
      </c>
      <c r="DT449" s="3" t="s">
        <v>196</v>
      </c>
      <c r="DU449" s="3" t="s">
        <v>181</v>
      </c>
      <c r="DV449" s="3" t="s">
        <v>197</v>
      </c>
      <c r="DW449" s="3" t="s">
        <v>202</v>
      </c>
      <c r="DX449" s="3" t="s">
        <v>202</v>
      </c>
      <c r="DY449" s="3" t="s">
        <v>202</v>
      </c>
      <c r="DZ449" s="3" t="s">
        <v>197</v>
      </c>
      <c r="EA449" s="3" t="s">
        <v>155</v>
      </c>
      <c r="EB449" s="3" t="s">
        <v>155</v>
      </c>
      <c r="EC449" s="3" t="s">
        <v>155</v>
      </c>
      <c r="ED449" s="3" t="s">
        <v>155</v>
      </c>
      <c r="EE449" s="3" t="s">
        <v>155</v>
      </c>
      <c r="EF449" s="3" t="s">
        <v>155</v>
      </c>
      <c r="EG449" s="3" t="s">
        <v>155</v>
      </c>
      <c r="EH449" s="3" t="s">
        <v>204</v>
      </c>
      <c r="EI449" s="3" t="s">
        <v>204</v>
      </c>
      <c r="EJ449" s="3" t="s">
        <v>204</v>
      </c>
      <c r="EK449" s="3" t="s">
        <v>204</v>
      </c>
      <c r="EL449" s="3" t="s">
        <v>182</v>
      </c>
      <c r="EM449" s="3" t="s">
        <v>215</v>
      </c>
      <c r="EN449" s="3" t="s">
        <v>222</v>
      </c>
      <c r="EO449" s="3" t="s">
        <v>205</v>
      </c>
      <c r="EP449" s="3" t="s">
        <v>205</v>
      </c>
      <c r="EQ449" s="3" t="s">
        <v>205</v>
      </c>
      <c r="ER449" s="3" t="s">
        <v>205</v>
      </c>
      <c r="ES449" s="3" t="s">
        <v>192</v>
      </c>
      <c r="ET449" s="3" t="s">
        <v>192</v>
      </c>
      <c r="EU449" s="3" t="s">
        <v>192</v>
      </c>
      <c r="EV449" s="3" t="s">
        <v>767</v>
      </c>
      <c r="EW449" s="4" t="str">
        <f>TEXT("6290136225614859235","0")</f>
        <v>6290136225614859235</v>
      </c>
    </row>
    <row r="450">
      <c r="A450" s="2">
        <v>45860.553125</v>
      </c>
      <c r="B450" s="3" t="s">
        <v>153</v>
      </c>
      <c r="C450" s="3" t="s">
        <v>155</v>
      </c>
      <c r="E450" s="3" t="s">
        <v>155</v>
      </c>
      <c r="F450" s="3" t="s">
        <v>155</v>
      </c>
      <c r="G450" s="3" t="s">
        <v>155</v>
      </c>
      <c r="J450" s="3" t="s">
        <v>186</v>
      </c>
      <c r="N450" s="3" t="s">
        <v>158</v>
      </c>
      <c r="T450" s="3" t="s">
        <v>186</v>
      </c>
      <c r="U450" s="3" t="s">
        <v>185</v>
      </c>
      <c r="W450" s="3" t="s">
        <v>157</v>
      </c>
      <c r="AB450" s="3" t="s">
        <v>157</v>
      </c>
      <c r="AG450" s="3" t="s">
        <v>159</v>
      </c>
      <c r="AH450" s="3">
        <v>2010.0</v>
      </c>
      <c r="AI450" s="3" t="s">
        <v>279</v>
      </c>
      <c r="AO450" s="3" t="s">
        <v>153</v>
      </c>
      <c r="AP450" s="3" t="s">
        <v>190</v>
      </c>
      <c r="AQ450" s="3" t="s">
        <v>190</v>
      </c>
      <c r="AR450" s="3" t="s">
        <v>190</v>
      </c>
      <c r="AS450" s="3" t="s">
        <v>210</v>
      </c>
      <c r="AT450" s="3" t="s">
        <v>218</v>
      </c>
      <c r="AU450" s="3" t="s">
        <v>153</v>
      </c>
      <c r="AV450" s="3" t="s">
        <v>153</v>
      </c>
      <c r="AW450" s="3" t="s">
        <v>219</v>
      </c>
      <c r="AX450" s="3" t="s">
        <v>153</v>
      </c>
      <c r="AY450" s="3" t="s">
        <v>212</v>
      </c>
      <c r="BD450" s="3" t="s">
        <v>153</v>
      </c>
      <c r="BE450" s="3" t="s">
        <v>220</v>
      </c>
      <c r="BF450" s="3" t="s">
        <v>164</v>
      </c>
      <c r="BG450" s="3" t="s">
        <v>227</v>
      </c>
      <c r="BH450" s="3" t="s">
        <v>220</v>
      </c>
      <c r="BI450" s="3" t="s">
        <v>193</v>
      </c>
      <c r="BJ450" s="3" t="s">
        <v>193</v>
      </c>
      <c r="BK450" s="3" t="s">
        <v>193</v>
      </c>
      <c r="BL450" s="3" t="s">
        <v>193</v>
      </c>
      <c r="BM450" s="3" t="s">
        <v>193</v>
      </c>
      <c r="BN450" s="3" t="s">
        <v>193</v>
      </c>
      <c r="BO450" s="3" t="s">
        <v>165</v>
      </c>
      <c r="BP450" s="3" t="s">
        <v>165</v>
      </c>
      <c r="BQ450" s="3" t="s">
        <v>196</v>
      </c>
      <c r="BR450" s="3" t="s">
        <v>196</v>
      </c>
      <c r="BS450" s="3" t="s">
        <v>196</v>
      </c>
      <c r="BT450" s="3" t="s">
        <v>196</v>
      </c>
      <c r="BU450" s="3" t="s">
        <v>196</v>
      </c>
      <c r="BV450" s="3" t="s">
        <v>196</v>
      </c>
      <c r="BW450" s="3" t="s">
        <v>196</v>
      </c>
      <c r="BX450" s="3" t="s">
        <v>195</v>
      </c>
      <c r="BY450" s="3" t="s">
        <v>195</v>
      </c>
      <c r="BZ450" s="3" t="s">
        <v>195</v>
      </c>
      <c r="CA450" s="3" t="s">
        <v>195</v>
      </c>
      <c r="CB450" s="3" t="s">
        <v>153</v>
      </c>
      <c r="CC450" s="3" t="s">
        <v>235</v>
      </c>
      <c r="CD450" s="3" t="s">
        <v>228</v>
      </c>
      <c r="CE450" s="3" t="s">
        <v>155</v>
      </c>
      <c r="CF450" s="3" t="s">
        <v>259</v>
      </c>
      <c r="CG450" s="3" t="s">
        <v>256</v>
      </c>
      <c r="CH450" s="3">
        <v>2.0</v>
      </c>
      <c r="CI450" s="3" t="s">
        <v>172</v>
      </c>
      <c r="CS450" s="3" t="s">
        <v>155</v>
      </c>
      <c r="CY450" s="3" t="s">
        <v>180</v>
      </c>
      <c r="CZ450" s="3" t="s">
        <v>179</v>
      </c>
      <c r="DA450" s="3" t="s">
        <v>179</v>
      </c>
      <c r="DB450" s="3" t="s">
        <v>179</v>
      </c>
      <c r="DC450" s="3" t="s">
        <v>179</v>
      </c>
      <c r="DD450" s="3" t="s">
        <v>179</v>
      </c>
      <c r="DE450" s="3" t="s">
        <v>179</v>
      </c>
      <c r="DF450" s="3" t="s">
        <v>180</v>
      </c>
      <c r="DG450" s="3" t="s">
        <v>180</v>
      </c>
      <c r="DH450" s="3" t="s">
        <v>180</v>
      </c>
      <c r="DI450" s="3" t="s">
        <v>180</v>
      </c>
      <c r="DJ450" s="3" t="s">
        <v>180</v>
      </c>
      <c r="DK450" s="3" t="s">
        <v>197</v>
      </c>
      <c r="DL450" s="3" t="s">
        <v>197</v>
      </c>
      <c r="DM450" s="3" t="s">
        <v>197</v>
      </c>
      <c r="DN450" s="3" t="s">
        <v>197</v>
      </c>
      <c r="DO450" s="3" t="s">
        <v>197</v>
      </c>
      <c r="DP450" s="3" t="s">
        <v>197</v>
      </c>
      <c r="DQ450" s="3" t="s">
        <v>197</v>
      </c>
      <c r="DR450" s="3" t="s">
        <v>197</v>
      </c>
      <c r="DS450" s="3" t="s">
        <v>197</v>
      </c>
      <c r="DT450" s="3" t="s">
        <v>197</v>
      </c>
      <c r="DU450" s="3" t="s">
        <v>197</v>
      </c>
      <c r="DV450" s="3" t="s">
        <v>197</v>
      </c>
      <c r="DW450" s="3" t="s">
        <v>197</v>
      </c>
      <c r="DX450" s="3" t="s">
        <v>197</v>
      </c>
      <c r="DY450" s="3" t="s">
        <v>197</v>
      </c>
      <c r="DZ450" s="3" t="s">
        <v>197</v>
      </c>
      <c r="EA450" s="3" t="s">
        <v>155</v>
      </c>
      <c r="EB450" s="3" t="s">
        <v>155</v>
      </c>
      <c r="EC450" s="3" t="s">
        <v>155</v>
      </c>
      <c r="ED450" s="3" t="s">
        <v>155</v>
      </c>
      <c r="EE450" s="3" t="s">
        <v>155</v>
      </c>
      <c r="EF450" s="3" t="s">
        <v>155</v>
      </c>
      <c r="EG450" s="3" t="s">
        <v>155</v>
      </c>
      <c r="EH450" s="3" t="s">
        <v>204</v>
      </c>
      <c r="EI450" s="3" t="s">
        <v>204</v>
      </c>
      <c r="EJ450" s="3" t="s">
        <v>204</v>
      </c>
      <c r="EK450" s="3" t="s">
        <v>204</v>
      </c>
      <c r="EL450" s="3" t="s">
        <v>182</v>
      </c>
      <c r="EM450" s="3" t="s">
        <v>182</v>
      </c>
      <c r="EN450" s="3" t="s">
        <v>204</v>
      </c>
      <c r="EO450" s="3" t="s">
        <v>205</v>
      </c>
      <c r="EP450" s="3" t="s">
        <v>205</v>
      </c>
      <c r="EQ450" s="3" t="s">
        <v>205</v>
      </c>
      <c r="ER450" s="3" t="s">
        <v>193</v>
      </c>
      <c r="ES450" s="3" t="s">
        <v>193</v>
      </c>
      <c r="ET450" s="3" t="s">
        <v>193</v>
      </c>
      <c r="EU450" s="3" t="s">
        <v>205</v>
      </c>
      <c r="EV450" s="3" t="s">
        <v>768</v>
      </c>
      <c r="EW450" s="4" t="str">
        <f>TEXT("6290137901679156780","0")</f>
        <v>6290137901679156780</v>
      </c>
    </row>
    <row r="451">
      <c r="A451" s="2">
        <v>45860.55318287037</v>
      </c>
      <c r="B451" s="3" t="s">
        <v>153</v>
      </c>
      <c r="C451" s="3" t="s">
        <v>155</v>
      </c>
      <c r="E451" s="3" t="s">
        <v>155</v>
      </c>
      <c r="F451" s="3" t="s">
        <v>155</v>
      </c>
      <c r="G451" s="3" t="s">
        <v>155</v>
      </c>
      <c r="J451" s="3" t="s">
        <v>186</v>
      </c>
      <c r="N451" s="3" t="s">
        <v>158</v>
      </c>
      <c r="S451" s="3" t="s">
        <v>158</v>
      </c>
      <c r="W451" s="3" t="s">
        <v>157</v>
      </c>
      <c r="AF451" s="3" t="s">
        <v>156</v>
      </c>
      <c r="AG451" s="3" t="s">
        <v>224</v>
      </c>
      <c r="AH451" s="3">
        <v>2016.0</v>
      </c>
      <c r="AI451" s="3" t="s">
        <v>187</v>
      </c>
      <c r="AM451" s="3" t="s">
        <v>272</v>
      </c>
      <c r="AN451" s="3" t="s">
        <v>189</v>
      </c>
      <c r="AP451" s="3" t="s">
        <v>250</v>
      </c>
      <c r="AQ451" s="3" t="s">
        <v>250</v>
      </c>
      <c r="AR451" s="3" t="s">
        <v>250</v>
      </c>
      <c r="AS451" s="3" t="s">
        <v>250</v>
      </c>
      <c r="AT451" s="3" t="s">
        <v>226</v>
      </c>
      <c r="AU451" s="3" t="s">
        <v>153</v>
      </c>
      <c r="AV451" s="3" t="s">
        <v>153</v>
      </c>
      <c r="AW451" s="3" t="s">
        <v>163</v>
      </c>
      <c r="AX451" s="3" t="s">
        <v>155</v>
      </c>
      <c r="AY451" s="3" t="s">
        <v>212</v>
      </c>
      <c r="BD451" s="3" t="s">
        <v>153</v>
      </c>
      <c r="BE451" s="3" t="s">
        <v>156</v>
      </c>
      <c r="BF451" s="3" t="s">
        <v>213</v>
      </c>
      <c r="BG451" s="3" t="s">
        <v>156</v>
      </c>
      <c r="BH451" s="3" t="s">
        <v>213</v>
      </c>
      <c r="BI451" s="3" t="s">
        <v>165</v>
      </c>
      <c r="BJ451" s="3" t="s">
        <v>165</v>
      </c>
      <c r="BK451" s="3" t="s">
        <v>165</v>
      </c>
      <c r="BL451" s="3" t="s">
        <v>165</v>
      </c>
      <c r="BM451" s="3" t="s">
        <v>195</v>
      </c>
      <c r="BN451" s="3" t="s">
        <v>195</v>
      </c>
      <c r="BO451" s="3" t="s">
        <v>193</v>
      </c>
      <c r="BP451" s="3" t="s">
        <v>194</v>
      </c>
      <c r="BQ451" s="3" t="s">
        <v>197</v>
      </c>
      <c r="BR451" s="3" t="s">
        <v>197</v>
      </c>
      <c r="BS451" s="3" t="s">
        <v>196</v>
      </c>
      <c r="BT451" s="3" t="s">
        <v>197</v>
      </c>
      <c r="BU451" s="3" t="s">
        <v>196</v>
      </c>
      <c r="BV451" s="3" t="s">
        <v>166</v>
      </c>
      <c r="BW451" s="3" t="s">
        <v>166</v>
      </c>
      <c r="BX451" s="3" t="s">
        <v>165</v>
      </c>
      <c r="BY451" s="3" t="s">
        <v>193</v>
      </c>
      <c r="BZ451" s="3" t="s">
        <v>165</v>
      </c>
      <c r="CA451" s="3" t="s">
        <v>165</v>
      </c>
      <c r="CB451" s="3" t="s">
        <v>155</v>
      </c>
      <c r="CF451" s="3" t="s">
        <v>155</v>
      </c>
      <c r="CG451" s="3" t="s">
        <v>155</v>
      </c>
      <c r="CH451" s="3">
        <v>0.0</v>
      </c>
      <c r="CI451" s="3" t="s">
        <v>172</v>
      </c>
      <c r="CS451" s="3" t="s">
        <v>155</v>
      </c>
      <c r="CY451" s="3" t="s">
        <v>180</v>
      </c>
      <c r="CZ451" s="3" t="s">
        <v>200</v>
      </c>
      <c r="DA451" s="3" t="s">
        <v>200</v>
      </c>
      <c r="DB451" s="3" t="s">
        <v>200</v>
      </c>
      <c r="DC451" s="3" t="s">
        <v>200</v>
      </c>
      <c r="DD451" s="3" t="s">
        <v>200</v>
      </c>
      <c r="DE451" s="3" t="s">
        <v>200</v>
      </c>
      <c r="DF451" s="3" t="s">
        <v>180</v>
      </c>
      <c r="DG451" s="3" t="s">
        <v>180</v>
      </c>
      <c r="DH451" s="3" t="s">
        <v>180</v>
      </c>
      <c r="DI451" s="3" t="s">
        <v>180</v>
      </c>
      <c r="DJ451" s="3" t="s">
        <v>180</v>
      </c>
      <c r="DK451" s="3" t="s">
        <v>202</v>
      </c>
      <c r="DL451" s="3" t="s">
        <v>202</v>
      </c>
      <c r="DM451" s="3" t="s">
        <v>202</v>
      </c>
      <c r="DN451" s="3" t="s">
        <v>196</v>
      </c>
      <c r="DO451" s="3" t="s">
        <v>196</v>
      </c>
      <c r="DP451" s="3" t="s">
        <v>203</v>
      </c>
      <c r="DQ451" s="3" t="s">
        <v>197</v>
      </c>
      <c r="DR451" s="3" t="s">
        <v>197</v>
      </c>
      <c r="DS451" s="3" t="s">
        <v>203</v>
      </c>
      <c r="DT451" s="3" t="s">
        <v>203</v>
      </c>
      <c r="DU451" s="3" t="s">
        <v>202</v>
      </c>
      <c r="DV451" s="3" t="s">
        <v>197</v>
      </c>
      <c r="DW451" s="3" t="s">
        <v>202</v>
      </c>
      <c r="DX451" s="3" t="s">
        <v>202</v>
      </c>
      <c r="DY451" s="3" t="s">
        <v>203</v>
      </c>
      <c r="DZ451" s="3" t="s">
        <v>203</v>
      </c>
      <c r="EA451" s="3" t="s">
        <v>155</v>
      </c>
      <c r="EB451" s="3" t="s">
        <v>155</v>
      </c>
      <c r="EC451" s="3" t="s">
        <v>155</v>
      </c>
      <c r="ED451" s="3" t="s">
        <v>155</v>
      </c>
      <c r="EE451" s="3" t="s">
        <v>155</v>
      </c>
      <c r="EF451" s="3" t="s">
        <v>155</v>
      </c>
      <c r="EG451" s="3" t="s">
        <v>155</v>
      </c>
      <c r="EH451" s="3" t="s">
        <v>204</v>
      </c>
      <c r="EI451" s="3" t="s">
        <v>247</v>
      </c>
      <c r="EJ451" s="3" t="s">
        <v>215</v>
      </c>
      <c r="EK451" s="3" t="s">
        <v>222</v>
      </c>
      <c r="EL451" s="3" t="s">
        <v>182</v>
      </c>
      <c r="EM451" s="3" t="s">
        <v>247</v>
      </c>
      <c r="EN451" s="3" t="s">
        <v>247</v>
      </c>
      <c r="EO451" s="3" t="s">
        <v>205</v>
      </c>
      <c r="EP451" s="3" t="s">
        <v>205</v>
      </c>
      <c r="EQ451" s="3" t="s">
        <v>205</v>
      </c>
      <c r="ER451" s="3" t="s">
        <v>205</v>
      </c>
      <c r="ES451" s="3" t="s">
        <v>205</v>
      </c>
      <c r="ET451" s="3" t="s">
        <v>205</v>
      </c>
      <c r="EU451" s="3" t="s">
        <v>205</v>
      </c>
      <c r="EV451" s="3" t="s">
        <v>769</v>
      </c>
      <c r="EW451" s="4" t="str">
        <f>TEXT("6290137954715866428","0")</f>
        <v>6290137954715866428</v>
      </c>
    </row>
    <row r="452">
      <c r="A452" s="2">
        <v>45860.55333333334</v>
      </c>
      <c r="B452" s="3" t="s">
        <v>155</v>
      </c>
      <c r="EW452" s="4" t="str">
        <f>TEXT("6290138084329886724","0")</f>
        <v>6290138084329886724</v>
      </c>
    </row>
    <row r="453">
      <c r="A453" s="2">
        <v>45860.55478009259</v>
      </c>
      <c r="B453" s="3" t="s">
        <v>153</v>
      </c>
      <c r="C453" s="3" t="s">
        <v>155</v>
      </c>
      <c r="E453" s="3" t="s">
        <v>155</v>
      </c>
      <c r="F453" s="3" t="s">
        <v>155</v>
      </c>
      <c r="G453" s="3" t="s">
        <v>155</v>
      </c>
      <c r="K453" s="3" t="s">
        <v>185</v>
      </c>
      <c r="O453" s="3" t="s">
        <v>186</v>
      </c>
      <c r="U453" s="3" t="s">
        <v>185</v>
      </c>
      <c r="Y453" s="3" t="s">
        <v>186</v>
      </c>
      <c r="AF453" s="3" t="s">
        <v>156</v>
      </c>
      <c r="AG453" s="3" t="s">
        <v>224</v>
      </c>
      <c r="AH453" s="3">
        <v>2022.0</v>
      </c>
      <c r="AI453" s="3" t="s">
        <v>187</v>
      </c>
      <c r="AJ453" s="3" t="s">
        <v>188</v>
      </c>
      <c r="AN453" s="3" t="s">
        <v>246</v>
      </c>
      <c r="AP453" s="3" t="s">
        <v>210</v>
      </c>
      <c r="AQ453" s="3" t="s">
        <v>190</v>
      </c>
      <c r="AR453" s="3" t="s">
        <v>210</v>
      </c>
      <c r="AS453" s="3" t="s">
        <v>210</v>
      </c>
      <c r="AT453" s="3" t="s">
        <v>234</v>
      </c>
      <c r="AU453" s="3" t="s">
        <v>153</v>
      </c>
      <c r="AV453" s="3" t="s">
        <v>153</v>
      </c>
      <c r="AW453" s="3" t="s">
        <v>163</v>
      </c>
      <c r="AX453" s="3" t="s">
        <v>153</v>
      </c>
      <c r="AY453" s="3" t="s">
        <v>244</v>
      </c>
      <c r="AZ453" s="3" t="s">
        <v>155</v>
      </c>
      <c r="BA453" s="3" t="s">
        <v>155</v>
      </c>
      <c r="BB453" s="3" t="s">
        <v>155</v>
      </c>
      <c r="BC453" s="3" t="s">
        <v>155</v>
      </c>
      <c r="BD453" s="3" t="s">
        <v>153</v>
      </c>
      <c r="BE453" s="3" t="s">
        <v>156</v>
      </c>
      <c r="BF453" s="3" t="s">
        <v>164</v>
      </c>
      <c r="BG453" s="3" t="s">
        <v>156</v>
      </c>
      <c r="BH453" s="3" t="s">
        <v>220</v>
      </c>
      <c r="BI453" s="3" t="s">
        <v>195</v>
      </c>
      <c r="BJ453" s="3" t="s">
        <v>193</v>
      </c>
      <c r="BK453" s="3" t="s">
        <v>193</v>
      </c>
      <c r="BL453" s="3" t="s">
        <v>195</v>
      </c>
      <c r="BM453" s="3" t="s">
        <v>195</v>
      </c>
      <c r="BN453" s="3" t="s">
        <v>195</v>
      </c>
      <c r="BO453" s="3" t="s">
        <v>193</v>
      </c>
      <c r="BP453" s="3" t="s">
        <v>193</v>
      </c>
      <c r="BQ453" s="3" t="s">
        <v>196</v>
      </c>
      <c r="BR453" s="3" t="s">
        <v>196</v>
      </c>
      <c r="BS453" s="3" t="s">
        <v>181</v>
      </c>
      <c r="BT453" s="3" t="s">
        <v>196</v>
      </c>
      <c r="BU453" s="3" t="s">
        <v>196</v>
      </c>
      <c r="BV453" s="3" t="s">
        <v>196</v>
      </c>
      <c r="BW453" s="3" t="s">
        <v>196</v>
      </c>
      <c r="BX453" s="3" t="s">
        <v>195</v>
      </c>
      <c r="BY453" s="3" t="s">
        <v>195</v>
      </c>
      <c r="BZ453" s="3" t="s">
        <v>193</v>
      </c>
      <c r="CA453" s="3" t="s">
        <v>195</v>
      </c>
      <c r="CB453" s="3" t="s">
        <v>155</v>
      </c>
      <c r="CF453" s="3" t="s">
        <v>280</v>
      </c>
      <c r="CG453" s="3" t="s">
        <v>198</v>
      </c>
      <c r="CH453" s="3">
        <v>2.0</v>
      </c>
      <c r="CI453" s="3" t="s">
        <v>172</v>
      </c>
      <c r="CS453" s="3" t="s">
        <v>155</v>
      </c>
      <c r="CY453" s="3" t="s">
        <v>180</v>
      </c>
      <c r="CZ453" s="3" t="s">
        <v>179</v>
      </c>
      <c r="DA453" s="3" t="s">
        <v>199</v>
      </c>
      <c r="DB453" s="3" t="s">
        <v>199</v>
      </c>
      <c r="DC453" s="3" t="s">
        <v>199</v>
      </c>
      <c r="DD453" s="3" t="s">
        <v>179</v>
      </c>
      <c r="DE453" s="3" t="s">
        <v>200</v>
      </c>
      <c r="DF453" s="3" t="s">
        <v>180</v>
      </c>
      <c r="DG453" s="3" t="s">
        <v>180</v>
      </c>
      <c r="DH453" s="3" t="s">
        <v>180</v>
      </c>
      <c r="DI453" s="3" t="s">
        <v>180</v>
      </c>
      <c r="DJ453" s="3" t="s">
        <v>180</v>
      </c>
      <c r="DK453" s="3" t="s">
        <v>197</v>
      </c>
      <c r="DL453" s="3" t="s">
        <v>197</v>
      </c>
      <c r="DM453" s="3" t="s">
        <v>196</v>
      </c>
      <c r="DN453" s="3" t="s">
        <v>202</v>
      </c>
      <c r="DO453" s="3" t="s">
        <v>202</v>
      </c>
      <c r="DP453" s="3" t="s">
        <v>202</v>
      </c>
      <c r="DQ453" s="3" t="s">
        <v>202</v>
      </c>
      <c r="DR453" s="3" t="s">
        <v>196</v>
      </c>
      <c r="DS453" s="3" t="s">
        <v>203</v>
      </c>
      <c r="DT453" s="3" t="s">
        <v>196</v>
      </c>
      <c r="DU453" s="3" t="s">
        <v>202</v>
      </c>
      <c r="DV453" s="3" t="s">
        <v>202</v>
      </c>
      <c r="DW453" s="3" t="s">
        <v>202</v>
      </c>
      <c r="DX453" s="3" t="s">
        <v>197</v>
      </c>
      <c r="DY453" s="3" t="s">
        <v>202</v>
      </c>
      <c r="DZ453" s="3" t="s">
        <v>202</v>
      </c>
      <c r="EA453" s="3" t="s">
        <v>155</v>
      </c>
      <c r="EB453" s="3" t="s">
        <v>155</v>
      </c>
      <c r="EC453" s="3" t="s">
        <v>155</v>
      </c>
      <c r="ED453" s="3" t="s">
        <v>155</v>
      </c>
      <c r="EE453" s="3" t="s">
        <v>155</v>
      </c>
      <c r="EF453" s="3" t="s">
        <v>155</v>
      </c>
      <c r="EG453" s="3" t="s">
        <v>155</v>
      </c>
      <c r="EH453" s="3" t="s">
        <v>222</v>
      </c>
      <c r="EI453" s="3" t="s">
        <v>247</v>
      </c>
      <c r="EJ453" s="3" t="s">
        <v>222</v>
      </c>
      <c r="EK453" s="3" t="s">
        <v>222</v>
      </c>
      <c r="EL453" s="3" t="s">
        <v>182</v>
      </c>
      <c r="EM453" s="3" t="s">
        <v>215</v>
      </c>
      <c r="EN453" s="3" t="s">
        <v>222</v>
      </c>
      <c r="EO453" s="3" t="s">
        <v>205</v>
      </c>
      <c r="EP453" s="3" t="s">
        <v>192</v>
      </c>
      <c r="EQ453" s="3" t="s">
        <v>206</v>
      </c>
      <c r="ER453" s="3" t="s">
        <v>206</v>
      </c>
      <c r="ES453" s="3" t="s">
        <v>192</v>
      </c>
      <c r="ET453" s="3" t="s">
        <v>206</v>
      </c>
      <c r="EU453" s="3" t="s">
        <v>205</v>
      </c>
      <c r="EV453" s="3" t="s">
        <v>770</v>
      </c>
      <c r="EW453" s="4" t="str">
        <f>TEXT("6290139330706425969","0")</f>
        <v>6290139330706425969</v>
      </c>
    </row>
    <row r="454">
      <c r="A454" s="2">
        <v>45860.558217592596</v>
      </c>
      <c r="B454" s="3" t="s">
        <v>153</v>
      </c>
      <c r="C454" s="3" t="s">
        <v>153</v>
      </c>
      <c r="D454" s="3" t="s">
        <v>625</v>
      </c>
      <c r="E454" s="3" t="s">
        <v>155</v>
      </c>
      <c r="F454" s="3" t="s">
        <v>155</v>
      </c>
      <c r="G454" s="3" t="s">
        <v>155</v>
      </c>
      <c r="I454" s="3" t="s">
        <v>158</v>
      </c>
      <c r="N454" s="3" t="s">
        <v>158</v>
      </c>
      <c r="S454" s="3" t="s">
        <v>158</v>
      </c>
      <c r="Z454" s="3" t="s">
        <v>185</v>
      </c>
      <c r="AC454" s="3" t="s">
        <v>158</v>
      </c>
      <c r="AG454" s="3" t="s">
        <v>217</v>
      </c>
      <c r="AH454" s="3">
        <v>2004.0</v>
      </c>
      <c r="AI454" s="3" t="s">
        <v>286</v>
      </c>
      <c r="AO454" s="3" t="s">
        <v>153</v>
      </c>
      <c r="AP454" s="3" t="s">
        <v>250</v>
      </c>
      <c r="AQ454" s="3" t="s">
        <v>250</v>
      </c>
      <c r="AR454" s="3" t="s">
        <v>250</v>
      </c>
      <c r="AS454" s="3" t="s">
        <v>250</v>
      </c>
      <c r="AT454" s="3" t="s">
        <v>211</v>
      </c>
      <c r="AU454" s="3" t="s">
        <v>155</v>
      </c>
      <c r="BD454" s="3" t="s">
        <v>155</v>
      </c>
      <c r="CI454" s="3" t="s">
        <v>172</v>
      </c>
      <c r="CS454" s="3" t="s">
        <v>155</v>
      </c>
      <c r="CY454" s="3" t="s">
        <v>221</v>
      </c>
      <c r="CZ454" s="3" t="s">
        <v>200</v>
      </c>
      <c r="DA454" s="3" t="s">
        <v>200</v>
      </c>
      <c r="DB454" s="3" t="s">
        <v>200</v>
      </c>
      <c r="DC454" s="3" t="s">
        <v>200</v>
      </c>
      <c r="DD454" s="3" t="s">
        <v>200</v>
      </c>
      <c r="DE454" s="3" t="s">
        <v>200</v>
      </c>
      <c r="DF454" s="3" t="s">
        <v>230</v>
      </c>
      <c r="DG454" s="3" t="s">
        <v>230</v>
      </c>
      <c r="DH454" s="3" t="s">
        <v>230</v>
      </c>
      <c r="DI454" s="3" t="s">
        <v>230</v>
      </c>
      <c r="DJ454" s="3" t="s">
        <v>230</v>
      </c>
      <c r="DK454" s="3" t="s">
        <v>203</v>
      </c>
      <c r="DL454" s="3" t="s">
        <v>203</v>
      </c>
      <c r="DM454" s="3" t="s">
        <v>203</v>
      </c>
      <c r="DN454" s="3" t="s">
        <v>203</v>
      </c>
      <c r="DO454" s="3" t="s">
        <v>203</v>
      </c>
      <c r="DP454" s="3" t="s">
        <v>203</v>
      </c>
      <c r="DQ454" s="3" t="s">
        <v>203</v>
      </c>
      <c r="DR454" s="3" t="s">
        <v>203</v>
      </c>
      <c r="DS454" s="3" t="s">
        <v>203</v>
      </c>
      <c r="DT454" s="3" t="s">
        <v>203</v>
      </c>
      <c r="DU454" s="3" t="s">
        <v>203</v>
      </c>
      <c r="DV454" s="3" t="s">
        <v>203</v>
      </c>
      <c r="DW454" s="3" t="s">
        <v>203</v>
      </c>
      <c r="DX454" s="3" t="s">
        <v>203</v>
      </c>
      <c r="DY454" s="3" t="s">
        <v>203</v>
      </c>
      <c r="DZ454" s="3" t="s">
        <v>203</v>
      </c>
      <c r="EA454" s="3" t="s">
        <v>155</v>
      </c>
      <c r="EB454" s="3" t="s">
        <v>155</v>
      </c>
      <c r="EC454" s="3" t="s">
        <v>155</v>
      </c>
      <c r="ED454" s="3" t="s">
        <v>155</v>
      </c>
      <c r="EE454" s="3" t="s">
        <v>155</v>
      </c>
      <c r="EF454" s="3" t="s">
        <v>155</v>
      </c>
      <c r="EG454" s="3" t="s">
        <v>155</v>
      </c>
      <c r="EH454" s="3" t="s">
        <v>204</v>
      </c>
      <c r="EI454" s="3" t="s">
        <v>204</v>
      </c>
      <c r="EJ454" s="3" t="s">
        <v>204</v>
      </c>
      <c r="EK454" s="3" t="s">
        <v>204</v>
      </c>
      <c r="EL454" s="3" t="s">
        <v>204</v>
      </c>
      <c r="EM454" s="3" t="s">
        <v>204</v>
      </c>
      <c r="EN454" s="3" t="s">
        <v>204</v>
      </c>
      <c r="EO454" s="3" t="s">
        <v>183</v>
      </c>
      <c r="EP454" s="3" t="s">
        <v>183</v>
      </c>
      <c r="EQ454" s="3" t="s">
        <v>183</v>
      </c>
      <c r="ER454" s="3" t="s">
        <v>183</v>
      </c>
      <c r="ES454" s="3" t="s">
        <v>183</v>
      </c>
      <c r="ET454" s="3" t="s">
        <v>183</v>
      </c>
      <c r="EU454" s="3" t="s">
        <v>183</v>
      </c>
      <c r="EV454" s="3" t="s">
        <v>771</v>
      </c>
      <c r="EW454" s="4" t="str">
        <f>TEXT("6290142303403019695","0")</f>
        <v>6290142303403019695</v>
      </c>
    </row>
    <row r="455">
      <c r="A455" s="2">
        <v>45860.560648148145</v>
      </c>
      <c r="B455" s="3" t="s">
        <v>153</v>
      </c>
      <c r="C455" s="3" t="s">
        <v>155</v>
      </c>
      <c r="E455" s="3" t="s">
        <v>153</v>
      </c>
      <c r="F455" s="3" t="s">
        <v>153</v>
      </c>
      <c r="G455" s="3" t="s">
        <v>155</v>
      </c>
      <c r="K455" s="3" t="s">
        <v>185</v>
      </c>
      <c r="M455" s="3" t="s">
        <v>157</v>
      </c>
      <c r="S455" s="3" t="s">
        <v>158</v>
      </c>
      <c r="Y455" s="3" t="s">
        <v>186</v>
      </c>
      <c r="AB455" s="3" t="s">
        <v>157</v>
      </c>
      <c r="AG455" s="3" t="s">
        <v>217</v>
      </c>
      <c r="AH455" s="3">
        <v>2022.0</v>
      </c>
      <c r="AI455" s="3" t="s">
        <v>187</v>
      </c>
      <c r="AJ455" s="3" t="s">
        <v>188</v>
      </c>
      <c r="AN455" s="3" t="s">
        <v>189</v>
      </c>
      <c r="AP455" s="3" t="s">
        <v>225</v>
      </c>
      <c r="AQ455" s="3" t="s">
        <v>225</v>
      </c>
      <c r="AR455" s="3" t="s">
        <v>225</v>
      </c>
      <c r="AS455" s="3" t="s">
        <v>225</v>
      </c>
      <c r="AT455" s="3" t="s">
        <v>218</v>
      </c>
      <c r="AU455" s="3" t="s">
        <v>153</v>
      </c>
      <c r="AV455" s="3" t="s">
        <v>153</v>
      </c>
      <c r="AW455" s="3" t="s">
        <v>288</v>
      </c>
      <c r="AX455" s="3" t="s">
        <v>153</v>
      </c>
      <c r="AY455" s="3" t="s">
        <v>212</v>
      </c>
      <c r="BD455" s="3" t="s">
        <v>153</v>
      </c>
      <c r="BE455" s="3" t="s">
        <v>213</v>
      </c>
      <c r="BF455" s="3" t="s">
        <v>213</v>
      </c>
      <c r="BG455" s="3" t="s">
        <v>227</v>
      </c>
      <c r="BH455" s="3" t="s">
        <v>227</v>
      </c>
      <c r="BI455" s="3" t="s">
        <v>192</v>
      </c>
      <c r="BJ455" s="3" t="s">
        <v>192</v>
      </c>
      <c r="BK455" s="3" t="s">
        <v>194</v>
      </c>
      <c r="BL455" s="3" t="s">
        <v>192</v>
      </c>
      <c r="BM455" s="3" t="s">
        <v>192</v>
      </c>
      <c r="BN455" s="3" t="s">
        <v>192</v>
      </c>
      <c r="BO455" s="3" t="s">
        <v>192</v>
      </c>
      <c r="BP455" s="3" t="s">
        <v>192</v>
      </c>
      <c r="BQ455" s="3" t="s">
        <v>181</v>
      </c>
      <c r="BR455" s="3" t="s">
        <v>181</v>
      </c>
      <c r="BS455" s="3" t="s">
        <v>203</v>
      </c>
      <c r="BT455" s="3" t="s">
        <v>196</v>
      </c>
      <c r="BU455" s="3" t="s">
        <v>196</v>
      </c>
      <c r="BV455" s="3" t="s">
        <v>203</v>
      </c>
      <c r="BW455" s="3" t="s">
        <v>203</v>
      </c>
      <c r="BX455" s="3" t="s">
        <v>192</v>
      </c>
      <c r="BY455" s="3" t="s">
        <v>192</v>
      </c>
      <c r="BZ455" s="3" t="s">
        <v>192</v>
      </c>
      <c r="CA455" s="3" t="s">
        <v>192</v>
      </c>
      <c r="CB455" s="3" t="s">
        <v>155</v>
      </c>
      <c r="CF455" s="3" t="s">
        <v>316</v>
      </c>
      <c r="CG455" s="3" t="s">
        <v>256</v>
      </c>
      <c r="CH455" s="3">
        <v>1.0</v>
      </c>
      <c r="CI455" s="3" t="s">
        <v>172</v>
      </c>
      <c r="CS455" s="3" t="s">
        <v>155</v>
      </c>
      <c r="CY455" s="3" t="s">
        <v>180</v>
      </c>
      <c r="CZ455" s="3" t="s">
        <v>179</v>
      </c>
      <c r="DA455" s="3" t="s">
        <v>179</v>
      </c>
      <c r="DB455" s="3" t="s">
        <v>179</v>
      </c>
      <c r="DC455" s="3" t="s">
        <v>179</v>
      </c>
      <c r="DD455" s="3" t="s">
        <v>179</v>
      </c>
      <c r="DE455" s="3" t="s">
        <v>179</v>
      </c>
      <c r="DF455" s="3" t="s">
        <v>180</v>
      </c>
      <c r="DG455" s="3" t="s">
        <v>180</v>
      </c>
      <c r="DH455" s="3" t="s">
        <v>180</v>
      </c>
      <c r="DI455" s="3" t="s">
        <v>180</v>
      </c>
      <c r="DJ455" s="3" t="s">
        <v>180</v>
      </c>
      <c r="DK455" s="3" t="s">
        <v>181</v>
      </c>
      <c r="DL455" s="3" t="s">
        <v>181</v>
      </c>
      <c r="DM455" s="3" t="s">
        <v>181</v>
      </c>
      <c r="DN455" s="3" t="s">
        <v>181</v>
      </c>
      <c r="DO455" s="3" t="s">
        <v>181</v>
      </c>
      <c r="DP455" s="3" t="s">
        <v>181</v>
      </c>
      <c r="DQ455" s="3" t="s">
        <v>181</v>
      </c>
      <c r="DR455" s="3" t="s">
        <v>181</v>
      </c>
      <c r="DS455" s="3" t="s">
        <v>181</v>
      </c>
      <c r="DT455" s="3" t="s">
        <v>181</v>
      </c>
      <c r="DU455" s="3" t="s">
        <v>181</v>
      </c>
      <c r="DV455" s="3" t="s">
        <v>181</v>
      </c>
      <c r="DW455" s="3" t="s">
        <v>181</v>
      </c>
      <c r="DX455" s="3" t="s">
        <v>181</v>
      </c>
      <c r="DY455" s="3" t="s">
        <v>181</v>
      </c>
      <c r="DZ455" s="3" t="s">
        <v>181</v>
      </c>
      <c r="EA455" s="3" t="s">
        <v>214</v>
      </c>
      <c r="EB455" s="3" t="s">
        <v>214</v>
      </c>
      <c r="EC455" s="3" t="s">
        <v>214</v>
      </c>
      <c r="ED455" s="3" t="s">
        <v>214</v>
      </c>
      <c r="EE455" s="3" t="s">
        <v>214</v>
      </c>
      <c r="EF455" s="3" t="s">
        <v>214</v>
      </c>
      <c r="EG455" s="3" t="s">
        <v>214</v>
      </c>
      <c r="EH455" s="3" t="s">
        <v>247</v>
      </c>
      <c r="EI455" s="3" t="s">
        <v>247</v>
      </c>
      <c r="EJ455" s="3" t="s">
        <v>247</v>
      </c>
      <c r="EK455" s="3" t="s">
        <v>247</v>
      </c>
      <c r="EL455" s="3" t="s">
        <v>247</v>
      </c>
      <c r="EM455" s="3" t="s">
        <v>247</v>
      </c>
      <c r="EN455" s="3" t="s">
        <v>247</v>
      </c>
      <c r="EO455" s="3" t="s">
        <v>183</v>
      </c>
      <c r="EP455" s="3" t="s">
        <v>183</v>
      </c>
      <c r="EQ455" s="3" t="s">
        <v>183</v>
      </c>
      <c r="ER455" s="3" t="s">
        <v>183</v>
      </c>
      <c r="ES455" s="3" t="s">
        <v>183</v>
      </c>
      <c r="ET455" s="3" t="s">
        <v>183</v>
      </c>
      <c r="EU455" s="3" t="s">
        <v>183</v>
      </c>
      <c r="EV455" s="3" t="s">
        <v>257</v>
      </c>
      <c r="EW455" s="4" t="str">
        <f>TEXT("6290144403227697336","0")</f>
        <v>6290144403227697336</v>
      </c>
    </row>
    <row r="456">
      <c r="A456" s="2">
        <v>45860.56240740741</v>
      </c>
      <c r="B456" s="3" t="s">
        <v>153</v>
      </c>
      <c r="C456" s="3" t="s">
        <v>155</v>
      </c>
      <c r="E456" s="3" t="s">
        <v>155</v>
      </c>
      <c r="F456" s="3" t="s">
        <v>153</v>
      </c>
      <c r="G456" s="3" t="s">
        <v>155</v>
      </c>
      <c r="K456" s="3" t="s">
        <v>185</v>
      </c>
      <c r="O456" s="3" t="s">
        <v>186</v>
      </c>
      <c r="S456" s="3" t="s">
        <v>158</v>
      </c>
      <c r="X456" s="3" t="s">
        <v>158</v>
      </c>
      <c r="AD456" s="3" t="s">
        <v>186</v>
      </c>
      <c r="AG456" s="3" t="s">
        <v>208</v>
      </c>
      <c r="AH456" s="3">
        <v>2023.0</v>
      </c>
      <c r="AI456" s="3" t="s">
        <v>187</v>
      </c>
      <c r="AL456" s="3" t="s">
        <v>237</v>
      </c>
      <c r="AN456" s="3" t="s">
        <v>189</v>
      </c>
      <c r="AP456" s="3" t="s">
        <v>243</v>
      </c>
      <c r="AQ456" s="3" t="s">
        <v>210</v>
      </c>
      <c r="AR456" s="3" t="s">
        <v>210</v>
      </c>
      <c r="AS456" s="3" t="s">
        <v>243</v>
      </c>
      <c r="AT456" s="3" t="s">
        <v>234</v>
      </c>
      <c r="AU456" s="3" t="s">
        <v>153</v>
      </c>
      <c r="AV456" s="3" t="s">
        <v>153</v>
      </c>
      <c r="AW456" s="3" t="s">
        <v>288</v>
      </c>
      <c r="AX456" s="3" t="s">
        <v>153</v>
      </c>
      <c r="AY456" s="3" t="s">
        <v>244</v>
      </c>
      <c r="AZ456" s="3" t="s">
        <v>155</v>
      </c>
      <c r="BA456" s="3" t="s">
        <v>155</v>
      </c>
      <c r="BB456" s="3" t="s">
        <v>255</v>
      </c>
      <c r="BC456" s="3" t="s">
        <v>155</v>
      </c>
      <c r="BD456" s="3" t="s">
        <v>153</v>
      </c>
      <c r="BE456" s="3" t="s">
        <v>227</v>
      </c>
      <c r="BF456" s="3" t="s">
        <v>227</v>
      </c>
      <c r="BG456" s="3" t="s">
        <v>227</v>
      </c>
      <c r="BH456" s="3" t="s">
        <v>227</v>
      </c>
      <c r="BI456" s="3" t="s">
        <v>165</v>
      </c>
      <c r="BJ456" s="3" t="s">
        <v>193</v>
      </c>
      <c r="BK456" s="3" t="s">
        <v>195</v>
      </c>
      <c r="BL456" s="3" t="s">
        <v>195</v>
      </c>
      <c r="BM456" s="3" t="s">
        <v>165</v>
      </c>
      <c r="BN456" s="3" t="s">
        <v>193</v>
      </c>
      <c r="BO456" s="3" t="s">
        <v>165</v>
      </c>
      <c r="BP456" s="3" t="s">
        <v>193</v>
      </c>
      <c r="BQ456" s="3" t="s">
        <v>203</v>
      </c>
      <c r="BR456" s="3" t="s">
        <v>197</v>
      </c>
      <c r="BS456" s="3" t="s">
        <v>181</v>
      </c>
      <c r="BT456" s="3" t="s">
        <v>166</v>
      </c>
      <c r="BU456" s="3" t="s">
        <v>197</v>
      </c>
      <c r="BV456" s="3" t="s">
        <v>166</v>
      </c>
      <c r="BW456" s="3" t="s">
        <v>166</v>
      </c>
      <c r="BX456" s="3" t="s">
        <v>195</v>
      </c>
      <c r="BY456" s="3" t="s">
        <v>193</v>
      </c>
      <c r="BZ456" s="3" t="s">
        <v>193</v>
      </c>
      <c r="CA456" s="3" t="s">
        <v>192</v>
      </c>
      <c r="CB456" s="3" t="s">
        <v>155</v>
      </c>
      <c r="CF456" s="3" t="s">
        <v>155</v>
      </c>
      <c r="CG456" s="3" t="s">
        <v>256</v>
      </c>
      <c r="CH456" s="3">
        <v>6.0</v>
      </c>
      <c r="CI456" s="3" t="s">
        <v>172</v>
      </c>
      <c r="CS456" s="3" t="s">
        <v>155</v>
      </c>
      <c r="CY456" s="3" t="s">
        <v>221</v>
      </c>
      <c r="CZ456" s="3" t="s">
        <v>200</v>
      </c>
      <c r="DA456" s="3" t="s">
        <v>200</v>
      </c>
      <c r="DB456" s="3" t="s">
        <v>200</v>
      </c>
      <c r="DC456" s="3" t="s">
        <v>200</v>
      </c>
      <c r="DD456" s="3" t="s">
        <v>200</v>
      </c>
      <c r="DE456" s="3" t="s">
        <v>200</v>
      </c>
      <c r="DF456" s="3" t="s">
        <v>230</v>
      </c>
      <c r="DG456" s="3" t="s">
        <v>230</v>
      </c>
      <c r="DH456" s="3" t="s">
        <v>230</v>
      </c>
      <c r="DI456" s="3" t="s">
        <v>230</v>
      </c>
      <c r="DJ456" s="3" t="s">
        <v>230</v>
      </c>
      <c r="DK456" s="3" t="s">
        <v>197</v>
      </c>
      <c r="DL456" s="3" t="s">
        <v>196</v>
      </c>
      <c r="DM456" s="3" t="s">
        <v>197</v>
      </c>
      <c r="DN456" s="3" t="s">
        <v>197</v>
      </c>
      <c r="DO456" s="3" t="s">
        <v>197</v>
      </c>
      <c r="DP456" s="3" t="s">
        <v>197</v>
      </c>
      <c r="DQ456" s="3" t="s">
        <v>202</v>
      </c>
      <c r="DR456" s="3" t="s">
        <v>202</v>
      </c>
      <c r="DS456" s="3" t="s">
        <v>197</v>
      </c>
      <c r="DT456" s="3" t="s">
        <v>202</v>
      </c>
      <c r="DU456" s="3" t="s">
        <v>196</v>
      </c>
      <c r="DV456" s="3" t="s">
        <v>197</v>
      </c>
      <c r="DW456" s="3" t="s">
        <v>197</v>
      </c>
      <c r="DX456" s="3" t="s">
        <v>197</v>
      </c>
      <c r="DY456" s="3" t="s">
        <v>197</v>
      </c>
      <c r="DZ456" s="3" t="s">
        <v>197</v>
      </c>
      <c r="EA456" s="3" t="s">
        <v>155</v>
      </c>
      <c r="EB456" s="3" t="s">
        <v>155</v>
      </c>
      <c r="EC456" s="3" t="s">
        <v>155</v>
      </c>
      <c r="ED456" s="3" t="s">
        <v>155</v>
      </c>
      <c r="EE456" s="3" t="s">
        <v>155</v>
      </c>
      <c r="EF456" s="3" t="s">
        <v>155</v>
      </c>
      <c r="EG456" s="3" t="s">
        <v>155</v>
      </c>
      <c r="EH456" s="3" t="s">
        <v>204</v>
      </c>
      <c r="EI456" s="3" t="s">
        <v>204</v>
      </c>
      <c r="EJ456" s="3" t="s">
        <v>204</v>
      </c>
      <c r="EK456" s="3" t="s">
        <v>204</v>
      </c>
      <c r="EL456" s="3" t="s">
        <v>182</v>
      </c>
      <c r="EM456" s="3" t="s">
        <v>204</v>
      </c>
      <c r="EN456" s="3" t="s">
        <v>204</v>
      </c>
      <c r="EO456" s="3" t="s">
        <v>205</v>
      </c>
      <c r="EP456" s="3" t="s">
        <v>205</v>
      </c>
      <c r="EQ456" s="3" t="s">
        <v>205</v>
      </c>
      <c r="ER456" s="3" t="s">
        <v>205</v>
      </c>
      <c r="ES456" s="3" t="s">
        <v>205</v>
      </c>
      <c r="ET456" s="3" t="s">
        <v>205</v>
      </c>
      <c r="EU456" s="3" t="s">
        <v>205</v>
      </c>
      <c r="EV456" s="3" t="s">
        <v>772</v>
      </c>
      <c r="EW456" s="4" t="str">
        <f>TEXT("6290145926004187715","0")</f>
        <v>6290145926004187715</v>
      </c>
    </row>
    <row r="457">
      <c r="A457" s="2">
        <v>45860.567395833335</v>
      </c>
      <c r="B457" s="3" t="s">
        <v>153</v>
      </c>
      <c r="C457" s="3" t="s">
        <v>155</v>
      </c>
      <c r="E457" s="3" t="s">
        <v>155</v>
      </c>
      <c r="F457" s="3" t="s">
        <v>155</v>
      </c>
      <c r="G457" s="3" t="s">
        <v>155</v>
      </c>
      <c r="K457" s="3" t="s">
        <v>185</v>
      </c>
      <c r="P457" s="3" t="s">
        <v>185</v>
      </c>
      <c r="S457" s="3" t="s">
        <v>158</v>
      </c>
      <c r="X457" s="3" t="s">
        <v>158</v>
      </c>
      <c r="AC457" s="3" t="s">
        <v>158</v>
      </c>
      <c r="AG457" s="3" t="s">
        <v>224</v>
      </c>
      <c r="AH457" s="3">
        <v>2019.0</v>
      </c>
      <c r="AI457" s="3" t="s">
        <v>187</v>
      </c>
      <c r="AL457" s="3" t="s">
        <v>237</v>
      </c>
      <c r="AN457" s="3" t="s">
        <v>233</v>
      </c>
      <c r="AP457" s="3" t="s">
        <v>190</v>
      </c>
      <c r="AQ457" s="3" t="s">
        <v>190</v>
      </c>
      <c r="AR457" s="3" t="s">
        <v>210</v>
      </c>
      <c r="AS457" s="3" t="s">
        <v>210</v>
      </c>
      <c r="AT457" s="3" t="s">
        <v>162</v>
      </c>
      <c r="AU457" s="3" t="s">
        <v>153</v>
      </c>
      <c r="AV457" s="3" t="s">
        <v>153</v>
      </c>
      <c r="AW457" s="3" t="s">
        <v>219</v>
      </c>
      <c r="AX457" s="3" t="s">
        <v>153</v>
      </c>
      <c r="AY457" s="3" t="s">
        <v>212</v>
      </c>
      <c r="BD457" s="3" t="s">
        <v>153</v>
      </c>
      <c r="BE457" s="3" t="s">
        <v>220</v>
      </c>
      <c r="BF457" s="3" t="s">
        <v>164</v>
      </c>
      <c r="BG457" s="3" t="s">
        <v>164</v>
      </c>
      <c r="BH457" s="3" t="s">
        <v>164</v>
      </c>
      <c r="BI457" s="3" t="s">
        <v>192</v>
      </c>
      <c r="BJ457" s="3" t="s">
        <v>192</v>
      </c>
      <c r="BK457" s="3" t="s">
        <v>192</v>
      </c>
      <c r="BL457" s="3" t="s">
        <v>192</v>
      </c>
      <c r="BM457" s="3" t="s">
        <v>165</v>
      </c>
      <c r="BN457" s="3" t="s">
        <v>195</v>
      </c>
      <c r="BO457" s="3" t="s">
        <v>195</v>
      </c>
      <c r="BP457" s="3" t="s">
        <v>192</v>
      </c>
      <c r="BQ457" s="3" t="s">
        <v>181</v>
      </c>
      <c r="BR457" s="3" t="s">
        <v>196</v>
      </c>
      <c r="BS457" s="3" t="s">
        <v>196</v>
      </c>
      <c r="BT457" s="3" t="s">
        <v>181</v>
      </c>
      <c r="BU457" s="3" t="s">
        <v>181</v>
      </c>
      <c r="BV457" s="3" t="s">
        <v>181</v>
      </c>
      <c r="BW457" s="3" t="s">
        <v>181</v>
      </c>
      <c r="BX457" s="3" t="s">
        <v>195</v>
      </c>
      <c r="BY457" s="3" t="s">
        <v>193</v>
      </c>
      <c r="BZ457" s="3" t="s">
        <v>193</v>
      </c>
      <c r="CA457" s="3" t="s">
        <v>193</v>
      </c>
      <c r="CB457" s="3" t="s">
        <v>155</v>
      </c>
      <c r="CF457" s="3" t="s">
        <v>155</v>
      </c>
      <c r="CG457" s="3" t="s">
        <v>155</v>
      </c>
      <c r="CH457" s="3">
        <v>1.0</v>
      </c>
      <c r="CK457" s="3" t="s">
        <v>307</v>
      </c>
      <c r="CS457" s="3" t="s">
        <v>153</v>
      </c>
      <c r="CT457" s="3" t="s">
        <v>299</v>
      </c>
      <c r="CU457" s="3" t="s">
        <v>300</v>
      </c>
      <c r="CV457" s="3" t="s">
        <v>301</v>
      </c>
      <c r="CW457" s="3" t="s">
        <v>302</v>
      </c>
      <c r="CX457" s="3" t="s">
        <v>155</v>
      </c>
      <c r="CY457" s="3" t="s">
        <v>201</v>
      </c>
      <c r="CZ457" s="3" t="s">
        <v>199</v>
      </c>
      <c r="DA457" s="3" t="s">
        <v>199</v>
      </c>
      <c r="DB457" s="3" t="s">
        <v>179</v>
      </c>
      <c r="DC457" s="3" t="s">
        <v>229</v>
      </c>
      <c r="DD457" s="3" t="s">
        <v>199</v>
      </c>
      <c r="DE457" s="3" t="s">
        <v>200</v>
      </c>
      <c r="DF457" s="3" t="s">
        <v>230</v>
      </c>
      <c r="DG457" s="3" t="s">
        <v>230</v>
      </c>
      <c r="DH457" s="3" t="s">
        <v>201</v>
      </c>
      <c r="DI457" s="3" t="s">
        <v>180</v>
      </c>
      <c r="DJ457" s="3" t="s">
        <v>201</v>
      </c>
      <c r="DK457" s="3" t="s">
        <v>202</v>
      </c>
      <c r="DL457" s="3" t="s">
        <v>202</v>
      </c>
      <c r="DM457" s="3" t="s">
        <v>202</v>
      </c>
      <c r="DN457" s="3" t="s">
        <v>197</v>
      </c>
      <c r="DO457" s="3" t="s">
        <v>197</v>
      </c>
      <c r="DP457" s="3" t="s">
        <v>196</v>
      </c>
      <c r="DQ457" s="3" t="s">
        <v>202</v>
      </c>
      <c r="DR457" s="3" t="s">
        <v>202</v>
      </c>
      <c r="DS457" s="3" t="s">
        <v>202</v>
      </c>
      <c r="DT457" s="3" t="s">
        <v>203</v>
      </c>
      <c r="DU457" s="3" t="s">
        <v>196</v>
      </c>
      <c r="DV457" s="3" t="s">
        <v>202</v>
      </c>
      <c r="DW457" s="3" t="s">
        <v>202</v>
      </c>
      <c r="DX457" s="3" t="s">
        <v>197</v>
      </c>
      <c r="DY457" s="3" t="s">
        <v>197</v>
      </c>
      <c r="DZ457" s="3" t="s">
        <v>197</v>
      </c>
      <c r="EA457" s="3" t="s">
        <v>155</v>
      </c>
      <c r="EB457" s="3" t="s">
        <v>155</v>
      </c>
      <c r="EC457" s="3" t="s">
        <v>155</v>
      </c>
      <c r="ED457" s="3" t="s">
        <v>155</v>
      </c>
      <c r="EE457" s="3" t="s">
        <v>155</v>
      </c>
      <c r="EF457" s="3" t="s">
        <v>155</v>
      </c>
      <c r="EG457" s="3" t="s">
        <v>155</v>
      </c>
      <c r="EH457" s="3" t="s">
        <v>204</v>
      </c>
      <c r="EI457" s="3" t="s">
        <v>204</v>
      </c>
      <c r="EJ457" s="3" t="s">
        <v>204</v>
      </c>
      <c r="EK457" s="3" t="s">
        <v>182</v>
      </c>
      <c r="EL457" s="3" t="s">
        <v>182</v>
      </c>
      <c r="EM457" s="3" t="s">
        <v>204</v>
      </c>
      <c r="EN457" s="3" t="s">
        <v>182</v>
      </c>
      <c r="EO457" s="3" t="s">
        <v>192</v>
      </c>
      <c r="EP457" s="3" t="s">
        <v>193</v>
      </c>
      <c r="EQ457" s="3" t="s">
        <v>193</v>
      </c>
      <c r="ER457" s="3" t="s">
        <v>206</v>
      </c>
      <c r="ES457" s="3" t="s">
        <v>206</v>
      </c>
      <c r="ET457" s="3" t="s">
        <v>183</v>
      </c>
      <c r="EU457" s="3" t="s">
        <v>192</v>
      </c>
      <c r="EV457" s="3" t="s">
        <v>773</v>
      </c>
      <c r="EW457" s="4" t="str">
        <f>TEXT("6290150235928441527","0")</f>
        <v>6290150235928441527</v>
      </c>
    </row>
    <row r="458">
      <c r="A458" s="2">
        <v>45860.571608796294</v>
      </c>
      <c r="B458" s="3" t="s">
        <v>153</v>
      </c>
      <c r="C458" s="3" t="s">
        <v>155</v>
      </c>
      <c r="E458" s="3" t="s">
        <v>155</v>
      </c>
      <c r="F458" s="3" t="s">
        <v>153</v>
      </c>
      <c r="G458" s="3" t="s">
        <v>155</v>
      </c>
      <c r="J458" s="3" t="s">
        <v>186</v>
      </c>
      <c r="P458" s="3" t="s">
        <v>185</v>
      </c>
      <c r="S458" s="3" t="s">
        <v>158</v>
      </c>
      <c r="W458" s="3" t="s">
        <v>157</v>
      </c>
      <c r="AC458" s="3" t="s">
        <v>158</v>
      </c>
      <c r="AG458" s="3" t="s">
        <v>159</v>
      </c>
      <c r="AH458" s="3">
        <v>2022.0</v>
      </c>
      <c r="AI458" s="3" t="s">
        <v>253</v>
      </c>
      <c r="AP458" s="3" t="s">
        <v>190</v>
      </c>
      <c r="AQ458" s="3" t="s">
        <v>190</v>
      </c>
      <c r="AR458" s="3" t="s">
        <v>190</v>
      </c>
      <c r="AS458" s="3" t="s">
        <v>190</v>
      </c>
      <c r="AT458" s="3" t="s">
        <v>162</v>
      </c>
      <c r="AU458" s="3" t="s">
        <v>155</v>
      </c>
      <c r="BD458" s="3" t="s">
        <v>153</v>
      </c>
      <c r="BE458" s="3" t="s">
        <v>220</v>
      </c>
      <c r="BF458" s="3" t="s">
        <v>191</v>
      </c>
      <c r="BG458" s="3" t="s">
        <v>227</v>
      </c>
      <c r="BH458" s="3" t="s">
        <v>220</v>
      </c>
      <c r="BI458" s="3" t="s">
        <v>192</v>
      </c>
      <c r="BJ458" s="3" t="s">
        <v>193</v>
      </c>
      <c r="BK458" s="3" t="s">
        <v>195</v>
      </c>
      <c r="BL458" s="3" t="s">
        <v>193</v>
      </c>
      <c r="BM458" s="3" t="s">
        <v>193</v>
      </c>
      <c r="BN458" s="3" t="s">
        <v>193</v>
      </c>
      <c r="BO458" s="3" t="s">
        <v>195</v>
      </c>
      <c r="BP458" s="3" t="s">
        <v>193</v>
      </c>
      <c r="BQ458" s="3" t="s">
        <v>197</v>
      </c>
      <c r="BR458" s="3" t="s">
        <v>197</v>
      </c>
      <c r="BS458" s="3" t="s">
        <v>166</v>
      </c>
      <c r="BT458" s="3" t="s">
        <v>166</v>
      </c>
      <c r="BU458" s="3" t="s">
        <v>166</v>
      </c>
      <c r="BV458" s="3" t="s">
        <v>197</v>
      </c>
      <c r="BW458" s="3" t="s">
        <v>197</v>
      </c>
      <c r="CB458" s="3" t="s">
        <v>155</v>
      </c>
      <c r="CF458" s="3" t="s">
        <v>155</v>
      </c>
      <c r="CG458" s="3" t="s">
        <v>155</v>
      </c>
      <c r="CH458" s="3">
        <v>1.0</v>
      </c>
      <c r="CI458" s="3" t="s">
        <v>172</v>
      </c>
      <c r="CS458" s="3" t="s">
        <v>155</v>
      </c>
      <c r="CY458" s="3" t="s">
        <v>221</v>
      </c>
      <c r="CZ458" s="3" t="s">
        <v>200</v>
      </c>
      <c r="DA458" s="3" t="s">
        <v>200</v>
      </c>
      <c r="DB458" s="3" t="s">
        <v>200</v>
      </c>
      <c r="DC458" s="3" t="s">
        <v>200</v>
      </c>
      <c r="DD458" s="3" t="s">
        <v>200</v>
      </c>
      <c r="DE458" s="3" t="s">
        <v>200</v>
      </c>
      <c r="DF458" s="3" t="s">
        <v>180</v>
      </c>
      <c r="DG458" s="3" t="s">
        <v>230</v>
      </c>
      <c r="DH458" s="3" t="s">
        <v>180</v>
      </c>
      <c r="DI458" s="3" t="s">
        <v>230</v>
      </c>
      <c r="DJ458" s="3" t="s">
        <v>230</v>
      </c>
      <c r="DK458" s="3" t="s">
        <v>202</v>
      </c>
      <c r="DL458" s="3" t="s">
        <v>202</v>
      </c>
      <c r="DM458" s="3" t="s">
        <v>202</v>
      </c>
      <c r="DN458" s="3" t="s">
        <v>202</v>
      </c>
      <c r="DO458" s="3" t="s">
        <v>197</v>
      </c>
      <c r="DP458" s="3" t="s">
        <v>202</v>
      </c>
      <c r="DQ458" s="3" t="s">
        <v>202</v>
      </c>
      <c r="DR458" s="3" t="s">
        <v>202</v>
      </c>
      <c r="DS458" s="3" t="s">
        <v>181</v>
      </c>
      <c r="DT458" s="3" t="s">
        <v>196</v>
      </c>
      <c r="DU458" s="3" t="s">
        <v>202</v>
      </c>
      <c r="DV458" s="3" t="s">
        <v>202</v>
      </c>
      <c r="DW458" s="3" t="s">
        <v>202</v>
      </c>
      <c r="DX458" s="3" t="s">
        <v>202</v>
      </c>
      <c r="DY458" s="3" t="s">
        <v>202</v>
      </c>
      <c r="DZ458" s="3" t="s">
        <v>202</v>
      </c>
      <c r="EA458" s="3" t="s">
        <v>155</v>
      </c>
      <c r="EB458" s="3" t="s">
        <v>155</v>
      </c>
      <c r="EC458" s="3" t="s">
        <v>155</v>
      </c>
      <c r="ED458" s="3" t="s">
        <v>155</v>
      </c>
      <c r="EE458" s="3" t="s">
        <v>155</v>
      </c>
      <c r="EF458" s="3" t="s">
        <v>155</v>
      </c>
      <c r="EG458" s="3" t="s">
        <v>155</v>
      </c>
      <c r="EH458" s="3" t="s">
        <v>204</v>
      </c>
      <c r="EI458" s="3" t="s">
        <v>222</v>
      </c>
      <c r="EJ458" s="3" t="s">
        <v>222</v>
      </c>
      <c r="EK458" s="3" t="s">
        <v>182</v>
      </c>
      <c r="EL458" s="3" t="s">
        <v>182</v>
      </c>
      <c r="EM458" s="3" t="s">
        <v>215</v>
      </c>
      <c r="EN458" s="3" t="s">
        <v>204</v>
      </c>
      <c r="EO458" s="3" t="s">
        <v>192</v>
      </c>
      <c r="EP458" s="3" t="s">
        <v>192</v>
      </c>
      <c r="EQ458" s="3" t="s">
        <v>206</v>
      </c>
      <c r="ER458" s="3" t="s">
        <v>206</v>
      </c>
      <c r="ES458" s="3" t="s">
        <v>192</v>
      </c>
      <c r="ET458" s="3" t="s">
        <v>206</v>
      </c>
      <c r="EU458" s="3" t="s">
        <v>192</v>
      </c>
      <c r="EV458" s="3" t="s">
        <v>774</v>
      </c>
      <c r="EW458" s="4" t="str">
        <f>TEXT("6290153871613153382","0")</f>
        <v>6290153871613153382</v>
      </c>
    </row>
    <row r="459">
      <c r="A459" s="2">
        <v>45860.57894675926</v>
      </c>
      <c r="B459" s="3" t="s">
        <v>153</v>
      </c>
      <c r="C459" s="3" t="s">
        <v>155</v>
      </c>
      <c r="E459" s="3" t="s">
        <v>155</v>
      </c>
      <c r="F459" s="3" t="s">
        <v>153</v>
      </c>
      <c r="G459" s="3" t="s">
        <v>155</v>
      </c>
      <c r="J459" s="3" t="s">
        <v>186</v>
      </c>
      <c r="N459" s="3" t="s">
        <v>158</v>
      </c>
      <c r="R459" s="3" t="s">
        <v>157</v>
      </c>
      <c r="X459" s="3" t="s">
        <v>158</v>
      </c>
      <c r="AC459" s="3" t="s">
        <v>158</v>
      </c>
      <c r="AG459" s="3" t="s">
        <v>217</v>
      </c>
      <c r="AH459" s="3">
        <v>2024.0</v>
      </c>
      <c r="AI459" s="3" t="s">
        <v>279</v>
      </c>
      <c r="AO459" s="3" t="s">
        <v>155</v>
      </c>
      <c r="AP459" s="3" t="s">
        <v>190</v>
      </c>
      <c r="AQ459" s="3" t="s">
        <v>210</v>
      </c>
      <c r="AR459" s="3" t="s">
        <v>190</v>
      </c>
      <c r="AS459" s="3" t="s">
        <v>210</v>
      </c>
      <c r="AT459" s="3" t="s">
        <v>218</v>
      </c>
      <c r="AU459" s="3" t="s">
        <v>153</v>
      </c>
      <c r="AV459" s="3" t="s">
        <v>153</v>
      </c>
      <c r="AW459" s="3" t="s">
        <v>219</v>
      </c>
      <c r="AX459" s="3" t="s">
        <v>153</v>
      </c>
      <c r="AY459" s="3" t="s">
        <v>212</v>
      </c>
      <c r="BD459" s="3" t="s">
        <v>153</v>
      </c>
      <c r="BE459" s="3" t="s">
        <v>191</v>
      </c>
      <c r="BF459" s="3" t="s">
        <v>164</v>
      </c>
      <c r="BG459" s="3" t="s">
        <v>227</v>
      </c>
      <c r="BH459" s="3" t="s">
        <v>220</v>
      </c>
      <c r="BI459" s="3" t="s">
        <v>195</v>
      </c>
      <c r="BJ459" s="3" t="s">
        <v>195</v>
      </c>
      <c r="BK459" s="3" t="s">
        <v>192</v>
      </c>
      <c r="BL459" s="3" t="s">
        <v>192</v>
      </c>
      <c r="BM459" s="3" t="s">
        <v>195</v>
      </c>
      <c r="BN459" s="3" t="s">
        <v>193</v>
      </c>
      <c r="BO459" s="3" t="s">
        <v>195</v>
      </c>
      <c r="BP459" s="3" t="s">
        <v>165</v>
      </c>
      <c r="BQ459" s="3" t="s">
        <v>196</v>
      </c>
      <c r="BR459" s="3" t="s">
        <v>196</v>
      </c>
      <c r="BS459" s="3" t="s">
        <v>196</v>
      </c>
      <c r="BT459" s="3" t="s">
        <v>197</v>
      </c>
      <c r="BU459" s="3" t="s">
        <v>197</v>
      </c>
      <c r="BV459" s="3" t="s">
        <v>166</v>
      </c>
      <c r="BW459" s="3" t="s">
        <v>166</v>
      </c>
      <c r="BX459" s="3" t="s">
        <v>165</v>
      </c>
      <c r="BY459" s="3" t="s">
        <v>165</v>
      </c>
      <c r="BZ459" s="3" t="s">
        <v>165</v>
      </c>
      <c r="CA459" s="3" t="s">
        <v>165</v>
      </c>
      <c r="CB459" s="3" t="s">
        <v>155</v>
      </c>
      <c r="CF459" s="3" t="s">
        <v>155</v>
      </c>
      <c r="CG459" s="3" t="s">
        <v>155</v>
      </c>
      <c r="CH459" s="3">
        <v>0.0</v>
      </c>
      <c r="CI459" s="3" t="s">
        <v>172</v>
      </c>
      <c r="CS459" s="3" t="s">
        <v>155</v>
      </c>
      <c r="CY459" s="3" t="s">
        <v>180</v>
      </c>
      <c r="CZ459" s="3" t="s">
        <v>179</v>
      </c>
      <c r="DA459" s="3" t="s">
        <v>179</v>
      </c>
      <c r="DB459" s="3" t="s">
        <v>179</v>
      </c>
      <c r="DC459" s="3" t="s">
        <v>200</v>
      </c>
      <c r="DD459" s="3" t="s">
        <v>200</v>
      </c>
      <c r="DE459" s="3" t="s">
        <v>200</v>
      </c>
      <c r="DF459" s="3" t="s">
        <v>230</v>
      </c>
      <c r="DG459" s="3" t="s">
        <v>230</v>
      </c>
      <c r="DH459" s="3" t="s">
        <v>230</v>
      </c>
      <c r="DI459" s="3" t="s">
        <v>230</v>
      </c>
      <c r="DJ459" s="3" t="s">
        <v>230</v>
      </c>
      <c r="DK459" s="3" t="s">
        <v>197</v>
      </c>
      <c r="DL459" s="3" t="s">
        <v>202</v>
      </c>
      <c r="DM459" s="3" t="s">
        <v>202</v>
      </c>
      <c r="DN459" s="3" t="s">
        <v>202</v>
      </c>
      <c r="DO459" s="3" t="s">
        <v>202</v>
      </c>
      <c r="DP459" s="3" t="s">
        <v>202</v>
      </c>
      <c r="DQ459" s="3" t="s">
        <v>203</v>
      </c>
      <c r="DR459" s="3" t="s">
        <v>203</v>
      </c>
      <c r="DS459" s="3" t="s">
        <v>203</v>
      </c>
      <c r="DT459" s="3" t="s">
        <v>203</v>
      </c>
      <c r="DU459" s="3" t="s">
        <v>202</v>
      </c>
      <c r="DV459" s="3" t="s">
        <v>202</v>
      </c>
      <c r="DW459" s="3" t="s">
        <v>202</v>
      </c>
      <c r="DX459" s="3" t="s">
        <v>202</v>
      </c>
      <c r="DY459" s="3" t="s">
        <v>202</v>
      </c>
      <c r="DZ459" s="3" t="s">
        <v>202</v>
      </c>
      <c r="EA459" s="3" t="s">
        <v>155</v>
      </c>
      <c r="EB459" s="3" t="s">
        <v>155</v>
      </c>
      <c r="EC459" s="3" t="s">
        <v>155</v>
      </c>
      <c r="ED459" s="3" t="s">
        <v>155</v>
      </c>
      <c r="EE459" s="3" t="s">
        <v>155</v>
      </c>
      <c r="EF459" s="3" t="s">
        <v>155</v>
      </c>
      <c r="EG459" s="3" t="s">
        <v>155</v>
      </c>
      <c r="EH459" s="3" t="s">
        <v>204</v>
      </c>
      <c r="EI459" s="3" t="s">
        <v>222</v>
      </c>
      <c r="EJ459" s="3" t="s">
        <v>204</v>
      </c>
      <c r="EK459" s="3" t="s">
        <v>222</v>
      </c>
      <c r="EL459" s="3" t="s">
        <v>182</v>
      </c>
      <c r="EM459" s="3" t="s">
        <v>182</v>
      </c>
      <c r="EN459" s="3" t="s">
        <v>182</v>
      </c>
      <c r="EO459" s="3" t="s">
        <v>205</v>
      </c>
      <c r="EP459" s="3" t="s">
        <v>205</v>
      </c>
      <c r="EQ459" s="3" t="s">
        <v>205</v>
      </c>
      <c r="ER459" s="3" t="s">
        <v>205</v>
      </c>
      <c r="ES459" s="3" t="s">
        <v>205</v>
      </c>
      <c r="ET459" s="3" t="s">
        <v>205</v>
      </c>
      <c r="EU459" s="3" t="s">
        <v>205</v>
      </c>
      <c r="EV459" s="3" t="s">
        <v>775</v>
      </c>
      <c r="EW459" s="4" t="str">
        <f>TEXT("6290160213947493627","0")</f>
        <v>6290160213947493627</v>
      </c>
    </row>
    <row r="460">
      <c r="A460" s="2">
        <v>45860.5790162037</v>
      </c>
      <c r="B460" s="3" t="s">
        <v>153</v>
      </c>
      <c r="C460" s="3" t="s">
        <v>155</v>
      </c>
      <c r="E460" s="3" t="s">
        <v>155</v>
      </c>
      <c r="F460" s="3" t="s">
        <v>155</v>
      </c>
      <c r="G460" s="3" t="s">
        <v>155</v>
      </c>
      <c r="K460" s="3" t="s">
        <v>185</v>
      </c>
      <c r="N460" s="3" t="s">
        <v>158</v>
      </c>
      <c r="R460" s="3" t="s">
        <v>157</v>
      </c>
      <c r="AA460" s="3" t="s">
        <v>156</v>
      </c>
      <c r="AC460" s="3" t="s">
        <v>158</v>
      </c>
      <c r="AG460" s="3" t="s">
        <v>159</v>
      </c>
      <c r="AH460" s="3">
        <v>2021.0</v>
      </c>
      <c r="AI460" s="3" t="s">
        <v>187</v>
      </c>
      <c r="AJ460" s="3" t="s">
        <v>188</v>
      </c>
      <c r="AN460" s="3" t="s">
        <v>233</v>
      </c>
      <c r="AP460" s="3" t="s">
        <v>190</v>
      </c>
      <c r="AQ460" s="3" t="s">
        <v>190</v>
      </c>
      <c r="AR460" s="3" t="s">
        <v>190</v>
      </c>
      <c r="AS460" s="3" t="s">
        <v>190</v>
      </c>
      <c r="AT460" s="3" t="s">
        <v>218</v>
      </c>
      <c r="AU460" s="3" t="s">
        <v>153</v>
      </c>
      <c r="AV460" s="3" t="s">
        <v>153</v>
      </c>
      <c r="AW460" s="3" t="s">
        <v>163</v>
      </c>
      <c r="AX460" s="3" t="s">
        <v>153</v>
      </c>
      <c r="AY460" s="3" t="s">
        <v>212</v>
      </c>
      <c r="BD460" s="3" t="s">
        <v>153</v>
      </c>
      <c r="BE460" s="3" t="s">
        <v>164</v>
      </c>
      <c r="BF460" s="3" t="s">
        <v>213</v>
      </c>
      <c r="BG460" s="3" t="s">
        <v>220</v>
      </c>
      <c r="BH460" s="3" t="s">
        <v>191</v>
      </c>
      <c r="BI460" s="3" t="s">
        <v>194</v>
      </c>
      <c r="BJ460" s="3" t="s">
        <v>192</v>
      </c>
      <c r="BK460" s="3" t="s">
        <v>194</v>
      </c>
      <c r="BL460" s="3" t="s">
        <v>194</v>
      </c>
      <c r="BM460" s="3" t="s">
        <v>194</v>
      </c>
      <c r="BN460" s="3" t="s">
        <v>194</v>
      </c>
      <c r="BO460" s="3" t="s">
        <v>194</v>
      </c>
      <c r="BP460" s="3" t="s">
        <v>194</v>
      </c>
      <c r="BQ460" s="3" t="s">
        <v>203</v>
      </c>
      <c r="BR460" s="3" t="s">
        <v>196</v>
      </c>
      <c r="BS460" s="3" t="s">
        <v>196</v>
      </c>
      <c r="BT460" s="3" t="s">
        <v>166</v>
      </c>
      <c r="BU460" s="3" t="s">
        <v>203</v>
      </c>
      <c r="BV460" s="3" t="s">
        <v>196</v>
      </c>
      <c r="BW460" s="3" t="s">
        <v>197</v>
      </c>
      <c r="BX460" s="3" t="s">
        <v>192</v>
      </c>
      <c r="BY460" s="3" t="s">
        <v>192</v>
      </c>
      <c r="BZ460" s="3" t="s">
        <v>194</v>
      </c>
      <c r="CA460" s="3" t="s">
        <v>194</v>
      </c>
      <c r="CB460" s="3" t="s">
        <v>155</v>
      </c>
      <c r="CF460" s="3" t="s">
        <v>155</v>
      </c>
      <c r="CG460" s="3" t="s">
        <v>256</v>
      </c>
      <c r="CH460" s="3">
        <v>3.0</v>
      </c>
      <c r="CK460" s="3" t="s">
        <v>307</v>
      </c>
      <c r="CS460" s="3" t="s">
        <v>153</v>
      </c>
      <c r="CT460" s="3" t="s">
        <v>299</v>
      </c>
      <c r="CU460" s="3" t="s">
        <v>300</v>
      </c>
      <c r="CV460" s="3" t="s">
        <v>701</v>
      </c>
      <c r="CW460" s="3" t="s">
        <v>302</v>
      </c>
      <c r="CX460" s="3" t="s">
        <v>177</v>
      </c>
      <c r="CY460" s="3" t="s">
        <v>221</v>
      </c>
      <c r="CZ460" s="3" t="s">
        <v>199</v>
      </c>
      <c r="DA460" s="3" t="s">
        <v>179</v>
      </c>
      <c r="DB460" s="3" t="s">
        <v>200</v>
      </c>
      <c r="DC460" s="3" t="s">
        <v>179</v>
      </c>
      <c r="DD460" s="3" t="s">
        <v>200</v>
      </c>
      <c r="DE460" s="3" t="s">
        <v>200</v>
      </c>
      <c r="DF460" s="3" t="s">
        <v>230</v>
      </c>
      <c r="DG460" s="3" t="s">
        <v>230</v>
      </c>
      <c r="DH460" s="3" t="s">
        <v>230</v>
      </c>
      <c r="DI460" s="3" t="s">
        <v>230</v>
      </c>
      <c r="DJ460" s="3" t="s">
        <v>230</v>
      </c>
      <c r="DK460" s="3" t="s">
        <v>197</v>
      </c>
      <c r="DL460" s="3" t="s">
        <v>197</v>
      </c>
      <c r="DM460" s="3" t="s">
        <v>202</v>
      </c>
      <c r="DN460" s="3" t="s">
        <v>202</v>
      </c>
      <c r="DO460" s="3" t="s">
        <v>196</v>
      </c>
      <c r="DP460" s="3" t="s">
        <v>197</v>
      </c>
      <c r="DQ460" s="3" t="s">
        <v>202</v>
      </c>
      <c r="DR460" s="3" t="s">
        <v>202</v>
      </c>
      <c r="DS460" s="3" t="s">
        <v>203</v>
      </c>
      <c r="DT460" s="3" t="s">
        <v>203</v>
      </c>
      <c r="DU460" s="3" t="s">
        <v>203</v>
      </c>
      <c r="DV460" s="3" t="s">
        <v>196</v>
      </c>
      <c r="DW460" s="3" t="s">
        <v>202</v>
      </c>
      <c r="DX460" s="3" t="s">
        <v>202</v>
      </c>
      <c r="DY460" s="3" t="s">
        <v>202</v>
      </c>
      <c r="DZ460" s="3" t="s">
        <v>202</v>
      </c>
      <c r="EA460" s="3" t="s">
        <v>155</v>
      </c>
      <c r="EB460" s="3" t="s">
        <v>155</v>
      </c>
      <c r="EC460" s="3" t="s">
        <v>155</v>
      </c>
      <c r="ED460" s="3" t="s">
        <v>155</v>
      </c>
      <c r="EE460" s="3" t="s">
        <v>155</v>
      </c>
      <c r="EF460" s="3" t="s">
        <v>155</v>
      </c>
      <c r="EG460" s="3" t="s">
        <v>155</v>
      </c>
      <c r="EH460" s="3" t="s">
        <v>222</v>
      </c>
      <c r="EI460" s="3" t="s">
        <v>222</v>
      </c>
      <c r="EJ460" s="3" t="s">
        <v>222</v>
      </c>
      <c r="EK460" s="3" t="s">
        <v>247</v>
      </c>
      <c r="EL460" s="3" t="s">
        <v>182</v>
      </c>
      <c r="EM460" s="3" t="s">
        <v>182</v>
      </c>
      <c r="EN460" s="3" t="s">
        <v>215</v>
      </c>
      <c r="EO460" s="3" t="s">
        <v>205</v>
      </c>
      <c r="EP460" s="3" t="s">
        <v>205</v>
      </c>
      <c r="EQ460" s="3" t="s">
        <v>205</v>
      </c>
      <c r="ER460" s="3" t="s">
        <v>205</v>
      </c>
      <c r="ES460" s="3" t="s">
        <v>205</v>
      </c>
      <c r="ET460" s="3" t="s">
        <v>205</v>
      </c>
      <c r="EU460" s="3" t="s">
        <v>205</v>
      </c>
      <c r="EV460" s="3" t="s">
        <v>776</v>
      </c>
      <c r="EW460" s="4" t="str">
        <f>TEXT("6290160274533783105","0")</f>
        <v>6290160274533783105</v>
      </c>
    </row>
    <row r="461">
      <c r="A461" s="2">
        <v>45860.581030092595</v>
      </c>
      <c r="B461" s="3" t="s">
        <v>153</v>
      </c>
      <c r="C461" s="3" t="s">
        <v>155</v>
      </c>
      <c r="E461" s="3" t="s">
        <v>155</v>
      </c>
      <c r="F461" s="3" t="s">
        <v>155</v>
      </c>
      <c r="G461" s="3" t="s">
        <v>155</v>
      </c>
      <c r="J461" s="3" t="s">
        <v>186</v>
      </c>
      <c r="M461" s="3" t="s">
        <v>157</v>
      </c>
      <c r="R461" s="3" t="s">
        <v>157</v>
      </c>
      <c r="X461" s="3" t="s">
        <v>158</v>
      </c>
      <c r="AB461" s="3" t="s">
        <v>157</v>
      </c>
      <c r="AG461" s="3" t="s">
        <v>217</v>
      </c>
      <c r="AH461" s="3">
        <v>2023.0</v>
      </c>
      <c r="AI461" s="3" t="s">
        <v>286</v>
      </c>
      <c r="AO461" s="3" t="s">
        <v>153</v>
      </c>
      <c r="AP461" s="3" t="s">
        <v>190</v>
      </c>
      <c r="AQ461" s="3" t="s">
        <v>190</v>
      </c>
      <c r="AR461" s="3" t="s">
        <v>190</v>
      </c>
      <c r="AS461" s="3" t="s">
        <v>190</v>
      </c>
      <c r="AT461" s="3" t="s">
        <v>226</v>
      </c>
      <c r="AU461" s="3" t="s">
        <v>153</v>
      </c>
      <c r="AV461" s="3" t="s">
        <v>155</v>
      </c>
      <c r="BD461" s="3" t="s">
        <v>153</v>
      </c>
      <c r="BE461" s="3" t="s">
        <v>156</v>
      </c>
      <c r="BF461" s="3" t="s">
        <v>156</v>
      </c>
      <c r="BG461" s="3" t="s">
        <v>156</v>
      </c>
      <c r="BH461" s="3" t="s">
        <v>164</v>
      </c>
      <c r="BI461" s="3" t="s">
        <v>165</v>
      </c>
      <c r="BJ461" s="3" t="s">
        <v>165</v>
      </c>
      <c r="BK461" s="3" t="s">
        <v>193</v>
      </c>
      <c r="BL461" s="3" t="s">
        <v>165</v>
      </c>
      <c r="BM461" s="3" t="s">
        <v>193</v>
      </c>
      <c r="BN461" s="3" t="s">
        <v>195</v>
      </c>
      <c r="BO461" s="3" t="s">
        <v>193</v>
      </c>
      <c r="BP461" s="3" t="s">
        <v>193</v>
      </c>
      <c r="BQ461" s="3" t="s">
        <v>197</v>
      </c>
      <c r="BR461" s="3" t="s">
        <v>166</v>
      </c>
      <c r="BS461" s="3" t="s">
        <v>197</v>
      </c>
      <c r="BT461" s="3" t="s">
        <v>166</v>
      </c>
      <c r="BU461" s="3" t="s">
        <v>166</v>
      </c>
      <c r="BV461" s="3" t="s">
        <v>166</v>
      </c>
      <c r="BW461" s="3" t="s">
        <v>166</v>
      </c>
      <c r="BX461" s="3" t="s">
        <v>165</v>
      </c>
      <c r="BY461" s="3" t="s">
        <v>165</v>
      </c>
      <c r="BZ461" s="3" t="s">
        <v>165</v>
      </c>
      <c r="CA461" s="3" t="s">
        <v>193</v>
      </c>
      <c r="CB461" s="3" t="s">
        <v>155</v>
      </c>
      <c r="CF461" s="3" t="s">
        <v>155</v>
      </c>
      <c r="CG461" s="3" t="s">
        <v>155</v>
      </c>
      <c r="CH461" s="3">
        <v>2.0</v>
      </c>
      <c r="CI461" s="3" t="s">
        <v>172</v>
      </c>
      <c r="CS461" s="3" t="s">
        <v>155</v>
      </c>
      <c r="CY461" s="3" t="s">
        <v>221</v>
      </c>
      <c r="CZ461" s="3" t="s">
        <v>200</v>
      </c>
      <c r="DA461" s="3" t="s">
        <v>200</v>
      </c>
      <c r="DB461" s="3" t="s">
        <v>200</v>
      </c>
      <c r="DC461" s="3" t="s">
        <v>200</v>
      </c>
      <c r="DD461" s="3" t="s">
        <v>200</v>
      </c>
      <c r="DE461" s="3" t="s">
        <v>200</v>
      </c>
      <c r="DF461" s="3" t="s">
        <v>230</v>
      </c>
      <c r="DG461" s="3" t="s">
        <v>230</v>
      </c>
      <c r="DH461" s="3" t="s">
        <v>230</v>
      </c>
      <c r="DI461" s="3" t="s">
        <v>230</v>
      </c>
      <c r="DJ461" s="3" t="s">
        <v>230</v>
      </c>
      <c r="DK461" s="3" t="s">
        <v>203</v>
      </c>
      <c r="DL461" s="3" t="s">
        <v>203</v>
      </c>
      <c r="DM461" s="3" t="s">
        <v>203</v>
      </c>
      <c r="DN461" s="3" t="s">
        <v>203</v>
      </c>
      <c r="DO461" s="3" t="s">
        <v>203</v>
      </c>
      <c r="DP461" s="3" t="s">
        <v>203</v>
      </c>
      <c r="DQ461" s="3" t="s">
        <v>203</v>
      </c>
      <c r="DR461" s="3" t="s">
        <v>203</v>
      </c>
      <c r="DS461" s="3" t="s">
        <v>203</v>
      </c>
      <c r="DT461" s="3" t="s">
        <v>203</v>
      </c>
      <c r="DU461" s="3" t="s">
        <v>203</v>
      </c>
      <c r="DV461" s="3" t="s">
        <v>203</v>
      </c>
      <c r="DW461" s="3" t="s">
        <v>203</v>
      </c>
      <c r="DX461" s="3" t="s">
        <v>203</v>
      </c>
      <c r="DY461" s="3" t="s">
        <v>203</v>
      </c>
      <c r="DZ461" s="3" t="s">
        <v>203</v>
      </c>
      <c r="EA461" s="3" t="s">
        <v>155</v>
      </c>
      <c r="EB461" s="3" t="s">
        <v>155</v>
      </c>
      <c r="EC461" s="3" t="s">
        <v>155</v>
      </c>
      <c r="ED461" s="3" t="s">
        <v>155</v>
      </c>
      <c r="EE461" s="3" t="s">
        <v>155</v>
      </c>
      <c r="EF461" s="3" t="s">
        <v>155</v>
      </c>
      <c r="EG461" s="3" t="s">
        <v>155</v>
      </c>
      <c r="EH461" s="3" t="s">
        <v>222</v>
      </c>
      <c r="EI461" s="3" t="s">
        <v>222</v>
      </c>
      <c r="EJ461" s="3" t="s">
        <v>222</v>
      </c>
      <c r="EK461" s="3" t="s">
        <v>182</v>
      </c>
      <c r="EL461" s="3" t="s">
        <v>182</v>
      </c>
      <c r="EM461" s="3" t="s">
        <v>182</v>
      </c>
      <c r="EN461" s="3" t="s">
        <v>215</v>
      </c>
      <c r="EO461" s="3" t="s">
        <v>192</v>
      </c>
      <c r="EP461" s="3" t="s">
        <v>192</v>
      </c>
      <c r="EQ461" s="3" t="s">
        <v>192</v>
      </c>
      <c r="ER461" s="3" t="s">
        <v>192</v>
      </c>
      <c r="ES461" s="3" t="s">
        <v>192</v>
      </c>
      <c r="ET461" s="3" t="s">
        <v>192</v>
      </c>
      <c r="EU461" s="3" t="s">
        <v>192</v>
      </c>
      <c r="EV461" s="3" t="s">
        <v>777</v>
      </c>
      <c r="EW461" s="4" t="str">
        <f>TEXT("6290162018918717664","0")</f>
        <v>6290162018918717664</v>
      </c>
    </row>
    <row r="462">
      <c r="A462" s="2">
        <v>45860.58173611111</v>
      </c>
      <c r="B462" s="3" t="s">
        <v>153</v>
      </c>
      <c r="C462" s="3" t="s">
        <v>155</v>
      </c>
      <c r="E462" s="3" t="s">
        <v>153</v>
      </c>
      <c r="F462" s="3" t="s">
        <v>155</v>
      </c>
      <c r="G462" s="3" t="s">
        <v>155</v>
      </c>
      <c r="K462" s="3" t="s">
        <v>185</v>
      </c>
      <c r="N462" s="3" t="s">
        <v>158</v>
      </c>
      <c r="S462" s="3" t="s">
        <v>158</v>
      </c>
      <c r="X462" s="3" t="s">
        <v>158</v>
      </c>
      <c r="AF462" s="3" t="s">
        <v>156</v>
      </c>
      <c r="AG462" s="3" t="s">
        <v>217</v>
      </c>
      <c r="AH462" s="3">
        <v>2023.0</v>
      </c>
      <c r="AI462" s="3" t="s">
        <v>187</v>
      </c>
      <c r="AK462" s="3" t="s">
        <v>258</v>
      </c>
      <c r="AN462" s="3" t="s">
        <v>270</v>
      </c>
      <c r="AP462" s="3" t="s">
        <v>210</v>
      </c>
      <c r="AQ462" s="3" t="s">
        <v>250</v>
      </c>
      <c r="AR462" s="3" t="s">
        <v>210</v>
      </c>
      <c r="AS462" s="3" t="s">
        <v>210</v>
      </c>
      <c r="AT462" s="3" t="s">
        <v>162</v>
      </c>
      <c r="AU462" s="3" t="s">
        <v>155</v>
      </c>
      <c r="BD462" s="3" t="s">
        <v>153</v>
      </c>
      <c r="BE462" s="3" t="s">
        <v>227</v>
      </c>
      <c r="BF462" s="3" t="s">
        <v>227</v>
      </c>
      <c r="BG462" s="3" t="s">
        <v>227</v>
      </c>
      <c r="BH462" s="3" t="s">
        <v>227</v>
      </c>
      <c r="BI462" s="3" t="s">
        <v>194</v>
      </c>
      <c r="BJ462" s="3" t="s">
        <v>194</v>
      </c>
      <c r="BK462" s="3" t="s">
        <v>194</v>
      </c>
      <c r="BL462" s="3" t="s">
        <v>194</v>
      </c>
      <c r="BM462" s="3" t="s">
        <v>192</v>
      </c>
      <c r="BN462" s="3" t="s">
        <v>194</v>
      </c>
      <c r="BO462" s="3" t="s">
        <v>192</v>
      </c>
      <c r="BP462" s="3" t="s">
        <v>192</v>
      </c>
      <c r="BQ462" s="3" t="s">
        <v>196</v>
      </c>
      <c r="BR462" s="3" t="s">
        <v>203</v>
      </c>
      <c r="BS462" s="3" t="s">
        <v>196</v>
      </c>
      <c r="BT462" s="3" t="s">
        <v>203</v>
      </c>
      <c r="BU462" s="3" t="s">
        <v>196</v>
      </c>
      <c r="BV462" s="3" t="s">
        <v>196</v>
      </c>
      <c r="BW462" s="3" t="s">
        <v>196</v>
      </c>
      <c r="CB462" s="3" t="s">
        <v>155</v>
      </c>
      <c r="CF462" s="3" t="s">
        <v>280</v>
      </c>
      <c r="CG462" s="3" t="s">
        <v>240</v>
      </c>
      <c r="CH462" s="3">
        <v>1.0</v>
      </c>
      <c r="CI462" s="3" t="s">
        <v>172</v>
      </c>
      <c r="CS462" s="3" t="s">
        <v>155</v>
      </c>
      <c r="CY462" s="3" t="s">
        <v>201</v>
      </c>
      <c r="CZ462" s="3" t="s">
        <v>179</v>
      </c>
      <c r="DA462" s="3" t="s">
        <v>229</v>
      </c>
      <c r="DB462" s="3" t="s">
        <v>229</v>
      </c>
      <c r="DC462" s="3" t="s">
        <v>229</v>
      </c>
      <c r="DD462" s="3" t="s">
        <v>229</v>
      </c>
      <c r="DE462" s="3" t="s">
        <v>229</v>
      </c>
      <c r="DF462" s="3" t="s">
        <v>180</v>
      </c>
      <c r="DG462" s="3" t="s">
        <v>180</v>
      </c>
      <c r="DH462" s="3" t="s">
        <v>180</v>
      </c>
      <c r="DI462" s="3" t="s">
        <v>180</v>
      </c>
      <c r="DJ462" s="3" t="s">
        <v>180</v>
      </c>
      <c r="DK462" s="3" t="s">
        <v>196</v>
      </c>
      <c r="DL462" s="3" t="s">
        <v>196</v>
      </c>
      <c r="DM462" s="3" t="s">
        <v>196</v>
      </c>
      <c r="DN462" s="3" t="s">
        <v>196</v>
      </c>
      <c r="DO462" s="3" t="s">
        <v>196</v>
      </c>
      <c r="DP462" s="3" t="s">
        <v>196</v>
      </c>
      <c r="DQ462" s="3" t="s">
        <v>196</v>
      </c>
      <c r="DR462" s="3" t="s">
        <v>196</v>
      </c>
      <c r="DS462" s="3" t="s">
        <v>196</v>
      </c>
      <c r="DT462" s="3" t="s">
        <v>196</v>
      </c>
      <c r="DU462" s="3" t="s">
        <v>196</v>
      </c>
      <c r="DV462" s="3" t="s">
        <v>196</v>
      </c>
      <c r="DW462" s="3" t="s">
        <v>196</v>
      </c>
      <c r="DX462" s="3" t="s">
        <v>196</v>
      </c>
      <c r="DY462" s="3" t="s">
        <v>196</v>
      </c>
      <c r="DZ462" s="3" t="s">
        <v>196</v>
      </c>
      <c r="EA462" s="3" t="s">
        <v>155</v>
      </c>
      <c r="EB462" s="3" t="s">
        <v>214</v>
      </c>
      <c r="EC462" s="3" t="s">
        <v>155</v>
      </c>
      <c r="ED462" s="3" t="s">
        <v>155</v>
      </c>
      <c r="EE462" s="3" t="s">
        <v>155</v>
      </c>
      <c r="EF462" s="3" t="s">
        <v>155</v>
      </c>
      <c r="EG462" s="3" t="s">
        <v>155</v>
      </c>
      <c r="EH462" s="3" t="s">
        <v>182</v>
      </c>
      <c r="EI462" s="3" t="s">
        <v>182</v>
      </c>
      <c r="EJ462" s="3" t="s">
        <v>182</v>
      </c>
      <c r="EK462" s="3" t="s">
        <v>182</v>
      </c>
      <c r="EL462" s="3" t="s">
        <v>182</v>
      </c>
      <c r="EM462" s="3" t="s">
        <v>182</v>
      </c>
      <c r="EN462" s="3" t="s">
        <v>182</v>
      </c>
      <c r="EO462" s="3" t="s">
        <v>206</v>
      </c>
      <c r="EP462" s="3" t="s">
        <v>206</v>
      </c>
      <c r="EQ462" s="3" t="s">
        <v>206</v>
      </c>
      <c r="ER462" s="3" t="s">
        <v>206</v>
      </c>
      <c r="ES462" s="3" t="s">
        <v>206</v>
      </c>
      <c r="ET462" s="3" t="s">
        <v>206</v>
      </c>
      <c r="EU462" s="3" t="s">
        <v>206</v>
      </c>
      <c r="EV462" s="3" t="s">
        <v>778</v>
      </c>
      <c r="EW462" s="4" t="str">
        <f>TEXT("6290162620625511107","0")</f>
        <v>6290162620625511107</v>
      </c>
    </row>
    <row r="463">
      <c r="A463" s="2">
        <v>45860.58516203704</v>
      </c>
      <c r="B463" s="3" t="s">
        <v>153</v>
      </c>
      <c r="C463" s="3" t="s">
        <v>155</v>
      </c>
      <c r="E463" s="3" t="s">
        <v>155</v>
      </c>
      <c r="F463" s="3" t="s">
        <v>153</v>
      </c>
      <c r="G463" s="3" t="s">
        <v>155</v>
      </c>
      <c r="I463" s="3" t="s">
        <v>158</v>
      </c>
      <c r="N463" s="3" t="s">
        <v>158</v>
      </c>
      <c r="R463" s="3" t="s">
        <v>157</v>
      </c>
      <c r="W463" s="3" t="s">
        <v>157</v>
      </c>
      <c r="AB463" s="3" t="s">
        <v>157</v>
      </c>
      <c r="AG463" s="3" t="s">
        <v>159</v>
      </c>
      <c r="AH463" s="3">
        <v>2020.0</v>
      </c>
      <c r="AI463" s="3" t="s">
        <v>187</v>
      </c>
      <c r="AK463" s="3" t="s">
        <v>258</v>
      </c>
      <c r="AN463" s="3" t="s">
        <v>246</v>
      </c>
      <c r="AP463" s="3" t="s">
        <v>190</v>
      </c>
      <c r="AQ463" s="3" t="s">
        <v>210</v>
      </c>
      <c r="AR463" s="3" t="s">
        <v>210</v>
      </c>
      <c r="AS463" s="3" t="s">
        <v>210</v>
      </c>
      <c r="AT463" s="3" t="s">
        <v>218</v>
      </c>
      <c r="AU463" s="3" t="s">
        <v>153</v>
      </c>
      <c r="AV463" s="3" t="s">
        <v>153</v>
      </c>
      <c r="AW463" s="3" t="s">
        <v>219</v>
      </c>
      <c r="AX463" s="3" t="s">
        <v>153</v>
      </c>
      <c r="AY463" s="3" t="s">
        <v>297</v>
      </c>
      <c r="BD463" s="3" t="s">
        <v>153</v>
      </c>
      <c r="BE463" s="3" t="s">
        <v>220</v>
      </c>
      <c r="BF463" s="3" t="s">
        <v>220</v>
      </c>
      <c r="BG463" s="3" t="s">
        <v>220</v>
      </c>
      <c r="BH463" s="3" t="s">
        <v>220</v>
      </c>
      <c r="BI463" s="3" t="s">
        <v>192</v>
      </c>
      <c r="BJ463" s="3" t="s">
        <v>192</v>
      </c>
      <c r="BK463" s="3" t="s">
        <v>192</v>
      </c>
      <c r="BL463" s="3" t="s">
        <v>195</v>
      </c>
      <c r="BM463" s="3" t="s">
        <v>194</v>
      </c>
      <c r="BN463" s="3" t="s">
        <v>192</v>
      </c>
      <c r="BO463" s="3" t="s">
        <v>194</v>
      </c>
      <c r="BP463" s="3" t="s">
        <v>194</v>
      </c>
      <c r="BQ463" s="3" t="s">
        <v>181</v>
      </c>
      <c r="BR463" s="3" t="s">
        <v>181</v>
      </c>
      <c r="BS463" s="3" t="s">
        <v>181</v>
      </c>
      <c r="BT463" s="3" t="s">
        <v>196</v>
      </c>
      <c r="BU463" s="3" t="s">
        <v>196</v>
      </c>
      <c r="BV463" s="3" t="s">
        <v>181</v>
      </c>
      <c r="BW463" s="3" t="s">
        <v>196</v>
      </c>
      <c r="BX463" s="3" t="s">
        <v>195</v>
      </c>
      <c r="BY463" s="3" t="s">
        <v>195</v>
      </c>
      <c r="BZ463" s="3" t="s">
        <v>193</v>
      </c>
      <c r="CA463" s="3" t="s">
        <v>195</v>
      </c>
      <c r="CB463" s="3" t="s">
        <v>153</v>
      </c>
      <c r="CC463" s="3" t="s">
        <v>167</v>
      </c>
      <c r="CD463" s="3" t="s">
        <v>168</v>
      </c>
      <c r="CE463" s="3" t="s">
        <v>155</v>
      </c>
      <c r="CF463" s="3" t="s">
        <v>155</v>
      </c>
      <c r="CG463" s="3" t="s">
        <v>155</v>
      </c>
      <c r="CH463" s="3">
        <v>4.0</v>
      </c>
      <c r="CI463" s="3" t="s">
        <v>172</v>
      </c>
      <c r="CS463" s="3" t="s">
        <v>155</v>
      </c>
      <c r="CY463" s="3" t="s">
        <v>178</v>
      </c>
      <c r="CZ463" s="3" t="s">
        <v>199</v>
      </c>
      <c r="DA463" s="3" t="s">
        <v>229</v>
      </c>
      <c r="DB463" s="3" t="s">
        <v>199</v>
      </c>
      <c r="DC463" s="3" t="s">
        <v>199</v>
      </c>
      <c r="DD463" s="3" t="s">
        <v>199</v>
      </c>
      <c r="DE463" s="3" t="s">
        <v>200</v>
      </c>
      <c r="DF463" s="3" t="s">
        <v>180</v>
      </c>
      <c r="DG463" s="3" t="s">
        <v>230</v>
      </c>
      <c r="DH463" s="3" t="s">
        <v>201</v>
      </c>
      <c r="DI463" s="3" t="s">
        <v>180</v>
      </c>
      <c r="DJ463" s="3" t="s">
        <v>230</v>
      </c>
      <c r="DK463" s="3" t="s">
        <v>181</v>
      </c>
      <c r="DL463" s="3" t="s">
        <v>196</v>
      </c>
      <c r="DM463" s="3" t="s">
        <v>196</v>
      </c>
      <c r="DN463" s="3" t="s">
        <v>196</v>
      </c>
      <c r="DO463" s="3" t="s">
        <v>197</v>
      </c>
      <c r="DP463" s="3" t="s">
        <v>181</v>
      </c>
      <c r="DQ463" s="3" t="s">
        <v>197</v>
      </c>
      <c r="DR463" s="3" t="s">
        <v>197</v>
      </c>
      <c r="DS463" s="3" t="s">
        <v>196</v>
      </c>
      <c r="DT463" s="3" t="s">
        <v>196</v>
      </c>
      <c r="DU463" s="3" t="s">
        <v>197</v>
      </c>
      <c r="DV463" s="3" t="s">
        <v>181</v>
      </c>
      <c r="DW463" s="3" t="s">
        <v>181</v>
      </c>
      <c r="DX463" s="3" t="s">
        <v>196</v>
      </c>
      <c r="DY463" s="3" t="s">
        <v>197</v>
      </c>
      <c r="DZ463" s="3" t="s">
        <v>196</v>
      </c>
      <c r="EA463" s="3" t="s">
        <v>155</v>
      </c>
      <c r="EB463" s="3" t="s">
        <v>155</v>
      </c>
      <c r="EC463" s="3" t="s">
        <v>155</v>
      </c>
      <c r="ED463" s="3" t="s">
        <v>155</v>
      </c>
      <c r="EE463" s="3" t="s">
        <v>155</v>
      </c>
      <c r="EF463" s="3" t="s">
        <v>155</v>
      </c>
      <c r="EG463" s="3" t="s">
        <v>155</v>
      </c>
      <c r="EH463" s="3" t="s">
        <v>204</v>
      </c>
      <c r="EI463" s="3" t="s">
        <v>204</v>
      </c>
      <c r="EJ463" s="3" t="s">
        <v>222</v>
      </c>
      <c r="EK463" s="3" t="s">
        <v>182</v>
      </c>
      <c r="EL463" s="3" t="s">
        <v>182</v>
      </c>
      <c r="EM463" s="3" t="s">
        <v>204</v>
      </c>
      <c r="EN463" s="3" t="s">
        <v>215</v>
      </c>
      <c r="EO463" s="3" t="s">
        <v>183</v>
      </c>
      <c r="EP463" s="3" t="s">
        <v>183</v>
      </c>
      <c r="EQ463" s="3" t="s">
        <v>183</v>
      </c>
      <c r="ER463" s="3" t="s">
        <v>193</v>
      </c>
      <c r="ES463" s="3" t="s">
        <v>183</v>
      </c>
      <c r="ET463" s="3" t="s">
        <v>183</v>
      </c>
      <c r="EU463" s="3" t="s">
        <v>183</v>
      </c>
      <c r="EV463" s="3" t="s">
        <v>779</v>
      </c>
      <c r="EW463" s="4" t="str">
        <f>TEXT("6290165586223508315","0")</f>
        <v>6290165586223508315</v>
      </c>
    </row>
    <row r="464">
      <c r="A464" s="2">
        <v>45860.585706018515</v>
      </c>
      <c r="B464" s="3" t="s">
        <v>153</v>
      </c>
      <c r="C464" s="3" t="s">
        <v>155</v>
      </c>
      <c r="E464" s="3" t="s">
        <v>155</v>
      </c>
      <c r="F464" s="3" t="s">
        <v>155</v>
      </c>
      <c r="G464" s="3" t="s">
        <v>153</v>
      </c>
      <c r="J464" s="3" t="s">
        <v>186</v>
      </c>
      <c r="O464" s="3" t="s">
        <v>186</v>
      </c>
      <c r="T464" s="3" t="s">
        <v>186</v>
      </c>
      <c r="X464" s="3" t="s">
        <v>158</v>
      </c>
      <c r="AE464" s="3" t="s">
        <v>185</v>
      </c>
      <c r="AG464" s="3" t="s">
        <v>224</v>
      </c>
      <c r="AH464" s="3">
        <v>1995.0</v>
      </c>
      <c r="AI464" s="3" t="s">
        <v>279</v>
      </c>
      <c r="AO464" s="3" t="s">
        <v>153</v>
      </c>
      <c r="AP464" s="3" t="s">
        <v>210</v>
      </c>
      <c r="AQ464" s="3" t="s">
        <v>243</v>
      </c>
      <c r="AR464" s="3" t="s">
        <v>243</v>
      </c>
      <c r="AS464" s="3" t="s">
        <v>225</v>
      </c>
      <c r="AT464" s="3" t="s">
        <v>218</v>
      </c>
      <c r="AU464" s="3" t="s">
        <v>153</v>
      </c>
      <c r="AV464" s="3" t="s">
        <v>153</v>
      </c>
      <c r="AW464" s="3" t="s">
        <v>219</v>
      </c>
      <c r="AX464" s="3" t="s">
        <v>153</v>
      </c>
      <c r="AY464" s="3" t="s">
        <v>212</v>
      </c>
      <c r="BD464" s="3" t="s">
        <v>153</v>
      </c>
      <c r="BE464" s="3" t="s">
        <v>164</v>
      </c>
      <c r="BF464" s="3" t="s">
        <v>213</v>
      </c>
      <c r="BG464" s="3" t="s">
        <v>191</v>
      </c>
      <c r="BH464" s="3" t="s">
        <v>191</v>
      </c>
      <c r="BI464" s="3" t="s">
        <v>195</v>
      </c>
      <c r="BJ464" s="3" t="s">
        <v>193</v>
      </c>
      <c r="BK464" s="3" t="s">
        <v>195</v>
      </c>
      <c r="BL464" s="3" t="s">
        <v>193</v>
      </c>
      <c r="BM464" s="3" t="s">
        <v>193</v>
      </c>
      <c r="BN464" s="3" t="s">
        <v>193</v>
      </c>
      <c r="BO464" s="3" t="s">
        <v>165</v>
      </c>
      <c r="BP464" s="3" t="s">
        <v>195</v>
      </c>
      <c r="BQ464" s="3" t="s">
        <v>166</v>
      </c>
      <c r="BR464" s="3" t="s">
        <v>197</v>
      </c>
      <c r="BS464" s="3" t="s">
        <v>203</v>
      </c>
      <c r="BT464" s="3" t="s">
        <v>203</v>
      </c>
      <c r="BU464" s="3" t="s">
        <v>203</v>
      </c>
      <c r="BV464" s="3" t="s">
        <v>196</v>
      </c>
      <c r="BW464" s="3" t="s">
        <v>181</v>
      </c>
      <c r="BX464" s="3" t="s">
        <v>195</v>
      </c>
      <c r="BY464" s="3" t="s">
        <v>195</v>
      </c>
      <c r="BZ464" s="3" t="s">
        <v>195</v>
      </c>
      <c r="CA464" s="3" t="s">
        <v>195</v>
      </c>
      <c r="CB464" s="3" t="s">
        <v>155</v>
      </c>
      <c r="CF464" s="3" t="s">
        <v>155</v>
      </c>
      <c r="CG464" s="3" t="s">
        <v>155</v>
      </c>
      <c r="CH464" s="3">
        <v>2.0</v>
      </c>
      <c r="CI464" s="3" t="s">
        <v>172</v>
      </c>
      <c r="CS464" s="3" t="s">
        <v>155</v>
      </c>
      <c r="CY464" s="3" t="s">
        <v>201</v>
      </c>
      <c r="CZ464" s="3" t="s">
        <v>199</v>
      </c>
      <c r="DA464" s="3" t="s">
        <v>199</v>
      </c>
      <c r="DB464" s="3" t="s">
        <v>199</v>
      </c>
      <c r="DC464" s="3" t="s">
        <v>229</v>
      </c>
      <c r="DD464" s="3" t="s">
        <v>199</v>
      </c>
      <c r="DE464" s="3" t="s">
        <v>229</v>
      </c>
      <c r="DF464" s="3" t="s">
        <v>201</v>
      </c>
      <c r="DG464" s="3" t="s">
        <v>180</v>
      </c>
      <c r="DH464" s="3" t="s">
        <v>180</v>
      </c>
      <c r="DI464" s="3" t="s">
        <v>180</v>
      </c>
      <c r="DJ464" s="3" t="s">
        <v>180</v>
      </c>
      <c r="DK464" s="3" t="s">
        <v>196</v>
      </c>
      <c r="DL464" s="3" t="s">
        <v>196</v>
      </c>
      <c r="DM464" s="3" t="s">
        <v>197</v>
      </c>
      <c r="DN464" s="3" t="s">
        <v>203</v>
      </c>
      <c r="DO464" s="3" t="s">
        <v>181</v>
      </c>
      <c r="DP464" s="3" t="s">
        <v>203</v>
      </c>
      <c r="DQ464" s="3" t="s">
        <v>202</v>
      </c>
      <c r="DR464" s="3" t="s">
        <v>197</v>
      </c>
      <c r="DS464" s="3" t="s">
        <v>202</v>
      </c>
      <c r="DT464" s="3" t="s">
        <v>202</v>
      </c>
      <c r="DU464" s="3" t="s">
        <v>196</v>
      </c>
      <c r="DV464" s="3" t="s">
        <v>196</v>
      </c>
      <c r="DW464" s="3" t="s">
        <v>196</v>
      </c>
      <c r="DX464" s="3" t="s">
        <v>203</v>
      </c>
      <c r="DY464" s="3" t="s">
        <v>203</v>
      </c>
      <c r="DZ464" s="3" t="s">
        <v>181</v>
      </c>
      <c r="EA464" s="3" t="s">
        <v>274</v>
      </c>
      <c r="EB464" s="3" t="s">
        <v>214</v>
      </c>
      <c r="EC464" s="3" t="s">
        <v>310</v>
      </c>
      <c r="ED464" s="3" t="s">
        <v>155</v>
      </c>
      <c r="EE464" s="3" t="s">
        <v>155</v>
      </c>
      <c r="EF464" s="3" t="s">
        <v>310</v>
      </c>
      <c r="EG464" s="3" t="s">
        <v>274</v>
      </c>
      <c r="EH464" s="3" t="s">
        <v>204</v>
      </c>
      <c r="EI464" s="3" t="s">
        <v>222</v>
      </c>
      <c r="EJ464" s="3" t="s">
        <v>204</v>
      </c>
      <c r="EK464" s="3" t="s">
        <v>204</v>
      </c>
      <c r="EL464" s="3" t="s">
        <v>182</v>
      </c>
      <c r="EM464" s="3" t="s">
        <v>222</v>
      </c>
      <c r="EN464" s="3" t="s">
        <v>247</v>
      </c>
      <c r="EO464" s="3" t="s">
        <v>192</v>
      </c>
      <c r="EP464" s="3" t="s">
        <v>192</v>
      </c>
      <c r="EQ464" s="3" t="s">
        <v>193</v>
      </c>
      <c r="ER464" s="3" t="s">
        <v>193</v>
      </c>
      <c r="ES464" s="3" t="s">
        <v>193</v>
      </c>
      <c r="ET464" s="3" t="s">
        <v>183</v>
      </c>
      <c r="EU464" s="3" t="s">
        <v>205</v>
      </c>
      <c r="EV464" s="3" t="s">
        <v>780</v>
      </c>
      <c r="EW464" s="4" t="str">
        <f>TEXT("6290166051255882801","0")</f>
        <v>6290166051255882801</v>
      </c>
    </row>
    <row r="465">
      <c r="A465" s="2">
        <v>45860.58684027778</v>
      </c>
      <c r="B465" s="3" t="s">
        <v>153</v>
      </c>
      <c r="C465" s="3" t="s">
        <v>155</v>
      </c>
      <c r="E465" s="3" t="s">
        <v>155</v>
      </c>
      <c r="F465" s="3" t="s">
        <v>153</v>
      </c>
      <c r="G465" s="3" t="s">
        <v>155</v>
      </c>
      <c r="I465" s="3" t="s">
        <v>158</v>
      </c>
      <c r="M465" s="3" t="s">
        <v>157</v>
      </c>
      <c r="R465" s="3" t="s">
        <v>157</v>
      </c>
      <c r="W465" s="3" t="s">
        <v>157</v>
      </c>
      <c r="AB465" s="3" t="s">
        <v>157</v>
      </c>
      <c r="AG465" s="3" t="s">
        <v>159</v>
      </c>
      <c r="AH465" s="3">
        <v>2025.0</v>
      </c>
      <c r="AI465" s="3" t="s">
        <v>286</v>
      </c>
      <c r="AO465" s="3" t="s">
        <v>153</v>
      </c>
      <c r="AP465" s="3" t="s">
        <v>190</v>
      </c>
      <c r="AQ465" s="3" t="s">
        <v>190</v>
      </c>
      <c r="AR465" s="3" t="s">
        <v>190</v>
      </c>
      <c r="AS465" s="3" t="s">
        <v>190</v>
      </c>
      <c r="AT465" s="3" t="s">
        <v>218</v>
      </c>
      <c r="AU465" s="3" t="s">
        <v>153</v>
      </c>
      <c r="AV465" s="3" t="s">
        <v>155</v>
      </c>
      <c r="BD465" s="3" t="s">
        <v>153</v>
      </c>
      <c r="BE465" s="3" t="s">
        <v>191</v>
      </c>
      <c r="BF465" s="3" t="s">
        <v>164</v>
      </c>
      <c r="BG465" s="3" t="s">
        <v>220</v>
      </c>
      <c r="BH465" s="3" t="s">
        <v>191</v>
      </c>
      <c r="BI465" s="3" t="s">
        <v>192</v>
      </c>
      <c r="BJ465" s="3" t="s">
        <v>192</v>
      </c>
      <c r="BK465" s="3" t="s">
        <v>192</v>
      </c>
      <c r="BL465" s="3" t="s">
        <v>192</v>
      </c>
      <c r="BM465" s="3" t="s">
        <v>192</v>
      </c>
      <c r="BN465" s="3" t="s">
        <v>192</v>
      </c>
      <c r="BO465" s="3" t="s">
        <v>192</v>
      </c>
      <c r="BP465" s="3" t="s">
        <v>192</v>
      </c>
      <c r="BQ465" s="3" t="s">
        <v>203</v>
      </c>
      <c r="BR465" s="3" t="s">
        <v>203</v>
      </c>
      <c r="BS465" s="3" t="s">
        <v>203</v>
      </c>
      <c r="BT465" s="3" t="s">
        <v>203</v>
      </c>
      <c r="BU465" s="3" t="s">
        <v>203</v>
      </c>
      <c r="BV465" s="3" t="s">
        <v>203</v>
      </c>
      <c r="BW465" s="3" t="s">
        <v>203</v>
      </c>
      <c r="BX465" s="3" t="s">
        <v>165</v>
      </c>
      <c r="BY465" s="3" t="s">
        <v>165</v>
      </c>
      <c r="BZ465" s="3" t="s">
        <v>165</v>
      </c>
      <c r="CA465" s="3" t="s">
        <v>165</v>
      </c>
      <c r="CB465" s="3" t="s">
        <v>155</v>
      </c>
      <c r="CF465" s="3" t="s">
        <v>155</v>
      </c>
      <c r="CG465" s="3" t="s">
        <v>256</v>
      </c>
      <c r="CH465" s="3">
        <v>2.0</v>
      </c>
      <c r="CI465" s="3" t="s">
        <v>172</v>
      </c>
      <c r="CS465" s="3" t="s">
        <v>155</v>
      </c>
      <c r="CY465" s="3" t="s">
        <v>180</v>
      </c>
      <c r="CZ465" s="3" t="s">
        <v>200</v>
      </c>
      <c r="DA465" s="3" t="s">
        <v>200</v>
      </c>
      <c r="DB465" s="3" t="s">
        <v>200</v>
      </c>
      <c r="DC465" s="3" t="s">
        <v>200</v>
      </c>
      <c r="DD465" s="3" t="s">
        <v>200</v>
      </c>
      <c r="DE465" s="3" t="s">
        <v>200</v>
      </c>
      <c r="DF465" s="3" t="s">
        <v>180</v>
      </c>
      <c r="DG465" s="3" t="s">
        <v>180</v>
      </c>
      <c r="DH465" s="3" t="s">
        <v>180</v>
      </c>
      <c r="DI465" s="3" t="s">
        <v>180</v>
      </c>
      <c r="DJ465" s="3" t="s">
        <v>180</v>
      </c>
      <c r="DK465" s="3" t="s">
        <v>202</v>
      </c>
      <c r="DL465" s="3" t="s">
        <v>202</v>
      </c>
      <c r="DM465" s="3" t="s">
        <v>202</v>
      </c>
      <c r="DN465" s="3" t="s">
        <v>202</v>
      </c>
      <c r="DO465" s="3" t="s">
        <v>202</v>
      </c>
      <c r="DP465" s="3" t="s">
        <v>202</v>
      </c>
      <c r="DQ465" s="3" t="s">
        <v>202</v>
      </c>
      <c r="DR465" s="3" t="s">
        <v>202</v>
      </c>
      <c r="DS465" s="3" t="s">
        <v>202</v>
      </c>
      <c r="DT465" s="3" t="s">
        <v>202</v>
      </c>
      <c r="DU465" s="3" t="s">
        <v>202</v>
      </c>
      <c r="DV465" s="3" t="s">
        <v>202</v>
      </c>
      <c r="DW465" s="3" t="s">
        <v>202</v>
      </c>
      <c r="DX465" s="3" t="s">
        <v>202</v>
      </c>
      <c r="DY465" s="3" t="s">
        <v>202</v>
      </c>
      <c r="DZ465" s="3" t="s">
        <v>202</v>
      </c>
      <c r="EA465" s="3" t="s">
        <v>155</v>
      </c>
      <c r="EB465" s="3" t="s">
        <v>155</v>
      </c>
      <c r="EC465" s="3" t="s">
        <v>155</v>
      </c>
      <c r="ED465" s="3" t="s">
        <v>155</v>
      </c>
      <c r="EE465" s="3" t="s">
        <v>155</v>
      </c>
      <c r="EF465" s="3" t="s">
        <v>155</v>
      </c>
      <c r="EG465" s="3" t="s">
        <v>155</v>
      </c>
      <c r="EH465" s="3" t="s">
        <v>204</v>
      </c>
      <c r="EI465" s="3" t="s">
        <v>204</v>
      </c>
      <c r="EJ465" s="3" t="s">
        <v>204</v>
      </c>
      <c r="EK465" s="3" t="s">
        <v>204</v>
      </c>
      <c r="EL465" s="3" t="s">
        <v>204</v>
      </c>
      <c r="EM465" s="3" t="s">
        <v>204</v>
      </c>
      <c r="EN465" s="3" t="s">
        <v>204</v>
      </c>
      <c r="EO465" s="3" t="s">
        <v>206</v>
      </c>
      <c r="EP465" s="3" t="s">
        <v>206</v>
      </c>
      <c r="EQ465" s="3" t="s">
        <v>206</v>
      </c>
      <c r="ER465" s="3" t="s">
        <v>206</v>
      </c>
      <c r="ES465" s="3" t="s">
        <v>206</v>
      </c>
      <c r="ET465" s="3" t="s">
        <v>206</v>
      </c>
      <c r="EU465" s="3" t="s">
        <v>206</v>
      </c>
      <c r="EV465" s="3" t="s">
        <v>781</v>
      </c>
      <c r="EW465" s="4" t="str">
        <f>TEXT("6290167035326150870","0")</f>
        <v>6290167035326150870</v>
      </c>
    </row>
    <row r="466">
      <c r="A466" s="2">
        <v>45860.59704861111</v>
      </c>
      <c r="B466" s="3" t="s">
        <v>153</v>
      </c>
      <c r="C466" s="3" t="s">
        <v>155</v>
      </c>
      <c r="E466" s="3" t="s">
        <v>155</v>
      </c>
      <c r="F466" s="3" t="s">
        <v>155</v>
      </c>
      <c r="G466" s="3" t="s">
        <v>155</v>
      </c>
      <c r="I466" s="3" t="s">
        <v>158</v>
      </c>
      <c r="N466" s="3" t="s">
        <v>158</v>
      </c>
      <c r="S466" s="3" t="s">
        <v>158</v>
      </c>
      <c r="W466" s="3" t="s">
        <v>157</v>
      </c>
      <c r="AB466" s="3" t="s">
        <v>157</v>
      </c>
      <c r="AG466" s="3" t="s">
        <v>217</v>
      </c>
      <c r="AH466" s="3">
        <v>2024.0</v>
      </c>
      <c r="AI466" s="3" t="s">
        <v>160</v>
      </c>
      <c r="AO466" s="3" t="s">
        <v>153</v>
      </c>
      <c r="AP466" s="3" t="s">
        <v>190</v>
      </c>
      <c r="AQ466" s="3" t="s">
        <v>190</v>
      </c>
      <c r="AR466" s="3" t="s">
        <v>190</v>
      </c>
      <c r="AS466" s="3" t="s">
        <v>190</v>
      </c>
      <c r="AT466" s="3" t="s">
        <v>162</v>
      </c>
      <c r="AU466" s="3" t="s">
        <v>155</v>
      </c>
      <c r="BD466" s="3" t="s">
        <v>153</v>
      </c>
      <c r="BE466" s="3" t="s">
        <v>156</v>
      </c>
      <c r="BF466" s="3" t="s">
        <v>156</v>
      </c>
      <c r="BG466" s="3" t="s">
        <v>156</v>
      </c>
      <c r="BH466" s="3" t="s">
        <v>156</v>
      </c>
      <c r="BI466" s="3" t="s">
        <v>195</v>
      </c>
      <c r="BJ466" s="3" t="s">
        <v>193</v>
      </c>
      <c r="BK466" s="3" t="s">
        <v>192</v>
      </c>
      <c r="BL466" s="3" t="s">
        <v>195</v>
      </c>
      <c r="BM466" s="3" t="s">
        <v>193</v>
      </c>
      <c r="BN466" s="3" t="s">
        <v>193</v>
      </c>
      <c r="BO466" s="3" t="s">
        <v>193</v>
      </c>
      <c r="BP466" s="3" t="s">
        <v>193</v>
      </c>
      <c r="BQ466" s="3" t="s">
        <v>196</v>
      </c>
      <c r="BR466" s="3" t="s">
        <v>196</v>
      </c>
      <c r="BS466" s="3" t="s">
        <v>181</v>
      </c>
      <c r="BT466" s="3" t="s">
        <v>197</v>
      </c>
      <c r="BU466" s="3" t="s">
        <v>181</v>
      </c>
      <c r="BV466" s="3" t="s">
        <v>196</v>
      </c>
      <c r="BW466" s="3" t="s">
        <v>196</v>
      </c>
      <c r="CB466" s="3" t="s">
        <v>155</v>
      </c>
      <c r="CF466" s="3" t="s">
        <v>155</v>
      </c>
      <c r="CG466" s="3" t="s">
        <v>155</v>
      </c>
      <c r="CH466" s="3">
        <v>1.0</v>
      </c>
      <c r="CI466" s="3" t="s">
        <v>172</v>
      </c>
      <c r="CS466" s="3" t="s">
        <v>155</v>
      </c>
      <c r="CY466" s="3" t="s">
        <v>201</v>
      </c>
      <c r="CZ466" s="3" t="s">
        <v>179</v>
      </c>
      <c r="DA466" s="3" t="s">
        <v>179</v>
      </c>
      <c r="DB466" s="3" t="s">
        <v>179</v>
      </c>
      <c r="DC466" s="3" t="s">
        <v>199</v>
      </c>
      <c r="DD466" s="3" t="s">
        <v>229</v>
      </c>
      <c r="DE466" s="3" t="s">
        <v>179</v>
      </c>
      <c r="DF466" s="3" t="s">
        <v>201</v>
      </c>
      <c r="DG466" s="3" t="s">
        <v>180</v>
      </c>
      <c r="DH466" s="3" t="s">
        <v>201</v>
      </c>
      <c r="DI466" s="3" t="s">
        <v>180</v>
      </c>
      <c r="DJ466" s="3" t="s">
        <v>201</v>
      </c>
      <c r="DK466" s="3" t="s">
        <v>202</v>
      </c>
      <c r="DL466" s="3" t="s">
        <v>197</v>
      </c>
      <c r="DM466" s="3" t="s">
        <v>197</v>
      </c>
      <c r="DN466" s="3" t="s">
        <v>202</v>
      </c>
      <c r="DO466" s="3" t="s">
        <v>197</v>
      </c>
      <c r="DP466" s="3" t="s">
        <v>181</v>
      </c>
      <c r="DQ466" s="3" t="s">
        <v>202</v>
      </c>
      <c r="DR466" s="3" t="s">
        <v>197</v>
      </c>
      <c r="DS466" s="3" t="s">
        <v>202</v>
      </c>
      <c r="DT466" s="3" t="s">
        <v>202</v>
      </c>
      <c r="DU466" s="3" t="s">
        <v>197</v>
      </c>
      <c r="DV466" s="3" t="s">
        <v>197</v>
      </c>
      <c r="DW466" s="3" t="s">
        <v>197</v>
      </c>
      <c r="DX466" s="3" t="s">
        <v>202</v>
      </c>
      <c r="DY466" s="3" t="s">
        <v>202</v>
      </c>
      <c r="DZ466" s="3" t="s">
        <v>197</v>
      </c>
      <c r="EA466" s="3" t="s">
        <v>155</v>
      </c>
      <c r="EB466" s="3" t="s">
        <v>155</v>
      </c>
      <c r="EC466" s="3" t="s">
        <v>155</v>
      </c>
      <c r="ED466" s="3" t="s">
        <v>155</v>
      </c>
      <c r="EE466" s="3" t="s">
        <v>155</v>
      </c>
      <c r="EF466" s="3" t="s">
        <v>155</v>
      </c>
      <c r="EG466" s="3" t="s">
        <v>155</v>
      </c>
      <c r="EH466" s="3" t="s">
        <v>204</v>
      </c>
      <c r="EI466" s="3" t="s">
        <v>204</v>
      </c>
      <c r="EJ466" s="3" t="s">
        <v>222</v>
      </c>
      <c r="EK466" s="3" t="s">
        <v>222</v>
      </c>
      <c r="EL466" s="3" t="s">
        <v>182</v>
      </c>
      <c r="EM466" s="3" t="s">
        <v>222</v>
      </c>
      <c r="EN466" s="3" t="s">
        <v>215</v>
      </c>
      <c r="EO466" s="3" t="s">
        <v>192</v>
      </c>
      <c r="EP466" s="3" t="s">
        <v>205</v>
      </c>
      <c r="EQ466" s="3" t="s">
        <v>192</v>
      </c>
      <c r="ER466" s="3" t="s">
        <v>192</v>
      </c>
      <c r="ES466" s="3" t="s">
        <v>183</v>
      </c>
      <c r="ET466" s="3" t="s">
        <v>192</v>
      </c>
      <c r="EU466" s="3" t="s">
        <v>192</v>
      </c>
      <c r="EV466" s="3" t="s">
        <v>782</v>
      </c>
      <c r="EW466" s="4" t="str">
        <f>TEXT("6290175856013381626","0")</f>
        <v>6290175856013381626</v>
      </c>
    </row>
    <row r="467">
      <c r="A467" s="2">
        <v>45860.59717592593</v>
      </c>
      <c r="B467" s="3" t="s">
        <v>153</v>
      </c>
      <c r="C467" s="3" t="s">
        <v>155</v>
      </c>
      <c r="E467" s="3" t="s">
        <v>153</v>
      </c>
      <c r="F467" s="3" t="s">
        <v>155</v>
      </c>
      <c r="G467" s="3" t="s">
        <v>155</v>
      </c>
      <c r="J467" s="3" t="s">
        <v>186</v>
      </c>
      <c r="N467" s="3" t="s">
        <v>158</v>
      </c>
      <c r="R467" s="3" t="s">
        <v>157</v>
      </c>
      <c r="W467" s="3" t="s">
        <v>157</v>
      </c>
      <c r="AB467" s="3" t="s">
        <v>157</v>
      </c>
      <c r="AG467" s="3" t="s">
        <v>217</v>
      </c>
      <c r="AH467" s="3">
        <v>2021.0</v>
      </c>
      <c r="AI467" s="3" t="s">
        <v>242</v>
      </c>
      <c r="AP467" s="3" t="s">
        <v>190</v>
      </c>
      <c r="AQ467" s="3" t="s">
        <v>190</v>
      </c>
      <c r="AR467" s="3" t="s">
        <v>190</v>
      </c>
      <c r="AS467" s="3" t="s">
        <v>190</v>
      </c>
      <c r="AT467" s="3" t="s">
        <v>406</v>
      </c>
      <c r="AU467" s="3" t="s">
        <v>155</v>
      </c>
      <c r="BD467" s="3" t="s">
        <v>153</v>
      </c>
      <c r="BE467" s="3" t="s">
        <v>156</v>
      </c>
      <c r="BF467" s="3" t="s">
        <v>213</v>
      </c>
      <c r="BG467" s="3" t="s">
        <v>156</v>
      </c>
      <c r="BH467" s="3" t="s">
        <v>213</v>
      </c>
      <c r="BI467" s="3" t="s">
        <v>193</v>
      </c>
      <c r="BJ467" s="3" t="s">
        <v>193</v>
      </c>
      <c r="BK467" s="3" t="s">
        <v>193</v>
      </c>
      <c r="BL467" s="3" t="s">
        <v>193</v>
      </c>
      <c r="BM467" s="3" t="s">
        <v>193</v>
      </c>
      <c r="BN467" s="3" t="s">
        <v>193</v>
      </c>
      <c r="BO467" s="3" t="s">
        <v>193</v>
      </c>
      <c r="BP467" s="3" t="s">
        <v>193</v>
      </c>
      <c r="BQ467" s="3" t="s">
        <v>166</v>
      </c>
      <c r="BR467" s="3" t="s">
        <v>166</v>
      </c>
      <c r="BS467" s="3" t="s">
        <v>197</v>
      </c>
      <c r="BT467" s="3" t="s">
        <v>197</v>
      </c>
      <c r="BU467" s="3" t="s">
        <v>166</v>
      </c>
      <c r="BV467" s="3" t="s">
        <v>197</v>
      </c>
      <c r="BW467" s="3" t="s">
        <v>166</v>
      </c>
      <c r="CB467" s="3" t="s">
        <v>155</v>
      </c>
      <c r="CF467" s="3" t="s">
        <v>155</v>
      </c>
      <c r="CG467" s="3" t="s">
        <v>256</v>
      </c>
      <c r="CH467" s="3">
        <v>2.0</v>
      </c>
      <c r="CI467" s="3" t="s">
        <v>172</v>
      </c>
      <c r="CS467" s="3" t="s">
        <v>155</v>
      </c>
      <c r="CY467" s="3" t="s">
        <v>180</v>
      </c>
      <c r="CZ467" s="3" t="s">
        <v>200</v>
      </c>
      <c r="DA467" s="3" t="s">
        <v>200</v>
      </c>
      <c r="DB467" s="3" t="s">
        <v>200</v>
      </c>
      <c r="DC467" s="3" t="s">
        <v>200</v>
      </c>
      <c r="DD467" s="3" t="s">
        <v>200</v>
      </c>
      <c r="DE467" s="3" t="s">
        <v>200</v>
      </c>
      <c r="DF467" s="3" t="s">
        <v>180</v>
      </c>
      <c r="DG467" s="3" t="s">
        <v>180</v>
      </c>
      <c r="DH467" s="3" t="s">
        <v>180</v>
      </c>
      <c r="DI467" s="3" t="s">
        <v>180</v>
      </c>
      <c r="DJ467" s="3" t="s">
        <v>180</v>
      </c>
      <c r="DK467" s="3" t="s">
        <v>202</v>
      </c>
      <c r="DL467" s="3" t="s">
        <v>202</v>
      </c>
      <c r="DM467" s="3" t="s">
        <v>202</v>
      </c>
      <c r="DN467" s="3" t="s">
        <v>202</v>
      </c>
      <c r="DO467" s="3" t="s">
        <v>202</v>
      </c>
      <c r="DP467" s="3" t="s">
        <v>202</v>
      </c>
      <c r="DQ467" s="3" t="s">
        <v>203</v>
      </c>
      <c r="DR467" s="3" t="s">
        <v>203</v>
      </c>
      <c r="DS467" s="3" t="s">
        <v>203</v>
      </c>
      <c r="DT467" s="3" t="s">
        <v>203</v>
      </c>
      <c r="DU467" s="3" t="s">
        <v>202</v>
      </c>
      <c r="DV467" s="3" t="s">
        <v>202</v>
      </c>
      <c r="DW467" s="3" t="s">
        <v>202</v>
      </c>
      <c r="DX467" s="3" t="s">
        <v>202</v>
      </c>
      <c r="DY467" s="3" t="s">
        <v>202</v>
      </c>
      <c r="DZ467" s="3" t="s">
        <v>202</v>
      </c>
      <c r="EA467" s="3" t="s">
        <v>155</v>
      </c>
      <c r="EB467" s="3" t="s">
        <v>155</v>
      </c>
      <c r="EC467" s="3" t="s">
        <v>155</v>
      </c>
      <c r="ED467" s="3" t="s">
        <v>155</v>
      </c>
      <c r="EE467" s="3" t="s">
        <v>155</v>
      </c>
      <c r="EF467" s="3" t="s">
        <v>155</v>
      </c>
      <c r="EG467" s="3" t="s">
        <v>155</v>
      </c>
      <c r="EH467" s="3" t="s">
        <v>204</v>
      </c>
      <c r="EI467" s="3" t="s">
        <v>204</v>
      </c>
      <c r="EJ467" s="3" t="s">
        <v>204</v>
      </c>
      <c r="EK467" s="3" t="s">
        <v>204</v>
      </c>
      <c r="EL467" s="3" t="s">
        <v>182</v>
      </c>
      <c r="EM467" s="3" t="s">
        <v>182</v>
      </c>
      <c r="EN467" s="3" t="s">
        <v>204</v>
      </c>
      <c r="EO467" s="3" t="s">
        <v>205</v>
      </c>
      <c r="EP467" s="3" t="s">
        <v>205</v>
      </c>
      <c r="EQ467" s="3" t="s">
        <v>205</v>
      </c>
      <c r="ER467" s="3" t="s">
        <v>205</v>
      </c>
      <c r="ES467" s="3" t="s">
        <v>205</v>
      </c>
      <c r="ET467" s="3" t="s">
        <v>205</v>
      </c>
      <c r="EU467" s="3" t="s">
        <v>205</v>
      </c>
      <c r="EV467" s="3" t="s">
        <v>783</v>
      </c>
      <c r="EW467" s="4" t="str">
        <f>TEXT("6290175962323347927","0")</f>
        <v>6290175962323347927</v>
      </c>
    </row>
    <row r="468">
      <c r="A468" s="2">
        <v>45860.59738425926</v>
      </c>
      <c r="B468" s="3" t="s">
        <v>153</v>
      </c>
      <c r="C468" s="3" t="s">
        <v>153</v>
      </c>
      <c r="D468" s="3" t="s">
        <v>284</v>
      </c>
      <c r="E468" s="3" t="s">
        <v>153</v>
      </c>
      <c r="F468" s="3" t="s">
        <v>153</v>
      </c>
      <c r="G468" s="3" t="s">
        <v>155</v>
      </c>
      <c r="K468" s="3" t="s">
        <v>185</v>
      </c>
      <c r="N468" s="3" t="s">
        <v>158</v>
      </c>
      <c r="S468" s="3" t="s">
        <v>158</v>
      </c>
      <c r="AA468" s="3" t="s">
        <v>156</v>
      </c>
      <c r="AC468" s="3" t="s">
        <v>158</v>
      </c>
      <c r="AG468" s="3" t="s">
        <v>306</v>
      </c>
      <c r="AH468" s="3">
        <v>2023.0</v>
      </c>
      <c r="AI468" s="3" t="s">
        <v>279</v>
      </c>
      <c r="AO468" s="3" t="s">
        <v>153</v>
      </c>
      <c r="AP468" s="3" t="s">
        <v>190</v>
      </c>
      <c r="AQ468" s="3" t="s">
        <v>243</v>
      </c>
      <c r="AR468" s="3" t="s">
        <v>243</v>
      </c>
      <c r="AS468" s="3" t="s">
        <v>210</v>
      </c>
      <c r="AT468" s="3" t="s">
        <v>234</v>
      </c>
      <c r="AU468" s="3" t="s">
        <v>153</v>
      </c>
      <c r="AV468" s="3" t="s">
        <v>153</v>
      </c>
      <c r="AW468" s="3" t="s">
        <v>163</v>
      </c>
      <c r="AX468" s="3" t="s">
        <v>153</v>
      </c>
      <c r="AY468" s="3" t="s">
        <v>212</v>
      </c>
      <c r="BD468" s="3" t="s">
        <v>155</v>
      </c>
      <c r="CI468" s="3" t="s">
        <v>172</v>
      </c>
      <c r="CS468" s="3" t="s">
        <v>155</v>
      </c>
      <c r="CY468" s="3" t="s">
        <v>221</v>
      </c>
      <c r="CZ468" s="3" t="s">
        <v>200</v>
      </c>
      <c r="DA468" s="3" t="s">
        <v>200</v>
      </c>
      <c r="DB468" s="3" t="s">
        <v>179</v>
      </c>
      <c r="DC468" s="3" t="s">
        <v>200</v>
      </c>
      <c r="DD468" s="3" t="s">
        <v>200</v>
      </c>
      <c r="DE468" s="3" t="s">
        <v>200</v>
      </c>
      <c r="DF468" s="3" t="s">
        <v>230</v>
      </c>
      <c r="DG468" s="3" t="s">
        <v>230</v>
      </c>
      <c r="DH468" s="3" t="s">
        <v>201</v>
      </c>
      <c r="DI468" s="3" t="s">
        <v>230</v>
      </c>
      <c r="DJ468" s="3" t="s">
        <v>230</v>
      </c>
      <c r="DK468" s="3" t="s">
        <v>203</v>
      </c>
      <c r="DL468" s="3" t="s">
        <v>203</v>
      </c>
      <c r="DM468" s="3" t="s">
        <v>202</v>
      </c>
      <c r="DN468" s="3" t="s">
        <v>197</v>
      </c>
      <c r="DO468" s="3" t="s">
        <v>197</v>
      </c>
      <c r="DP468" s="3" t="s">
        <v>202</v>
      </c>
      <c r="DQ468" s="3" t="s">
        <v>203</v>
      </c>
      <c r="DR468" s="3" t="s">
        <v>202</v>
      </c>
      <c r="DS468" s="3" t="s">
        <v>203</v>
      </c>
      <c r="DT468" s="3" t="s">
        <v>203</v>
      </c>
      <c r="DU468" s="3" t="s">
        <v>202</v>
      </c>
      <c r="DV468" s="3" t="s">
        <v>202</v>
      </c>
      <c r="DW468" s="3" t="s">
        <v>202</v>
      </c>
      <c r="DX468" s="3" t="s">
        <v>203</v>
      </c>
      <c r="DY468" s="3" t="s">
        <v>196</v>
      </c>
      <c r="DZ468" s="3" t="s">
        <v>202</v>
      </c>
      <c r="EA468" s="3" t="s">
        <v>155</v>
      </c>
      <c r="EB468" s="3" t="s">
        <v>155</v>
      </c>
      <c r="EC468" s="3" t="s">
        <v>155</v>
      </c>
      <c r="ED468" s="3" t="s">
        <v>155</v>
      </c>
      <c r="EE468" s="3" t="s">
        <v>155</v>
      </c>
      <c r="EF468" s="3" t="s">
        <v>155</v>
      </c>
      <c r="EG468" s="3" t="s">
        <v>155</v>
      </c>
      <c r="EH468" s="3" t="s">
        <v>215</v>
      </c>
      <c r="EI468" s="3" t="s">
        <v>215</v>
      </c>
      <c r="EJ468" s="3" t="s">
        <v>215</v>
      </c>
      <c r="EK468" s="3" t="s">
        <v>182</v>
      </c>
      <c r="EL468" s="3" t="s">
        <v>182</v>
      </c>
      <c r="EM468" s="3" t="s">
        <v>182</v>
      </c>
      <c r="EN468" s="3" t="s">
        <v>182</v>
      </c>
      <c r="EO468" s="3" t="s">
        <v>183</v>
      </c>
      <c r="EP468" s="3" t="s">
        <v>183</v>
      </c>
      <c r="EQ468" s="3" t="s">
        <v>183</v>
      </c>
      <c r="ER468" s="3" t="s">
        <v>183</v>
      </c>
      <c r="ES468" s="3" t="s">
        <v>183</v>
      </c>
      <c r="ET468" s="3" t="s">
        <v>183</v>
      </c>
      <c r="EU468" s="3" t="s">
        <v>192</v>
      </c>
      <c r="EV468" s="3" t="s">
        <v>309</v>
      </c>
      <c r="EW468" s="4" t="str">
        <f>TEXT("6290176144116737037","0")</f>
        <v>6290176144116737037</v>
      </c>
    </row>
    <row r="469">
      <c r="A469" s="2">
        <v>45860.598125</v>
      </c>
      <c r="B469" s="3" t="s">
        <v>153</v>
      </c>
      <c r="C469" s="3" t="s">
        <v>155</v>
      </c>
      <c r="E469" s="3" t="s">
        <v>155</v>
      </c>
      <c r="F469" s="3" t="s">
        <v>153</v>
      </c>
      <c r="G469" s="3" t="s">
        <v>155</v>
      </c>
      <c r="J469" s="3" t="s">
        <v>186</v>
      </c>
      <c r="N469" s="3" t="s">
        <v>158</v>
      </c>
      <c r="R469" s="3" t="s">
        <v>157</v>
      </c>
      <c r="X469" s="3" t="s">
        <v>158</v>
      </c>
      <c r="AD469" s="3" t="s">
        <v>186</v>
      </c>
      <c r="AG469" s="3" t="s">
        <v>217</v>
      </c>
      <c r="AH469" s="3">
        <v>2023.0</v>
      </c>
      <c r="AI469" s="3" t="s">
        <v>187</v>
      </c>
      <c r="AK469" s="3" t="s">
        <v>258</v>
      </c>
      <c r="AN469" s="3" t="s">
        <v>784</v>
      </c>
      <c r="AP469" s="3" t="s">
        <v>190</v>
      </c>
      <c r="AQ469" s="3" t="s">
        <v>250</v>
      </c>
      <c r="AR469" s="3" t="s">
        <v>250</v>
      </c>
      <c r="AS469" s="3" t="s">
        <v>250</v>
      </c>
      <c r="AT469" s="3" t="s">
        <v>234</v>
      </c>
      <c r="AU469" s="3" t="s">
        <v>153</v>
      </c>
      <c r="AV469" s="3" t="s">
        <v>153</v>
      </c>
      <c r="AW469" s="3" t="s">
        <v>163</v>
      </c>
      <c r="AX469" s="3" t="s">
        <v>153</v>
      </c>
      <c r="AY469" s="3" t="s">
        <v>423</v>
      </c>
      <c r="BD469" s="3" t="s">
        <v>153</v>
      </c>
      <c r="BE469" s="3" t="s">
        <v>227</v>
      </c>
      <c r="BF469" s="3" t="s">
        <v>164</v>
      </c>
      <c r="BG469" s="3" t="s">
        <v>227</v>
      </c>
      <c r="BH469" s="3" t="s">
        <v>164</v>
      </c>
      <c r="BI469" s="3" t="s">
        <v>195</v>
      </c>
      <c r="BJ469" s="3" t="s">
        <v>195</v>
      </c>
      <c r="BK469" s="3" t="s">
        <v>192</v>
      </c>
      <c r="BL469" s="3" t="s">
        <v>195</v>
      </c>
      <c r="BM469" s="3" t="s">
        <v>195</v>
      </c>
      <c r="BN469" s="3" t="s">
        <v>165</v>
      </c>
      <c r="BO469" s="3" t="s">
        <v>195</v>
      </c>
      <c r="BP469" s="3" t="s">
        <v>195</v>
      </c>
      <c r="BQ469" s="3" t="s">
        <v>197</v>
      </c>
      <c r="BR469" s="3" t="s">
        <v>203</v>
      </c>
      <c r="BS469" s="3" t="s">
        <v>203</v>
      </c>
      <c r="BT469" s="3" t="s">
        <v>197</v>
      </c>
      <c r="BU469" s="3" t="s">
        <v>196</v>
      </c>
      <c r="BV469" s="3" t="s">
        <v>196</v>
      </c>
      <c r="BW469" s="3" t="s">
        <v>196</v>
      </c>
      <c r="BX469" s="3" t="s">
        <v>195</v>
      </c>
      <c r="BY469" s="3" t="s">
        <v>195</v>
      </c>
      <c r="BZ469" s="3" t="s">
        <v>193</v>
      </c>
      <c r="CA469" s="3" t="s">
        <v>195</v>
      </c>
      <c r="CB469" s="3" t="s">
        <v>153</v>
      </c>
      <c r="CC469" s="3" t="s">
        <v>167</v>
      </c>
      <c r="CD469" s="3" t="s">
        <v>168</v>
      </c>
      <c r="CE469" s="3" t="s">
        <v>155</v>
      </c>
      <c r="CF469" s="3" t="s">
        <v>687</v>
      </c>
      <c r="CG469" s="3" t="s">
        <v>198</v>
      </c>
      <c r="CH469" s="3">
        <v>2.0</v>
      </c>
      <c r="CI469" s="3" t="s">
        <v>172</v>
      </c>
      <c r="CS469" s="3" t="s">
        <v>155</v>
      </c>
      <c r="CY469" s="3" t="s">
        <v>180</v>
      </c>
      <c r="CZ469" s="3" t="s">
        <v>179</v>
      </c>
      <c r="DA469" s="3" t="s">
        <v>179</v>
      </c>
      <c r="DB469" s="3" t="s">
        <v>179</v>
      </c>
      <c r="DC469" s="3" t="s">
        <v>200</v>
      </c>
      <c r="DD469" s="3" t="s">
        <v>200</v>
      </c>
      <c r="DE469" s="3" t="s">
        <v>200</v>
      </c>
      <c r="DF469" s="3" t="s">
        <v>180</v>
      </c>
      <c r="DG469" s="3" t="s">
        <v>180</v>
      </c>
      <c r="DH469" s="3" t="s">
        <v>180</v>
      </c>
      <c r="DI469" s="3" t="s">
        <v>180</v>
      </c>
      <c r="DJ469" s="3" t="s">
        <v>230</v>
      </c>
      <c r="DK469" s="3" t="s">
        <v>197</v>
      </c>
      <c r="DL469" s="3" t="s">
        <v>196</v>
      </c>
      <c r="DM469" s="3" t="s">
        <v>197</v>
      </c>
      <c r="DN469" s="3" t="s">
        <v>202</v>
      </c>
      <c r="DO469" s="3" t="s">
        <v>197</v>
      </c>
      <c r="DP469" s="3" t="s">
        <v>197</v>
      </c>
      <c r="DQ469" s="3" t="s">
        <v>197</v>
      </c>
      <c r="DR469" s="3" t="s">
        <v>203</v>
      </c>
      <c r="DS469" s="3" t="s">
        <v>181</v>
      </c>
      <c r="DT469" s="3" t="s">
        <v>203</v>
      </c>
      <c r="DU469" s="3" t="s">
        <v>196</v>
      </c>
      <c r="DV469" s="3" t="s">
        <v>196</v>
      </c>
      <c r="DW469" s="3" t="s">
        <v>197</v>
      </c>
      <c r="DX469" s="3" t="s">
        <v>196</v>
      </c>
      <c r="DY469" s="3" t="s">
        <v>196</v>
      </c>
      <c r="DZ469" s="3" t="s">
        <v>196</v>
      </c>
      <c r="EA469" s="3" t="s">
        <v>155</v>
      </c>
      <c r="EB469" s="3" t="s">
        <v>155</v>
      </c>
      <c r="EC469" s="3" t="s">
        <v>155</v>
      </c>
      <c r="ED469" s="3" t="s">
        <v>155</v>
      </c>
      <c r="EE469" s="3" t="s">
        <v>155</v>
      </c>
      <c r="EF469" s="3" t="s">
        <v>155</v>
      </c>
      <c r="EG469" s="3" t="s">
        <v>155</v>
      </c>
      <c r="EH469" s="3" t="s">
        <v>204</v>
      </c>
      <c r="EI469" s="3" t="s">
        <v>204</v>
      </c>
      <c r="EJ469" s="3" t="s">
        <v>204</v>
      </c>
      <c r="EK469" s="3" t="s">
        <v>222</v>
      </c>
      <c r="EL469" s="3" t="s">
        <v>182</v>
      </c>
      <c r="EM469" s="3" t="s">
        <v>222</v>
      </c>
      <c r="EN469" s="3" t="s">
        <v>215</v>
      </c>
      <c r="EO469" s="3" t="s">
        <v>205</v>
      </c>
      <c r="EP469" s="3" t="s">
        <v>205</v>
      </c>
      <c r="EQ469" s="3" t="s">
        <v>205</v>
      </c>
      <c r="ER469" s="3" t="s">
        <v>205</v>
      </c>
      <c r="ES469" s="3" t="s">
        <v>205</v>
      </c>
      <c r="ET469" s="3" t="s">
        <v>205</v>
      </c>
      <c r="EU469" s="3" t="s">
        <v>205</v>
      </c>
      <c r="EV469" s="3" t="s">
        <v>785</v>
      </c>
      <c r="EW469" s="4" t="str">
        <f>TEXT("6290176787499349872","0")</f>
        <v>6290176787499349872</v>
      </c>
    </row>
    <row r="470">
      <c r="A470" s="2">
        <v>45860.599074074074</v>
      </c>
      <c r="B470" s="3" t="s">
        <v>153</v>
      </c>
      <c r="C470" s="3" t="s">
        <v>155</v>
      </c>
      <c r="E470" s="3" t="s">
        <v>155</v>
      </c>
      <c r="F470" s="3" t="s">
        <v>153</v>
      </c>
      <c r="G470" s="3" t="s">
        <v>155</v>
      </c>
      <c r="K470" s="3" t="s">
        <v>185</v>
      </c>
      <c r="M470" s="3" t="s">
        <v>157</v>
      </c>
      <c r="N470" s="3" t="s">
        <v>158</v>
      </c>
      <c r="S470" s="3" t="s">
        <v>158</v>
      </c>
      <c r="W470" s="3" t="s">
        <v>157</v>
      </c>
      <c r="AC470" s="3" t="s">
        <v>158</v>
      </c>
      <c r="AG470" s="3" t="s">
        <v>224</v>
      </c>
      <c r="AH470" s="3">
        <v>2016.0</v>
      </c>
      <c r="AI470" s="3" t="s">
        <v>187</v>
      </c>
      <c r="AK470" s="3" t="s">
        <v>258</v>
      </c>
      <c r="AN470" s="3" t="s">
        <v>189</v>
      </c>
      <c r="AP470" s="3" t="s">
        <v>210</v>
      </c>
      <c r="AQ470" s="3" t="s">
        <v>243</v>
      </c>
      <c r="AR470" s="3" t="s">
        <v>243</v>
      </c>
      <c r="AS470" s="3" t="s">
        <v>243</v>
      </c>
      <c r="AT470" s="3" t="s">
        <v>234</v>
      </c>
      <c r="AU470" s="3" t="s">
        <v>153</v>
      </c>
      <c r="AV470" s="3" t="s">
        <v>155</v>
      </c>
      <c r="BD470" s="3" t="s">
        <v>153</v>
      </c>
      <c r="BE470" s="3" t="s">
        <v>191</v>
      </c>
      <c r="BF470" s="3" t="s">
        <v>191</v>
      </c>
      <c r="BG470" s="3" t="s">
        <v>191</v>
      </c>
      <c r="BH470" s="3" t="s">
        <v>191</v>
      </c>
      <c r="BI470" s="3" t="s">
        <v>193</v>
      </c>
      <c r="BJ470" s="3" t="s">
        <v>193</v>
      </c>
      <c r="BK470" s="3" t="s">
        <v>193</v>
      </c>
      <c r="BL470" s="3" t="s">
        <v>193</v>
      </c>
      <c r="BM470" s="3" t="s">
        <v>193</v>
      </c>
      <c r="BN470" s="3" t="s">
        <v>193</v>
      </c>
      <c r="BO470" s="3" t="s">
        <v>193</v>
      </c>
      <c r="BP470" s="3" t="s">
        <v>193</v>
      </c>
      <c r="BQ470" s="3" t="s">
        <v>196</v>
      </c>
      <c r="BR470" s="3" t="s">
        <v>196</v>
      </c>
      <c r="BS470" s="3" t="s">
        <v>166</v>
      </c>
      <c r="BT470" s="3" t="s">
        <v>197</v>
      </c>
      <c r="BU470" s="3" t="s">
        <v>197</v>
      </c>
      <c r="BV470" s="3" t="s">
        <v>166</v>
      </c>
      <c r="BW470" s="3" t="s">
        <v>166</v>
      </c>
      <c r="BX470" s="3" t="s">
        <v>193</v>
      </c>
      <c r="BY470" s="3" t="s">
        <v>193</v>
      </c>
      <c r="BZ470" s="3" t="s">
        <v>193</v>
      </c>
      <c r="CA470" s="3" t="s">
        <v>193</v>
      </c>
      <c r="CB470" s="3" t="s">
        <v>155</v>
      </c>
      <c r="CF470" s="3" t="s">
        <v>479</v>
      </c>
      <c r="CG470" s="3" t="s">
        <v>296</v>
      </c>
      <c r="CH470" s="3">
        <v>6.0</v>
      </c>
      <c r="CI470" s="3" t="s">
        <v>172</v>
      </c>
      <c r="CS470" s="3" t="s">
        <v>155</v>
      </c>
      <c r="CY470" s="3" t="s">
        <v>221</v>
      </c>
      <c r="CZ470" s="3" t="s">
        <v>199</v>
      </c>
      <c r="DA470" s="3" t="s">
        <v>179</v>
      </c>
      <c r="DB470" s="3" t="s">
        <v>179</v>
      </c>
      <c r="DC470" s="3" t="s">
        <v>200</v>
      </c>
      <c r="DD470" s="3" t="s">
        <v>179</v>
      </c>
      <c r="DE470" s="3" t="s">
        <v>200</v>
      </c>
      <c r="DF470" s="3" t="s">
        <v>180</v>
      </c>
      <c r="DG470" s="3" t="s">
        <v>180</v>
      </c>
      <c r="DH470" s="3" t="s">
        <v>230</v>
      </c>
      <c r="DI470" s="3" t="s">
        <v>180</v>
      </c>
      <c r="DJ470" s="3" t="s">
        <v>230</v>
      </c>
      <c r="DK470" s="3" t="s">
        <v>197</v>
      </c>
      <c r="DL470" s="3" t="s">
        <v>196</v>
      </c>
      <c r="DM470" s="3" t="s">
        <v>197</v>
      </c>
      <c r="DN470" s="3" t="s">
        <v>202</v>
      </c>
      <c r="DO470" s="3" t="s">
        <v>196</v>
      </c>
      <c r="DP470" s="3" t="s">
        <v>197</v>
      </c>
      <c r="DQ470" s="3" t="s">
        <v>181</v>
      </c>
      <c r="DR470" s="3" t="s">
        <v>196</v>
      </c>
      <c r="DS470" s="3" t="s">
        <v>197</v>
      </c>
      <c r="DT470" s="3" t="s">
        <v>181</v>
      </c>
      <c r="DU470" s="3" t="s">
        <v>197</v>
      </c>
      <c r="DV470" s="3" t="s">
        <v>203</v>
      </c>
      <c r="DW470" s="3" t="s">
        <v>181</v>
      </c>
      <c r="DX470" s="3" t="s">
        <v>196</v>
      </c>
      <c r="DY470" s="3" t="s">
        <v>181</v>
      </c>
      <c r="DZ470" s="3" t="s">
        <v>196</v>
      </c>
      <c r="EA470" s="3" t="s">
        <v>155</v>
      </c>
      <c r="EB470" s="3" t="s">
        <v>155</v>
      </c>
      <c r="EC470" s="3" t="s">
        <v>155</v>
      </c>
      <c r="ED470" s="3" t="s">
        <v>155</v>
      </c>
      <c r="EE470" s="3" t="s">
        <v>155</v>
      </c>
      <c r="EF470" s="3" t="s">
        <v>155</v>
      </c>
      <c r="EG470" s="3" t="s">
        <v>155</v>
      </c>
      <c r="EH470" s="3" t="s">
        <v>204</v>
      </c>
      <c r="EI470" s="3" t="s">
        <v>204</v>
      </c>
      <c r="EJ470" s="3" t="s">
        <v>204</v>
      </c>
      <c r="EK470" s="3" t="s">
        <v>247</v>
      </c>
      <c r="EL470" s="3" t="s">
        <v>182</v>
      </c>
      <c r="EM470" s="3" t="s">
        <v>204</v>
      </c>
      <c r="EN470" s="3" t="s">
        <v>182</v>
      </c>
      <c r="EO470" s="3" t="s">
        <v>192</v>
      </c>
      <c r="EP470" s="3" t="s">
        <v>206</v>
      </c>
      <c r="EQ470" s="3" t="s">
        <v>206</v>
      </c>
      <c r="ER470" s="3" t="s">
        <v>193</v>
      </c>
      <c r="ES470" s="3" t="s">
        <v>193</v>
      </c>
      <c r="ET470" s="3" t="s">
        <v>193</v>
      </c>
      <c r="EU470" s="3" t="s">
        <v>193</v>
      </c>
      <c r="EV470" s="3" t="s">
        <v>252</v>
      </c>
      <c r="EW470" s="4" t="str">
        <f>TEXT("6290177608586722138","0")</f>
        <v>6290177608586722138</v>
      </c>
    </row>
    <row r="471">
      <c r="A471" s="2">
        <v>45860.602002314816</v>
      </c>
      <c r="B471" s="3" t="s">
        <v>153</v>
      </c>
      <c r="C471" s="3" t="s">
        <v>155</v>
      </c>
      <c r="E471" s="3" t="s">
        <v>155</v>
      </c>
      <c r="F471" s="3" t="s">
        <v>155</v>
      </c>
      <c r="G471" s="3" t="s">
        <v>155</v>
      </c>
      <c r="K471" s="3" t="s">
        <v>185</v>
      </c>
      <c r="O471" s="3" t="s">
        <v>186</v>
      </c>
      <c r="S471" s="3" t="s">
        <v>158</v>
      </c>
      <c r="W471" s="3" t="s">
        <v>157</v>
      </c>
      <c r="AC471" s="3" t="s">
        <v>158</v>
      </c>
      <c r="AG471" s="3" t="s">
        <v>208</v>
      </c>
      <c r="AH471" s="3">
        <v>2020.0</v>
      </c>
      <c r="AI471" s="3" t="s">
        <v>279</v>
      </c>
      <c r="AO471" s="3" t="s">
        <v>153</v>
      </c>
      <c r="AP471" s="3" t="s">
        <v>190</v>
      </c>
      <c r="AQ471" s="3" t="s">
        <v>210</v>
      </c>
      <c r="AR471" s="3" t="s">
        <v>190</v>
      </c>
      <c r="AS471" s="3" t="s">
        <v>190</v>
      </c>
      <c r="AT471" s="3" t="s">
        <v>162</v>
      </c>
      <c r="AU471" s="3" t="s">
        <v>155</v>
      </c>
      <c r="BD471" s="3" t="s">
        <v>153</v>
      </c>
      <c r="BE471" s="3" t="s">
        <v>220</v>
      </c>
      <c r="BF471" s="3" t="s">
        <v>191</v>
      </c>
      <c r="BG471" s="3" t="s">
        <v>156</v>
      </c>
      <c r="BH471" s="3" t="s">
        <v>156</v>
      </c>
      <c r="BI471" s="3" t="s">
        <v>192</v>
      </c>
      <c r="BJ471" s="3" t="s">
        <v>165</v>
      </c>
      <c r="BK471" s="3" t="s">
        <v>194</v>
      </c>
      <c r="BL471" s="3" t="s">
        <v>195</v>
      </c>
      <c r="BM471" s="3" t="s">
        <v>195</v>
      </c>
      <c r="BN471" s="3" t="s">
        <v>195</v>
      </c>
      <c r="BO471" s="3" t="s">
        <v>192</v>
      </c>
      <c r="BP471" s="3" t="s">
        <v>195</v>
      </c>
      <c r="BQ471" s="3" t="s">
        <v>181</v>
      </c>
      <c r="BR471" s="3" t="s">
        <v>196</v>
      </c>
      <c r="BS471" s="3" t="s">
        <v>196</v>
      </c>
      <c r="BT471" s="3" t="s">
        <v>166</v>
      </c>
      <c r="BU471" s="3" t="s">
        <v>197</v>
      </c>
      <c r="BV471" s="3" t="s">
        <v>166</v>
      </c>
      <c r="BW471" s="3" t="s">
        <v>166</v>
      </c>
      <c r="CB471" s="3" t="s">
        <v>155</v>
      </c>
      <c r="CF471" s="3" t="s">
        <v>155</v>
      </c>
      <c r="CG471" s="3" t="s">
        <v>240</v>
      </c>
      <c r="CH471" s="3">
        <v>1.0</v>
      </c>
      <c r="CI471" s="3" t="s">
        <v>172</v>
      </c>
      <c r="CS471" s="3" t="s">
        <v>155</v>
      </c>
      <c r="CY471" s="3" t="s">
        <v>201</v>
      </c>
      <c r="CZ471" s="3" t="s">
        <v>199</v>
      </c>
      <c r="DA471" s="3" t="s">
        <v>199</v>
      </c>
      <c r="DB471" s="3" t="s">
        <v>199</v>
      </c>
      <c r="DC471" s="3" t="s">
        <v>199</v>
      </c>
      <c r="DD471" s="3" t="s">
        <v>199</v>
      </c>
      <c r="DE471" s="3" t="s">
        <v>200</v>
      </c>
      <c r="DF471" s="3" t="s">
        <v>180</v>
      </c>
      <c r="DG471" s="3" t="s">
        <v>180</v>
      </c>
      <c r="DH471" s="3" t="s">
        <v>201</v>
      </c>
      <c r="DI471" s="3" t="s">
        <v>180</v>
      </c>
      <c r="DJ471" s="3" t="s">
        <v>180</v>
      </c>
      <c r="DK471" s="3" t="s">
        <v>202</v>
      </c>
      <c r="DL471" s="3" t="s">
        <v>196</v>
      </c>
      <c r="DM471" s="3" t="s">
        <v>197</v>
      </c>
      <c r="DN471" s="3" t="s">
        <v>202</v>
      </c>
      <c r="DO471" s="3" t="s">
        <v>196</v>
      </c>
      <c r="DP471" s="3" t="s">
        <v>196</v>
      </c>
      <c r="DQ471" s="3" t="s">
        <v>197</v>
      </c>
      <c r="DR471" s="3" t="s">
        <v>197</v>
      </c>
      <c r="DS471" s="3" t="s">
        <v>203</v>
      </c>
      <c r="DT471" s="3" t="s">
        <v>181</v>
      </c>
      <c r="DU471" s="3" t="s">
        <v>202</v>
      </c>
      <c r="DV471" s="3" t="s">
        <v>202</v>
      </c>
      <c r="DW471" s="3" t="s">
        <v>202</v>
      </c>
      <c r="DX471" s="3" t="s">
        <v>202</v>
      </c>
      <c r="DY471" s="3" t="s">
        <v>202</v>
      </c>
      <c r="DZ471" s="3" t="s">
        <v>202</v>
      </c>
      <c r="EA471" s="3" t="s">
        <v>214</v>
      </c>
      <c r="EB471" s="3" t="s">
        <v>155</v>
      </c>
      <c r="EC471" s="3" t="s">
        <v>155</v>
      </c>
      <c r="ED471" s="3" t="s">
        <v>214</v>
      </c>
      <c r="EE471" s="3" t="s">
        <v>155</v>
      </c>
      <c r="EF471" s="3" t="s">
        <v>155</v>
      </c>
      <c r="EG471" s="3" t="s">
        <v>155</v>
      </c>
      <c r="EH471" s="3" t="s">
        <v>222</v>
      </c>
      <c r="EI471" s="3" t="s">
        <v>204</v>
      </c>
      <c r="EJ471" s="3" t="s">
        <v>204</v>
      </c>
      <c r="EK471" s="3" t="s">
        <v>182</v>
      </c>
      <c r="EL471" s="3" t="s">
        <v>182</v>
      </c>
      <c r="EM471" s="3" t="s">
        <v>247</v>
      </c>
      <c r="EN471" s="3" t="s">
        <v>222</v>
      </c>
      <c r="EO471" s="3" t="s">
        <v>192</v>
      </c>
      <c r="EP471" s="3" t="s">
        <v>206</v>
      </c>
      <c r="EQ471" s="3" t="s">
        <v>192</v>
      </c>
      <c r="ER471" s="3" t="s">
        <v>206</v>
      </c>
      <c r="ES471" s="3" t="s">
        <v>206</v>
      </c>
      <c r="ET471" s="3" t="s">
        <v>206</v>
      </c>
      <c r="EU471" s="3" t="s">
        <v>206</v>
      </c>
      <c r="EV471" s="3" t="s">
        <v>786</v>
      </c>
      <c r="EW471" s="4" t="str">
        <f>TEXT("6290180132492526398","0")</f>
        <v>6290180132492526398</v>
      </c>
    </row>
    <row r="472">
      <c r="A472" s="2">
        <v>45860.606724537036</v>
      </c>
      <c r="B472" s="3" t="s">
        <v>153</v>
      </c>
      <c r="C472" s="3" t="s">
        <v>155</v>
      </c>
      <c r="E472" s="3" t="s">
        <v>155</v>
      </c>
      <c r="F472" s="3" t="s">
        <v>153</v>
      </c>
      <c r="G472" s="3" t="s">
        <v>155</v>
      </c>
      <c r="I472" s="3" t="s">
        <v>158</v>
      </c>
      <c r="M472" s="3" t="s">
        <v>157</v>
      </c>
      <c r="R472" s="3" t="s">
        <v>157</v>
      </c>
      <c r="W472" s="3" t="s">
        <v>157</v>
      </c>
      <c r="AB472" s="3" t="s">
        <v>157</v>
      </c>
      <c r="AG472" s="3" t="s">
        <v>224</v>
      </c>
      <c r="AH472" s="3">
        <v>2012.0</v>
      </c>
      <c r="AI472" s="3" t="s">
        <v>187</v>
      </c>
      <c r="AJ472" s="3" t="s">
        <v>188</v>
      </c>
      <c r="AN472" s="3" t="s">
        <v>246</v>
      </c>
      <c r="AP472" s="3" t="s">
        <v>250</v>
      </c>
      <c r="AQ472" s="3" t="s">
        <v>250</v>
      </c>
      <c r="AR472" s="3" t="s">
        <v>250</v>
      </c>
      <c r="AS472" s="3" t="s">
        <v>250</v>
      </c>
      <c r="AT472" s="3" t="s">
        <v>162</v>
      </c>
      <c r="AU472" s="3" t="s">
        <v>153</v>
      </c>
      <c r="AV472" s="3" t="s">
        <v>153</v>
      </c>
      <c r="AW472" s="3" t="s">
        <v>163</v>
      </c>
      <c r="AX472" s="3" t="s">
        <v>153</v>
      </c>
      <c r="AY472" s="3" t="s">
        <v>297</v>
      </c>
      <c r="BD472" s="3" t="s">
        <v>153</v>
      </c>
      <c r="BE472" s="3" t="s">
        <v>220</v>
      </c>
      <c r="BF472" s="3" t="s">
        <v>164</v>
      </c>
      <c r="BG472" s="3" t="s">
        <v>227</v>
      </c>
      <c r="BH472" s="3" t="s">
        <v>227</v>
      </c>
      <c r="BI472" s="3" t="s">
        <v>193</v>
      </c>
      <c r="BJ472" s="3" t="s">
        <v>193</v>
      </c>
      <c r="BK472" s="3" t="s">
        <v>193</v>
      </c>
      <c r="BL472" s="3" t="s">
        <v>193</v>
      </c>
      <c r="BM472" s="3" t="s">
        <v>193</v>
      </c>
      <c r="BN472" s="3" t="s">
        <v>193</v>
      </c>
      <c r="BO472" s="3" t="s">
        <v>193</v>
      </c>
      <c r="BP472" s="3" t="s">
        <v>193</v>
      </c>
      <c r="BQ472" s="3" t="s">
        <v>166</v>
      </c>
      <c r="BR472" s="3" t="s">
        <v>166</v>
      </c>
      <c r="BS472" s="3" t="s">
        <v>197</v>
      </c>
      <c r="BT472" s="3" t="s">
        <v>166</v>
      </c>
      <c r="BU472" s="3" t="s">
        <v>166</v>
      </c>
      <c r="BV472" s="3" t="s">
        <v>166</v>
      </c>
      <c r="BW472" s="3" t="s">
        <v>166</v>
      </c>
      <c r="BX472" s="3" t="s">
        <v>165</v>
      </c>
      <c r="BY472" s="3" t="s">
        <v>165</v>
      </c>
      <c r="BZ472" s="3" t="s">
        <v>165</v>
      </c>
      <c r="CA472" s="3" t="s">
        <v>165</v>
      </c>
      <c r="CB472" s="3" t="s">
        <v>155</v>
      </c>
      <c r="CF472" s="3" t="s">
        <v>155</v>
      </c>
      <c r="CG472" s="3" t="s">
        <v>155</v>
      </c>
      <c r="CH472" s="3">
        <v>0.0</v>
      </c>
      <c r="CI472" s="3" t="s">
        <v>172</v>
      </c>
      <c r="CS472" s="3" t="s">
        <v>155</v>
      </c>
      <c r="CY472" s="3" t="s">
        <v>180</v>
      </c>
      <c r="CZ472" s="3" t="s">
        <v>200</v>
      </c>
      <c r="DA472" s="3" t="s">
        <v>200</v>
      </c>
      <c r="DB472" s="3" t="s">
        <v>200</v>
      </c>
      <c r="DC472" s="3" t="s">
        <v>200</v>
      </c>
      <c r="DD472" s="3" t="s">
        <v>200</v>
      </c>
      <c r="DE472" s="3" t="s">
        <v>200</v>
      </c>
      <c r="DF472" s="3" t="s">
        <v>230</v>
      </c>
      <c r="DG472" s="3" t="s">
        <v>230</v>
      </c>
      <c r="DH472" s="3" t="s">
        <v>230</v>
      </c>
      <c r="DI472" s="3" t="s">
        <v>230</v>
      </c>
      <c r="DJ472" s="3" t="s">
        <v>230</v>
      </c>
      <c r="DK472" s="3" t="s">
        <v>197</v>
      </c>
      <c r="DL472" s="3" t="s">
        <v>202</v>
      </c>
      <c r="DM472" s="3" t="s">
        <v>202</v>
      </c>
      <c r="DN472" s="3" t="s">
        <v>202</v>
      </c>
      <c r="DO472" s="3" t="s">
        <v>202</v>
      </c>
      <c r="DP472" s="3" t="s">
        <v>202</v>
      </c>
      <c r="DQ472" s="3" t="s">
        <v>203</v>
      </c>
      <c r="DR472" s="3" t="s">
        <v>203</v>
      </c>
      <c r="DS472" s="3" t="s">
        <v>203</v>
      </c>
      <c r="DT472" s="3" t="s">
        <v>203</v>
      </c>
      <c r="DU472" s="3" t="s">
        <v>202</v>
      </c>
      <c r="DV472" s="3" t="s">
        <v>202</v>
      </c>
      <c r="DW472" s="3" t="s">
        <v>202</v>
      </c>
      <c r="DX472" s="3" t="s">
        <v>202</v>
      </c>
      <c r="DY472" s="3" t="s">
        <v>202</v>
      </c>
      <c r="DZ472" s="3" t="s">
        <v>202</v>
      </c>
      <c r="EA472" s="3" t="s">
        <v>155</v>
      </c>
      <c r="EB472" s="3" t="s">
        <v>155</v>
      </c>
      <c r="EC472" s="3" t="s">
        <v>155</v>
      </c>
      <c r="ED472" s="3" t="s">
        <v>155</v>
      </c>
      <c r="EE472" s="3" t="s">
        <v>155</v>
      </c>
      <c r="EF472" s="3" t="s">
        <v>155</v>
      </c>
      <c r="EG472" s="3" t="s">
        <v>155</v>
      </c>
      <c r="EH472" s="3" t="s">
        <v>204</v>
      </c>
      <c r="EI472" s="3" t="s">
        <v>204</v>
      </c>
      <c r="EJ472" s="3" t="s">
        <v>204</v>
      </c>
      <c r="EK472" s="3" t="s">
        <v>222</v>
      </c>
      <c r="EL472" s="3" t="s">
        <v>182</v>
      </c>
      <c r="EM472" s="3" t="s">
        <v>182</v>
      </c>
      <c r="EN472" s="3" t="s">
        <v>204</v>
      </c>
      <c r="EO472" s="3" t="s">
        <v>205</v>
      </c>
      <c r="EP472" s="3" t="s">
        <v>192</v>
      </c>
      <c r="EQ472" s="3" t="s">
        <v>205</v>
      </c>
      <c r="ER472" s="3" t="s">
        <v>192</v>
      </c>
      <c r="ES472" s="3" t="s">
        <v>205</v>
      </c>
      <c r="ET472" s="3" t="s">
        <v>205</v>
      </c>
      <c r="EU472" s="3" t="s">
        <v>192</v>
      </c>
      <c r="EV472" s="3" t="s">
        <v>787</v>
      </c>
      <c r="EW472" s="4" t="str">
        <f>TEXT("6290184211816614921","0")</f>
        <v>6290184211816614921</v>
      </c>
    </row>
    <row r="473">
      <c r="A473" s="2">
        <v>45860.61109953704</v>
      </c>
      <c r="B473" s="3" t="s">
        <v>153</v>
      </c>
      <c r="C473" s="3" t="s">
        <v>153</v>
      </c>
      <c r="D473" s="3" t="s">
        <v>284</v>
      </c>
      <c r="E473" s="3" t="s">
        <v>155</v>
      </c>
      <c r="F473" s="3" t="s">
        <v>155</v>
      </c>
      <c r="G473" s="3" t="s">
        <v>155</v>
      </c>
      <c r="J473" s="3" t="s">
        <v>186</v>
      </c>
      <c r="O473" s="3" t="s">
        <v>186</v>
      </c>
      <c r="S473" s="3" t="s">
        <v>158</v>
      </c>
      <c r="X473" s="3" t="s">
        <v>158</v>
      </c>
      <c r="AB473" s="3" t="s">
        <v>157</v>
      </c>
      <c r="AG473" s="3" t="s">
        <v>217</v>
      </c>
      <c r="AH473" s="3">
        <v>2020.0</v>
      </c>
      <c r="AI473" s="3" t="s">
        <v>187</v>
      </c>
      <c r="AJ473" s="3" t="s">
        <v>188</v>
      </c>
      <c r="AN473" s="3" t="s">
        <v>270</v>
      </c>
      <c r="AP473" s="3" t="s">
        <v>190</v>
      </c>
      <c r="AQ473" s="3" t="s">
        <v>190</v>
      </c>
      <c r="AR473" s="3" t="s">
        <v>190</v>
      </c>
      <c r="AS473" s="3" t="s">
        <v>190</v>
      </c>
      <c r="AT473" s="3" t="s">
        <v>234</v>
      </c>
      <c r="AU473" s="3" t="s">
        <v>153</v>
      </c>
      <c r="AV473" s="3" t="s">
        <v>153</v>
      </c>
      <c r="AW473" s="3" t="s">
        <v>163</v>
      </c>
      <c r="AX473" s="3" t="s">
        <v>153</v>
      </c>
      <c r="AY473" s="3" t="s">
        <v>244</v>
      </c>
      <c r="AZ473" s="3" t="s">
        <v>155</v>
      </c>
      <c r="BA473" s="3" t="s">
        <v>155</v>
      </c>
      <c r="BB473" s="3" t="s">
        <v>239</v>
      </c>
      <c r="BC473" s="3" t="s">
        <v>153</v>
      </c>
      <c r="BD473" s="3" t="s">
        <v>153</v>
      </c>
      <c r="BE473" s="3" t="s">
        <v>156</v>
      </c>
      <c r="BF473" s="3" t="s">
        <v>164</v>
      </c>
      <c r="BG473" s="3" t="s">
        <v>156</v>
      </c>
      <c r="BH473" s="3" t="s">
        <v>164</v>
      </c>
      <c r="BI473" s="3" t="s">
        <v>192</v>
      </c>
      <c r="BJ473" s="3" t="s">
        <v>192</v>
      </c>
      <c r="BK473" s="3" t="s">
        <v>192</v>
      </c>
      <c r="BL473" s="3" t="s">
        <v>194</v>
      </c>
      <c r="BM473" s="3" t="s">
        <v>192</v>
      </c>
      <c r="BN473" s="3" t="s">
        <v>192</v>
      </c>
      <c r="BO473" s="3" t="s">
        <v>192</v>
      </c>
      <c r="BP473" s="3" t="s">
        <v>195</v>
      </c>
      <c r="BQ473" s="3" t="s">
        <v>181</v>
      </c>
      <c r="BR473" s="3" t="s">
        <v>196</v>
      </c>
      <c r="BS473" s="3" t="s">
        <v>196</v>
      </c>
      <c r="BT473" s="3" t="s">
        <v>196</v>
      </c>
      <c r="BU473" s="3" t="s">
        <v>196</v>
      </c>
      <c r="BV473" s="3" t="s">
        <v>196</v>
      </c>
      <c r="BW473" s="3" t="s">
        <v>196</v>
      </c>
      <c r="BX473" s="3" t="s">
        <v>192</v>
      </c>
      <c r="BY473" s="3" t="s">
        <v>192</v>
      </c>
      <c r="BZ473" s="3" t="s">
        <v>192</v>
      </c>
      <c r="CA473" s="3" t="s">
        <v>192</v>
      </c>
      <c r="CB473" s="3" t="s">
        <v>155</v>
      </c>
      <c r="CF473" s="3" t="s">
        <v>155</v>
      </c>
      <c r="CG473" s="3" t="s">
        <v>155</v>
      </c>
      <c r="CH473" s="3">
        <v>0.0</v>
      </c>
      <c r="CI473" s="3" t="s">
        <v>172</v>
      </c>
      <c r="CS473" s="3" t="s">
        <v>155</v>
      </c>
      <c r="CY473" s="3" t="s">
        <v>180</v>
      </c>
      <c r="CZ473" s="3" t="s">
        <v>229</v>
      </c>
      <c r="DA473" s="3" t="s">
        <v>229</v>
      </c>
      <c r="DB473" s="3" t="s">
        <v>179</v>
      </c>
      <c r="DC473" s="3" t="s">
        <v>229</v>
      </c>
      <c r="DD473" s="3" t="s">
        <v>179</v>
      </c>
      <c r="DE473" s="3" t="s">
        <v>229</v>
      </c>
      <c r="DF473" s="3" t="s">
        <v>178</v>
      </c>
      <c r="DG473" s="3" t="s">
        <v>178</v>
      </c>
      <c r="DH473" s="3" t="s">
        <v>201</v>
      </c>
      <c r="DI473" s="3" t="s">
        <v>178</v>
      </c>
      <c r="DJ473" s="3" t="s">
        <v>201</v>
      </c>
      <c r="DK473" s="3" t="s">
        <v>202</v>
      </c>
      <c r="DL473" s="3" t="s">
        <v>197</v>
      </c>
      <c r="DM473" s="3" t="s">
        <v>197</v>
      </c>
      <c r="DN473" s="3" t="s">
        <v>197</v>
      </c>
      <c r="DO473" s="3" t="s">
        <v>202</v>
      </c>
      <c r="DP473" s="3" t="s">
        <v>203</v>
      </c>
      <c r="DQ473" s="3" t="s">
        <v>181</v>
      </c>
      <c r="DR473" s="3" t="s">
        <v>181</v>
      </c>
      <c r="DS473" s="3" t="s">
        <v>181</v>
      </c>
      <c r="DT473" s="3" t="s">
        <v>181</v>
      </c>
      <c r="DU473" s="3" t="s">
        <v>202</v>
      </c>
      <c r="DV473" s="3" t="s">
        <v>202</v>
      </c>
      <c r="DW473" s="3" t="s">
        <v>202</v>
      </c>
      <c r="DX473" s="3" t="s">
        <v>197</v>
      </c>
      <c r="DY473" s="3" t="s">
        <v>197</v>
      </c>
      <c r="DZ473" s="3" t="s">
        <v>197</v>
      </c>
      <c r="EA473" s="3" t="s">
        <v>155</v>
      </c>
      <c r="EB473" s="3" t="s">
        <v>155</v>
      </c>
      <c r="EC473" s="3" t="s">
        <v>155</v>
      </c>
      <c r="ED473" s="3" t="s">
        <v>155</v>
      </c>
      <c r="EE473" s="3" t="s">
        <v>155</v>
      </c>
      <c r="EF473" s="3" t="s">
        <v>155</v>
      </c>
      <c r="EG473" s="3" t="s">
        <v>155</v>
      </c>
      <c r="EH473" s="3" t="s">
        <v>247</v>
      </c>
      <c r="EI473" s="3" t="s">
        <v>215</v>
      </c>
      <c r="EJ473" s="3" t="s">
        <v>247</v>
      </c>
      <c r="EK473" s="3" t="s">
        <v>182</v>
      </c>
      <c r="EL473" s="3" t="s">
        <v>182</v>
      </c>
      <c r="EM473" s="3" t="s">
        <v>182</v>
      </c>
      <c r="EN473" s="3" t="s">
        <v>182</v>
      </c>
      <c r="EO473" s="3" t="s">
        <v>192</v>
      </c>
      <c r="EP473" s="3" t="s">
        <v>192</v>
      </c>
      <c r="EQ473" s="3" t="s">
        <v>205</v>
      </c>
      <c r="ER473" s="3" t="s">
        <v>205</v>
      </c>
      <c r="ES473" s="3" t="s">
        <v>206</v>
      </c>
      <c r="ET473" s="3" t="s">
        <v>206</v>
      </c>
      <c r="EU473" s="3" t="s">
        <v>192</v>
      </c>
      <c r="EV473" s="3" t="s">
        <v>788</v>
      </c>
      <c r="EW473" s="4" t="str">
        <f>TEXT("6290187997989539531","0")</f>
        <v>6290187997989539531</v>
      </c>
    </row>
    <row r="474">
      <c r="A474" s="2">
        <v>45860.6156712963</v>
      </c>
      <c r="B474" s="3" t="s">
        <v>153</v>
      </c>
      <c r="C474" s="3" t="s">
        <v>155</v>
      </c>
      <c r="E474" s="3" t="s">
        <v>155</v>
      </c>
      <c r="F474" s="3" t="s">
        <v>153</v>
      </c>
      <c r="G474" s="3" t="s">
        <v>155</v>
      </c>
      <c r="K474" s="3" t="s">
        <v>185</v>
      </c>
      <c r="N474" s="3" t="s">
        <v>158</v>
      </c>
      <c r="R474" s="3" t="s">
        <v>157</v>
      </c>
      <c r="W474" s="3" t="s">
        <v>157</v>
      </c>
      <c r="AE474" s="3" t="s">
        <v>185</v>
      </c>
      <c r="AG474" s="3" t="s">
        <v>159</v>
      </c>
      <c r="AH474" s="3">
        <v>2020.0</v>
      </c>
      <c r="AI474" s="3" t="s">
        <v>187</v>
      </c>
      <c r="AL474" s="3" t="s">
        <v>237</v>
      </c>
      <c r="AN474" s="3" t="s">
        <v>270</v>
      </c>
      <c r="AP474" s="3" t="s">
        <v>190</v>
      </c>
      <c r="AQ474" s="3" t="s">
        <v>190</v>
      </c>
      <c r="AR474" s="3" t="s">
        <v>190</v>
      </c>
      <c r="AS474" s="3" t="s">
        <v>190</v>
      </c>
      <c r="AT474" s="3" t="s">
        <v>162</v>
      </c>
      <c r="AU474" s="3" t="s">
        <v>155</v>
      </c>
      <c r="BD474" s="3" t="s">
        <v>153</v>
      </c>
      <c r="BE474" s="3" t="s">
        <v>213</v>
      </c>
      <c r="BF474" s="3" t="s">
        <v>191</v>
      </c>
      <c r="BG474" s="3" t="s">
        <v>164</v>
      </c>
      <c r="BH474" s="3" t="s">
        <v>164</v>
      </c>
      <c r="BI474" s="3" t="s">
        <v>165</v>
      </c>
      <c r="BJ474" s="3" t="s">
        <v>193</v>
      </c>
      <c r="BK474" s="3" t="s">
        <v>193</v>
      </c>
      <c r="BL474" s="3" t="s">
        <v>165</v>
      </c>
      <c r="BM474" s="3" t="s">
        <v>165</v>
      </c>
      <c r="BN474" s="3" t="s">
        <v>165</v>
      </c>
      <c r="BO474" s="3" t="s">
        <v>165</v>
      </c>
      <c r="BP474" s="3" t="s">
        <v>165</v>
      </c>
      <c r="BQ474" s="3" t="s">
        <v>166</v>
      </c>
      <c r="BR474" s="3" t="s">
        <v>166</v>
      </c>
      <c r="BS474" s="3" t="s">
        <v>166</v>
      </c>
      <c r="BT474" s="3" t="s">
        <v>166</v>
      </c>
      <c r="BU474" s="3" t="s">
        <v>166</v>
      </c>
      <c r="BV474" s="3" t="s">
        <v>166</v>
      </c>
      <c r="BW474" s="3" t="s">
        <v>166</v>
      </c>
      <c r="CB474" s="3" t="s">
        <v>155</v>
      </c>
      <c r="CF474" s="3" t="s">
        <v>170</v>
      </c>
      <c r="CG474" s="3" t="s">
        <v>256</v>
      </c>
      <c r="CH474" s="3">
        <v>3.0</v>
      </c>
      <c r="CJ474" s="3" t="s">
        <v>382</v>
      </c>
      <c r="CS474" s="3" t="s">
        <v>153</v>
      </c>
      <c r="CT474" s="3" t="s">
        <v>299</v>
      </c>
      <c r="CU474" s="3" t="s">
        <v>320</v>
      </c>
      <c r="CV474" s="3" t="s">
        <v>701</v>
      </c>
      <c r="CW474" s="3" t="s">
        <v>302</v>
      </c>
      <c r="CX474" s="3" t="s">
        <v>177</v>
      </c>
      <c r="CY474" s="3" t="s">
        <v>221</v>
      </c>
      <c r="CZ474" s="3" t="s">
        <v>200</v>
      </c>
      <c r="DA474" s="3" t="s">
        <v>200</v>
      </c>
      <c r="DB474" s="3" t="s">
        <v>200</v>
      </c>
      <c r="DC474" s="3" t="s">
        <v>200</v>
      </c>
      <c r="DD474" s="3" t="s">
        <v>200</v>
      </c>
      <c r="DE474" s="3" t="s">
        <v>200</v>
      </c>
      <c r="DF474" s="3" t="s">
        <v>230</v>
      </c>
      <c r="DG474" s="3" t="s">
        <v>230</v>
      </c>
      <c r="DH474" s="3" t="s">
        <v>230</v>
      </c>
      <c r="DI474" s="3" t="s">
        <v>230</v>
      </c>
      <c r="DJ474" s="3" t="s">
        <v>230</v>
      </c>
      <c r="DK474" s="3" t="s">
        <v>197</v>
      </c>
      <c r="DL474" s="3" t="s">
        <v>197</v>
      </c>
      <c r="DM474" s="3" t="s">
        <v>197</v>
      </c>
      <c r="DN474" s="3" t="s">
        <v>197</v>
      </c>
      <c r="DO474" s="3" t="s">
        <v>197</v>
      </c>
      <c r="DP474" s="3" t="s">
        <v>197</v>
      </c>
      <c r="DQ474" s="3" t="s">
        <v>197</v>
      </c>
      <c r="DR474" s="3" t="s">
        <v>197</v>
      </c>
      <c r="DS474" s="3" t="s">
        <v>197</v>
      </c>
      <c r="DT474" s="3" t="s">
        <v>197</v>
      </c>
      <c r="DU474" s="3" t="s">
        <v>197</v>
      </c>
      <c r="DV474" s="3" t="s">
        <v>197</v>
      </c>
      <c r="DW474" s="3" t="s">
        <v>197</v>
      </c>
      <c r="DX474" s="3" t="s">
        <v>197</v>
      </c>
      <c r="DY474" s="3" t="s">
        <v>197</v>
      </c>
      <c r="DZ474" s="3" t="s">
        <v>197</v>
      </c>
      <c r="EA474" s="3" t="s">
        <v>155</v>
      </c>
      <c r="EB474" s="3" t="s">
        <v>155</v>
      </c>
      <c r="EC474" s="3" t="s">
        <v>155</v>
      </c>
      <c r="ED474" s="3" t="s">
        <v>155</v>
      </c>
      <c r="EE474" s="3" t="s">
        <v>155</v>
      </c>
      <c r="EF474" s="3" t="s">
        <v>155</v>
      </c>
      <c r="EG474" s="3" t="s">
        <v>155</v>
      </c>
      <c r="EH474" s="3" t="s">
        <v>204</v>
      </c>
      <c r="EI474" s="3" t="s">
        <v>204</v>
      </c>
      <c r="EJ474" s="3" t="s">
        <v>204</v>
      </c>
      <c r="EK474" s="3" t="s">
        <v>204</v>
      </c>
      <c r="EL474" s="3" t="s">
        <v>204</v>
      </c>
      <c r="EM474" s="3" t="s">
        <v>204</v>
      </c>
      <c r="EN474" s="3" t="s">
        <v>204</v>
      </c>
      <c r="EO474" s="3" t="s">
        <v>183</v>
      </c>
      <c r="EP474" s="3" t="s">
        <v>193</v>
      </c>
      <c r="EQ474" s="3" t="s">
        <v>183</v>
      </c>
      <c r="ER474" s="3" t="s">
        <v>183</v>
      </c>
      <c r="ES474" s="3" t="s">
        <v>183</v>
      </c>
      <c r="ET474" s="3" t="s">
        <v>183</v>
      </c>
      <c r="EU474" s="3" t="s">
        <v>183</v>
      </c>
      <c r="EV474" s="3" t="s">
        <v>789</v>
      </c>
      <c r="EW474" s="4" t="str">
        <f>TEXT("6290191942422957414","0")</f>
        <v>6290191942422957414</v>
      </c>
    </row>
    <row r="475">
      <c r="A475" s="2">
        <v>45860.63449074074</v>
      </c>
      <c r="B475" s="3" t="s">
        <v>153</v>
      </c>
      <c r="C475" s="3" t="s">
        <v>155</v>
      </c>
      <c r="E475" s="3" t="s">
        <v>155</v>
      </c>
      <c r="F475" s="3" t="s">
        <v>155</v>
      </c>
      <c r="G475" s="3" t="s">
        <v>155</v>
      </c>
      <c r="J475" s="3" t="s">
        <v>186</v>
      </c>
      <c r="O475" s="3" t="s">
        <v>186</v>
      </c>
      <c r="S475" s="3" t="s">
        <v>158</v>
      </c>
      <c r="X475" s="3" t="s">
        <v>158</v>
      </c>
      <c r="AB475" s="3" t="s">
        <v>157</v>
      </c>
      <c r="AC475" s="3" t="s">
        <v>158</v>
      </c>
      <c r="AG475" s="3" t="s">
        <v>217</v>
      </c>
      <c r="AH475" s="3">
        <v>2023.0</v>
      </c>
      <c r="AI475" s="3" t="s">
        <v>279</v>
      </c>
      <c r="AO475" s="3" t="s">
        <v>153</v>
      </c>
      <c r="AP475" s="3" t="s">
        <v>250</v>
      </c>
      <c r="AQ475" s="3" t="s">
        <v>250</v>
      </c>
      <c r="AR475" s="3" t="s">
        <v>210</v>
      </c>
      <c r="AS475" s="3" t="s">
        <v>190</v>
      </c>
      <c r="AT475" s="3" t="s">
        <v>234</v>
      </c>
      <c r="AU475" s="3" t="s">
        <v>153</v>
      </c>
      <c r="AV475" s="3" t="s">
        <v>153</v>
      </c>
      <c r="AW475" s="3" t="s">
        <v>355</v>
      </c>
      <c r="AX475" s="3" t="s">
        <v>153</v>
      </c>
      <c r="AY475" s="3" t="s">
        <v>244</v>
      </c>
      <c r="AZ475" s="3" t="s">
        <v>155</v>
      </c>
      <c r="BA475" s="3" t="s">
        <v>155</v>
      </c>
      <c r="BB475" s="3" t="s">
        <v>155</v>
      </c>
      <c r="BC475" s="3" t="s">
        <v>155</v>
      </c>
      <c r="BD475" s="3" t="s">
        <v>153</v>
      </c>
      <c r="BE475" s="3" t="s">
        <v>227</v>
      </c>
      <c r="BF475" s="3" t="s">
        <v>227</v>
      </c>
      <c r="BG475" s="3" t="s">
        <v>227</v>
      </c>
      <c r="BH475" s="3" t="s">
        <v>227</v>
      </c>
      <c r="BI475" s="3" t="s">
        <v>195</v>
      </c>
      <c r="BJ475" s="3" t="s">
        <v>193</v>
      </c>
      <c r="BK475" s="3" t="s">
        <v>193</v>
      </c>
      <c r="BL475" s="3" t="s">
        <v>193</v>
      </c>
      <c r="BM475" s="3" t="s">
        <v>193</v>
      </c>
      <c r="BN475" s="3" t="s">
        <v>193</v>
      </c>
      <c r="BO475" s="3" t="s">
        <v>193</v>
      </c>
      <c r="BP475" s="3" t="s">
        <v>193</v>
      </c>
      <c r="BQ475" s="3" t="s">
        <v>181</v>
      </c>
      <c r="BR475" s="3" t="s">
        <v>196</v>
      </c>
      <c r="BS475" s="3" t="s">
        <v>196</v>
      </c>
      <c r="BT475" s="3" t="s">
        <v>166</v>
      </c>
      <c r="BU475" s="3" t="s">
        <v>166</v>
      </c>
      <c r="BV475" s="3" t="s">
        <v>166</v>
      </c>
      <c r="BW475" s="3" t="s">
        <v>166</v>
      </c>
      <c r="BX475" s="3" t="s">
        <v>195</v>
      </c>
      <c r="BY475" s="3" t="s">
        <v>195</v>
      </c>
      <c r="BZ475" s="3" t="s">
        <v>193</v>
      </c>
      <c r="CA475" s="3" t="s">
        <v>195</v>
      </c>
      <c r="CB475" s="3" t="s">
        <v>155</v>
      </c>
      <c r="CF475" s="3" t="s">
        <v>155</v>
      </c>
      <c r="CG475" s="3" t="s">
        <v>155</v>
      </c>
      <c r="CH475" s="3">
        <v>0.0</v>
      </c>
      <c r="CI475" s="3" t="s">
        <v>172</v>
      </c>
      <c r="CS475" s="3" t="s">
        <v>155</v>
      </c>
      <c r="CY475" s="3" t="s">
        <v>180</v>
      </c>
      <c r="CZ475" s="3" t="s">
        <v>179</v>
      </c>
      <c r="DA475" s="3" t="s">
        <v>179</v>
      </c>
      <c r="DB475" s="3" t="s">
        <v>179</v>
      </c>
      <c r="DC475" s="3" t="s">
        <v>200</v>
      </c>
      <c r="DD475" s="3" t="s">
        <v>200</v>
      </c>
      <c r="DE475" s="3" t="s">
        <v>200</v>
      </c>
      <c r="DF475" s="3" t="s">
        <v>180</v>
      </c>
      <c r="DG475" s="3" t="s">
        <v>180</v>
      </c>
      <c r="DH475" s="3" t="s">
        <v>180</v>
      </c>
      <c r="DI475" s="3" t="s">
        <v>180</v>
      </c>
      <c r="DJ475" s="3" t="s">
        <v>180</v>
      </c>
      <c r="DK475" s="3" t="s">
        <v>202</v>
      </c>
      <c r="DL475" s="3" t="s">
        <v>197</v>
      </c>
      <c r="DM475" s="3" t="s">
        <v>202</v>
      </c>
      <c r="DN475" s="3" t="s">
        <v>202</v>
      </c>
      <c r="DO475" s="3" t="s">
        <v>202</v>
      </c>
      <c r="DP475" s="3" t="s">
        <v>202</v>
      </c>
      <c r="DQ475" s="3" t="s">
        <v>203</v>
      </c>
      <c r="DR475" s="3" t="s">
        <v>203</v>
      </c>
      <c r="DS475" s="3" t="s">
        <v>203</v>
      </c>
      <c r="DT475" s="3" t="s">
        <v>203</v>
      </c>
      <c r="DU475" s="3" t="s">
        <v>202</v>
      </c>
      <c r="DV475" s="3" t="s">
        <v>202</v>
      </c>
      <c r="DW475" s="3" t="s">
        <v>202</v>
      </c>
      <c r="DX475" s="3" t="s">
        <v>202</v>
      </c>
      <c r="DY475" s="3" t="s">
        <v>202</v>
      </c>
      <c r="DZ475" s="3" t="s">
        <v>202</v>
      </c>
      <c r="EA475" s="3" t="s">
        <v>155</v>
      </c>
      <c r="EB475" s="3" t="s">
        <v>155</v>
      </c>
      <c r="EC475" s="3" t="s">
        <v>155</v>
      </c>
      <c r="ED475" s="3" t="s">
        <v>155</v>
      </c>
      <c r="EE475" s="3" t="s">
        <v>155</v>
      </c>
      <c r="EF475" s="3" t="s">
        <v>155</v>
      </c>
      <c r="EG475" s="3" t="s">
        <v>155</v>
      </c>
      <c r="EH475" s="3" t="s">
        <v>204</v>
      </c>
      <c r="EI475" s="3" t="s">
        <v>204</v>
      </c>
      <c r="EJ475" s="3" t="s">
        <v>204</v>
      </c>
      <c r="EK475" s="3" t="s">
        <v>247</v>
      </c>
      <c r="EL475" s="3" t="s">
        <v>182</v>
      </c>
      <c r="EM475" s="3" t="s">
        <v>247</v>
      </c>
      <c r="EN475" s="3" t="s">
        <v>215</v>
      </c>
      <c r="EO475" s="3" t="s">
        <v>192</v>
      </c>
      <c r="EP475" s="3" t="s">
        <v>192</v>
      </c>
      <c r="EQ475" s="3" t="s">
        <v>192</v>
      </c>
      <c r="ER475" s="3" t="s">
        <v>206</v>
      </c>
      <c r="ES475" s="3" t="s">
        <v>206</v>
      </c>
      <c r="ET475" s="3" t="s">
        <v>206</v>
      </c>
      <c r="EU475" s="3" t="s">
        <v>206</v>
      </c>
      <c r="EV475" s="3" t="s">
        <v>287</v>
      </c>
      <c r="EW475" s="4" t="str">
        <f>TEXT("6290208206854265389","0")</f>
        <v>6290208206854265389</v>
      </c>
    </row>
    <row r="476">
      <c r="A476" s="2">
        <v>45860.6408912037</v>
      </c>
      <c r="B476" s="3" t="s">
        <v>153</v>
      </c>
      <c r="C476" s="3" t="s">
        <v>155</v>
      </c>
      <c r="E476" s="3" t="s">
        <v>155</v>
      </c>
      <c r="F476" s="3" t="s">
        <v>155</v>
      </c>
      <c r="G476" s="3" t="s">
        <v>153</v>
      </c>
      <c r="J476" s="3" t="s">
        <v>186</v>
      </c>
      <c r="N476" s="3" t="s">
        <v>158</v>
      </c>
      <c r="S476" s="3" t="s">
        <v>158</v>
      </c>
      <c r="W476" s="3" t="s">
        <v>157</v>
      </c>
      <c r="AB476" s="3" t="s">
        <v>157</v>
      </c>
      <c r="AG476" s="3" t="s">
        <v>159</v>
      </c>
      <c r="AH476" s="3">
        <v>2016.0</v>
      </c>
      <c r="AI476" s="3" t="s">
        <v>187</v>
      </c>
      <c r="AK476" s="3" t="s">
        <v>258</v>
      </c>
      <c r="AN476" s="3" t="s">
        <v>246</v>
      </c>
      <c r="AP476" s="3" t="s">
        <v>190</v>
      </c>
      <c r="AQ476" s="3" t="s">
        <v>190</v>
      </c>
      <c r="AR476" s="3" t="s">
        <v>210</v>
      </c>
      <c r="AS476" s="3" t="s">
        <v>243</v>
      </c>
      <c r="AT476" s="3" t="s">
        <v>234</v>
      </c>
      <c r="AU476" s="3" t="s">
        <v>153</v>
      </c>
      <c r="AV476" s="3" t="s">
        <v>153</v>
      </c>
      <c r="AW476" s="3" t="s">
        <v>163</v>
      </c>
      <c r="AX476" s="3" t="s">
        <v>153</v>
      </c>
      <c r="AY476" s="3" t="s">
        <v>212</v>
      </c>
      <c r="BD476" s="3" t="s">
        <v>153</v>
      </c>
      <c r="BE476" s="3" t="s">
        <v>227</v>
      </c>
      <c r="BF476" s="3" t="s">
        <v>227</v>
      </c>
      <c r="BG476" s="3" t="s">
        <v>227</v>
      </c>
      <c r="BH476" s="3" t="s">
        <v>227</v>
      </c>
      <c r="BI476" s="3" t="s">
        <v>194</v>
      </c>
      <c r="BJ476" s="3" t="s">
        <v>192</v>
      </c>
      <c r="BK476" s="3" t="s">
        <v>194</v>
      </c>
      <c r="BL476" s="3" t="s">
        <v>194</v>
      </c>
      <c r="BM476" s="3" t="s">
        <v>192</v>
      </c>
      <c r="BN476" s="3" t="s">
        <v>194</v>
      </c>
      <c r="BO476" s="3" t="s">
        <v>194</v>
      </c>
      <c r="BP476" s="3" t="s">
        <v>194</v>
      </c>
      <c r="BQ476" s="3" t="s">
        <v>181</v>
      </c>
      <c r="BR476" s="3" t="s">
        <v>181</v>
      </c>
      <c r="BS476" s="3" t="s">
        <v>203</v>
      </c>
      <c r="BT476" s="3" t="s">
        <v>181</v>
      </c>
      <c r="BU476" s="3" t="s">
        <v>181</v>
      </c>
      <c r="BV476" s="3" t="s">
        <v>181</v>
      </c>
      <c r="BW476" s="3" t="s">
        <v>196</v>
      </c>
      <c r="BX476" s="3" t="s">
        <v>192</v>
      </c>
      <c r="BY476" s="3" t="s">
        <v>192</v>
      </c>
      <c r="BZ476" s="3" t="s">
        <v>195</v>
      </c>
      <c r="CA476" s="3" t="s">
        <v>195</v>
      </c>
      <c r="CB476" s="3" t="s">
        <v>155</v>
      </c>
      <c r="CF476" s="3" t="s">
        <v>155</v>
      </c>
      <c r="CG476" s="3" t="s">
        <v>198</v>
      </c>
      <c r="CH476" s="3">
        <v>1.0</v>
      </c>
      <c r="CI476" s="3" t="s">
        <v>172</v>
      </c>
      <c r="CS476" s="3" t="s">
        <v>155</v>
      </c>
      <c r="CY476" s="3" t="s">
        <v>180</v>
      </c>
      <c r="CZ476" s="3" t="s">
        <v>229</v>
      </c>
      <c r="DA476" s="3" t="s">
        <v>229</v>
      </c>
      <c r="DB476" s="3" t="s">
        <v>229</v>
      </c>
      <c r="DC476" s="3" t="s">
        <v>199</v>
      </c>
      <c r="DD476" s="3" t="s">
        <v>199</v>
      </c>
      <c r="DE476" s="3" t="s">
        <v>179</v>
      </c>
      <c r="DF476" s="3" t="s">
        <v>180</v>
      </c>
      <c r="DG476" s="3" t="s">
        <v>180</v>
      </c>
      <c r="DH476" s="3" t="s">
        <v>201</v>
      </c>
      <c r="DI476" s="3" t="s">
        <v>180</v>
      </c>
      <c r="DJ476" s="3" t="s">
        <v>180</v>
      </c>
      <c r="DK476" s="3" t="s">
        <v>181</v>
      </c>
      <c r="DL476" s="3" t="s">
        <v>181</v>
      </c>
      <c r="DM476" s="3" t="s">
        <v>197</v>
      </c>
      <c r="DN476" s="3" t="s">
        <v>197</v>
      </c>
      <c r="DO476" s="3" t="s">
        <v>197</v>
      </c>
      <c r="DP476" s="3" t="s">
        <v>197</v>
      </c>
      <c r="DQ476" s="3" t="s">
        <v>197</v>
      </c>
      <c r="DR476" s="3" t="s">
        <v>197</v>
      </c>
      <c r="DS476" s="3" t="s">
        <v>196</v>
      </c>
      <c r="DT476" s="3" t="s">
        <v>196</v>
      </c>
      <c r="DU476" s="3" t="s">
        <v>196</v>
      </c>
      <c r="DV476" s="3" t="s">
        <v>196</v>
      </c>
      <c r="DW476" s="3" t="s">
        <v>197</v>
      </c>
      <c r="DX476" s="3" t="s">
        <v>181</v>
      </c>
      <c r="DY476" s="3" t="s">
        <v>196</v>
      </c>
      <c r="DZ476" s="3" t="s">
        <v>196</v>
      </c>
      <c r="EA476" s="3" t="s">
        <v>155</v>
      </c>
      <c r="EB476" s="3" t="s">
        <v>155</v>
      </c>
      <c r="EC476" s="3" t="s">
        <v>155</v>
      </c>
      <c r="ED476" s="3" t="s">
        <v>155</v>
      </c>
      <c r="EE476" s="3" t="s">
        <v>155</v>
      </c>
      <c r="EF476" s="3" t="s">
        <v>155</v>
      </c>
      <c r="EG476" s="3" t="s">
        <v>155</v>
      </c>
      <c r="EH476" s="3" t="s">
        <v>204</v>
      </c>
      <c r="EI476" s="3" t="s">
        <v>204</v>
      </c>
      <c r="EJ476" s="3" t="s">
        <v>204</v>
      </c>
      <c r="EK476" s="3" t="s">
        <v>204</v>
      </c>
      <c r="EL476" s="3" t="s">
        <v>182</v>
      </c>
      <c r="EM476" s="3" t="s">
        <v>215</v>
      </c>
      <c r="EN476" s="3" t="s">
        <v>182</v>
      </c>
      <c r="EO476" s="3" t="s">
        <v>205</v>
      </c>
      <c r="EP476" s="3" t="s">
        <v>192</v>
      </c>
      <c r="EQ476" s="3" t="s">
        <v>192</v>
      </c>
      <c r="ER476" s="3" t="s">
        <v>183</v>
      </c>
      <c r="ES476" s="3" t="s">
        <v>193</v>
      </c>
      <c r="ET476" s="3" t="s">
        <v>205</v>
      </c>
      <c r="EU476" s="3" t="s">
        <v>205</v>
      </c>
      <c r="EV476" s="3" t="s">
        <v>790</v>
      </c>
      <c r="EW476" s="4" t="str">
        <f>TEXT("6290213739235702439","0")</f>
        <v>6290213739235702439</v>
      </c>
    </row>
    <row r="477">
      <c r="A477" s="2">
        <v>45860.658101851855</v>
      </c>
      <c r="B477" s="3" t="s">
        <v>153</v>
      </c>
      <c r="C477" s="3" t="s">
        <v>155</v>
      </c>
      <c r="E477" s="3" t="s">
        <v>153</v>
      </c>
      <c r="F477" s="3" t="s">
        <v>153</v>
      </c>
      <c r="G477" s="3" t="s">
        <v>155</v>
      </c>
      <c r="K477" s="3" t="s">
        <v>185</v>
      </c>
      <c r="P477" s="3" t="s">
        <v>185</v>
      </c>
      <c r="T477" s="3" t="s">
        <v>186</v>
      </c>
      <c r="X477" s="3" t="s">
        <v>158</v>
      </c>
      <c r="AC477" s="3" t="s">
        <v>158</v>
      </c>
      <c r="AG477" s="3" t="s">
        <v>217</v>
      </c>
      <c r="AH477" s="3">
        <v>2021.0</v>
      </c>
      <c r="AI477" s="3" t="s">
        <v>187</v>
      </c>
      <c r="AJ477" s="3" t="s">
        <v>188</v>
      </c>
      <c r="AN477" s="3" t="s">
        <v>233</v>
      </c>
      <c r="AP477" s="3" t="s">
        <v>190</v>
      </c>
      <c r="AQ477" s="3" t="s">
        <v>190</v>
      </c>
      <c r="AR477" s="3" t="s">
        <v>190</v>
      </c>
      <c r="AS477" s="3" t="s">
        <v>190</v>
      </c>
      <c r="AT477" s="3" t="s">
        <v>218</v>
      </c>
      <c r="AU477" s="3" t="s">
        <v>153</v>
      </c>
      <c r="AV477" s="3" t="s">
        <v>153</v>
      </c>
      <c r="AW477" s="3" t="s">
        <v>163</v>
      </c>
      <c r="AX477" s="3" t="s">
        <v>153</v>
      </c>
      <c r="AY477" s="3" t="s">
        <v>244</v>
      </c>
      <c r="AZ477" s="3" t="s">
        <v>155</v>
      </c>
      <c r="BA477" s="3" t="s">
        <v>153</v>
      </c>
      <c r="BB477" s="3" t="s">
        <v>239</v>
      </c>
      <c r="BC477" s="3" t="s">
        <v>153</v>
      </c>
      <c r="BD477" s="3" t="s">
        <v>153</v>
      </c>
      <c r="BE477" s="3" t="s">
        <v>227</v>
      </c>
      <c r="BF477" s="3" t="s">
        <v>227</v>
      </c>
      <c r="BG477" s="3" t="s">
        <v>227</v>
      </c>
      <c r="BH477" s="3" t="s">
        <v>227</v>
      </c>
      <c r="BI477" s="3" t="s">
        <v>193</v>
      </c>
      <c r="BJ477" s="3" t="s">
        <v>193</v>
      </c>
      <c r="BK477" s="3" t="s">
        <v>193</v>
      </c>
      <c r="BL477" s="3" t="s">
        <v>193</v>
      </c>
      <c r="BM477" s="3" t="s">
        <v>193</v>
      </c>
      <c r="BN477" s="3" t="s">
        <v>193</v>
      </c>
      <c r="BO477" s="3" t="s">
        <v>193</v>
      </c>
      <c r="BP477" s="3" t="s">
        <v>193</v>
      </c>
      <c r="BQ477" s="3" t="s">
        <v>166</v>
      </c>
      <c r="BR477" s="3" t="s">
        <v>166</v>
      </c>
      <c r="BS477" s="3" t="s">
        <v>166</v>
      </c>
      <c r="BT477" s="3" t="s">
        <v>166</v>
      </c>
      <c r="BU477" s="3" t="s">
        <v>166</v>
      </c>
      <c r="BV477" s="3" t="s">
        <v>166</v>
      </c>
      <c r="BW477" s="3" t="s">
        <v>166</v>
      </c>
      <c r="BX477" s="3" t="s">
        <v>193</v>
      </c>
      <c r="BY477" s="3" t="s">
        <v>193</v>
      </c>
      <c r="BZ477" s="3" t="s">
        <v>193</v>
      </c>
      <c r="CA477" s="3" t="s">
        <v>193</v>
      </c>
      <c r="CB477" s="3" t="s">
        <v>155</v>
      </c>
      <c r="CF477" s="3" t="s">
        <v>155</v>
      </c>
      <c r="CG477" s="3" t="s">
        <v>155</v>
      </c>
      <c r="CH477" s="3">
        <v>0.0</v>
      </c>
      <c r="CI477" s="3" t="s">
        <v>172</v>
      </c>
      <c r="CS477" s="3" t="s">
        <v>155</v>
      </c>
      <c r="CY477" s="3" t="s">
        <v>180</v>
      </c>
      <c r="CZ477" s="3" t="s">
        <v>200</v>
      </c>
      <c r="DA477" s="3" t="s">
        <v>179</v>
      </c>
      <c r="DB477" s="3" t="s">
        <v>200</v>
      </c>
      <c r="DC477" s="3" t="s">
        <v>179</v>
      </c>
      <c r="DD477" s="3" t="s">
        <v>200</v>
      </c>
      <c r="DE477" s="3" t="s">
        <v>200</v>
      </c>
      <c r="DF477" s="3" t="s">
        <v>230</v>
      </c>
      <c r="DG477" s="3" t="s">
        <v>230</v>
      </c>
      <c r="DH477" s="3" t="s">
        <v>230</v>
      </c>
      <c r="DI477" s="3" t="s">
        <v>230</v>
      </c>
      <c r="DJ477" s="3" t="s">
        <v>230</v>
      </c>
      <c r="DK477" s="3" t="s">
        <v>197</v>
      </c>
      <c r="DL477" s="3" t="s">
        <v>197</v>
      </c>
      <c r="DM477" s="3" t="s">
        <v>197</v>
      </c>
      <c r="DN477" s="3" t="s">
        <v>197</v>
      </c>
      <c r="DO477" s="3" t="s">
        <v>197</v>
      </c>
      <c r="DP477" s="3" t="s">
        <v>197</v>
      </c>
      <c r="DQ477" s="3" t="s">
        <v>197</v>
      </c>
      <c r="DR477" s="3" t="s">
        <v>202</v>
      </c>
      <c r="DS477" s="3" t="s">
        <v>202</v>
      </c>
      <c r="DT477" s="3" t="s">
        <v>202</v>
      </c>
      <c r="DU477" s="3" t="s">
        <v>202</v>
      </c>
      <c r="DV477" s="3" t="s">
        <v>202</v>
      </c>
      <c r="DW477" s="3" t="s">
        <v>202</v>
      </c>
      <c r="DX477" s="3" t="s">
        <v>202</v>
      </c>
      <c r="DY477" s="3" t="s">
        <v>202</v>
      </c>
      <c r="DZ477" s="3" t="s">
        <v>202</v>
      </c>
      <c r="EA477" s="3" t="s">
        <v>155</v>
      </c>
      <c r="EB477" s="3" t="s">
        <v>155</v>
      </c>
      <c r="EC477" s="3" t="s">
        <v>155</v>
      </c>
      <c r="ED477" s="3" t="s">
        <v>155</v>
      </c>
      <c r="EE477" s="3" t="s">
        <v>155</v>
      </c>
      <c r="EF477" s="3" t="s">
        <v>155</v>
      </c>
      <c r="EG477" s="3" t="s">
        <v>155</v>
      </c>
      <c r="EH477" s="3" t="s">
        <v>204</v>
      </c>
      <c r="EI477" s="3" t="s">
        <v>204</v>
      </c>
      <c r="EJ477" s="3" t="s">
        <v>204</v>
      </c>
      <c r="EK477" s="3" t="s">
        <v>204</v>
      </c>
      <c r="EL477" s="3" t="s">
        <v>182</v>
      </c>
      <c r="EM477" s="3" t="s">
        <v>182</v>
      </c>
      <c r="EN477" s="3" t="s">
        <v>204</v>
      </c>
      <c r="EO477" s="3" t="s">
        <v>192</v>
      </c>
      <c r="EP477" s="3" t="s">
        <v>192</v>
      </c>
      <c r="EQ477" s="3" t="s">
        <v>192</v>
      </c>
      <c r="ER477" s="3" t="s">
        <v>192</v>
      </c>
      <c r="ES477" s="3" t="s">
        <v>192</v>
      </c>
      <c r="ET477" s="3" t="s">
        <v>192</v>
      </c>
      <c r="EU477" s="3" t="s">
        <v>192</v>
      </c>
      <c r="EV477" s="3" t="s">
        <v>791</v>
      </c>
      <c r="EW477" s="4" t="str">
        <f>TEXT("6290228603057628951","0")</f>
        <v>6290228603057628951</v>
      </c>
    </row>
    <row r="478">
      <c r="A478" s="2">
        <v>45860.65961805556</v>
      </c>
      <c r="B478" s="3" t="s">
        <v>153</v>
      </c>
      <c r="C478" s="3" t="s">
        <v>153</v>
      </c>
      <c r="D478" s="3" t="s">
        <v>444</v>
      </c>
      <c r="E478" s="3" t="s">
        <v>155</v>
      </c>
      <c r="F478" s="3" t="s">
        <v>155</v>
      </c>
      <c r="G478" s="3" t="s">
        <v>153</v>
      </c>
      <c r="J478" s="3" t="s">
        <v>186</v>
      </c>
      <c r="M478" s="3" t="s">
        <v>157</v>
      </c>
      <c r="R478" s="3" t="s">
        <v>157</v>
      </c>
      <c r="W478" s="3" t="s">
        <v>157</v>
      </c>
      <c r="AC478" s="3" t="s">
        <v>158</v>
      </c>
      <c r="AG478" s="3" t="s">
        <v>159</v>
      </c>
      <c r="AH478" s="3">
        <v>2020.0</v>
      </c>
      <c r="AI478" s="3" t="s">
        <v>187</v>
      </c>
      <c r="AJ478" s="3" t="s">
        <v>188</v>
      </c>
      <c r="AN478" s="3" t="s">
        <v>246</v>
      </c>
      <c r="AP478" s="3" t="s">
        <v>250</v>
      </c>
      <c r="AQ478" s="3" t="s">
        <v>190</v>
      </c>
      <c r="AR478" s="3" t="s">
        <v>190</v>
      </c>
      <c r="AS478" s="3" t="s">
        <v>190</v>
      </c>
      <c r="AT478" s="3" t="s">
        <v>218</v>
      </c>
      <c r="AU478" s="3" t="s">
        <v>153</v>
      </c>
      <c r="AV478" s="3" t="s">
        <v>153</v>
      </c>
      <c r="AW478" s="3" t="s">
        <v>219</v>
      </c>
      <c r="AX478" s="3" t="s">
        <v>153</v>
      </c>
      <c r="AY478" s="3" t="s">
        <v>297</v>
      </c>
      <c r="BD478" s="3" t="s">
        <v>153</v>
      </c>
      <c r="BE478" s="3" t="s">
        <v>156</v>
      </c>
      <c r="BF478" s="3" t="s">
        <v>164</v>
      </c>
      <c r="BG478" s="3" t="s">
        <v>156</v>
      </c>
      <c r="BH478" s="3" t="s">
        <v>213</v>
      </c>
      <c r="BI478" s="3" t="s">
        <v>193</v>
      </c>
      <c r="BJ478" s="3" t="s">
        <v>193</v>
      </c>
      <c r="BK478" s="3" t="s">
        <v>193</v>
      </c>
      <c r="BL478" s="3" t="s">
        <v>193</v>
      </c>
      <c r="BM478" s="3" t="s">
        <v>193</v>
      </c>
      <c r="BN478" s="3" t="s">
        <v>193</v>
      </c>
      <c r="BO478" s="3" t="s">
        <v>193</v>
      </c>
      <c r="BP478" s="3" t="s">
        <v>193</v>
      </c>
      <c r="BQ478" s="3" t="s">
        <v>196</v>
      </c>
      <c r="BR478" s="3" t="s">
        <v>166</v>
      </c>
      <c r="BS478" s="3" t="s">
        <v>197</v>
      </c>
      <c r="BT478" s="3" t="s">
        <v>166</v>
      </c>
      <c r="BU478" s="3" t="s">
        <v>166</v>
      </c>
      <c r="BV478" s="3" t="s">
        <v>166</v>
      </c>
      <c r="BW478" s="3" t="s">
        <v>166</v>
      </c>
      <c r="BX478" s="3" t="s">
        <v>193</v>
      </c>
      <c r="BY478" s="3" t="s">
        <v>193</v>
      </c>
      <c r="BZ478" s="3" t="s">
        <v>193</v>
      </c>
      <c r="CA478" s="3" t="s">
        <v>193</v>
      </c>
      <c r="CB478" s="3" t="s">
        <v>153</v>
      </c>
      <c r="CC478" s="3" t="s">
        <v>167</v>
      </c>
      <c r="CD478" s="3" t="s">
        <v>168</v>
      </c>
      <c r="CE478" s="3" t="s">
        <v>155</v>
      </c>
      <c r="CF478" s="3" t="s">
        <v>155</v>
      </c>
      <c r="CG478" s="3" t="s">
        <v>155</v>
      </c>
      <c r="CH478" s="3">
        <v>0.0</v>
      </c>
      <c r="CI478" s="3" t="s">
        <v>172</v>
      </c>
      <c r="CS478" s="3" t="s">
        <v>155</v>
      </c>
      <c r="CY478" s="3" t="s">
        <v>221</v>
      </c>
      <c r="CZ478" s="3" t="s">
        <v>200</v>
      </c>
      <c r="DA478" s="3" t="s">
        <v>179</v>
      </c>
      <c r="DB478" s="3" t="s">
        <v>229</v>
      </c>
      <c r="DC478" s="3" t="s">
        <v>200</v>
      </c>
      <c r="DD478" s="3" t="s">
        <v>200</v>
      </c>
      <c r="DE478" s="3" t="s">
        <v>200</v>
      </c>
      <c r="DF478" s="3" t="s">
        <v>178</v>
      </c>
      <c r="DG478" s="3" t="s">
        <v>178</v>
      </c>
      <c r="DH478" s="3" t="s">
        <v>178</v>
      </c>
      <c r="DI478" s="3" t="s">
        <v>178</v>
      </c>
      <c r="DJ478" s="3" t="s">
        <v>178</v>
      </c>
      <c r="DK478" s="3" t="s">
        <v>196</v>
      </c>
      <c r="DL478" s="3" t="s">
        <v>197</v>
      </c>
      <c r="DM478" s="3" t="s">
        <v>202</v>
      </c>
      <c r="DN478" s="3" t="s">
        <v>202</v>
      </c>
      <c r="DO478" s="3" t="s">
        <v>202</v>
      </c>
      <c r="DP478" s="3" t="s">
        <v>202</v>
      </c>
      <c r="DQ478" s="3" t="s">
        <v>202</v>
      </c>
      <c r="DR478" s="3" t="s">
        <v>202</v>
      </c>
      <c r="DS478" s="3" t="s">
        <v>181</v>
      </c>
      <c r="DT478" s="3" t="s">
        <v>181</v>
      </c>
      <c r="DU478" s="3" t="s">
        <v>202</v>
      </c>
      <c r="DV478" s="3" t="s">
        <v>202</v>
      </c>
      <c r="DW478" s="3" t="s">
        <v>202</v>
      </c>
      <c r="DX478" s="3" t="s">
        <v>202</v>
      </c>
      <c r="DY478" s="3" t="s">
        <v>202</v>
      </c>
      <c r="DZ478" s="3" t="s">
        <v>202</v>
      </c>
      <c r="EA478" s="3" t="s">
        <v>155</v>
      </c>
      <c r="EB478" s="3" t="s">
        <v>155</v>
      </c>
      <c r="EC478" s="3" t="s">
        <v>155</v>
      </c>
      <c r="ED478" s="3" t="s">
        <v>155</v>
      </c>
      <c r="EE478" s="3" t="s">
        <v>155</v>
      </c>
      <c r="EF478" s="3" t="s">
        <v>155</v>
      </c>
      <c r="EG478" s="3" t="s">
        <v>155</v>
      </c>
      <c r="EH478" s="3" t="s">
        <v>222</v>
      </c>
      <c r="EI478" s="3" t="s">
        <v>222</v>
      </c>
      <c r="EJ478" s="3" t="s">
        <v>215</v>
      </c>
      <c r="EK478" s="3" t="s">
        <v>182</v>
      </c>
      <c r="EL478" s="3" t="s">
        <v>182</v>
      </c>
      <c r="EM478" s="3" t="s">
        <v>182</v>
      </c>
      <c r="EN478" s="3" t="s">
        <v>247</v>
      </c>
      <c r="EO478" s="3" t="s">
        <v>192</v>
      </c>
      <c r="EP478" s="3" t="s">
        <v>192</v>
      </c>
      <c r="EQ478" s="3" t="s">
        <v>206</v>
      </c>
      <c r="ER478" s="3" t="s">
        <v>192</v>
      </c>
      <c r="ES478" s="3" t="s">
        <v>192</v>
      </c>
      <c r="ET478" s="3" t="s">
        <v>192</v>
      </c>
      <c r="EU478" s="3" t="s">
        <v>192</v>
      </c>
      <c r="EV478" s="3" t="s">
        <v>792</v>
      </c>
      <c r="EW478" s="4" t="str">
        <f>TEXT("6290229913419165349","0")</f>
        <v>6290229913419165349</v>
      </c>
    </row>
    <row r="479">
      <c r="A479" s="2">
        <v>45860.67744212963</v>
      </c>
      <c r="B479" s="3" t="s">
        <v>153</v>
      </c>
      <c r="C479" s="3" t="s">
        <v>153</v>
      </c>
      <c r="D479" s="3" t="s">
        <v>284</v>
      </c>
      <c r="E479" s="3" t="s">
        <v>155</v>
      </c>
      <c r="F479" s="3" t="s">
        <v>155</v>
      </c>
      <c r="G479" s="3" t="s">
        <v>155</v>
      </c>
      <c r="J479" s="3" t="s">
        <v>186</v>
      </c>
      <c r="O479" s="3" t="s">
        <v>186</v>
      </c>
      <c r="R479" s="3" t="s">
        <v>157</v>
      </c>
      <c r="W479" s="3" t="s">
        <v>157</v>
      </c>
      <c r="AB479" s="3" t="s">
        <v>157</v>
      </c>
      <c r="AG479" s="3" t="s">
        <v>217</v>
      </c>
      <c r="AH479" s="3">
        <v>2010.0</v>
      </c>
      <c r="AI479" s="3" t="s">
        <v>279</v>
      </c>
      <c r="AO479" s="3" t="s">
        <v>153</v>
      </c>
      <c r="AP479" s="3" t="s">
        <v>225</v>
      </c>
      <c r="AQ479" s="3" t="s">
        <v>225</v>
      </c>
      <c r="AR479" s="3" t="s">
        <v>225</v>
      </c>
      <c r="AS479" s="3" t="s">
        <v>225</v>
      </c>
      <c r="AT479" s="3" t="s">
        <v>234</v>
      </c>
      <c r="AU479" s="3" t="s">
        <v>155</v>
      </c>
      <c r="BD479" s="3" t="s">
        <v>153</v>
      </c>
      <c r="BE479" s="3" t="s">
        <v>156</v>
      </c>
      <c r="BF479" s="3" t="s">
        <v>191</v>
      </c>
      <c r="BG479" s="3" t="s">
        <v>156</v>
      </c>
      <c r="BH479" s="3" t="s">
        <v>191</v>
      </c>
      <c r="BI479" s="3" t="s">
        <v>192</v>
      </c>
      <c r="BJ479" s="3" t="s">
        <v>194</v>
      </c>
      <c r="BK479" s="3" t="s">
        <v>192</v>
      </c>
      <c r="BL479" s="3" t="s">
        <v>194</v>
      </c>
      <c r="BM479" s="3" t="s">
        <v>193</v>
      </c>
      <c r="BN479" s="3" t="s">
        <v>192</v>
      </c>
      <c r="BO479" s="3" t="s">
        <v>194</v>
      </c>
      <c r="BP479" s="3" t="s">
        <v>194</v>
      </c>
      <c r="BQ479" s="3" t="s">
        <v>196</v>
      </c>
      <c r="BR479" s="3" t="s">
        <v>166</v>
      </c>
      <c r="BS479" s="3" t="s">
        <v>197</v>
      </c>
      <c r="BT479" s="3" t="s">
        <v>196</v>
      </c>
      <c r="BU479" s="3" t="s">
        <v>181</v>
      </c>
      <c r="BV479" s="3" t="s">
        <v>181</v>
      </c>
      <c r="BW479" s="3" t="s">
        <v>196</v>
      </c>
      <c r="CB479" s="3" t="s">
        <v>155</v>
      </c>
      <c r="CF479" s="3" t="s">
        <v>155</v>
      </c>
      <c r="CG479" s="3" t="s">
        <v>155</v>
      </c>
      <c r="CH479" s="3">
        <v>1.0</v>
      </c>
      <c r="CI479" s="3" t="s">
        <v>172</v>
      </c>
      <c r="CS479" s="3" t="s">
        <v>155</v>
      </c>
      <c r="CY479" s="3" t="s">
        <v>180</v>
      </c>
      <c r="CZ479" s="3" t="s">
        <v>199</v>
      </c>
      <c r="DA479" s="3" t="s">
        <v>199</v>
      </c>
      <c r="DB479" s="3" t="s">
        <v>199</v>
      </c>
      <c r="DC479" s="3" t="s">
        <v>179</v>
      </c>
      <c r="DD479" s="3" t="s">
        <v>179</v>
      </c>
      <c r="DE479" s="3" t="s">
        <v>199</v>
      </c>
      <c r="DF479" s="3" t="s">
        <v>180</v>
      </c>
      <c r="DG479" s="3" t="s">
        <v>180</v>
      </c>
      <c r="DH479" s="3" t="s">
        <v>201</v>
      </c>
      <c r="DI479" s="3" t="s">
        <v>180</v>
      </c>
      <c r="DJ479" s="3" t="s">
        <v>180</v>
      </c>
      <c r="DK479" s="3" t="s">
        <v>196</v>
      </c>
      <c r="DL479" s="3" t="s">
        <v>196</v>
      </c>
      <c r="DM479" s="3" t="s">
        <v>196</v>
      </c>
      <c r="DN479" s="3" t="s">
        <v>181</v>
      </c>
      <c r="DO479" s="3" t="s">
        <v>196</v>
      </c>
      <c r="DP479" s="3" t="s">
        <v>181</v>
      </c>
      <c r="DQ479" s="3" t="s">
        <v>181</v>
      </c>
      <c r="DR479" s="3" t="s">
        <v>181</v>
      </c>
      <c r="DS479" s="3" t="s">
        <v>196</v>
      </c>
      <c r="DT479" s="3" t="s">
        <v>181</v>
      </c>
      <c r="DU479" s="3" t="s">
        <v>196</v>
      </c>
      <c r="DV479" s="3" t="s">
        <v>196</v>
      </c>
      <c r="DW479" s="3" t="s">
        <v>181</v>
      </c>
      <c r="DX479" s="3" t="s">
        <v>181</v>
      </c>
      <c r="DY479" s="3" t="s">
        <v>181</v>
      </c>
      <c r="DZ479" s="3" t="s">
        <v>181</v>
      </c>
      <c r="EA479" s="3" t="s">
        <v>155</v>
      </c>
      <c r="EB479" s="3" t="s">
        <v>155</v>
      </c>
      <c r="EC479" s="3" t="s">
        <v>155</v>
      </c>
      <c r="ED479" s="3" t="s">
        <v>155</v>
      </c>
      <c r="EE479" s="3" t="s">
        <v>155</v>
      </c>
      <c r="EF479" s="3" t="s">
        <v>155</v>
      </c>
      <c r="EG479" s="3" t="s">
        <v>155</v>
      </c>
      <c r="EH479" s="3" t="s">
        <v>204</v>
      </c>
      <c r="EI479" s="3" t="s">
        <v>204</v>
      </c>
      <c r="EJ479" s="3" t="s">
        <v>204</v>
      </c>
      <c r="EK479" s="3" t="s">
        <v>204</v>
      </c>
      <c r="EL479" s="3" t="s">
        <v>182</v>
      </c>
      <c r="EM479" s="3" t="s">
        <v>247</v>
      </c>
      <c r="EN479" s="3" t="s">
        <v>222</v>
      </c>
      <c r="EO479" s="3" t="s">
        <v>183</v>
      </c>
      <c r="EP479" s="3" t="s">
        <v>193</v>
      </c>
      <c r="EQ479" s="3" t="s">
        <v>206</v>
      </c>
      <c r="ER479" s="3" t="s">
        <v>206</v>
      </c>
      <c r="ES479" s="3" t="s">
        <v>193</v>
      </c>
      <c r="ET479" s="3" t="s">
        <v>192</v>
      </c>
      <c r="EU479" s="3" t="s">
        <v>192</v>
      </c>
      <c r="EV479" s="3" t="s">
        <v>793</v>
      </c>
      <c r="EW479" s="4" t="str">
        <f>TEXT("6290245310216170687","0")</f>
        <v>6290245310216170687</v>
      </c>
    </row>
    <row r="480">
      <c r="A480" s="2">
        <v>45860.68025462963</v>
      </c>
      <c r="B480" s="3" t="s">
        <v>153</v>
      </c>
      <c r="C480" s="3" t="s">
        <v>155</v>
      </c>
      <c r="E480" s="3" t="s">
        <v>155</v>
      </c>
      <c r="F480" s="3" t="s">
        <v>155</v>
      </c>
      <c r="G480" s="3" t="s">
        <v>155</v>
      </c>
      <c r="I480" s="3" t="s">
        <v>158</v>
      </c>
      <c r="N480" s="3" t="s">
        <v>158</v>
      </c>
      <c r="R480" s="3" t="s">
        <v>157</v>
      </c>
      <c r="W480" s="3" t="s">
        <v>157</v>
      </c>
      <c r="AB480" s="3" t="s">
        <v>157</v>
      </c>
      <c r="AG480" s="3" t="s">
        <v>224</v>
      </c>
      <c r="AH480" s="3">
        <v>2018.0</v>
      </c>
      <c r="AI480" s="3" t="s">
        <v>187</v>
      </c>
      <c r="AJ480" s="3" t="s">
        <v>188</v>
      </c>
      <c r="AN480" s="3" t="s">
        <v>233</v>
      </c>
      <c r="AP480" s="3" t="s">
        <v>225</v>
      </c>
      <c r="AQ480" s="3" t="s">
        <v>225</v>
      </c>
      <c r="AR480" s="3" t="s">
        <v>225</v>
      </c>
      <c r="AS480" s="3" t="s">
        <v>225</v>
      </c>
      <c r="AT480" s="3" t="s">
        <v>234</v>
      </c>
      <c r="AU480" s="3" t="s">
        <v>155</v>
      </c>
      <c r="BD480" s="3" t="s">
        <v>153</v>
      </c>
      <c r="BE480" s="3" t="s">
        <v>220</v>
      </c>
      <c r="BF480" s="3" t="s">
        <v>227</v>
      </c>
      <c r="BG480" s="3" t="s">
        <v>227</v>
      </c>
      <c r="BH480" s="3" t="s">
        <v>227</v>
      </c>
      <c r="BI480" s="3" t="s">
        <v>165</v>
      </c>
      <c r="BJ480" s="3" t="s">
        <v>193</v>
      </c>
      <c r="BK480" s="3" t="s">
        <v>165</v>
      </c>
      <c r="BL480" s="3" t="s">
        <v>165</v>
      </c>
      <c r="BM480" s="3" t="s">
        <v>165</v>
      </c>
      <c r="BN480" s="3" t="s">
        <v>193</v>
      </c>
      <c r="BO480" s="3" t="s">
        <v>193</v>
      </c>
      <c r="BP480" s="3" t="s">
        <v>193</v>
      </c>
      <c r="BQ480" s="3" t="s">
        <v>166</v>
      </c>
      <c r="BR480" s="3" t="s">
        <v>197</v>
      </c>
      <c r="BS480" s="3" t="s">
        <v>197</v>
      </c>
      <c r="BT480" s="3" t="s">
        <v>197</v>
      </c>
      <c r="BU480" s="3" t="s">
        <v>197</v>
      </c>
      <c r="BV480" s="3" t="s">
        <v>197</v>
      </c>
      <c r="BW480" s="3" t="s">
        <v>197</v>
      </c>
      <c r="CB480" s="3" t="s">
        <v>155</v>
      </c>
      <c r="CF480" s="3" t="s">
        <v>170</v>
      </c>
      <c r="CG480" s="3" t="s">
        <v>155</v>
      </c>
      <c r="CH480" s="3">
        <v>2.0</v>
      </c>
      <c r="CI480" s="3" t="s">
        <v>172</v>
      </c>
      <c r="CS480" s="3" t="s">
        <v>155</v>
      </c>
      <c r="CY480" s="3" t="s">
        <v>221</v>
      </c>
      <c r="CZ480" s="3" t="s">
        <v>199</v>
      </c>
      <c r="DA480" s="3" t="s">
        <v>179</v>
      </c>
      <c r="DB480" s="3" t="s">
        <v>200</v>
      </c>
      <c r="DC480" s="3" t="s">
        <v>200</v>
      </c>
      <c r="DD480" s="3" t="s">
        <v>200</v>
      </c>
      <c r="DE480" s="3" t="s">
        <v>200</v>
      </c>
      <c r="DF480" s="3" t="s">
        <v>230</v>
      </c>
      <c r="DG480" s="3" t="s">
        <v>230</v>
      </c>
      <c r="DH480" s="3" t="s">
        <v>230</v>
      </c>
      <c r="DI480" s="3" t="s">
        <v>230</v>
      </c>
      <c r="DJ480" s="3" t="s">
        <v>230</v>
      </c>
      <c r="DK480" s="3" t="s">
        <v>196</v>
      </c>
      <c r="DL480" s="3" t="s">
        <v>196</v>
      </c>
      <c r="DM480" s="3" t="s">
        <v>196</v>
      </c>
      <c r="DN480" s="3" t="s">
        <v>196</v>
      </c>
      <c r="DO480" s="3" t="s">
        <v>196</v>
      </c>
      <c r="DP480" s="3" t="s">
        <v>196</v>
      </c>
      <c r="DQ480" s="3" t="s">
        <v>196</v>
      </c>
      <c r="DR480" s="3" t="s">
        <v>196</v>
      </c>
      <c r="DS480" s="3" t="s">
        <v>196</v>
      </c>
      <c r="DT480" s="3" t="s">
        <v>196</v>
      </c>
      <c r="DU480" s="3" t="s">
        <v>196</v>
      </c>
      <c r="DV480" s="3" t="s">
        <v>196</v>
      </c>
      <c r="DW480" s="3" t="s">
        <v>196</v>
      </c>
      <c r="DX480" s="3" t="s">
        <v>196</v>
      </c>
      <c r="DY480" s="3" t="s">
        <v>196</v>
      </c>
      <c r="DZ480" s="3" t="s">
        <v>196</v>
      </c>
      <c r="EA480" s="3" t="s">
        <v>155</v>
      </c>
      <c r="EB480" s="3" t="s">
        <v>155</v>
      </c>
      <c r="EC480" s="3" t="s">
        <v>155</v>
      </c>
      <c r="ED480" s="3" t="s">
        <v>155</v>
      </c>
      <c r="EE480" s="3" t="s">
        <v>155</v>
      </c>
      <c r="EF480" s="3" t="s">
        <v>155</v>
      </c>
      <c r="EG480" s="3" t="s">
        <v>155</v>
      </c>
      <c r="EH480" s="3" t="s">
        <v>204</v>
      </c>
      <c r="EI480" s="3" t="s">
        <v>204</v>
      </c>
      <c r="EJ480" s="3" t="s">
        <v>215</v>
      </c>
      <c r="EK480" s="3" t="s">
        <v>215</v>
      </c>
      <c r="EL480" s="3" t="s">
        <v>182</v>
      </c>
      <c r="EM480" s="3" t="s">
        <v>182</v>
      </c>
      <c r="EN480" s="3" t="s">
        <v>182</v>
      </c>
      <c r="EO480" s="3" t="s">
        <v>205</v>
      </c>
      <c r="EP480" s="3" t="s">
        <v>205</v>
      </c>
      <c r="EQ480" s="3" t="s">
        <v>192</v>
      </c>
      <c r="ER480" s="3" t="s">
        <v>206</v>
      </c>
      <c r="ES480" s="3" t="s">
        <v>206</v>
      </c>
      <c r="ET480" s="3" t="s">
        <v>206</v>
      </c>
      <c r="EU480" s="3" t="s">
        <v>206</v>
      </c>
      <c r="EV480" s="3" t="s">
        <v>794</v>
      </c>
      <c r="EW480" s="4" t="str">
        <f>TEXT("6290247745023192038","0")</f>
        <v>6290247745023192038</v>
      </c>
    </row>
    <row r="481">
      <c r="A481" s="2">
        <v>45860.68040509259</v>
      </c>
      <c r="B481" s="3" t="s">
        <v>153</v>
      </c>
      <c r="C481" s="3" t="s">
        <v>155</v>
      </c>
      <c r="E481" s="3" t="s">
        <v>155</v>
      </c>
      <c r="F481" s="3" t="s">
        <v>155</v>
      </c>
      <c r="G481" s="3" t="s">
        <v>155</v>
      </c>
      <c r="I481" s="3" t="s">
        <v>158</v>
      </c>
      <c r="N481" s="3" t="s">
        <v>158</v>
      </c>
      <c r="R481" s="3" t="s">
        <v>157</v>
      </c>
      <c r="W481" s="3" t="s">
        <v>157</v>
      </c>
      <c r="AC481" s="3" t="s">
        <v>158</v>
      </c>
      <c r="AG481" s="3" t="s">
        <v>217</v>
      </c>
      <c r="AH481" s="3">
        <v>2021.0</v>
      </c>
      <c r="AI481" s="3" t="s">
        <v>279</v>
      </c>
      <c r="AO481" s="3" t="s">
        <v>153</v>
      </c>
      <c r="AP481" s="3" t="s">
        <v>210</v>
      </c>
      <c r="AQ481" s="3" t="s">
        <v>190</v>
      </c>
      <c r="AR481" s="3" t="s">
        <v>210</v>
      </c>
      <c r="AS481" s="3" t="s">
        <v>210</v>
      </c>
      <c r="AT481" s="3" t="s">
        <v>234</v>
      </c>
      <c r="AU481" s="3" t="s">
        <v>153</v>
      </c>
      <c r="AV481" s="3" t="s">
        <v>153</v>
      </c>
      <c r="AW481" s="3" t="s">
        <v>219</v>
      </c>
      <c r="AX481" s="3" t="s">
        <v>153</v>
      </c>
      <c r="AY481" s="3" t="s">
        <v>212</v>
      </c>
      <c r="BD481" s="3" t="s">
        <v>153</v>
      </c>
      <c r="BE481" s="3" t="s">
        <v>227</v>
      </c>
      <c r="BF481" s="3" t="s">
        <v>191</v>
      </c>
      <c r="BG481" s="3" t="s">
        <v>227</v>
      </c>
      <c r="BH481" s="3" t="s">
        <v>164</v>
      </c>
      <c r="BI481" s="3" t="s">
        <v>195</v>
      </c>
      <c r="BJ481" s="3" t="s">
        <v>192</v>
      </c>
      <c r="BK481" s="3" t="s">
        <v>195</v>
      </c>
      <c r="BL481" s="3" t="s">
        <v>195</v>
      </c>
      <c r="BM481" s="3" t="s">
        <v>193</v>
      </c>
      <c r="BN481" s="3" t="s">
        <v>193</v>
      </c>
      <c r="BO481" s="3" t="s">
        <v>193</v>
      </c>
      <c r="BP481" s="3" t="s">
        <v>193</v>
      </c>
      <c r="BQ481" s="3" t="s">
        <v>196</v>
      </c>
      <c r="BR481" s="3" t="s">
        <v>197</v>
      </c>
      <c r="BS481" s="3" t="s">
        <v>196</v>
      </c>
      <c r="BT481" s="3" t="s">
        <v>196</v>
      </c>
      <c r="BU481" s="3" t="s">
        <v>196</v>
      </c>
      <c r="BV481" s="3" t="s">
        <v>196</v>
      </c>
      <c r="BW481" s="3" t="s">
        <v>196</v>
      </c>
      <c r="BX481" s="3" t="s">
        <v>193</v>
      </c>
      <c r="BY481" s="3" t="s">
        <v>193</v>
      </c>
      <c r="BZ481" s="3" t="s">
        <v>193</v>
      </c>
      <c r="CA481" s="3" t="s">
        <v>193</v>
      </c>
      <c r="CB481" s="3" t="s">
        <v>153</v>
      </c>
      <c r="CC481" s="3" t="s">
        <v>167</v>
      </c>
      <c r="CD481" s="3" t="s">
        <v>168</v>
      </c>
      <c r="CE481" s="3" t="s">
        <v>155</v>
      </c>
      <c r="CF481" s="3" t="s">
        <v>155</v>
      </c>
      <c r="CG481" s="3" t="s">
        <v>155</v>
      </c>
      <c r="CH481" s="3">
        <v>2.0</v>
      </c>
      <c r="CI481" s="3" t="s">
        <v>172</v>
      </c>
      <c r="CS481" s="3" t="s">
        <v>155</v>
      </c>
      <c r="CY481" s="3" t="s">
        <v>180</v>
      </c>
      <c r="CZ481" s="3" t="s">
        <v>199</v>
      </c>
      <c r="DA481" s="3" t="s">
        <v>199</v>
      </c>
      <c r="DB481" s="3" t="s">
        <v>199</v>
      </c>
      <c r="DC481" s="3" t="s">
        <v>200</v>
      </c>
      <c r="DD481" s="3" t="s">
        <v>179</v>
      </c>
      <c r="DE481" s="3" t="s">
        <v>200</v>
      </c>
      <c r="DF481" s="3" t="s">
        <v>180</v>
      </c>
      <c r="DG481" s="3" t="s">
        <v>230</v>
      </c>
      <c r="DH481" s="3" t="s">
        <v>180</v>
      </c>
      <c r="DI481" s="3" t="s">
        <v>180</v>
      </c>
      <c r="DJ481" s="3" t="s">
        <v>180</v>
      </c>
      <c r="DK481" s="3" t="s">
        <v>196</v>
      </c>
      <c r="DL481" s="3" t="s">
        <v>196</v>
      </c>
      <c r="DM481" s="3" t="s">
        <v>196</v>
      </c>
      <c r="DN481" s="3" t="s">
        <v>197</v>
      </c>
      <c r="DO481" s="3" t="s">
        <v>197</v>
      </c>
      <c r="DP481" s="3" t="s">
        <v>197</v>
      </c>
      <c r="DQ481" s="3" t="s">
        <v>197</v>
      </c>
      <c r="DR481" s="3" t="s">
        <v>197</v>
      </c>
      <c r="DS481" s="3" t="s">
        <v>197</v>
      </c>
      <c r="DT481" s="3" t="s">
        <v>197</v>
      </c>
      <c r="DU481" s="3" t="s">
        <v>197</v>
      </c>
      <c r="DV481" s="3" t="s">
        <v>197</v>
      </c>
      <c r="DW481" s="3" t="s">
        <v>197</v>
      </c>
      <c r="DX481" s="3" t="s">
        <v>197</v>
      </c>
      <c r="DY481" s="3" t="s">
        <v>197</v>
      </c>
      <c r="DZ481" s="3" t="s">
        <v>197</v>
      </c>
      <c r="EA481" s="3" t="s">
        <v>214</v>
      </c>
      <c r="EB481" s="3" t="s">
        <v>214</v>
      </c>
      <c r="EC481" s="3" t="s">
        <v>214</v>
      </c>
      <c r="ED481" s="3" t="s">
        <v>214</v>
      </c>
      <c r="EE481" s="3" t="s">
        <v>214</v>
      </c>
      <c r="EF481" s="3" t="s">
        <v>214</v>
      </c>
      <c r="EG481" s="3" t="s">
        <v>214</v>
      </c>
      <c r="EH481" s="3" t="s">
        <v>204</v>
      </c>
      <c r="EI481" s="3" t="s">
        <v>204</v>
      </c>
      <c r="EJ481" s="3" t="s">
        <v>204</v>
      </c>
      <c r="EK481" s="3" t="s">
        <v>182</v>
      </c>
      <c r="EL481" s="3" t="s">
        <v>204</v>
      </c>
      <c r="EM481" s="3" t="s">
        <v>182</v>
      </c>
      <c r="EN481" s="3" t="s">
        <v>204</v>
      </c>
      <c r="EO481" s="3" t="s">
        <v>205</v>
      </c>
      <c r="EP481" s="3" t="s">
        <v>205</v>
      </c>
      <c r="EQ481" s="3" t="s">
        <v>193</v>
      </c>
      <c r="ER481" s="3" t="s">
        <v>205</v>
      </c>
      <c r="ES481" s="3" t="s">
        <v>193</v>
      </c>
      <c r="ET481" s="3" t="s">
        <v>193</v>
      </c>
      <c r="EU481" s="3" t="s">
        <v>193</v>
      </c>
      <c r="EV481" s="3" t="s">
        <v>257</v>
      </c>
      <c r="EW481" s="4" t="str">
        <f>TEXT("6290247873215383584","0")</f>
        <v>6290247873215383584</v>
      </c>
    </row>
    <row r="482">
      <c r="A482" s="2">
        <v>45860.68126157407</v>
      </c>
      <c r="B482" s="3" t="s">
        <v>153</v>
      </c>
      <c r="C482" s="3" t="s">
        <v>155</v>
      </c>
      <c r="E482" s="3" t="s">
        <v>153</v>
      </c>
      <c r="F482" s="3" t="s">
        <v>155</v>
      </c>
      <c r="G482" s="3" t="s">
        <v>155</v>
      </c>
      <c r="K482" s="3" t="s">
        <v>185</v>
      </c>
      <c r="N482" s="3" t="s">
        <v>158</v>
      </c>
      <c r="S482" s="3" t="s">
        <v>158</v>
      </c>
      <c r="X482" s="3" t="s">
        <v>158</v>
      </c>
      <c r="AB482" s="3" t="s">
        <v>157</v>
      </c>
      <c r="AG482" s="3" t="s">
        <v>795</v>
      </c>
      <c r="AH482" s="3">
        <v>2021.0</v>
      </c>
      <c r="AI482" s="3" t="s">
        <v>187</v>
      </c>
      <c r="AK482" s="3" t="s">
        <v>258</v>
      </c>
      <c r="AN482" s="3" t="s">
        <v>796</v>
      </c>
      <c r="AP482" s="3" t="s">
        <v>250</v>
      </c>
      <c r="AQ482" s="3" t="s">
        <v>250</v>
      </c>
      <c r="AR482" s="3" t="s">
        <v>250</v>
      </c>
      <c r="AS482" s="3" t="s">
        <v>190</v>
      </c>
      <c r="AT482" s="3" t="s">
        <v>234</v>
      </c>
      <c r="AU482" s="3" t="s">
        <v>153</v>
      </c>
      <c r="AV482" s="3" t="s">
        <v>153</v>
      </c>
      <c r="AW482" s="3" t="s">
        <v>163</v>
      </c>
      <c r="AX482" s="3" t="s">
        <v>153</v>
      </c>
      <c r="AY482" s="3" t="s">
        <v>212</v>
      </c>
      <c r="BD482" s="3" t="s">
        <v>153</v>
      </c>
      <c r="BE482" s="3" t="s">
        <v>191</v>
      </c>
      <c r="BF482" s="3" t="s">
        <v>164</v>
      </c>
      <c r="BG482" s="3" t="s">
        <v>164</v>
      </c>
      <c r="BH482" s="3" t="s">
        <v>164</v>
      </c>
      <c r="BI482" s="3" t="s">
        <v>195</v>
      </c>
      <c r="BJ482" s="3" t="s">
        <v>193</v>
      </c>
      <c r="BK482" s="3" t="s">
        <v>195</v>
      </c>
      <c r="BL482" s="3" t="s">
        <v>195</v>
      </c>
      <c r="BM482" s="3" t="s">
        <v>193</v>
      </c>
      <c r="BN482" s="3" t="s">
        <v>193</v>
      </c>
      <c r="BO482" s="3" t="s">
        <v>193</v>
      </c>
      <c r="BP482" s="3" t="s">
        <v>193</v>
      </c>
      <c r="BQ482" s="3" t="s">
        <v>166</v>
      </c>
      <c r="BR482" s="3" t="s">
        <v>197</v>
      </c>
      <c r="BS482" s="3" t="s">
        <v>166</v>
      </c>
      <c r="BT482" s="3" t="s">
        <v>166</v>
      </c>
      <c r="BU482" s="3" t="s">
        <v>197</v>
      </c>
      <c r="BV482" s="3" t="s">
        <v>197</v>
      </c>
      <c r="BW482" s="3" t="s">
        <v>166</v>
      </c>
      <c r="BX482" s="3" t="s">
        <v>193</v>
      </c>
      <c r="BY482" s="3" t="s">
        <v>193</v>
      </c>
      <c r="BZ482" s="3" t="s">
        <v>195</v>
      </c>
      <c r="CA482" s="3" t="s">
        <v>193</v>
      </c>
      <c r="CB482" s="3" t="s">
        <v>155</v>
      </c>
      <c r="CF482" s="3" t="s">
        <v>155</v>
      </c>
      <c r="CG482" s="3" t="s">
        <v>155</v>
      </c>
      <c r="CH482" s="3">
        <v>0.0</v>
      </c>
      <c r="CI482" s="3" t="s">
        <v>172</v>
      </c>
      <c r="CS482" s="3" t="s">
        <v>155</v>
      </c>
      <c r="CY482" s="3" t="s">
        <v>180</v>
      </c>
      <c r="CZ482" s="3" t="s">
        <v>179</v>
      </c>
      <c r="DA482" s="3" t="s">
        <v>200</v>
      </c>
      <c r="DB482" s="3" t="s">
        <v>200</v>
      </c>
      <c r="DC482" s="3" t="s">
        <v>200</v>
      </c>
      <c r="DD482" s="3" t="s">
        <v>200</v>
      </c>
      <c r="DE482" s="3" t="s">
        <v>200</v>
      </c>
      <c r="DF482" s="3" t="s">
        <v>230</v>
      </c>
      <c r="DG482" s="3" t="s">
        <v>230</v>
      </c>
      <c r="DH482" s="3" t="s">
        <v>230</v>
      </c>
      <c r="DI482" s="3" t="s">
        <v>230</v>
      </c>
      <c r="DJ482" s="3" t="s">
        <v>230</v>
      </c>
      <c r="DK482" s="3" t="s">
        <v>197</v>
      </c>
      <c r="DL482" s="3" t="s">
        <v>202</v>
      </c>
      <c r="DM482" s="3" t="s">
        <v>202</v>
      </c>
      <c r="DN482" s="3" t="s">
        <v>202</v>
      </c>
      <c r="DO482" s="3" t="s">
        <v>197</v>
      </c>
      <c r="DP482" s="3" t="s">
        <v>197</v>
      </c>
      <c r="DQ482" s="3" t="s">
        <v>203</v>
      </c>
      <c r="DR482" s="3" t="s">
        <v>203</v>
      </c>
      <c r="DS482" s="3" t="s">
        <v>203</v>
      </c>
      <c r="DT482" s="3" t="s">
        <v>203</v>
      </c>
      <c r="DU482" s="3" t="s">
        <v>202</v>
      </c>
      <c r="DV482" s="3" t="s">
        <v>202</v>
      </c>
      <c r="DW482" s="3" t="s">
        <v>202</v>
      </c>
      <c r="DX482" s="3" t="s">
        <v>202</v>
      </c>
      <c r="DY482" s="3" t="s">
        <v>202</v>
      </c>
      <c r="DZ482" s="3" t="s">
        <v>202</v>
      </c>
      <c r="EA482" s="3" t="s">
        <v>155</v>
      </c>
      <c r="EB482" s="3" t="s">
        <v>155</v>
      </c>
      <c r="EC482" s="3" t="s">
        <v>155</v>
      </c>
      <c r="ED482" s="3" t="s">
        <v>155</v>
      </c>
      <c r="EE482" s="3" t="s">
        <v>155</v>
      </c>
      <c r="EF482" s="3" t="s">
        <v>155</v>
      </c>
      <c r="EG482" s="3" t="s">
        <v>155</v>
      </c>
      <c r="EH482" s="3" t="s">
        <v>204</v>
      </c>
      <c r="EI482" s="3" t="s">
        <v>204</v>
      </c>
      <c r="EJ482" s="3" t="s">
        <v>204</v>
      </c>
      <c r="EK482" s="3" t="s">
        <v>204</v>
      </c>
      <c r="EL482" s="3" t="s">
        <v>182</v>
      </c>
      <c r="EM482" s="3" t="s">
        <v>222</v>
      </c>
      <c r="EN482" s="3" t="s">
        <v>222</v>
      </c>
      <c r="EO482" s="3" t="s">
        <v>183</v>
      </c>
      <c r="EP482" s="3" t="s">
        <v>183</v>
      </c>
      <c r="EQ482" s="3" t="s">
        <v>183</v>
      </c>
      <c r="ER482" s="3" t="s">
        <v>183</v>
      </c>
      <c r="ES482" s="3" t="s">
        <v>183</v>
      </c>
      <c r="ET482" s="3" t="s">
        <v>183</v>
      </c>
      <c r="EU482" s="3" t="s">
        <v>183</v>
      </c>
      <c r="EV482" s="3" t="s">
        <v>797</v>
      </c>
      <c r="EW482" s="4" t="str">
        <f>TEXT("6290248616611025659","0")</f>
        <v>6290248616611025659</v>
      </c>
    </row>
    <row r="483">
      <c r="A483" s="2">
        <v>45860.683275462965</v>
      </c>
      <c r="B483" s="3" t="s">
        <v>153</v>
      </c>
      <c r="C483" s="3" t="s">
        <v>155</v>
      </c>
      <c r="E483" s="3" t="s">
        <v>155</v>
      </c>
      <c r="F483" s="3" t="s">
        <v>153</v>
      </c>
      <c r="G483" s="3" t="s">
        <v>155</v>
      </c>
      <c r="J483" s="3" t="s">
        <v>186</v>
      </c>
      <c r="M483" s="3" t="s">
        <v>157</v>
      </c>
      <c r="S483" s="3" t="s">
        <v>158</v>
      </c>
      <c r="W483" s="3" t="s">
        <v>157</v>
      </c>
      <c r="AD483" s="3" t="s">
        <v>186</v>
      </c>
      <c r="AG483" s="3" t="s">
        <v>159</v>
      </c>
      <c r="AH483" s="3">
        <v>2017.0</v>
      </c>
      <c r="AI483" s="3" t="s">
        <v>187</v>
      </c>
      <c r="AJ483" s="3" t="s">
        <v>188</v>
      </c>
      <c r="AN483" s="3" t="s">
        <v>345</v>
      </c>
      <c r="AP483" s="3" t="s">
        <v>225</v>
      </c>
      <c r="AQ483" s="3" t="s">
        <v>225</v>
      </c>
      <c r="AR483" s="3" t="s">
        <v>225</v>
      </c>
      <c r="AS483" s="3" t="s">
        <v>225</v>
      </c>
      <c r="AT483" s="3" t="s">
        <v>234</v>
      </c>
      <c r="AU483" s="3" t="s">
        <v>153</v>
      </c>
      <c r="AV483" s="3" t="s">
        <v>153</v>
      </c>
      <c r="AW483" s="3" t="s">
        <v>219</v>
      </c>
      <c r="AX483" s="3" t="s">
        <v>153</v>
      </c>
      <c r="AY483" s="3" t="s">
        <v>212</v>
      </c>
      <c r="BD483" s="3" t="s">
        <v>153</v>
      </c>
      <c r="BE483" s="3" t="s">
        <v>164</v>
      </c>
      <c r="BF483" s="3" t="s">
        <v>164</v>
      </c>
      <c r="BG483" s="3" t="s">
        <v>164</v>
      </c>
      <c r="BH483" s="3" t="s">
        <v>164</v>
      </c>
      <c r="BI483" s="3" t="s">
        <v>192</v>
      </c>
      <c r="BJ483" s="3" t="s">
        <v>192</v>
      </c>
      <c r="BK483" s="3" t="s">
        <v>192</v>
      </c>
      <c r="BL483" s="3" t="s">
        <v>192</v>
      </c>
      <c r="BM483" s="3" t="s">
        <v>192</v>
      </c>
      <c r="BN483" s="3" t="s">
        <v>192</v>
      </c>
      <c r="BO483" s="3" t="s">
        <v>192</v>
      </c>
      <c r="BP483" s="3" t="s">
        <v>195</v>
      </c>
      <c r="BQ483" s="3" t="s">
        <v>166</v>
      </c>
      <c r="BR483" s="3" t="s">
        <v>196</v>
      </c>
      <c r="BS483" s="3" t="s">
        <v>196</v>
      </c>
      <c r="BT483" s="3" t="s">
        <v>196</v>
      </c>
      <c r="BU483" s="3" t="s">
        <v>196</v>
      </c>
      <c r="BV483" s="3" t="s">
        <v>196</v>
      </c>
      <c r="BW483" s="3" t="s">
        <v>196</v>
      </c>
      <c r="BX483" s="3" t="s">
        <v>192</v>
      </c>
      <c r="BY483" s="3" t="s">
        <v>192</v>
      </c>
      <c r="BZ483" s="3" t="s">
        <v>195</v>
      </c>
      <c r="CA483" s="3" t="s">
        <v>195</v>
      </c>
      <c r="CB483" s="3" t="s">
        <v>155</v>
      </c>
      <c r="CF483" s="3" t="s">
        <v>259</v>
      </c>
      <c r="CG483" s="3" t="s">
        <v>155</v>
      </c>
      <c r="CH483" s="3">
        <v>2.0</v>
      </c>
      <c r="CI483" s="3" t="s">
        <v>172</v>
      </c>
      <c r="CS483" s="3" t="s">
        <v>155</v>
      </c>
      <c r="CY483" s="3" t="s">
        <v>180</v>
      </c>
      <c r="CZ483" s="3" t="s">
        <v>199</v>
      </c>
      <c r="DA483" s="3" t="s">
        <v>199</v>
      </c>
      <c r="DB483" s="3" t="s">
        <v>199</v>
      </c>
      <c r="DC483" s="3" t="s">
        <v>199</v>
      </c>
      <c r="DD483" s="3" t="s">
        <v>200</v>
      </c>
      <c r="DE483" s="3" t="s">
        <v>200</v>
      </c>
      <c r="DF483" s="3" t="s">
        <v>230</v>
      </c>
      <c r="DG483" s="3" t="s">
        <v>180</v>
      </c>
      <c r="DH483" s="3" t="s">
        <v>201</v>
      </c>
      <c r="DI483" s="3" t="s">
        <v>180</v>
      </c>
      <c r="DJ483" s="3" t="s">
        <v>201</v>
      </c>
      <c r="DK483" s="3" t="s">
        <v>181</v>
      </c>
      <c r="DL483" s="3" t="s">
        <v>181</v>
      </c>
      <c r="DM483" s="3" t="s">
        <v>202</v>
      </c>
      <c r="DN483" s="3" t="s">
        <v>181</v>
      </c>
      <c r="DO483" s="3" t="s">
        <v>196</v>
      </c>
      <c r="DP483" s="3" t="s">
        <v>181</v>
      </c>
      <c r="DQ483" s="3" t="s">
        <v>203</v>
      </c>
      <c r="DR483" s="3" t="s">
        <v>203</v>
      </c>
      <c r="DS483" s="3" t="s">
        <v>203</v>
      </c>
      <c r="DT483" s="3" t="s">
        <v>203</v>
      </c>
      <c r="DU483" s="3" t="s">
        <v>181</v>
      </c>
      <c r="DV483" s="3" t="s">
        <v>196</v>
      </c>
      <c r="DW483" s="3" t="s">
        <v>196</v>
      </c>
      <c r="DX483" s="3" t="s">
        <v>181</v>
      </c>
      <c r="DY483" s="3" t="s">
        <v>181</v>
      </c>
      <c r="DZ483" s="3" t="s">
        <v>181</v>
      </c>
      <c r="EA483" s="3" t="s">
        <v>214</v>
      </c>
      <c r="EB483" s="3" t="s">
        <v>155</v>
      </c>
      <c r="EC483" s="3" t="s">
        <v>155</v>
      </c>
      <c r="ED483" s="3" t="s">
        <v>155</v>
      </c>
      <c r="EE483" s="3" t="s">
        <v>155</v>
      </c>
      <c r="EF483" s="3" t="s">
        <v>155</v>
      </c>
      <c r="EG483" s="3" t="s">
        <v>155</v>
      </c>
      <c r="EH483" s="3" t="s">
        <v>204</v>
      </c>
      <c r="EI483" s="3" t="s">
        <v>204</v>
      </c>
      <c r="EJ483" s="3" t="s">
        <v>222</v>
      </c>
      <c r="EK483" s="3" t="s">
        <v>222</v>
      </c>
      <c r="EL483" s="3" t="s">
        <v>222</v>
      </c>
      <c r="EM483" s="3" t="s">
        <v>222</v>
      </c>
      <c r="EN483" s="3" t="s">
        <v>222</v>
      </c>
      <c r="EO483" s="3" t="s">
        <v>205</v>
      </c>
      <c r="EP483" s="3" t="s">
        <v>205</v>
      </c>
      <c r="EQ483" s="3" t="s">
        <v>205</v>
      </c>
      <c r="ER483" s="3" t="s">
        <v>205</v>
      </c>
      <c r="ES483" s="3" t="s">
        <v>205</v>
      </c>
      <c r="ET483" s="3" t="s">
        <v>205</v>
      </c>
      <c r="EU483" s="3" t="s">
        <v>205</v>
      </c>
      <c r="EV483" s="3" t="s">
        <v>798</v>
      </c>
      <c r="EW483" s="4" t="str">
        <f>TEXT("6290250357719230251","0")</f>
        <v>6290250357719230251</v>
      </c>
    </row>
    <row r="484">
      <c r="A484" s="2">
        <v>45860.691203703704</v>
      </c>
      <c r="B484" s="3" t="s">
        <v>153</v>
      </c>
      <c r="C484" s="3" t="s">
        <v>155</v>
      </c>
      <c r="E484" s="3" t="s">
        <v>153</v>
      </c>
      <c r="F484" s="3" t="s">
        <v>153</v>
      </c>
      <c r="G484" s="3" t="s">
        <v>155</v>
      </c>
      <c r="J484" s="3" t="s">
        <v>186</v>
      </c>
      <c r="N484" s="3" t="s">
        <v>158</v>
      </c>
      <c r="S484" s="3" t="s">
        <v>158</v>
      </c>
      <c r="Y484" s="3" t="s">
        <v>186</v>
      </c>
      <c r="AD484" s="3" t="s">
        <v>186</v>
      </c>
      <c r="AG484" s="3" t="s">
        <v>799</v>
      </c>
      <c r="AH484" s="3">
        <v>2008.0</v>
      </c>
      <c r="AI484" s="3" t="s">
        <v>286</v>
      </c>
      <c r="AO484" s="3" t="s">
        <v>153</v>
      </c>
      <c r="AP484" s="3" t="s">
        <v>210</v>
      </c>
      <c r="AQ484" s="3" t="s">
        <v>210</v>
      </c>
      <c r="AR484" s="3" t="s">
        <v>243</v>
      </c>
      <c r="AS484" s="3" t="s">
        <v>210</v>
      </c>
      <c r="AT484" s="3" t="s">
        <v>162</v>
      </c>
      <c r="AU484" s="3" t="s">
        <v>155</v>
      </c>
      <c r="BD484" s="3" t="s">
        <v>153</v>
      </c>
      <c r="BE484" s="3" t="s">
        <v>227</v>
      </c>
      <c r="BF484" s="3" t="s">
        <v>191</v>
      </c>
      <c r="BG484" s="3" t="s">
        <v>227</v>
      </c>
      <c r="BH484" s="3" t="s">
        <v>191</v>
      </c>
      <c r="BI484" s="3" t="s">
        <v>165</v>
      </c>
      <c r="BJ484" s="3" t="s">
        <v>195</v>
      </c>
      <c r="BK484" s="3" t="s">
        <v>195</v>
      </c>
      <c r="BL484" s="3" t="s">
        <v>193</v>
      </c>
      <c r="BM484" s="3" t="s">
        <v>193</v>
      </c>
      <c r="BN484" s="3" t="s">
        <v>195</v>
      </c>
      <c r="BO484" s="3" t="s">
        <v>195</v>
      </c>
      <c r="BP484" s="3" t="s">
        <v>192</v>
      </c>
      <c r="BQ484" s="3" t="s">
        <v>196</v>
      </c>
      <c r="BR484" s="3" t="s">
        <v>196</v>
      </c>
      <c r="BS484" s="3" t="s">
        <v>203</v>
      </c>
      <c r="BT484" s="3" t="s">
        <v>197</v>
      </c>
      <c r="BU484" s="3" t="s">
        <v>203</v>
      </c>
      <c r="BV484" s="3" t="s">
        <v>181</v>
      </c>
      <c r="BW484" s="3" t="s">
        <v>203</v>
      </c>
      <c r="CB484" s="3" t="s">
        <v>155</v>
      </c>
      <c r="CF484" s="3" t="s">
        <v>155</v>
      </c>
      <c r="CG484" s="3" t="s">
        <v>240</v>
      </c>
      <c r="CH484" s="3">
        <v>3.0</v>
      </c>
      <c r="CI484" s="3" t="s">
        <v>172</v>
      </c>
      <c r="CS484" s="3" t="s">
        <v>155</v>
      </c>
      <c r="CY484" s="3" t="s">
        <v>180</v>
      </c>
      <c r="CZ484" s="3" t="s">
        <v>229</v>
      </c>
      <c r="DA484" s="3" t="s">
        <v>199</v>
      </c>
      <c r="DB484" s="3" t="s">
        <v>179</v>
      </c>
      <c r="DC484" s="3" t="s">
        <v>199</v>
      </c>
      <c r="DD484" s="3" t="s">
        <v>200</v>
      </c>
      <c r="DE484" s="3" t="s">
        <v>200</v>
      </c>
      <c r="DF484" s="3" t="s">
        <v>230</v>
      </c>
      <c r="DG484" s="3" t="s">
        <v>230</v>
      </c>
      <c r="DH484" s="3" t="s">
        <v>201</v>
      </c>
      <c r="DI484" s="3" t="s">
        <v>180</v>
      </c>
      <c r="DJ484" s="3" t="s">
        <v>180</v>
      </c>
      <c r="DK484" s="3" t="s">
        <v>203</v>
      </c>
      <c r="DL484" s="3" t="s">
        <v>202</v>
      </c>
      <c r="DM484" s="3" t="s">
        <v>202</v>
      </c>
      <c r="DN484" s="3" t="s">
        <v>196</v>
      </c>
      <c r="DO484" s="3" t="s">
        <v>203</v>
      </c>
      <c r="DP484" s="3" t="s">
        <v>203</v>
      </c>
      <c r="DQ484" s="3" t="s">
        <v>196</v>
      </c>
      <c r="DR484" s="3" t="s">
        <v>196</v>
      </c>
      <c r="DS484" s="3" t="s">
        <v>181</v>
      </c>
      <c r="DT484" s="3" t="s">
        <v>196</v>
      </c>
      <c r="DU484" s="3" t="s">
        <v>181</v>
      </c>
      <c r="DV484" s="3" t="s">
        <v>181</v>
      </c>
      <c r="DW484" s="3" t="s">
        <v>181</v>
      </c>
      <c r="DX484" s="3" t="s">
        <v>203</v>
      </c>
      <c r="DY484" s="3" t="s">
        <v>203</v>
      </c>
      <c r="DZ484" s="3" t="s">
        <v>196</v>
      </c>
      <c r="EA484" s="3" t="s">
        <v>214</v>
      </c>
      <c r="EB484" s="3" t="s">
        <v>214</v>
      </c>
      <c r="EC484" s="3" t="s">
        <v>155</v>
      </c>
      <c r="ED484" s="3" t="s">
        <v>155</v>
      </c>
      <c r="EE484" s="3" t="s">
        <v>214</v>
      </c>
      <c r="EF484" s="3" t="s">
        <v>155</v>
      </c>
      <c r="EG484" s="3" t="s">
        <v>155</v>
      </c>
      <c r="EH484" s="3" t="s">
        <v>204</v>
      </c>
      <c r="EI484" s="3" t="s">
        <v>247</v>
      </c>
      <c r="EJ484" s="3" t="s">
        <v>204</v>
      </c>
      <c r="EK484" s="3" t="s">
        <v>215</v>
      </c>
      <c r="EL484" s="3" t="s">
        <v>182</v>
      </c>
      <c r="EM484" s="3" t="s">
        <v>182</v>
      </c>
      <c r="EN484" s="3" t="s">
        <v>182</v>
      </c>
      <c r="EO484" s="3" t="s">
        <v>205</v>
      </c>
      <c r="EP484" s="3" t="s">
        <v>193</v>
      </c>
      <c r="EQ484" s="3" t="s">
        <v>206</v>
      </c>
      <c r="ER484" s="3" t="s">
        <v>206</v>
      </c>
      <c r="ES484" s="3" t="s">
        <v>206</v>
      </c>
      <c r="ET484" s="3" t="s">
        <v>183</v>
      </c>
      <c r="EU484" s="3" t="s">
        <v>205</v>
      </c>
      <c r="EV484" s="3" t="s">
        <v>800</v>
      </c>
      <c r="EW484" s="4" t="str">
        <f>TEXT("6290257203027158534","0")</f>
        <v>6290257203027158534</v>
      </c>
    </row>
    <row r="485">
      <c r="A485" s="2">
        <v>45860.69329861111</v>
      </c>
      <c r="B485" s="3" t="s">
        <v>153</v>
      </c>
      <c r="C485" s="3" t="s">
        <v>153</v>
      </c>
      <c r="D485" s="3" t="s">
        <v>284</v>
      </c>
      <c r="E485" s="3" t="s">
        <v>153</v>
      </c>
      <c r="F485" s="3" t="s">
        <v>153</v>
      </c>
      <c r="G485" s="3" t="s">
        <v>155</v>
      </c>
      <c r="I485" s="3" t="s">
        <v>158</v>
      </c>
      <c r="M485" s="3" t="s">
        <v>157</v>
      </c>
      <c r="S485" s="3" t="s">
        <v>158</v>
      </c>
      <c r="W485" s="3" t="s">
        <v>157</v>
      </c>
      <c r="AB485" s="3" t="s">
        <v>157</v>
      </c>
      <c r="AG485" s="3" t="s">
        <v>159</v>
      </c>
      <c r="AH485" s="3">
        <v>1998.0</v>
      </c>
      <c r="AI485" s="3" t="s">
        <v>187</v>
      </c>
      <c r="AJ485" s="3" t="s">
        <v>188</v>
      </c>
      <c r="AN485" s="3" t="s">
        <v>233</v>
      </c>
      <c r="AP485" s="3" t="s">
        <v>250</v>
      </c>
      <c r="AQ485" s="3" t="s">
        <v>190</v>
      </c>
      <c r="AR485" s="3" t="s">
        <v>190</v>
      </c>
      <c r="AS485" s="3" t="s">
        <v>190</v>
      </c>
      <c r="AT485" s="3" t="s">
        <v>218</v>
      </c>
      <c r="AU485" s="3" t="s">
        <v>153</v>
      </c>
      <c r="AV485" s="3" t="s">
        <v>153</v>
      </c>
      <c r="AW485" s="3" t="s">
        <v>163</v>
      </c>
      <c r="AX485" s="3" t="s">
        <v>153</v>
      </c>
      <c r="AY485" s="3" t="s">
        <v>244</v>
      </c>
      <c r="AZ485" s="3" t="s">
        <v>153</v>
      </c>
      <c r="BA485" s="3" t="s">
        <v>153</v>
      </c>
      <c r="BB485" s="3" t="s">
        <v>239</v>
      </c>
      <c r="BC485" s="3" t="s">
        <v>153</v>
      </c>
      <c r="BD485" s="3" t="s">
        <v>153</v>
      </c>
      <c r="BE485" s="3" t="s">
        <v>191</v>
      </c>
      <c r="BF485" s="3" t="s">
        <v>164</v>
      </c>
      <c r="BG485" s="3" t="s">
        <v>164</v>
      </c>
      <c r="BH485" s="3" t="s">
        <v>164</v>
      </c>
      <c r="BI485" s="3" t="s">
        <v>192</v>
      </c>
      <c r="BJ485" s="3" t="s">
        <v>192</v>
      </c>
      <c r="BK485" s="3" t="s">
        <v>192</v>
      </c>
      <c r="BL485" s="3" t="s">
        <v>192</v>
      </c>
      <c r="BM485" s="3" t="s">
        <v>192</v>
      </c>
      <c r="BN485" s="3" t="s">
        <v>192</v>
      </c>
      <c r="BO485" s="3" t="s">
        <v>192</v>
      </c>
      <c r="BP485" s="3" t="s">
        <v>192</v>
      </c>
      <c r="BQ485" s="3" t="s">
        <v>196</v>
      </c>
      <c r="BR485" s="3" t="s">
        <v>203</v>
      </c>
      <c r="BS485" s="3" t="s">
        <v>166</v>
      </c>
      <c r="BT485" s="3" t="s">
        <v>166</v>
      </c>
      <c r="BU485" s="3" t="s">
        <v>166</v>
      </c>
      <c r="BV485" s="3" t="s">
        <v>166</v>
      </c>
      <c r="BW485" s="3" t="s">
        <v>166</v>
      </c>
      <c r="BX485" s="3" t="s">
        <v>192</v>
      </c>
      <c r="BY485" s="3" t="s">
        <v>192</v>
      </c>
      <c r="BZ485" s="3" t="s">
        <v>192</v>
      </c>
      <c r="CA485" s="3" t="s">
        <v>192</v>
      </c>
      <c r="CB485" s="3" t="s">
        <v>155</v>
      </c>
      <c r="CF485" s="3" t="s">
        <v>419</v>
      </c>
      <c r="CG485" s="3" t="s">
        <v>281</v>
      </c>
      <c r="CH485" s="3">
        <v>3.0</v>
      </c>
      <c r="CI485" s="3" t="s">
        <v>172</v>
      </c>
      <c r="CS485" s="3" t="s">
        <v>155</v>
      </c>
      <c r="CY485" s="3" t="s">
        <v>201</v>
      </c>
      <c r="CZ485" s="3" t="s">
        <v>199</v>
      </c>
      <c r="DA485" s="3" t="s">
        <v>199</v>
      </c>
      <c r="DB485" s="3" t="s">
        <v>179</v>
      </c>
      <c r="DC485" s="3" t="s">
        <v>179</v>
      </c>
      <c r="DD485" s="3" t="s">
        <v>200</v>
      </c>
      <c r="DE485" s="3" t="s">
        <v>200</v>
      </c>
      <c r="DF485" s="3" t="s">
        <v>230</v>
      </c>
      <c r="DG485" s="3" t="s">
        <v>230</v>
      </c>
      <c r="DH485" s="3" t="s">
        <v>230</v>
      </c>
      <c r="DI485" s="3" t="s">
        <v>230</v>
      </c>
      <c r="DJ485" s="3" t="s">
        <v>230</v>
      </c>
      <c r="DK485" s="3" t="s">
        <v>196</v>
      </c>
      <c r="DL485" s="3" t="s">
        <v>197</v>
      </c>
      <c r="DM485" s="3" t="s">
        <v>197</v>
      </c>
      <c r="DN485" s="3" t="s">
        <v>202</v>
      </c>
      <c r="DO485" s="3" t="s">
        <v>196</v>
      </c>
      <c r="DP485" s="3" t="s">
        <v>196</v>
      </c>
      <c r="DQ485" s="3" t="s">
        <v>196</v>
      </c>
      <c r="DR485" s="3" t="s">
        <v>181</v>
      </c>
      <c r="DS485" s="3" t="s">
        <v>203</v>
      </c>
      <c r="DT485" s="3" t="s">
        <v>203</v>
      </c>
      <c r="DU485" s="3" t="s">
        <v>197</v>
      </c>
      <c r="DV485" s="3" t="s">
        <v>202</v>
      </c>
      <c r="DW485" s="3" t="s">
        <v>202</v>
      </c>
      <c r="DX485" s="3" t="s">
        <v>197</v>
      </c>
      <c r="DY485" s="3" t="s">
        <v>197</v>
      </c>
      <c r="DZ485" s="3" t="s">
        <v>197</v>
      </c>
      <c r="EA485" s="3" t="s">
        <v>155</v>
      </c>
      <c r="EB485" s="3" t="s">
        <v>155</v>
      </c>
      <c r="EC485" s="3" t="s">
        <v>214</v>
      </c>
      <c r="ED485" s="3" t="s">
        <v>155</v>
      </c>
      <c r="EE485" s="3" t="s">
        <v>155</v>
      </c>
      <c r="EF485" s="3" t="s">
        <v>155</v>
      </c>
      <c r="EG485" s="3" t="s">
        <v>155</v>
      </c>
      <c r="EH485" s="3" t="s">
        <v>204</v>
      </c>
      <c r="EI485" s="3" t="s">
        <v>204</v>
      </c>
      <c r="EJ485" s="3" t="s">
        <v>204</v>
      </c>
      <c r="EK485" s="3" t="s">
        <v>204</v>
      </c>
      <c r="EL485" s="3" t="s">
        <v>182</v>
      </c>
      <c r="EM485" s="3" t="s">
        <v>222</v>
      </c>
      <c r="EN485" s="3" t="s">
        <v>204</v>
      </c>
      <c r="EO485" s="3" t="s">
        <v>205</v>
      </c>
      <c r="EP485" s="3" t="s">
        <v>192</v>
      </c>
      <c r="EQ485" s="3" t="s">
        <v>192</v>
      </c>
      <c r="ER485" s="3" t="s">
        <v>192</v>
      </c>
      <c r="ES485" s="3" t="s">
        <v>192</v>
      </c>
      <c r="ET485" s="3" t="s">
        <v>192</v>
      </c>
      <c r="EU485" s="3" t="s">
        <v>205</v>
      </c>
      <c r="EV485" s="3" t="s">
        <v>801</v>
      </c>
      <c r="EW485" s="4" t="str">
        <f>TEXT("6290259016517736735","0")</f>
        <v>6290259016517736735</v>
      </c>
    </row>
    <row r="486">
      <c r="A486" s="2">
        <v>45860.6955787037</v>
      </c>
      <c r="B486" s="3" t="s">
        <v>153</v>
      </c>
      <c r="C486" s="3" t="s">
        <v>155</v>
      </c>
      <c r="E486" s="3" t="s">
        <v>155</v>
      </c>
      <c r="F486" s="3" t="s">
        <v>155</v>
      </c>
      <c r="G486" s="3" t="s">
        <v>155</v>
      </c>
      <c r="J486" s="3" t="s">
        <v>186</v>
      </c>
      <c r="O486" s="3" t="s">
        <v>186</v>
      </c>
      <c r="T486" s="3" t="s">
        <v>186</v>
      </c>
      <c r="X486" s="3" t="s">
        <v>158</v>
      </c>
      <c r="AC486" s="3" t="s">
        <v>158</v>
      </c>
      <c r="AG486" s="3" t="s">
        <v>224</v>
      </c>
      <c r="AH486" s="3">
        <v>2016.0</v>
      </c>
      <c r="AI486" s="3" t="s">
        <v>242</v>
      </c>
      <c r="AP486" s="3" t="s">
        <v>250</v>
      </c>
      <c r="AQ486" s="3" t="s">
        <v>243</v>
      </c>
      <c r="AR486" s="3" t="s">
        <v>225</v>
      </c>
      <c r="AS486" s="3" t="s">
        <v>225</v>
      </c>
      <c r="AT486" s="3" t="s">
        <v>162</v>
      </c>
      <c r="AU486" s="3" t="s">
        <v>155</v>
      </c>
      <c r="BD486" s="3" t="s">
        <v>153</v>
      </c>
      <c r="BE486" s="3" t="s">
        <v>220</v>
      </c>
      <c r="BF486" s="3" t="s">
        <v>164</v>
      </c>
      <c r="BG486" s="3" t="s">
        <v>227</v>
      </c>
      <c r="BH486" s="3" t="s">
        <v>164</v>
      </c>
      <c r="BI486" s="3" t="s">
        <v>195</v>
      </c>
      <c r="BJ486" s="3" t="s">
        <v>195</v>
      </c>
      <c r="BK486" s="3" t="s">
        <v>193</v>
      </c>
      <c r="BL486" s="3" t="s">
        <v>193</v>
      </c>
      <c r="BM486" s="3" t="s">
        <v>195</v>
      </c>
      <c r="BN486" s="3" t="s">
        <v>195</v>
      </c>
      <c r="BO486" s="3" t="s">
        <v>195</v>
      </c>
      <c r="BP486" s="3" t="s">
        <v>195</v>
      </c>
      <c r="BQ486" s="3" t="s">
        <v>203</v>
      </c>
      <c r="BR486" s="3" t="s">
        <v>166</v>
      </c>
      <c r="BS486" s="3" t="s">
        <v>181</v>
      </c>
      <c r="BT486" s="3" t="s">
        <v>181</v>
      </c>
      <c r="BU486" s="3" t="s">
        <v>203</v>
      </c>
      <c r="BV486" s="3" t="s">
        <v>203</v>
      </c>
      <c r="BW486" s="3" t="s">
        <v>203</v>
      </c>
      <c r="CB486" s="3" t="s">
        <v>155</v>
      </c>
      <c r="CF486" s="3" t="s">
        <v>259</v>
      </c>
      <c r="CG486" s="3" t="s">
        <v>240</v>
      </c>
      <c r="CH486" s="3">
        <v>1.0</v>
      </c>
      <c r="CI486" s="3" t="s">
        <v>172</v>
      </c>
      <c r="CS486" s="3" t="s">
        <v>155</v>
      </c>
      <c r="CY486" s="3" t="s">
        <v>201</v>
      </c>
      <c r="CZ486" s="3" t="s">
        <v>229</v>
      </c>
      <c r="DA486" s="3" t="s">
        <v>229</v>
      </c>
      <c r="DB486" s="3" t="s">
        <v>199</v>
      </c>
      <c r="DC486" s="3" t="s">
        <v>229</v>
      </c>
      <c r="DD486" s="3" t="s">
        <v>199</v>
      </c>
      <c r="DE486" s="3" t="s">
        <v>200</v>
      </c>
      <c r="DF486" s="3" t="s">
        <v>180</v>
      </c>
      <c r="DG486" s="3" t="s">
        <v>230</v>
      </c>
      <c r="DH486" s="3" t="s">
        <v>201</v>
      </c>
      <c r="DI486" s="3" t="s">
        <v>201</v>
      </c>
      <c r="DJ486" s="3" t="s">
        <v>201</v>
      </c>
      <c r="DK486" s="3" t="s">
        <v>197</v>
      </c>
      <c r="DL486" s="3" t="s">
        <v>202</v>
      </c>
      <c r="DM486" s="3" t="s">
        <v>202</v>
      </c>
      <c r="DN486" s="3" t="s">
        <v>196</v>
      </c>
      <c r="DO486" s="3" t="s">
        <v>203</v>
      </c>
      <c r="DP486" s="3" t="s">
        <v>203</v>
      </c>
      <c r="DQ486" s="3" t="s">
        <v>202</v>
      </c>
      <c r="DR486" s="3" t="s">
        <v>202</v>
      </c>
      <c r="DS486" s="3" t="s">
        <v>202</v>
      </c>
      <c r="DT486" s="3" t="s">
        <v>197</v>
      </c>
      <c r="DU486" s="3" t="s">
        <v>181</v>
      </c>
      <c r="DV486" s="3" t="s">
        <v>203</v>
      </c>
      <c r="DW486" s="3" t="s">
        <v>181</v>
      </c>
      <c r="DX486" s="3" t="s">
        <v>203</v>
      </c>
      <c r="DY486" s="3" t="s">
        <v>203</v>
      </c>
      <c r="DZ486" s="3" t="s">
        <v>203</v>
      </c>
      <c r="EA486" s="3" t="s">
        <v>155</v>
      </c>
      <c r="EB486" s="3" t="s">
        <v>214</v>
      </c>
      <c r="EC486" s="3" t="s">
        <v>214</v>
      </c>
      <c r="ED486" s="3" t="s">
        <v>155</v>
      </c>
      <c r="EE486" s="3" t="s">
        <v>155</v>
      </c>
      <c r="EF486" s="3" t="s">
        <v>214</v>
      </c>
      <c r="EG486" s="3" t="s">
        <v>214</v>
      </c>
      <c r="EH486" s="3" t="s">
        <v>247</v>
      </c>
      <c r="EI486" s="3" t="s">
        <v>247</v>
      </c>
      <c r="EJ486" s="3" t="s">
        <v>247</v>
      </c>
      <c r="EK486" s="3" t="s">
        <v>247</v>
      </c>
      <c r="EL486" s="3" t="s">
        <v>247</v>
      </c>
      <c r="EM486" s="3" t="s">
        <v>247</v>
      </c>
      <c r="EN486" s="3" t="s">
        <v>247</v>
      </c>
      <c r="EO486" s="3" t="s">
        <v>206</v>
      </c>
      <c r="EP486" s="3" t="s">
        <v>206</v>
      </c>
      <c r="EQ486" s="3" t="s">
        <v>192</v>
      </c>
      <c r="ER486" s="3" t="s">
        <v>205</v>
      </c>
      <c r="ES486" s="3" t="s">
        <v>206</v>
      </c>
      <c r="ET486" s="3" t="s">
        <v>183</v>
      </c>
      <c r="EU486" s="3" t="s">
        <v>205</v>
      </c>
      <c r="EV486" s="3" t="s">
        <v>802</v>
      </c>
      <c r="EW486" s="4" t="str">
        <f>TEXT("6290260983694852524","0")</f>
        <v>6290260983694852524</v>
      </c>
    </row>
    <row r="487">
      <c r="A487" s="2">
        <v>45860.6984375</v>
      </c>
      <c r="B487" s="3" t="s">
        <v>153</v>
      </c>
      <c r="C487" s="3" t="s">
        <v>153</v>
      </c>
      <c r="D487" s="3" t="s">
        <v>284</v>
      </c>
      <c r="E487" s="3" t="s">
        <v>155</v>
      </c>
      <c r="F487" s="3" t="s">
        <v>155</v>
      </c>
      <c r="G487" s="3" t="s">
        <v>155</v>
      </c>
      <c r="J487" s="3" t="s">
        <v>186</v>
      </c>
      <c r="N487" s="3" t="s">
        <v>158</v>
      </c>
      <c r="R487" s="3" t="s">
        <v>157</v>
      </c>
      <c r="W487" s="3" t="s">
        <v>157</v>
      </c>
      <c r="AB487" s="3" t="s">
        <v>157</v>
      </c>
      <c r="AG487" s="3" t="s">
        <v>224</v>
      </c>
      <c r="AH487" s="3">
        <v>1998.0</v>
      </c>
      <c r="AI487" s="3" t="s">
        <v>279</v>
      </c>
      <c r="AO487" s="3" t="s">
        <v>153</v>
      </c>
      <c r="AP487" s="3" t="s">
        <v>225</v>
      </c>
      <c r="AQ487" s="3" t="s">
        <v>225</v>
      </c>
      <c r="AR487" s="3" t="s">
        <v>225</v>
      </c>
      <c r="AS487" s="3" t="s">
        <v>225</v>
      </c>
      <c r="AT487" s="3" t="s">
        <v>162</v>
      </c>
      <c r="AU487" s="3" t="s">
        <v>155</v>
      </c>
      <c r="BD487" s="3" t="s">
        <v>155</v>
      </c>
      <c r="CI487" s="3" t="s">
        <v>172</v>
      </c>
      <c r="CS487" s="3" t="s">
        <v>155</v>
      </c>
      <c r="CY487" s="3" t="s">
        <v>201</v>
      </c>
      <c r="CZ487" s="3" t="s">
        <v>179</v>
      </c>
      <c r="DA487" s="3" t="s">
        <v>179</v>
      </c>
      <c r="DB487" s="3" t="s">
        <v>179</v>
      </c>
      <c r="DC487" s="3" t="s">
        <v>179</v>
      </c>
      <c r="DD487" s="3" t="s">
        <v>179</v>
      </c>
      <c r="DE487" s="3" t="s">
        <v>199</v>
      </c>
      <c r="DF487" s="3" t="s">
        <v>180</v>
      </c>
      <c r="DG487" s="3" t="s">
        <v>180</v>
      </c>
      <c r="DH487" s="3" t="s">
        <v>180</v>
      </c>
      <c r="DI487" s="3" t="s">
        <v>180</v>
      </c>
      <c r="DJ487" s="3" t="s">
        <v>180</v>
      </c>
      <c r="DK487" s="3" t="s">
        <v>181</v>
      </c>
      <c r="DL487" s="3" t="s">
        <v>181</v>
      </c>
      <c r="DM487" s="3" t="s">
        <v>181</v>
      </c>
      <c r="DN487" s="3" t="s">
        <v>181</v>
      </c>
      <c r="DO487" s="3" t="s">
        <v>181</v>
      </c>
      <c r="DP487" s="3" t="s">
        <v>181</v>
      </c>
      <c r="DQ487" s="3" t="s">
        <v>181</v>
      </c>
      <c r="DR487" s="3" t="s">
        <v>181</v>
      </c>
      <c r="DS487" s="3" t="s">
        <v>203</v>
      </c>
      <c r="DT487" s="3" t="s">
        <v>181</v>
      </c>
      <c r="DU487" s="3" t="s">
        <v>181</v>
      </c>
      <c r="DV487" s="3" t="s">
        <v>181</v>
      </c>
      <c r="DW487" s="3" t="s">
        <v>181</v>
      </c>
      <c r="DX487" s="3" t="s">
        <v>181</v>
      </c>
      <c r="DY487" s="3" t="s">
        <v>181</v>
      </c>
      <c r="DZ487" s="3" t="s">
        <v>181</v>
      </c>
      <c r="EA487" s="3" t="s">
        <v>155</v>
      </c>
      <c r="EB487" s="3" t="s">
        <v>155</v>
      </c>
      <c r="EC487" s="3" t="s">
        <v>155</v>
      </c>
      <c r="ED487" s="3" t="s">
        <v>155</v>
      </c>
      <c r="EE487" s="3" t="s">
        <v>155</v>
      </c>
      <c r="EF487" s="3" t="s">
        <v>155</v>
      </c>
      <c r="EG487" s="3" t="s">
        <v>155</v>
      </c>
      <c r="EH487" s="3" t="s">
        <v>247</v>
      </c>
      <c r="EI487" s="3" t="s">
        <v>247</v>
      </c>
      <c r="EJ487" s="3" t="s">
        <v>247</v>
      </c>
      <c r="EK487" s="3" t="s">
        <v>247</v>
      </c>
      <c r="EL487" s="3" t="s">
        <v>247</v>
      </c>
      <c r="EM487" s="3" t="s">
        <v>247</v>
      </c>
      <c r="EN487" s="3" t="s">
        <v>247</v>
      </c>
      <c r="EO487" s="3" t="s">
        <v>193</v>
      </c>
      <c r="EP487" s="3" t="s">
        <v>193</v>
      </c>
      <c r="EQ487" s="3" t="s">
        <v>193</v>
      </c>
      <c r="ER487" s="3" t="s">
        <v>193</v>
      </c>
      <c r="ES487" s="3" t="s">
        <v>193</v>
      </c>
      <c r="ET487" s="3" t="s">
        <v>193</v>
      </c>
      <c r="EU487" s="3" t="s">
        <v>193</v>
      </c>
      <c r="EV487" s="3" t="s">
        <v>803</v>
      </c>
      <c r="EW487" s="4" t="str">
        <f>TEXT("6290263452232002178","0")</f>
        <v>6290263452232002178</v>
      </c>
    </row>
    <row r="488">
      <c r="A488" s="2">
        <v>45860.70429398148</v>
      </c>
      <c r="B488" s="3" t="s">
        <v>153</v>
      </c>
      <c r="C488" s="3" t="s">
        <v>155</v>
      </c>
      <c r="E488" s="3" t="s">
        <v>155</v>
      </c>
      <c r="F488" s="3" t="s">
        <v>153</v>
      </c>
      <c r="G488" s="3" t="s">
        <v>155</v>
      </c>
      <c r="J488" s="3" t="s">
        <v>186</v>
      </c>
      <c r="N488" s="3" t="s">
        <v>158</v>
      </c>
      <c r="S488" s="3" t="s">
        <v>158</v>
      </c>
      <c r="W488" s="3" t="s">
        <v>157</v>
      </c>
      <c r="AB488" s="3" t="s">
        <v>157</v>
      </c>
      <c r="AG488" s="3" t="s">
        <v>217</v>
      </c>
      <c r="AH488" s="3">
        <v>2021.0</v>
      </c>
      <c r="AI488" s="3" t="s">
        <v>279</v>
      </c>
      <c r="AO488" s="3" t="s">
        <v>153</v>
      </c>
      <c r="AP488" s="3" t="s">
        <v>225</v>
      </c>
      <c r="AQ488" s="3" t="s">
        <v>225</v>
      </c>
      <c r="AR488" s="3" t="s">
        <v>243</v>
      </c>
      <c r="AS488" s="3" t="s">
        <v>225</v>
      </c>
      <c r="AT488" s="3" t="s">
        <v>406</v>
      </c>
      <c r="AU488" s="3" t="s">
        <v>155</v>
      </c>
      <c r="BD488" s="3" t="s">
        <v>153</v>
      </c>
      <c r="BE488" s="3" t="s">
        <v>164</v>
      </c>
      <c r="BF488" s="3" t="s">
        <v>213</v>
      </c>
      <c r="BG488" s="3" t="s">
        <v>164</v>
      </c>
      <c r="BH488" s="3" t="s">
        <v>213</v>
      </c>
      <c r="BI488" s="3" t="s">
        <v>192</v>
      </c>
      <c r="BJ488" s="3" t="s">
        <v>192</v>
      </c>
      <c r="BK488" s="3" t="s">
        <v>192</v>
      </c>
      <c r="BL488" s="3" t="s">
        <v>193</v>
      </c>
      <c r="BM488" s="3" t="s">
        <v>192</v>
      </c>
      <c r="BN488" s="3" t="s">
        <v>193</v>
      </c>
      <c r="BO488" s="3" t="s">
        <v>165</v>
      </c>
      <c r="BP488" s="3" t="s">
        <v>195</v>
      </c>
      <c r="BQ488" s="3" t="s">
        <v>197</v>
      </c>
      <c r="BR488" s="3" t="s">
        <v>166</v>
      </c>
      <c r="BS488" s="3" t="s">
        <v>181</v>
      </c>
      <c r="BT488" s="3" t="s">
        <v>197</v>
      </c>
      <c r="BU488" s="3" t="s">
        <v>181</v>
      </c>
      <c r="BV488" s="3" t="s">
        <v>197</v>
      </c>
      <c r="BW488" s="3" t="s">
        <v>196</v>
      </c>
      <c r="CB488" s="3" t="s">
        <v>155</v>
      </c>
      <c r="CF488" s="3" t="s">
        <v>155</v>
      </c>
      <c r="CG488" s="3" t="s">
        <v>155</v>
      </c>
      <c r="CH488" s="3">
        <v>0.0</v>
      </c>
      <c r="CI488" s="3" t="s">
        <v>172</v>
      </c>
      <c r="CS488" s="3" t="s">
        <v>155</v>
      </c>
      <c r="CY488" s="3" t="s">
        <v>180</v>
      </c>
      <c r="CZ488" s="3" t="s">
        <v>199</v>
      </c>
      <c r="DA488" s="3" t="s">
        <v>199</v>
      </c>
      <c r="DB488" s="3" t="s">
        <v>199</v>
      </c>
      <c r="DC488" s="3" t="s">
        <v>229</v>
      </c>
      <c r="DD488" s="3" t="s">
        <v>229</v>
      </c>
      <c r="DE488" s="3" t="s">
        <v>199</v>
      </c>
      <c r="DF488" s="3" t="s">
        <v>230</v>
      </c>
      <c r="DG488" s="3" t="s">
        <v>180</v>
      </c>
      <c r="DH488" s="3" t="s">
        <v>201</v>
      </c>
      <c r="DI488" s="3" t="s">
        <v>180</v>
      </c>
      <c r="DJ488" s="3" t="s">
        <v>201</v>
      </c>
      <c r="DK488" s="3" t="s">
        <v>196</v>
      </c>
      <c r="DL488" s="3" t="s">
        <v>197</v>
      </c>
      <c r="DM488" s="3" t="s">
        <v>197</v>
      </c>
      <c r="DN488" s="3" t="s">
        <v>197</v>
      </c>
      <c r="DO488" s="3" t="s">
        <v>197</v>
      </c>
      <c r="DP488" s="3" t="s">
        <v>197</v>
      </c>
      <c r="DQ488" s="3" t="s">
        <v>197</v>
      </c>
      <c r="DR488" s="3" t="s">
        <v>197</v>
      </c>
      <c r="DS488" s="3" t="s">
        <v>197</v>
      </c>
      <c r="DT488" s="3" t="s">
        <v>197</v>
      </c>
      <c r="DU488" s="3" t="s">
        <v>196</v>
      </c>
      <c r="DV488" s="3" t="s">
        <v>196</v>
      </c>
      <c r="DW488" s="3" t="s">
        <v>197</v>
      </c>
      <c r="DX488" s="3" t="s">
        <v>197</v>
      </c>
      <c r="DY488" s="3" t="s">
        <v>196</v>
      </c>
      <c r="DZ488" s="3" t="s">
        <v>197</v>
      </c>
      <c r="EA488" s="3" t="s">
        <v>155</v>
      </c>
      <c r="EB488" s="3" t="s">
        <v>214</v>
      </c>
      <c r="EC488" s="3" t="s">
        <v>214</v>
      </c>
      <c r="ED488" s="3" t="s">
        <v>155</v>
      </c>
      <c r="EE488" s="3" t="s">
        <v>155</v>
      </c>
      <c r="EF488" s="3" t="s">
        <v>214</v>
      </c>
      <c r="EG488" s="3" t="s">
        <v>214</v>
      </c>
      <c r="EH488" s="3" t="s">
        <v>222</v>
      </c>
      <c r="EI488" s="3" t="s">
        <v>222</v>
      </c>
      <c r="EJ488" s="3" t="s">
        <v>222</v>
      </c>
      <c r="EK488" s="3" t="s">
        <v>222</v>
      </c>
      <c r="EL488" s="3" t="s">
        <v>222</v>
      </c>
      <c r="EM488" s="3" t="s">
        <v>182</v>
      </c>
      <c r="EN488" s="3" t="s">
        <v>222</v>
      </c>
      <c r="EO488" s="3" t="s">
        <v>206</v>
      </c>
      <c r="EP488" s="3" t="s">
        <v>206</v>
      </c>
      <c r="EQ488" s="3" t="s">
        <v>206</v>
      </c>
      <c r="ER488" s="3" t="s">
        <v>206</v>
      </c>
      <c r="ES488" s="3" t="s">
        <v>193</v>
      </c>
      <c r="ET488" s="3" t="s">
        <v>193</v>
      </c>
      <c r="EU488" s="3" t="s">
        <v>206</v>
      </c>
      <c r="EV488" s="3" t="s">
        <v>804</v>
      </c>
      <c r="EW488" s="4" t="str">
        <f>TEXT("6290268516614964344","0")</f>
        <v>6290268516614964344</v>
      </c>
    </row>
    <row r="489">
      <c r="A489" s="2">
        <v>45860.72052083333</v>
      </c>
      <c r="B489" s="3" t="s">
        <v>153</v>
      </c>
      <c r="C489" s="3" t="s">
        <v>155</v>
      </c>
      <c r="E489" s="3" t="s">
        <v>153</v>
      </c>
      <c r="F489" s="3" t="s">
        <v>155</v>
      </c>
      <c r="G489" s="3" t="s">
        <v>155</v>
      </c>
      <c r="K489" s="3" t="s">
        <v>185</v>
      </c>
      <c r="N489" s="3" t="s">
        <v>158</v>
      </c>
      <c r="S489" s="3" t="s">
        <v>158</v>
      </c>
      <c r="X489" s="3" t="s">
        <v>158</v>
      </c>
      <c r="AF489" s="3" t="s">
        <v>156</v>
      </c>
      <c r="AG489" s="3" t="s">
        <v>217</v>
      </c>
      <c r="AH489" s="3">
        <v>2004.0</v>
      </c>
      <c r="AI489" s="3" t="s">
        <v>279</v>
      </c>
      <c r="AO489" s="3" t="s">
        <v>153</v>
      </c>
      <c r="AP489" s="3" t="s">
        <v>190</v>
      </c>
      <c r="AQ489" s="3" t="s">
        <v>190</v>
      </c>
      <c r="AR489" s="3" t="s">
        <v>190</v>
      </c>
      <c r="AS489" s="3" t="s">
        <v>190</v>
      </c>
      <c r="AT489" s="3" t="s">
        <v>226</v>
      </c>
      <c r="AU489" s="3" t="s">
        <v>153</v>
      </c>
      <c r="AV489" s="3" t="s">
        <v>153</v>
      </c>
      <c r="AW489" s="3" t="s">
        <v>163</v>
      </c>
      <c r="AX489" s="3" t="s">
        <v>155</v>
      </c>
      <c r="AY489" s="3" t="s">
        <v>212</v>
      </c>
      <c r="BD489" s="3" t="s">
        <v>153</v>
      </c>
      <c r="BE489" s="3" t="s">
        <v>191</v>
      </c>
      <c r="BF489" s="3" t="s">
        <v>191</v>
      </c>
      <c r="BG489" s="3" t="s">
        <v>191</v>
      </c>
      <c r="BH489" s="3" t="s">
        <v>164</v>
      </c>
      <c r="BI489" s="3" t="s">
        <v>195</v>
      </c>
      <c r="BJ489" s="3" t="s">
        <v>195</v>
      </c>
      <c r="BK489" s="3" t="s">
        <v>195</v>
      </c>
      <c r="BL489" s="3" t="s">
        <v>195</v>
      </c>
      <c r="BM489" s="3" t="s">
        <v>195</v>
      </c>
      <c r="BN489" s="3" t="s">
        <v>195</v>
      </c>
      <c r="BO489" s="3" t="s">
        <v>193</v>
      </c>
      <c r="BP489" s="3" t="s">
        <v>193</v>
      </c>
      <c r="BQ489" s="3" t="s">
        <v>203</v>
      </c>
      <c r="BR489" s="3" t="s">
        <v>196</v>
      </c>
      <c r="BS489" s="3" t="s">
        <v>196</v>
      </c>
      <c r="BT489" s="3" t="s">
        <v>166</v>
      </c>
      <c r="BU489" s="3" t="s">
        <v>166</v>
      </c>
      <c r="BV489" s="3" t="s">
        <v>166</v>
      </c>
      <c r="BW489" s="3" t="s">
        <v>166</v>
      </c>
      <c r="BX489" s="3" t="s">
        <v>193</v>
      </c>
      <c r="BY489" s="3" t="s">
        <v>193</v>
      </c>
      <c r="BZ489" s="3" t="s">
        <v>193</v>
      </c>
      <c r="CA489" s="3" t="s">
        <v>195</v>
      </c>
      <c r="CB489" s="3" t="s">
        <v>153</v>
      </c>
      <c r="CC489" s="3" t="s">
        <v>235</v>
      </c>
      <c r="CD489" s="3" t="s">
        <v>168</v>
      </c>
      <c r="CE489" s="3" t="s">
        <v>155</v>
      </c>
      <c r="CF489" s="3" t="s">
        <v>155</v>
      </c>
      <c r="CG489" s="3" t="s">
        <v>155</v>
      </c>
      <c r="CH489" s="3">
        <v>0.0</v>
      </c>
      <c r="CI489" s="3" t="s">
        <v>172</v>
      </c>
      <c r="CS489" s="3" t="s">
        <v>155</v>
      </c>
      <c r="CY489" s="3" t="s">
        <v>180</v>
      </c>
      <c r="CZ489" s="3" t="s">
        <v>200</v>
      </c>
      <c r="DA489" s="3" t="s">
        <v>200</v>
      </c>
      <c r="DB489" s="3" t="s">
        <v>200</v>
      </c>
      <c r="DC489" s="3" t="s">
        <v>200</v>
      </c>
      <c r="DD489" s="3" t="s">
        <v>200</v>
      </c>
      <c r="DE489" s="3" t="s">
        <v>200</v>
      </c>
      <c r="DF489" s="3" t="s">
        <v>180</v>
      </c>
      <c r="DG489" s="3" t="s">
        <v>180</v>
      </c>
      <c r="DH489" s="3" t="s">
        <v>180</v>
      </c>
      <c r="DI489" s="3" t="s">
        <v>180</v>
      </c>
      <c r="DJ489" s="3" t="s">
        <v>180</v>
      </c>
      <c r="DK489" s="3" t="s">
        <v>196</v>
      </c>
      <c r="DL489" s="3" t="s">
        <v>202</v>
      </c>
      <c r="DM489" s="3" t="s">
        <v>202</v>
      </c>
      <c r="DN489" s="3" t="s">
        <v>202</v>
      </c>
      <c r="DO489" s="3" t="s">
        <v>202</v>
      </c>
      <c r="DP489" s="3" t="s">
        <v>202</v>
      </c>
      <c r="DQ489" s="3" t="s">
        <v>203</v>
      </c>
      <c r="DR489" s="3" t="s">
        <v>203</v>
      </c>
      <c r="DS489" s="3" t="s">
        <v>203</v>
      </c>
      <c r="DT489" s="3" t="s">
        <v>203</v>
      </c>
      <c r="DU489" s="3" t="s">
        <v>202</v>
      </c>
      <c r="DV489" s="3" t="s">
        <v>202</v>
      </c>
      <c r="DW489" s="3" t="s">
        <v>202</v>
      </c>
      <c r="DX489" s="3" t="s">
        <v>202</v>
      </c>
      <c r="DY489" s="3" t="s">
        <v>202</v>
      </c>
      <c r="DZ489" s="3" t="s">
        <v>202</v>
      </c>
      <c r="EA489" s="3" t="s">
        <v>155</v>
      </c>
      <c r="EB489" s="3" t="s">
        <v>155</v>
      </c>
      <c r="EC489" s="3" t="s">
        <v>155</v>
      </c>
      <c r="ED489" s="3" t="s">
        <v>155</v>
      </c>
      <c r="EE489" s="3" t="s">
        <v>155</v>
      </c>
      <c r="EF489" s="3" t="s">
        <v>155</v>
      </c>
      <c r="EG489" s="3" t="s">
        <v>155</v>
      </c>
      <c r="EH489" s="3" t="s">
        <v>204</v>
      </c>
      <c r="EI489" s="3" t="s">
        <v>222</v>
      </c>
      <c r="EJ489" s="3" t="s">
        <v>222</v>
      </c>
      <c r="EK489" s="3" t="s">
        <v>204</v>
      </c>
      <c r="EL489" s="3" t="s">
        <v>204</v>
      </c>
      <c r="EM489" s="3" t="s">
        <v>204</v>
      </c>
      <c r="EN489" s="3" t="s">
        <v>204</v>
      </c>
      <c r="EO489" s="3" t="s">
        <v>205</v>
      </c>
      <c r="EP489" s="3" t="s">
        <v>205</v>
      </c>
      <c r="EQ489" s="3" t="s">
        <v>205</v>
      </c>
      <c r="ER489" s="3" t="s">
        <v>205</v>
      </c>
      <c r="ES489" s="3" t="s">
        <v>205</v>
      </c>
      <c r="ET489" s="3" t="s">
        <v>205</v>
      </c>
      <c r="EU489" s="3" t="s">
        <v>205</v>
      </c>
      <c r="EV489" s="3" t="s">
        <v>805</v>
      </c>
      <c r="EW489" s="4" t="str">
        <f>TEXT("6290282532068967218","0")</f>
        <v>6290282532068967218</v>
      </c>
    </row>
    <row r="490">
      <c r="A490" s="2">
        <v>45860.72488425926</v>
      </c>
      <c r="B490" s="3" t="s">
        <v>153</v>
      </c>
      <c r="C490" s="3" t="s">
        <v>153</v>
      </c>
      <c r="D490" s="3" t="s">
        <v>284</v>
      </c>
      <c r="E490" s="3" t="s">
        <v>155</v>
      </c>
      <c r="F490" s="3" t="s">
        <v>153</v>
      </c>
      <c r="G490" s="3" t="s">
        <v>155</v>
      </c>
      <c r="J490" s="3" t="s">
        <v>186</v>
      </c>
      <c r="O490" s="3" t="s">
        <v>186</v>
      </c>
      <c r="S490" s="3" t="s">
        <v>158</v>
      </c>
      <c r="X490" s="3" t="s">
        <v>158</v>
      </c>
      <c r="AC490" s="3" t="s">
        <v>158</v>
      </c>
      <c r="AG490" s="3" t="s">
        <v>217</v>
      </c>
      <c r="AH490" s="3">
        <v>2023.0</v>
      </c>
      <c r="AI490" s="3" t="s">
        <v>187</v>
      </c>
      <c r="AJ490" s="3" t="s">
        <v>188</v>
      </c>
      <c r="AN490" s="3" t="s">
        <v>189</v>
      </c>
      <c r="AP490" s="3" t="s">
        <v>190</v>
      </c>
      <c r="AQ490" s="3" t="s">
        <v>190</v>
      </c>
      <c r="AR490" s="3" t="s">
        <v>210</v>
      </c>
      <c r="AS490" s="3" t="s">
        <v>210</v>
      </c>
      <c r="AT490" s="3" t="s">
        <v>218</v>
      </c>
      <c r="AU490" s="3" t="s">
        <v>153</v>
      </c>
      <c r="AV490" s="3" t="s">
        <v>153</v>
      </c>
      <c r="AW490" s="3" t="s">
        <v>163</v>
      </c>
      <c r="AX490" s="3" t="s">
        <v>153</v>
      </c>
      <c r="AY490" s="3" t="s">
        <v>244</v>
      </c>
      <c r="AZ490" s="3" t="s">
        <v>153</v>
      </c>
      <c r="BA490" s="3" t="s">
        <v>153</v>
      </c>
      <c r="BB490" s="3" t="s">
        <v>155</v>
      </c>
      <c r="BC490" s="3" t="s">
        <v>155</v>
      </c>
      <c r="BD490" s="3" t="s">
        <v>153</v>
      </c>
      <c r="BE490" s="3" t="s">
        <v>220</v>
      </c>
      <c r="BF490" s="3" t="s">
        <v>164</v>
      </c>
      <c r="BG490" s="3" t="s">
        <v>220</v>
      </c>
      <c r="BH490" s="3" t="s">
        <v>191</v>
      </c>
      <c r="BI490" s="3" t="s">
        <v>192</v>
      </c>
      <c r="BJ490" s="3" t="s">
        <v>192</v>
      </c>
      <c r="BK490" s="3" t="s">
        <v>195</v>
      </c>
      <c r="BL490" s="3" t="s">
        <v>192</v>
      </c>
      <c r="BM490" s="3" t="s">
        <v>193</v>
      </c>
      <c r="BN490" s="3" t="s">
        <v>195</v>
      </c>
      <c r="BO490" s="3" t="s">
        <v>193</v>
      </c>
      <c r="BP490" s="3" t="s">
        <v>195</v>
      </c>
      <c r="BQ490" s="3" t="s">
        <v>196</v>
      </c>
      <c r="BR490" s="3" t="s">
        <v>196</v>
      </c>
      <c r="BS490" s="3" t="s">
        <v>197</v>
      </c>
      <c r="BT490" s="3" t="s">
        <v>197</v>
      </c>
      <c r="BU490" s="3" t="s">
        <v>196</v>
      </c>
      <c r="BV490" s="3" t="s">
        <v>197</v>
      </c>
      <c r="BW490" s="3" t="s">
        <v>197</v>
      </c>
      <c r="BX490" s="3" t="s">
        <v>195</v>
      </c>
      <c r="BY490" s="3" t="s">
        <v>193</v>
      </c>
      <c r="BZ490" s="3" t="s">
        <v>165</v>
      </c>
      <c r="CA490" s="3" t="s">
        <v>195</v>
      </c>
      <c r="CB490" s="3" t="s">
        <v>153</v>
      </c>
      <c r="CC490" s="3" t="s">
        <v>167</v>
      </c>
      <c r="CD490" s="3" t="s">
        <v>168</v>
      </c>
      <c r="CE490" s="3" t="s">
        <v>155</v>
      </c>
      <c r="CF490" s="3" t="s">
        <v>155</v>
      </c>
      <c r="CG490" s="3" t="s">
        <v>281</v>
      </c>
      <c r="CH490" s="3">
        <v>2.0</v>
      </c>
      <c r="CI490" s="3" t="s">
        <v>172</v>
      </c>
      <c r="CS490" s="3" t="s">
        <v>155</v>
      </c>
      <c r="CY490" s="3" t="s">
        <v>201</v>
      </c>
      <c r="CZ490" s="3" t="s">
        <v>179</v>
      </c>
      <c r="DA490" s="3" t="s">
        <v>200</v>
      </c>
      <c r="DB490" s="3" t="s">
        <v>200</v>
      </c>
      <c r="DC490" s="3" t="s">
        <v>179</v>
      </c>
      <c r="DD490" s="3" t="s">
        <v>179</v>
      </c>
      <c r="DE490" s="3" t="s">
        <v>200</v>
      </c>
      <c r="DF490" s="3" t="s">
        <v>180</v>
      </c>
      <c r="DG490" s="3" t="s">
        <v>180</v>
      </c>
      <c r="DH490" s="3" t="s">
        <v>180</v>
      </c>
      <c r="DI490" s="3" t="s">
        <v>180</v>
      </c>
      <c r="DJ490" s="3" t="s">
        <v>180</v>
      </c>
      <c r="DK490" s="3" t="s">
        <v>196</v>
      </c>
      <c r="DL490" s="3" t="s">
        <v>196</v>
      </c>
      <c r="DM490" s="3" t="s">
        <v>197</v>
      </c>
      <c r="DN490" s="3" t="s">
        <v>197</v>
      </c>
      <c r="DO490" s="3" t="s">
        <v>202</v>
      </c>
      <c r="DP490" s="3" t="s">
        <v>196</v>
      </c>
      <c r="DQ490" s="3" t="s">
        <v>181</v>
      </c>
      <c r="DR490" s="3" t="s">
        <v>181</v>
      </c>
      <c r="DS490" s="3" t="s">
        <v>181</v>
      </c>
      <c r="DT490" s="3" t="s">
        <v>181</v>
      </c>
      <c r="DU490" s="3" t="s">
        <v>196</v>
      </c>
      <c r="DV490" s="3" t="s">
        <v>196</v>
      </c>
      <c r="DW490" s="3" t="s">
        <v>181</v>
      </c>
      <c r="DX490" s="3" t="s">
        <v>196</v>
      </c>
      <c r="DY490" s="3" t="s">
        <v>197</v>
      </c>
      <c r="DZ490" s="3" t="s">
        <v>197</v>
      </c>
      <c r="EA490" s="3" t="s">
        <v>155</v>
      </c>
      <c r="EB490" s="3" t="s">
        <v>214</v>
      </c>
      <c r="EC490" s="3" t="s">
        <v>155</v>
      </c>
      <c r="ED490" s="3" t="s">
        <v>155</v>
      </c>
      <c r="EE490" s="3" t="s">
        <v>155</v>
      </c>
      <c r="EF490" s="3" t="s">
        <v>155</v>
      </c>
      <c r="EG490" s="3" t="s">
        <v>155</v>
      </c>
      <c r="EH490" s="3" t="s">
        <v>215</v>
      </c>
      <c r="EI490" s="3" t="s">
        <v>247</v>
      </c>
      <c r="EJ490" s="3" t="s">
        <v>215</v>
      </c>
      <c r="EK490" s="3" t="s">
        <v>182</v>
      </c>
      <c r="EL490" s="3" t="s">
        <v>182</v>
      </c>
      <c r="EM490" s="3" t="s">
        <v>182</v>
      </c>
      <c r="EN490" s="3" t="s">
        <v>215</v>
      </c>
      <c r="EO490" s="3" t="s">
        <v>183</v>
      </c>
      <c r="EP490" s="3" t="s">
        <v>183</v>
      </c>
      <c r="EQ490" s="3" t="s">
        <v>183</v>
      </c>
      <c r="ER490" s="3" t="s">
        <v>183</v>
      </c>
      <c r="ES490" s="3" t="s">
        <v>193</v>
      </c>
      <c r="ET490" s="3" t="s">
        <v>193</v>
      </c>
      <c r="EU490" s="3" t="s">
        <v>183</v>
      </c>
      <c r="EV490" s="3" t="s">
        <v>806</v>
      </c>
      <c r="EW490" s="4" t="str">
        <f>TEXT("6290286306808655754","0")</f>
        <v>6290286306808655754</v>
      </c>
    </row>
    <row r="491">
      <c r="A491" s="2">
        <v>45860.73832175926</v>
      </c>
      <c r="B491" s="3" t="s">
        <v>153</v>
      </c>
      <c r="C491" s="3" t="s">
        <v>155</v>
      </c>
      <c r="E491" s="3" t="s">
        <v>155</v>
      </c>
      <c r="F491" s="3" t="s">
        <v>155</v>
      </c>
      <c r="G491" s="3" t="s">
        <v>155</v>
      </c>
      <c r="K491" s="3" t="s">
        <v>185</v>
      </c>
      <c r="N491" s="3" t="s">
        <v>158</v>
      </c>
      <c r="R491" s="3" t="s">
        <v>157</v>
      </c>
      <c r="X491" s="3" t="s">
        <v>158</v>
      </c>
      <c r="AC491" s="3" t="s">
        <v>158</v>
      </c>
      <c r="AG491" s="3" t="s">
        <v>159</v>
      </c>
      <c r="AH491" s="3">
        <v>2021.0</v>
      </c>
      <c r="AI491" s="3" t="s">
        <v>187</v>
      </c>
      <c r="AJ491" s="3" t="s">
        <v>188</v>
      </c>
      <c r="AN491" s="3" t="s">
        <v>246</v>
      </c>
      <c r="AP491" s="3" t="s">
        <v>250</v>
      </c>
      <c r="AQ491" s="3" t="s">
        <v>190</v>
      </c>
      <c r="AR491" s="3" t="s">
        <v>190</v>
      </c>
      <c r="AS491" s="3" t="s">
        <v>190</v>
      </c>
      <c r="AT491" s="3" t="s">
        <v>251</v>
      </c>
      <c r="AU491" s="3" t="s">
        <v>155</v>
      </c>
      <c r="BD491" s="3" t="s">
        <v>153</v>
      </c>
      <c r="BE491" s="3" t="s">
        <v>191</v>
      </c>
      <c r="BF491" s="3" t="s">
        <v>191</v>
      </c>
      <c r="BG491" s="3" t="s">
        <v>191</v>
      </c>
      <c r="BH491" s="3" t="s">
        <v>191</v>
      </c>
      <c r="BI491" s="3" t="s">
        <v>194</v>
      </c>
      <c r="BJ491" s="3" t="s">
        <v>192</v>
      </c>
      <c r="BK491" s="3" t="s">
        <v>192</v>
      </c>
      <c r="BL491" s="3" t="s">
        <v>194</v>
      </c>
      <c r="BM491" s="3" t="s">
        <v>192</v>
      </c>
      <c r="BN491" s="3" t="s">
        <v>194</v>
      </c>
      <c r="BO491" s="3" t="s">
        <v>192</v>
      </c>
      <c r="BP491" s="3" t="s">
        <v>192</v>
      </c>
      <c r="BQ491" s="3" t="s">
        <v>181</v>
      </c>
      <c r="BR491" s="3" t="s">
        <v>181</v>
      </c>
      <c r="BS491" s="3" t="s">
        <v>181</v>
      </c>
      <c r="BT491" s="3" t="s">
        <v>181</v>
      </c>
      <c r="BU491" s="3" t="s">
        <v>196</v>
      </c>
      <c r="BV491" s="3" t="s">
        <v>181</v>
      </c>
      <c r="BW491" s="3" t="s">
        <v>203</v>
      </c>
      <c r="CB491" s="3" t="s">
        <v>155</v>
      </c>
      <c r="CF491" s="3" t="s">
        <v>155</v>
      </c>
      <c r="CG491" s="3" t="s">
        <v>198</v>
      </c>
      <c r="CH491" s="3">
        <v>2.0</v>
      </c>
      <c r="CL491" s="3" t="s">
        <v>567</v>
      </c>
      <c r="CS491" s="3" t="s">
        <v>153</v>
      </c>
      <c r="CT491" s="3" t="s">
        <v>299</v>
      </c>
      <c r="CU491" s="3" t="s">
        <v>568</v>
      </c>
      <c r="CV491" s="3" t="s">
        <v>384</v>
      </c>
      <c r="CW491" s="3" t="s">
        <v>302</v>
      </c>
      <c r="CX491" s="3" t="s">
        <v>155</v>
      </c>
      <c r="CY491" s="3" t="s">
        <v>180</v>
      </c>
      <c r="CZ491" s="3" t="s">
        <v>199</v>
      </c>
      <c r="DA491" s="3" t="s">
        <v>179</v>
      </c>
      <c r="DB491" s="3" t="s">
        <v>200</v>
      </c>
      <c r="DC491" s="3" t="s">
        <v>200</v>
      </c>
      <c r="DD491" s="3" t="s">
        <v>200</v>
      </c>
      <c r="DE491" s="3" t="s">
        <v>200</v>
      </c>
      <c r="DF491" s="3" t="s">
        <v>230</v>
      </c>
      <c r="DG491" s="3" t="s">
        <v>230</v>
      </c>
      <c r="DH491" s="3" t="s">
        <v>230</v>
      </c>
      <c r="DI491" s="3" t="s">
        <v>230</v>
      </c>
      <c r="DJ491" s="3" t="s">
        <v>230</v>
      </c>
      <c r="DK491" s="3" t="s">
        <v>197</v>
      </c>
      <c r="DL491" s="3" t="s">
        <v>196</v>
      </c>
      <c r="DM491" s="3" t="s">
        <v>196</v>
      </c>
      <c r="DN491" s="3" t="s">
        <v>196</v>
      </c>
      <c r="DO491" s="3" t="s">
        <v>196</v>
      </c>
      <c r="DP491" s="3" t="s">
        <v>197</v>
      </c>
      <c r="DQ491" s="3" t="s">
        <v>202</v>
      </c>
      <c r="DR491" s="3" t="s">
        <v>202</v>
      </c>
      <c r="DS491" s="3" t="s">
        <v>203</v>
      </c>
      <c r="DT491" s="3" t="s">
        <v>203</v>
      </c>
      <c r="DU491" s="3" t="s">
        <v>196</v>
      </c>
      <c r="DV491" s="3" t="s">
        <v>202</v>
      </c>
      <c r="DW491" s="3" t="s">
        <v>202</v>
      </c>
      <c r="DX491" s="3" t="s">
        <v>202</v>
      </c>
      <c r="DY491" s="3" t="s">
        <v>197</v>
      </c>
      <c r="DZ491" s="3" t="s">
        <v>197</v>
      </c>
      <c r="EA491" s="3" t="s">
        <v>155</v>
      </c>
      <c r="EB491" s="3" t="s">
        <v>155</v>
      </c>
      <c r="EC491" s="3" t="s">
        <v>155</v>
      </c>
      <c r="ED491" s="3" t="s">
        <v>155</v>
      </c>
      <c r="EE491" s="3" t="s">
        <v>155</v>
      </c>
      <c r="EF491" s="3" t="s">
        <v>214</v>
      </c>
      <c r="EG491" s="3" t="s">
        <v>155</v>
      </c>
      <c r="EH491" s="3" t="s">
        <v>204</v>
      </c>
      <c r="EI491" s="3" t="s">
        <v>204</v>
      </c>
      <c r="EJ491" s="3" t="s">
        <v>204</v>
      </c>
      <c r="EK491" s="3" t="s">
        <v>222</v>
      </c>
      <c r="EL491" s="3" t="s">
        <v>182</v>
      </c>
      <c r="EM491" s="3" t="s">
        <v>222</v>
      </c>
      <c r="EN491" s="3" t="s">
        <v>222</v>
      </c>
      <c r="EO491" s="3" t="s">
        <v>192</v>
      </c>
      <c r="EP491" s="3" t="s">
        <v>206</v>
      </c>
      <c r="EQ491" s="3" t="s">
        <v>206</v>
      </c>
      <c r="ER491" s="3" t="s">
        <v>193</v>
      </c>
      <c r="ES491" s="3" t="s">
        <v>206</v>
      </c>
      <c r="ET491" s="3" t="s">
        <v>193</v>
      </c>
      <c r="EU491" s="3" t="s">
        <v>192</v>
      </c>
      <c r="EV491" s="3" t="s">
        <v>807</v>
      </c>
      <c r="EW491" s="4" t="str">
        <f>TEXT("6290297910473947623","0")</f>
        <v>6290297910473947623</v>
      </c>
    </row>
    <row r="492">
      <c r="A492" s="2">
        <v>45860.73898148148</v>
      </c>
      <c r="B492" s="3" t="s">
        <v>153</v>
      </c>
      <c r="C492" s="3" t="s">
        <v>155</v>
      </c>
      <c r="E492" s="3" t="s">
        <v>155</v>
      </c>
      <c r="F492" s="3" t="s">
        <v>153</v>
      </c>
      <c r="G492" s="3" t="s">
        <v>155</v>
      </c>
      <c r="K492" s="3" t="s">
        <v>185</v>
      </c>
      <c r="O492" s="3" t="s">
        <v>186</v>
      </c>
      <c r="R492" s="3" t="s">
        <v>157</v>
      </c>
      <c r="X492" s="3" t="s">
        <v>158</v>
      </c>
      <c r="AD492" s="3" t="s">
        <v>186</v>
      </c>
      <c r="AG492" s="3" t="s">
        <v>159</v>
      </c>
      <c r="AH492" s="3">
        <v>2022.0</v>
      </c>
      <c r="AI492" s="3" t="s">
        <v>187</v>
      </c>
      <c r="AJ492" s="3" t="s">
        <v>188</v>
      </c>
      <c r="AN492" s="3" t="s">
        <v>246</v>
      </c>
      <c r="AP492" s="3" t="s">
        <v>190</v>
      </c>
      <c r="AQ492" s="3" t="s">
        <v>190</v>
      </c>
      <c r="AR492" s="3" t="s">
        <v>210</v>
      </c>
      <c r="AS492" s="3" t="s">
        <v>210</v>
      </c>
      <c r="AT492" s="3" t="s">
        <v>162</v>
      </c>
      <c r="AU492" s="3" t="s">
        <v>153</v>
      </c>
      <c r="AV492" s="3" t="s">
        <v>153</v>
      </c>
      <c r="AW492" s="3" t="s">
        <v>315</v>
      </c>
      <c r="AX492" s="3" t="s">
        <v>153</v>
      </c>
      <c r="AY492" s="3" t="s">
        <v>244</v>
      </c>
      <c r="AZ492" s="3" t="s">
        <v>153</v>
      </c>
      <c r="BA492" s="3" t="s">
        <v>153</v>
      </c>
      <c r="BB492" s="3" t="s">
        <v>155</v>
      </c>
      <c r="BC492" s="3" t="s">
        <v>155</v>
      </c>
      <c r="BD492" s="3" t="s">
        <v>153</v>
      </c>
      <c r="BE492" s="3" t="s">
        <v>227</v>
      </c>
      <c r="BF492" s="3" t="s">
        <v>220</v>
      </c>
      <c r="BG492" s="3" t="s">
        <v>227</v>
      </c>
      <c r="BH492" s="3" t="s">
        <v>220</v>
      </c>
      <c r="BI492" s="3" t="s">
        <v>192</v>
      </c>
      <c r="BJ492" s="3" t="s">
        <v>195</v>
      </c>
      <c r="BK492" s="3" t="s">
        <v>192</v>
      </c>
      <c r="BL492" s="3" t="s">
        <v>194</v>
      </c>
      <c r="BM492" s="3" t="s">
        <v>194</v>
      </c>
      <c r="BN492" s="3" t="s">
        <v>194</v>
      </c>
      <c r="BO492" s="3" t="s">
        <v>194</v>
      </c>
      <c r="BP492" s="3" t="s">
        <v>192</v>
      </c>
      <c r="BQ492" s="3" t="s">
        <v>203</v>
      </c>
      <c r="BR492" s="3" t="s">
        <v>181</v>
      </c>
      <c r="BS492" s="3" t="s">
        <v>196</v>
      </c>
      <c r="BT492" s="3" t="s">
        <v>181</v>
      </c>
      <c r="BU492" s="3" t="s">
        <v>196</v>
      </c>
      <c r="BV492" s="3" t="s">
        <v>181</v>
      </c>
      <c r="BW492" s="3" t="s">
        <v>197</v>
      </c>
      <c r="BX492" s="3" t="s">
        <v>195</v>
      </c>
      <c r="BY492" s="3" t="s">
        <v>193</v>
      </c>
      <c r="BZ492" s="3" t="s">
        <v>165</v>
      </c>
      <c r="CA492" s="3" t="s">
        <v>192</v>
      </c>
      <c r="CB492" s="3" t="s">
        <v>155</v>
      </c>
      <c r="CF492" s="3" t="s">
        <v>155</v>
      </c>
      <c r="CG492" s="3" t="s">
        <v>155</v>
      </c>
      <c r="CH492" s="3">
        <v>5.0</v>
      </c>
      <c r="CJ492" s="3" t="s">
        <v>363</v>
      </c>
      <c r="CS492" s="3" t="s">
        <v>153</v>
      </c>
      <c r="CT492" s="3" t="s">
        <v>299</v>
      </c>
      <c r="CU492" s="3" t="s">
        <v>300</v>
      </c>
      <c r="CV492" s="3" t="s">
        <v>175</v>
      </c>
      <c r="CW492" s="3" t="s">
        <v>302</v>
      </c>
      <c r="CX492" s="3" t="s">
        <v>155</v>
      </c>
      <c r="CY492" s="3" t="s">
        <v>180</v>
      </c>
      <c r="CZ492" s="3" t="s">
        <v>199</v>
      </c>
      <c r="DA492" s="3" t="s">
        <v>199</v>
      </c>
      <c r="DB492" s="3" t="s">
        <v>179</v>
      </c>
      <c r="DC492" s="3" t="s">
        <v>199</v>
      </c>
      <c r="DD492" s="3" t="s">
        <v>199</v>
      </c>
      <c r="DE492" s="3" t="s">
        <v>199</v>
      </c>
      <c r="DF492" s="3" t="s">
        <v>201</v>
      </c>
      <c r="DG492" s="3" t="s">
        <v>230</v>
      </c>
      <c r="DH492" s="3" t="s">
        <v>180</v>
      </c>
      <c r="DI492" s="3" t="s">
        <v>230</v>
      </c>
      <c r="DJ492" s="3" t="s">
        <v>230</v>
      </c>
      <c r="DK492" s="3" t="s">
        <v>181</v>
      </c>
      <c r="DL492" s="3" t="s">
        <v>181</v>
      </c>
      <c r="DM492" s="3" t="s">
        <v>202</v>
      </c>
      <c r="DN492" s="3" t="s">
        <v>202</v>
      </c>
      <c r="DO492" s="3" t="s">
        <v>202</v>
      </c>
      <c r="DP492" s="3" t="s">
        <v>202</v>
      </c>
      <c r="DQ492" s="3" t="s">
        <v>202</v>
      </c>
      <c r="DR492" s="3" t="s">
        <v>202</v>
      </c>
      <c r="DS492" s="3" t="s">
        <v>181</v>
      </c>
      <c r="DT492" s="3" t="s">
        <v>181</v>
      </c>
      <c r="DU492" s="3" t="s">
        <v>181</v>
      </c>
      <c r="DV492" s="3" t="s">
        <v>202</v>
      </c>
      <c r="DW492" s="3" t="s">
        <v>202</v>
      </c>
      <c r="DX492" s="3" t="s">
        <v>181</v>
      </c>
      <c r="DY492" s="3" t="s">
        <v>181</v>
      </c>
      <c r="DZ492" s="3" t="s">
        <v>197</v>
      </c>
      <c r="EA492" s="3" t="s">
        <v>155</v>
      </c>
      <c r="EB492" s="3" t="s">
        <v>155</v>
      </c>
      <c r="EC492" s="3" t="s">
        <v>155</v>
      </c>
      <c r="ED492" s="3" t="s">
        <v>155</v>
      </c>
      <c r="EE492" s="3" t="s">
        <v>155</v>
      </c>
      <c r="EF492" s="3" t="s">
        <v>155</v>
      </c>
      <c r="EG492" s="3" t="s">
        <v>155</v>
      </c>
      <c r="EH492" s="3" t="s">
        <v>222</v>
      </c>
      <c r="EI492" s="3" t="s">
        <v>222</v>
      </c>
      <c r="EJ492" s="3" t="s">
        <v>215</v>
      </c>
      <c r="EK492" s="3" t="s">
        <v>215</v>
      </c>
      <c r="EL492" s="3" t="s">
        <v>182</v>
      </c>
      <c r="EM492" s="3" t="s">
        <v>182</v>
      </c>
      <c r="EN492" s="3" t="s">
        <v>222</v>
      </c>
      <c r="EO492" s="3" t="s">
        <v>183</v>
      </c>
      <c r="EP492" s="3" t="s">
        <v>183</v>
      </c>
      <c r="EQ492" s="3" t="s">
        <v>183</v>
      </c>
      <c r="ER492" s="3" t="s">
        <v>183</v>
      </c>
      <c r="ES492" s="3" t="s">
        <v>183</v>
      </c>
      <c r="ET492" s="3" t="s">
        <v>183</v>
      </c>
      <c r="EU492" s="3" t="s">
        <v>192</v>
      </c>
      <c r="EV492" s="3" t="s">
        <v>808</v>
      </c>
      <c r="EW492" s="4" t="str">
        <f>TEXT("6290298488613752341","0")</f>
        <v>6290298488613752341</v>
      </c>
    </row>
    <row r="493">
      <c r="A493" s="2">
        <v>45860.74998842592</v>
      </c>
      <c r="B493" s="3" t="s">
        <v>153</v>
      </c>
      <c r="C493" s="3" t="s">
        <v>155</v>
      </c>
      <c r="E493" s="3" t="s">
        <v>155</v>
      </c>
      <c r="F493" s="3" t="s">
        <v>155</v>
      </c>
      <c r="G493" s="3" t="s">
        <v>155</v>
      </c>
      <c r="K493" s="3" t="s">
        <v>185</v>
      </c>
      <c r="N493" s="3" t="s">
        <v>158</v>
      </c>
      <c r="R493" s="3" t="s">
        <v>157</v>
      </c>
      <c r="X493" s="3" t="s">
        <v>158</v>
      </c>
      <c r="AB493" s="3" t="s">
        <v>157</v>
      </c>
      <c r="AG493" s="3" t="s">
        <v>159</v>
      </c>
      <c r="AH493" s="3">
        <v>1993.0</v>
      </c>
      <c r="AI493" s="3" t="s">
        <v>187</v>
      </c>
      <c r="AK493" s="3" t="s">
        <v>258</v>
      </c>
      <c r="AN493" s="3" t="s">
        <v>270</v>
      </c>
      <c r="AP493" s="3" t="s">
        <v>190</v>
      </c>
      <c r="AQ493" s="3" t="s">
        <v>250</v>
      </c>
      <c r="AR493" s="3" t="s">
        <v>250</v>
      </c>
      <c r="AS493" s="3" t="s">
        <v>250</v>
      </c>
      <c r="AT493" s="3" t="s">
        <v>234</v>
      </c>
      <c r="AU493" s="3" t="s">
        <v>153</v>
      </c>
      <c r="AV493" s="3" t="s">
        <v>153</v>
      </c>
      <c r="AW493" s="3" t="s">
        <v>163</v>
      </c>
      <c r="AX493" s="3" t="s">
        <v>153</v>
      </c>
      <c r="AY493" s="3" t="s">
        <v>297</v>
      </c>
      <c r="BD493" s="3" t="s">
        <v>153</v>
      </c>
      <c r="BE493" s="3" t="s">
        <v>164</v>
      </c>
      <c r="BF493" s="3" t="s">
        <v>164</v>
      </c>
      <c r="BG493" s="3" t="s">
        <v>164</v>
      </c>
      <c r="BH493" s="3" t="s">
        <v>164</v>
      </c>
      <c r="BI493" s="3" t="s">
        <v>165</v>
      </c>
      <c r="BJ493" s="3" t="s">
        <v>165</v>
      </c>
      <c r="BK493" s="3" t="s">
        <v>165</v>
      </c>
      <c r="BL493" s="3" t="s">
        <v>165</v>
      </c>
      <c r="BM493" s="3" t="s">
        <v>165</v>
      </c>
      <c r="BN493" s="3" t="s">
        <v>165</v>
      </c>
      <c r="BO493" s="3" t="s">
        <v>165</v>
      </c>
      <c r="BP493" s="3" t="s">
        <v>165</v>
      </c>
      <c r="BQ493" s="3" t="s">
        <v>197</v>
      </c>
      <c r="BR493" s="3" t="s">
        <v>166</v>
      </c>
      <c r="BS493" s="3" t="s">
        <v>166</v>
      </c>
      <c r="BT493" s="3" t="s">
        <v>166</v>
      </c>
      <c r="BU493" s="3" t="s">
        <v>166</v>
      </c>
      <c r="BV493" s="3" t="s">
        <v>166</v>
      </c>
      <c r="BW493" s="3" t="s">
        <v>166</v>
      </c>
      <c r="BX493" s="3" t="s">
        <v>165</v>
      </c>
      <c r="BY493" s="3" t="s">
        <v>165</v>
      </c>
      <c r="BZ493" s="3" t="s">
        <v>165</v>
      </c>
      <c r="CA493" s="3" t="s">
        <v>165</v>
      </c>
      <c r="CB493" s="3" t="s">
        <v>155</v>
      </c>
      <c r="CF493" s="3" t="s">
        <v>155</v>
      </c>
      <c r="CG493" s="3" t="s">
        <v>198</v>
      </c>
      <c r="CH493" s="3">
        <v>1.0</v>
      </c>
      <c r="CI493" s="3" t="s">
        <v>172</v>
      </c>
      <c r="CS493" s="3" t="s">
        <v>155</v>
      </c>
      <c r="CY493" s="3" t="s">
        <v>221</v>
      </c>
      <c r="CZ493" s="3" t="s">
        <v>200</v>
      </c>
      <c r="DA493" s="3" t="s">
        <v>200</v>
      </c>
      <c r="DB493" s="3" t="s">
        <v>200</v>
      </c>
      <c r="DC493" s="3" t="s">
        <v>200</v>
      </c>
      <c r="DD493" s="3" t="s">
        <v>200</v>
      </c>
      <c r="DE493" s="3" t="s">
        <v>200</v>
      </c>
      <c r="DF493" s="3" t="s">
        <v>230</v>
      </c>
      <c r="DG493" s="3" t="s">
        <v>230</v>
      </c>
      <c r="DH493" s="3" t="s">
        <v>230</v>
      </c>
      <c r="DI493" s="3" t="s">
        <v>230</v>
      </c>
      <c r="DJ493" s="3" t="s">
        <v>230</v>
      </c>
      <c r="DK493" s="3" t="s">
        <v>202</v>
      </c>
      <c r="DL493" s="3" t="s">
        <v>202</v>
      </c>
      <c r="DM493" s="3" t="s">
        <v>202</v>
      </c>
      <c r="DN493" s="3" t="s">
        <v>202</v>
      </c>
      <c r="DO493" s="3" t="s">
        <v>202</v>
      </c>
      <c r="DP493" s="3" t="s">
        <v>202</v>
      </c>
      <c r="DQ493" s="3" t="s">
        <v>202</v>
      </c>
      <c r="DR493" s="3" t="s">
        <v>202</v>
      </c>
      <c r="DS493" s="3" t="s">
        <v>202</v>
      </c>
      <c r="DT493" s="3" t="s">
        <v>202</v>
      </c>
      <c r="DU493" s="3" t="s">
        <v>202</v>
      </c>
      <c r="DV493" s="3" t="s">
        <v>202</v>
      </c>
      <c r="DW493" s="3" t="s">
        <v>202</v>
      </c>
      <c r="DX493" s="3" t="s">
        <v>202</v>
      </c>
      <c r="DY493" s="3" t="s">
        <v>202</v>
      </c>
      <c r="DZ493" s="3" t="s">
        <v>202</v>
      </c>
      <c r="EA493" s="3" t="s">
        <v>155</v>
      </c>
      <c r="EB493" s="3" t="s">
        <v>155</v>
      </c>
      <c r="EC493" s="3" t="s">
        <v>155</v>
      </c>
      <c r="ED493" s="3" t="s">
        <v>155</v>
      </c>
      <c r="EE493" s="3" t="s">
        <v>155</v>
      </c>
      <c r="EF493" s="3" t="s">
        <v>155</v>
      </c>
      <c r="EG493" s="3" t="s">
        <v>155</v>
      </c>
      <c r="EH493" s="3" t="s">
        <v>222</v>
      </c>
      <c r="EI493" s="3" t="s">
        <v>222</v>
      </c>
      <c r="EJ493" s="3" t="s">
        <v>222</v>
      </c>
      <c r="EK493" s="3" t="s">
        <v>222</v>
      </c>
      <c r="EL493" s="3" t="s">
        <v>182</v>
      </c>
      <c r="EM493" s="3" t="s">
        <v>182</v>
      </c>
      <c r="EN493" s="3" t="s">
        <v>222</v>
      </c>
      <c r="EO493" s="3" t="s">
        <v>193</v>
      </c>
      <c r="EP493" s="3" t="s">
        <v>193</v>
      </c>
      <c r="EQ493" s="3" t="s">
        <v>193</v>
      </c>
      <c r="ER493" s="3" t="s">
        <v>193</v>
      </c>
      <c r="ES493" s="3" t="s">
        <v>193</v>
      </c>
      <c r="ET493" s="3" t="s">
        <v>193</v>
      </c>
      <c r="EU493" s="3" t="s">
        <v>193</v>
      </c>
      <c r="EV493" s="3" t="s">
        <v>809</v>
      </c>
      <c r="EW493" s="4" t="str">
        <f>TEXT("6290307994119690873","0")</f>
        <v>6290307994119690873</v>
      </c>
    </row>
    <row r="494">
      <c r="A494" s="2">
        <v>45860.76116898148</v>
      </c>
      <c r="B494" s="3" t="s">
        <v>153</v>
      </c>
      <c r="C494" s="3" t="s">
        <v>155</v>
      </c>
      <c r="E494" s="3" t="s">
        <v>155</v>
      </c>
      <c r="F494" s="3" t="s">
        <v>155</v>
      </c>
      <c r="G494" s="3" t="s">
        <v>155</v>
      </c>
      <c r="J494" s="3" t="s">
        <v>186</v>
      </c>
      <c r="N494" s="3" t="s">
        <v>158</v>
      </c>
      <c r="S494" s="3" t="s">
        <v>158</v>
      </c>
      <c r="X494" s="3" t="s">
        <v>158</v>
      </c>
      <c r="AB494" s="3" t="s">
        <v>157</v>
      </c>
      <c r="AG494" s="3" t="s">
        <v>217</v>
      </c>
      <c r="AH494" s="3">
        <v>2024.0</v>
      </c>
      <c r="AI494" s="3" t="s">
        <v>279</v>
      </c>
      <c r="AO494" s="3" t="s">
        <v>153</v>
      </c>
      <c r="AP494" s="3" t="s">
        <v>190</v>
      </c>
      <c r="AQ494" s="3" t="s">
        <v>190</v>
      </c>
      <c r="AR494" s="3" t="s">
        <v>190</v>
      </c>
      <c r="AS494" s="3" t="s">
        <v>190</v>
      </c>
      <c r="AT494" s="3" t="s">
        <v>162</v>
      </c>
      <c r="AU494" s="3" t="s">
        <v>155</v>
      </c>
      <c r="BD494" s="3" t="s">
        <v>153</v>
      </c>
      <c r="BE494" s="3" t="s">
        <v>156</v>
      </c>
      <c r="BF494" s="3" t="s">
        <v>191</v>
      </c>
      <c r="BG494" s="3" t="s">
        <v>191</v>
      </c>
      <c r="BH494" s="3" t="s">
        <v>191</v>
      </c>
      <c r="BI494" s="3" t="s">
        <v>165</v>
      </c>
      <c r="BJ494" s="3" t="s">
        <v>165</v>
      </c>
      <c r="BK494" s="3" t="s">
        <v>165</v>
      </c>
      <c r="BL494" s="3" t="s">
        <v>165</v>
      </c>
      <c r="BM494" s="3" t="s">
        <v>165</v>
      </c>
      <c r="BN494" s="3" t="s">
        <v>165</v>
      </c>
      <c r="BO494" s="3" t="s">
        <v>165</v>
      </c>
      <c r="BP494" s="3" t="s">
        <v>165</v>
      </c>
      <c r="BQ494" s="3" t="s">
        <v>197</v>
      </c>
      <c r="BR494" s="3" t="s">
        <v>197</v>
      </c>
      <c r="BS494" s="3" t="s">
        <v>197</v>
      </c>
      <c r="BT494" s="3" t="s">
        <v>197</v>
      </c>
      <c r="BU494" s="3" t="s">
        <v>197</v>
      </c>
      <c r="BV494" s="3" t="s">
        <v>197</v>
      </c>
      <c r="BW494" s="3" t="s">
        <v>197</v>
      </c>
      <c r="CB494" s="3" t="s">
        <v>153</v>
      </c>
      <c r="CC494" s="3" t="s">
        <v>235</v>
      </c>
      <c r="CD494" s="3" t="s">
        <v>168</v>
      </c>
      <c r="CE494" s="3" t="s">
        <v>155</v>
      </c>
      <c r="CF494" s="3" t="s">
        <v>155</v>
      </c>
      <c r="CG494" s="3" t="s">
        <v>256</v>
      </c>
      <c r="CH494" s="3">
        <v>9.0</v>
      </c>
      <c r="CJ494" s="3" t="s">
        <v>597</v>
      </c>
      <c r="CS494" s="3" t="s">
        <v>153</v>
      </c>
      <c r="CT494" s="3" t="s">
        <v>173</v>
      </c>
      <c r="CU494" s="3" t="s">
        <v>300</v>
      </c>
      <c r="CV494" s="3" t="s">
        <v>175</v>
      </c>
      <c r="CW494" s="3" t="s">
        <v>302</v>
      </c>
      <c r="CX494" s="3" t="s">
        <v>155</v>
      </c>
      <c r="CY494" s="3" t="s">
        <v>180</v>
      </c>
      <c r="CZ494" s="3" t="s">
        <v>200</v>
      </c>
      <c r="DA494" s="3" t="s">
        <v>200</v>
      </c>
      <c r="DB494" s="3" t="s">
        <v>200</v>
      </c>
      <c r="DC494" s="3" t="s">
        <v>200</v>
      </c>
      <c r="DD494" s="3" t="s">
        <v>200</v>
      </c>
      <c r="DE494" s="3" t="s">
        <v>200</v>
      </c>
      <c r="DF494" s="3" t="s">
        <v>180</v>
      </c>
      <c r="DG494" s="3" t="s">
        <v>180</v>
      </c>
      <c r="DH494" s="3" t="s">
        <v>180</v>
      </c>
      <c r="DI494" s="3" t="s">
        <v>180</v>
      </c>
      <c r="DJ494" s="3" t="s">
        <v>180</v>
      </c>
      <c r="DK494" s="3" t="s">
        <v>202</v>
      </c>
      <c r="DL494" s="3" t="s">
        <v>202</v>
      </c>
      <c r="DM494" s="3" t="s">
        <v>202</v>
      </c>
      <c r="DN494" s="3" t="s">
        <v>202</v>
      </c>
      <c r="DO494" s="3" t="s">
        <v>202</v>
      </c>
      <c r="DP494" s="3" t="s">
        <v>202</v>
      </c>
      <c r="DQ494" s="3" t="s">
        <v>202</v>
      </c>
      <c r="DR494" s="3" t="s">
        <v>202</v>
      </c>
      <c r="DS494" s="3" t="s">
        <v>203</v>
      </c>
      <c r="DT494" s="3" t="s">
        <v>196</v>
      </c>
      <c r="DU494" s="3" t="s">
        <v>202</v>
      </c>
      <c r="DV494" s="3" t="s">
        <v>202</v>
      </c>
      <c r="DW494" s="3" t="s">
        <v>202</v>
      </c>
      <c r="DX494" s="3" t="s">
        <v>202</v>
      </c>
      <c r="DY494" s="3" t="s">
        <v>202</v>
      </c>
      <c r="DZ494" s="3" t="s">
        <v>202</v>
      </c>
      <c r="EA494" s="3" t="s">
        <v>155</v>
      </c>
      <c r="EB494" s="3" t="s">
        <v>155</v>
      </c>
      <c r="EC494" s="3" t="s">
        <v>155</v>
      </c>
      <c r="ED494" s="3" t="s">
        <v>155</v>
      </c>
      <c r="EE494" s="3" t="s">
        <v>155</v>
      </c>
      <c r="EF494" s="3" t="s">
        <v>155</v>
      </c>
      <c r="EG494" s="3" t="s">
        <v>155</v>
      </c>
      <c r="EH494" s="3" t="s">
        <v>204</v>
      </c>
      <c r="EI494" s="3" t="s">
        <v>204</v>
      </c>
      <c r="EJ494" s="3" t="s">
        <v>204</v>
      </c>
      <c r="EK494" s="3" t="s">
        <v>204</v>
      </c>
      <c r="EL494" s="3" t="s">
        <v>182</v>
      </c>
      <c r="EM494" s="3" t="s">
        <v>215</v>
      </c>
      <c r="EN494" s="3" t="s">
        <v>182</v>
      </c>
      <c r="EO494" s="3" t="s">
        <v>192</v>
      </c>
      <c r="EP494" s="3" t="s">
        <v>192</v>
      </c>
      <c r="EQ494" s="3" t="s">
        <v>192</v>
      </c>
      <c r="ER494" s="3" t="s">
        <v>192</v>
      </c>
      <c r="ES494" s="3" t="s">
        <v>192</v>
      </c>
      <c r="ET494" s="3" t="s">
        <v>192</v>
      </c>
      <c r="EU494" s="3" t="s">
        <v>192</v>
      </c>
      <c r="EV494" s="3" t="s">
        <v>810</v>
      </c>
      <c r="EW494" s="4" t="str">
        <f>TEXT("6290317653452552977","0")</f>
        <v>6290317653452552977</v>
      </c>
    </row>
    <row r="495">
      <c r="A495" s="2">
        <v>45860.76137731481</v>
      </c>
      <c r="B495" s="3" t="s">
        <v>153</v>
      </c>
      <c r="C495" s="3" t="s">
        <v>155</v>
      </c>
      <c r="E495" s="3" t="s">
        <v>155</v>
      </c>
      <c r="F495" s="3" t="s">
        <v>153</v>
      </c>
      <c r="G495" s="3" t="s">
        <v>155</v>
      </c>
      <c r="I495" s="3" t="s">
        <v>158</v>
      </c>
      <c r="N495" s="3" t="s">
        <v>158</v>
      </c>
      <c r="R495" s="3" t="s">
        <v>157</v>
      </c>
      <c r="Y495" s="3" t="s">
        <v>186</v>
      </c>
      <c r="AB495" s="3" t="s">
        <v>157</v>
      </c>
      <c r="AG495" s="3" t="s">
        <v>208</v>
      </c>
      <c r="AH495" s="3">
        <v>2023.0</v>
      </c>
      <c r="AI495" s="3" t="s">
        <v>187</v>
      </c>
      <c r="AK495" s="3" t="s">
        <v>258</v>
      </c>
      <c r="AN495" s="3" t="s">
        <v>314</v>
      </c>
      <c r="AP495" s="3" t="s">
        <v>210</v>
      </c>
      <c r="AQ495" s="3" t="s">
        <v>190</v>
      </c>
      <c r="AR495" s="3" t="s">
        <v>190</v>
      </c>
      <c r="AS495" s="3" t="s">
        <v>190</v>
      </c>
      <c r="AT495" s="3" t="s">
        <v>218</v>
      </c>
      <c r="AU495" s="3" t="s">
        <v>155</v>
      </c>
      <c r="BD495" s="3" t="s">
        <v>153</v>
      </c>
      <c r="BE495" s="3" t="s">
        <v>220</v>
      </c>
      <c r="BF495" s="3" t="s">
        <v>213</v>
      </c>
      <c r="BG495" s="3" t="s">
        <v>227</v>
      </c>
      <c r="BH495" s="3" t="s">
        <v>164</v>
      </c>
      <c r="BI495" s="3" t="s">
        <v>195</v>
      </c>
      <c r="BJ495" s="3" t="s">
        <v>193</v>
      </c>
      <c r="BK495" s="3" t="s">
        <v>192</v>
      </c>
      <c r="BL495" s="3" t="s">
        <v>195</v>
      </c>
      <c r="BM495" s="3" t="s">
        <v>193</v>
      </c>
      <c r="BN495" s="3" t="s">
        <v>195</v>
      </c>
      <c r="BO495" s="3" t="s">
        <v>195</v>
      </c>
      <c r="BP495" s="3" t="s">
        <v>195</v>
      </c>
      <c r="BQ495" s="3" t="s">
        <v>196</v>
      </c>
      <c r="BR495" s="3" t="s">
        <v>197</v>
      </c>
      <c r="BS495" s="3" t="s">
        <v>196</v>
      </c>
      <c r="BT495" s="3" t="s">
        <v>197</v>
      </c>
      <c r="BU495" s="3" t="s">
        <v>197</v>
      </c>
      <c r="BV495" s="3" t="s">
        <v>197</v>
      </c>
      <c r="BW495" s="3" t="s">
        <v>197</v>
      </c>
      <c r="CB495" s="3" t="s">
        <v>155</v>
      </c>
      <c r="CF495" s="3" t="s">
        <v>155</v>
      </c>
      <c r="CG495" s="3" t="s">
        <v>155</v>
      </c>
      <c r="CH495" s="3">
        <v>0.0</v>
      </c>
      <c r="CI495" s="3" t="s">
        <v>172</v>
      </c>
      <c r="CS495" s="3" t="s">
        <v>155</v>
      </c>
      <c r="CY495" s="3" t="s">
        <v>180</v>
      </c>
      <c r="CZ495" s="3" t="s">
        <v>179</v>
      </c>
      <c r="DA495" s="3" t="s">
        <v>179</v>
      </c>
      <c r="DB495" s="3" t="s">
        <v>179</v>
      </c>
      <c r="DC495" s="3" t="s">
        <v>200</v>
      </c>
      <c r="DD495" s="3" t="s">
        <v>200</v>
      </c>
      <c r="DE495" s="3" t="s">
        <v>200</v>
      </c>
      <c r="DF495" s="3" t="s">
        <v>230</v>
      </c>
      <c r="DG495" s="3" t="s">
        <v>180</v>
      </c>
      <c r="DH495" s="3" t="s">
        <v>230</v>
      </c>
      <c r="DI495" s="3" t="s">
        <v>230</v>
      </c>
      <c r="DJ495" s="3" t="s">
        <v>180</v>
      </c>
      <c r="DK495" s="3" t="s">
        <v>197</v>
      </c>
      <c r="DL495" s="3" t="s">
        <v>197</v>
      </c>
      <c r="DM495" s="3" t="s">
        <v>202</v>
      </c>
      <c r="DN495" s="3" t="s">
        <v>202</v>
      </c>
      <c r="DO495" s="3" t="s">
        <v>196</v>
      </c>
      <c r="DP495" s="3" t="s">
        <v>197</v>
      </c>
      <c r="DQ495" s="3" t="s">
        <v>197</v>
      </c>
      <c r="DR495" s="3" t="s">
        <v>202</v>
      </c>
      <c r="DS495" s="3" t="s">
        <v>196</v>
      </c>
      <c r="DT495" s="3" t="s">
        <v>181</v>
      </c>
      <c r="DU495" s="3" t="s">
        <v>196</v>
      </c>
      <c r="DV495" s="3" t="s">
        <v>196</v>
      </c>
      <c r="DW495" s="3" t="s">
        <v>181</v>
      </c>
      <c r="DX495" s="3" t="s">
        <v>196</v>
      </c>
      <c r="DY495" s="3" t="s">
        <v>196</v>
      </c>
      <c r="DZ495" s="3" t="s">
        <v>196</v>
      </c>
      <c r="EA495" s="3" t="s">
        <v>155</v>
      </c>
      <c r="EB495" s="3" t="s">
        <v>155</v>
      </c>
      <c r="EC495" s="3" t="s">
        <v>155</v>
      </c>
      <c r="ED495" s="3" t="s">
        <v>155</v>
      </c>
      <c r="EE495" s="3" t="s">
        <v>155</v>
      </c>
      <c r="EF495" s="3" t="s">
        <v>155</v>
      </c>
      <c r="EG495" s="3" t="s">
        <v>155</v>
      </c>
      <c r="EH495" s="3" t="s">
        <v>204</v>
      </c>
      <c r="EI495" s="3" t="s">
        <v>204</v>
      </c>
      <c r="EJ495" s="3" t="s">
        <v>204</v>
      </c>
      <c r="EK495" s="3" t="s">
        <v>247</v>
      </c>
      <c r="EL495" s="3" t="s">
        <v>182</v>
      </c>
      <c r="EM495" s="3" t="s">
        <v>247</v>
      </c>
      <c r="EN495" s="3" t="s">
        <v>247</v>
      </c>
      <c r="EO495" s="3" t="s">
        <v>192</v>
      </c>
      <c r="EP495" s="3" t="s">
        <v>192</v>
      </c>
      <c r="EQ495" s="3" t="s">
        <v>192</v>
      </c>
      <c r="ER495" s="3" t="s">
        <v>192</v>
      </c>
      <c r="ES495" s="3" t="s">
        <v>192</v>
      </c>
      <c r="ET495" s="3" t="s">
        <v>192</v>
      </c>
      <c r="EU495" s="3" t="s">
        <v>192</v>
      </c>
      <c r="EV495" s="3" t="s">
        <v>811</v>
      </c>
      <c r="EW495" s="4" t="str">
        <f>TEXT("6290317832892710227","0")</f>
        <v>6290317832892710227</v>
      </c>
    </row>
    <row r="496">
      <c r="A496" s="2">
        <v>45860.77836805556</v>
      </c>
      <c r="B496" s="3" t="s">
        <v>153</v>
      </c>
      <c r="C496" s="3" t="s">
        <v>155</v>
      </c>
      <c r="E496" s="3" t="s">
        <v>155</v>
      </c>
      <c r="F496" s="3" t="s">
        <v>155</v>
      </c>
      <c r="G496" s="3" t="s">
        <v>155</v>
      </c>
      <c r="J496" s="3" t="s">
        <v>186</v>
      </c>
      <c r="O496" s="3" t="s">
        <v>186</v>
      </c>
      <c r="T496" s="3" t="s">
        <v>186</v>
      </c>
      <c r="Y496" s="3" t="s">
        <v>186</v>
      </c>
      <c r="AD496" s="3" t="s">
        <v>186</v>
      </c>
      <c r="AG496" s="3" t="s">
        <v>217</v>
      </c>
      <c r="AH496" s="3">
        <v>2025.0</v>
      </c>
      <c r="AI496" s="3" t="s">
        <v>279</v>
      </c>
      <c r="AO496" s="3" t="s">
        <v>153</v>
      </c>
      <c r="AP496" s="3" t="s">
        <v>250</v>
      </c>
      <c r="AQ496" s="3" t="s">
        <v>250</v>
      </c>
      <c r="AR496" s="3" t="s">
        <v>250</v>
      </c>
      <c r="AS496" s="3" t="s">
        <v>250</v>
      </c>
      <c r="AT496" s="3" t="s">
        <v>162</v>
      </c>
      <c r="AU496" s="3" t="s">
        <v>155</v>
      </c>
      <c r="BD496" s="3" t="s">
        <v>153</v>
      </c>
      <c r="BE496" s="3" t="s">
        <v>156</v>
      </c>
      <c r="BF496" s="3" t="s">
        <v>156</v>
      </c>
      <c r="BG496" s="3" t="s">
        <v>156</v>
      </c>
      <c r="BH496" s="3" t="s">
        <v>156</v>
      </c>
      <c r="BI496" s="3" t="s">
        <v>165</v>
      </c>
      <c r="BJ496" s="3" t="s">
        <v>165</v>
      </c>
      <c r="BK496" s="3" t="s">
        <v>165</v>
      </c>
      <c r="BL496" s="3" t="s">
        <v>165</v>
      </c>
      <c r="BM496" s="3" t="s">
        <v>165</v>
      </c>
      <c r="BN496" s="3" t="s">
        <v>165</v>
      </c>
      <c r="BO496" s="3" t="s">
        <v>165</v>
      </c>
      <c r="BP496" s="3" t="s">
        <v>165</v>
      </c>
      <c r="BQ496" s="3" t="s">
        <v>166</v>
      </c>
      <c r="BR496" s="3" t="s">
        <v>166</v>
      </c>
      <c r="BS496" s="3" t="s">
        <v>166</v>
      </c>
      <c r="BT496" s="3" t="s">
        <v>166</v>
      </c>
      <c r="BU496" s="3" t="s">
        <v>166</v>
      </c>
      <c r="BV496" s="3" t="s">
        <v>166</v>
      </c>
      <c r="BW496" s="3" t="s">
        <v>166</v>
      </c>
      <c r="CB496" s="3" t="s">
        <v>155</v>
      </c>
      <c r="CF496" s="3" t="s">
        <v>155</v>
      </c>
      <c r="CG496" s="3" t="s">
        <v>155</v>
      </c>
      <c r="CH496" s="3">
        <v>0.0</v>
      </c>
      <c r="CI496" s="3" t="s">
        <v>172</v>
      </c>
      <c r="CS496" s="3" t="s">
        <v>155</v>
      </c>
      <c r="CY496" s="3" t="s">
        <v>221</v>
      </c>
      <c r="CZ496" s="3" t="s">
        <v>200</v>
      </c>
      <c r="DA496" s="3" t="s">
        <v>200</v>
      </c>
      <c r="DB496" s="3" t="s">
        <v>200</v>
      </c>
      <c r="DC496" s="3" t="s">
        <v>200</v>
      </c>
      <c r="DD496" s="3" t="s">
        <v>200</v>
      </c>
      <c r="DE496" s="3" t="s">
        <v>200</v>
      </c>
      <c r="DF496" s="3" t="s">
        <v>230</v>
      </c>
      <c r="DG496" s="3" t="s">
        <v>230</v>
      </c>
      <c r="DH496" s="3" t="s">
        <v>230</v>
      </c>
      <c r="DI496" s="3" t="s">
        <v>230</v>
      </c>
      <c r="DJ496" s="3" t="s">
        <v>230</v>
      </c>
      <c r="DK496" s="3" t="s">
        <v>202</v>
      </c>
      <c r="DL496" s="3" t="s">
        <v>202</v>
      </c>
      <c r="DM496" s="3" t="s">
        <v>202</v>
      </c>
      <c r="DN496" s="3" t="s">
        <v>202</v>
      </c>
      <c r="DO496" s="3" t="s">
        <v>202</v>
      </c>
      <c r="DP496" s="3" t="s">
        <v>202</v>
      </c>
      <c r="DQ496" s="3" t="s">
        <v>202</v>
      </c>
      <c r="DR496" s="3" t="s">
        <v>202</v>
      </c>
      <c r="DS496" s="3" t="s">
        <v>202</v>
      </c>
      <c r="DT496" s="3" t="s">
        <v>202</v>
      </c>
      <c r="DU496" s="3" t="s">
        <v>202</v>
      </c>
      <c r="DV496" s="3" t="s">
        <v>202</v>
      </c>
      <c r="DW496" s="3" t="s">
        <v>202</v>
      </c>
      <c r="DX496" s="3" t="s">
        <v>202</v>
      </c>
      <c r="DY496" s="3" t="s">
        <v>202</v>
      </c>
      <c r="DZ496" s="3" t="s">
        <v>202</v>
      </c>
      <c r="EA496" s="3" t="s">
        <v>155</v>
      </c>
      <c r="EB496" s="3" t="s">
        <v>155</v>
      </c>
      <c r="EC496" s="3" t="s">
        <v>155</v>
      </c>
      <c r="ED496" s="3" t="s">
        <v>155</v>
      </c>
      <c r="EE496" s="3" t="s">
        <v>155</v>
      </c>
      <c r="EF496" s="3" t="s">
        <v>155</v>
      </c>
      <c r="EG496" s="3" t="s">
        <v>155</v>
      </c>
      <c r="EH496" s="3" t="s">
        <v>204</v>
      </c>
      <c r="EI496" s="3" t="s">
        <v>204</v>
      </c>
      <c r="EJ496" s="3" t="s">
        <v>204</v>
      </c>
      <c r="EK496" s="3" t="s">
        <v>204</v>
      </c>
      <c r="EL496" s="3" t="s">
        <v>204</v>
      </c>
      <c r="EM496" s="3" t="s">
        <v>204</v>
      </c>
      <c r="EN496" s="3" t="s">
        <v>204</v>
      </c>
      <c r="EO496" s="3" t="s">
        <v>205</v>
      </c>
      <c r="EP496" s="3" t="s">
        <v>205</v>
      </c>
      <c r="EQ496" s="3" t="s">
        <v>205</v>
      </c>
      <c r="ER496" s="3" t="s">
        <v>205</v>
      </c>
      <c r="ES496" s="3" t="s">
        <v>205</v>
      </c>
      <c r="ET496" s="3" t="s">
        <v>205</v>
      </c>
      <c r="EU496" s="3" t="s">
        <v>205</v>
      </c>
      <c r="EV496" s="3" t="s">
        <v>812</v>
      </c>
      <c r="EW496" s="4" t="str">
        <f>TEXT("6290332510221655490","0")</f>
        <v>6290332510221655490</v>
      </c>
    </row>
    <row r="497">
      <c r="A497" s="2">
        <v>45860.78082175926</v>
      </c>
      <c r="B497" s="3" t="s">
        <v>153</v>
      </c>
      <c r="C497" s="3" t="s">
        <v>155</v>
      </c>
      <c r="E497" s="3" t="s">
        <v>155</v>
      </c>
      <c r="F497" s="3" t="s">
        <v>155</v>
      </c>
      <c r="G497" s="3" t="s">
        <v>155</v>
      </c>
      <c r="K497" s="3" t="s">
        <v>185</v>
      </c>
      <c r="O497" s="3" t="s">
        <v>186</v>
      </c>
      <c r="S497" s="3" t="s">
        <v>158</v>
      </c>
      <c r="X497" s="3" t="s">
        <v>158</v>
      </c>
      <c r="AD497" s="3" t="s">
        <v>186</v>
      </c>
      <c r="AG497" s="3" t="s">
        <v>217</v>
      </c>
      <c r="AH497" s="3">
        <v>2018.0</v>
      </c>
      <c r="AI497" s="3" t="s">
        <v>279</v>
      </c>
      <c r="AO497" s="3" t="s">
        <v>155</v>
      </c>
      <c r="AP497" s="3" t="s">
        <v>225</v>
      </c>
      <c r="AQ497" s="3" t="s">
        <v>225</v>
      </c>
      <c r="AR497" s="3" t="s">
        <v>225</v>
      </c>
      <c r="AS497" s="3" t="s">
        <v>225</v>
      </c>
      <c r="AT497" s="3" t="s">
        <v>162</v>
      </c>
      <c r="AU497" s="3" t="s">
        <v>155</v>
      </c>
      <c r="BD497" s="3" t="s">
        <v>153</v>
      </c>
      <c r="BE497" s="3" t="s">
        <v>191</v>
      </c>
      <c r="BF497" s="3" t="s">
        <v>191</v>
      </c>
      <c r="BG497" s="3" t="s">
        <v>227</v>
      </c>
      <c r="BH497" s="3" t="s">
        <v>227</v>
      </c>
      <c r="BI497" s="3" t="s">
        <v>165</v>
      </c>
      <c r="BJ497" s="3" t="s">
        <v>165</v>
      </c>
      <c r="BK497" s="3" t="s">
        <v>165</v>
      </c>
      <c r="BL497" s="3" t="s">
        <v>192</v>
      </c>
      <c r="BM497" s="3" t="s">
        <v>165</v>
      </c>
      <c r="BN497" s="3" t="s">
        <v>165</v>
      </c>
      <c r="BO497" s="3" t="s">
        <v>165</v>
      </c>
      <c r="BP497" s="3" t="s">
        <v>193</v>
      </c>
      <c r="BQ497" s="3" t="s">
        <v>166</v>
      </c>
      <c r="BR497" s="3" t="s">
        <v>166</v>
      </c>
      <c r="BS497" s="3" t="s">
        <v>197</v>
      </c>
      <c r="BT497" s="3" t="s">
        <v>196</v>
      </c>
      <c r="BU497" s="3" t="s">
        <v>196</v>
      </c>
      <c r="BV497" s="3" t="s">
        <v>166</v>
      </c>
      <c r="BW497" s="3" t="s">
        <v>166</v>
      </c>
      <c r="CB497" s="3" t="s">
        <v>155</v>
      </c>
      <c r="CF497" s="3" t="s">
        <v>155</v>
      </c>
      <c r="CG497" s="3" t="s">
        <v>155</v>
      </c>
      <c r="CH497" s="3">
        <v>0.0</v>
      </c>
      <c r="CI497" s="3" t="s">
        <v>172</v>
      </c>
      <c r="CS497" s="3" t="s">
        <v>155</v>
      </c>
      <c r="CY497" s="3" t="s">
        <v>221</v>
      </c>
      <c r="CZ497" s="3" t="s">
        <v>179</v>
      </c>
      <c r="DA497" s="3" t="s">
        <v>179</v>
      </c>
      <c r="DB497" s="3" t="s">
        <v>179</v>
      </c>
      <c r="DC497" s="3" t="s">
        <v>179</v>
      </c>
      <c r="DD497" s="3" t="s">
        <v>200</v>
      </c>
      <c r="DE497" s="3" t="s">
        <v>200</v>
      </c>
      <c r="DF497" s="3" t="s">
        <v>180</v>
      </c>
      <c r="DG497" s="3" t="s">
        <v>180</v>
      </c>
      <c r="DH497" s="3" t="s">
        <v>230</v>
      </c>
      <c r="DI497" s="3" t="s">
        <v>230</v>
      </c>
      <c r="DJ497" s="3" t="s">
        <v>230</v>
      </c>
      <c r="DK497" s="3" t="s">
        <v>202</v>
      </c>
      <c r="DL497" s="3" t="s">
        <v>202</v>
      </c>
      <c r="DM497" s="3" t="s">
        <v>202</v>
      </c>
      <c r="DN497" s="3" t="s">
        <v>202</v>
      </c>
      <c r="DO497" s="3" t="s">
        <v>197</v>
      </c>
      <c r="DP497" s="3" t="s">
        <v>203</v>
      </c>
      <c r="DQ497" s="3" t="s">
        <v>203</v>
      </c>
      <c r="DR497" s="3" t="s">
        <v>203</v>
      </c>
      <c r="DS497" s="3" t="s">
        <v>203</v>
      </c>
      <c r="DT497" s="3" t="s">
        <v>203</v>
      </c>
      <c r="DU497" s="3" t="s">
        <v>202</v>
      </c>
      <c r="DV497" s="3" t="s">
        <v>202</v>
      </c>
      <c r="DW497" s="3" t="s">
        <v>202</v>
      </c>
      <c r="DX497" s="3" t="s">
        <v>202</v>
      </c>
      <c r="DY497" s="3" t="s">
        <v>202</v>
      </c>
      <c r="DZ497" s="3" t="s">
        <v>202</v>
      </c>
      <c r="EA497" s="3" t="s">
        <v>155</v>
      </c>
      <c r="EB497" s="3" t="s">
        <v>155</v>
      </c>
      <c r="EC497" s="3" t="s">
        <v>155</v>
      </c>
      <c r="ED497" s="3" t="s">
        <v>155</v>
      </c>
      <c r="EE497" s="3" t="s">
        <v>155</v>
      </c>
      <c r="EF497" s="3" t="s">
        <v>155</v>
      </c>
      <c r="EG497" s="3" t="s">
        <v>155</v>
      </c>
      <c r="EH497" s="3" t="s">
        <v>204</v>
      </c>
      <c r="EI497" s="3" t="s">
        <v>204</v>
      </c>
      <c r="EJ497" s="3" t="s">
        <v>204</v>
      </c>
      <c r="EK497" s="3" t="s">
        <v>204</v>
      </c>
      <c r="EL497" s="3" t="s">
        <v>182</v>
      </c>
      <c r="EM497" s="3" t="s">
        <v>182</v>
      </c>
      <c r="EN497" s="3" t="s">
        <v>215</v>
      </c>
      <c r="EO497" s="3" t="s">
        <v>192</v>
      </c>
      <c r="EP497" s="3" t="s">
        <v>183</v>
      </c>
      <c r="EQ497" s="3" t="s">
        <v>183</v>
      </c>
      <c r="ER497" s="3" t="s">
        <v>192</v>
      </c>
      <c r="ES497" s="3" t="s">
        <v>206</v>
      </c>
      <c r="ET497" s="3" t="s">
        <v>206</v>
      </c>
      <c r="EU497" s="3" t="s">
        <v>192</v>
      </c>
      <c r="EV497" s="3" t="s">
        <v>813</v>
      </c>
      <c r="EW497" s="4" t="str">
        <f>TEXT("6290334635075840165","0")</f>
        <v>6290334635075840165</v>
      </c>
    </row>
    <row r="498">
      <c r="A498" s="2">
        <v>45860.800625</v>
      </c>
      <c r="B498" s="3" t="s">
        <v>153</v>
      </c>
      <c r="C498" s="3" t="s">
        <v>155</v>
      </c>
      <c r="E498" s="3" t="s">
        <v>155</v>
      </c>
      <c r="F498" s="3" t="s">
        <v>155</v>
      </c>
      <c r="G498" s="3" t="s">
        <v>155</v>
      </c>
      <c r="J498" s="3" t="s">
        <v>186</v>
      </c>
      <c r="N498" s="3" t="s">
        <v>158</v>
      </c>
      <c r="S498" s="3" t="s">
        <v>158</v>
      </c>
      <c r="W498" s="3" t="s">
        <v>157</v>
      </c>
      <c r="AB498" s="3" t="s">
        <v>157</v>
      </c>
      <c r="AG498" s="3" t="s">
        <v>159</v>
      </c>
      <c r="AH498" s="3">
        <v>2025.0</v>
      </c>
      <c r="AI498" s="3" t="s">
        <v>279</v>
      </c>
      <c r="AO498" s="3" t="s">
        <v>153</v>
      </c>
      <c r="AP498" s="3" t="s">
        <v>190</v>
      </c>
      <c r="AQ498" s="3" t="s">
        <v>190</v>
      </c>
      <c r="AR498" s="3" t="s">
        <v>190</v>
      </c>
      <c r="AS498" s="3" t="s">
        <v>190</v>
      </c>
      <c r="AT498" s="3" t="s">
        <v>218</v>
      </c>
      <c r="AU498" s="3" t="s">
        <v>153</v>
      </c>
      <c r="AV498" s="3" t="s">
        <v>153</v>
      </c>
      <c r="AW498" s="3" t="s">
        <v>163</v>
      </c>
      <c r="AX498" s="3" t="s">
        <v>153</v>
      </c>
      <c r="AY498" s="3" t="s">
        <v>212</v>
      </c>
      <c r="BD498" s="3" t="s">
        <v>153</v>
      </c>
      <c r="BE498" s="3" t="s">
        <v>191</v>
      </c>
      <c r="BF498" s="3" t="s">
        <v>164</v>
      </c>
      <c r="BG498" s="3" t="s">
        <v>191</v>
      </c>
      <c r="BH498" s="3" t="s">
        <v>164</v>
      </c>
      <c r="BI498" s="3" t="s">
        <v>193</v>
      </c>
      <c r="BJ498" s="3" t="s">
        <v>193</v>
      </c>
      <c r="BK498" s="3" t="s">
        <v>192</v>
      </c>
      <c r="BL498" s="3" t="s">
        <v>193</v>
      </c>
      <c r="BM498" s="3" t="s">
        <v>193</v>
      </c>
      <c r="BN498" s="3" t="s">
        <v>193</v>
      </c>
      <c r="BO498" s="3" t="s">
        <v>193</v>
      </c>
      <c r="BP498" s="3" t="s">
        <v>165</v>
      </c>
      <c r="BQ498" s="3" t="s">
        <v>197</v>
      </c>
      <c r="BR498" s="3" t="s">
        <v>197</v>
      </c>
      <c r="BS498" s="3" t="s">
        <v>197</v>
      </c>
      <c r="BT498" s="3" t="s">
        <v>166</v>
      </c>
      <c r="BU498" s="3" t="s">
        <v>166</v>
      </c>
      <c r="BV498" s="3" t="s">
        <v>166</v>
      </c>
      <c r="BW498" s="3" t="s">
        <v>166</v>
      </c>
      <c r="BX498" s="3" t="s">
        <v>193</v>
      </c>
      <c r="BY498" s="3" t="s">
        <v>193</v>
      </c>
      <c r="BZ498" s="3" t="s">
        <v>193</v>
      </c>
      <c r="CA498" s="3" t="s">
        <v>193</v>
      </c>
      <c r="CB498" s="3" t="s">
        <v>153</v>
      </c>
      <c r="CC498" s="3" t="s">
        <v>235</v>
      </c>
      <c r="CD498" s="3" t="s">
        <v>168</v>
      </c>
      <c r="CE498" s="3" t="s">
        <v>155</v>
      </c>
      <c r="CF498" s="3" t="s">
        <v>155</v>
      </c>
      <c r="CG498" s="3" t="s">
        <v>155</v>
      </c>
      <c r="CH498" s="3">
        <v>0.0</v>
      </c>
      <c r="CI498" s="3" t="s">
        <v>172</v>
      </c>
      <c r="CS498" s="3" t="s">
        <v>155</v>
      </c>
      <c r="CY498" s="3" t="s">
        <v>180</v>
      </c>
      <c r="CZ498" s="3" t="s">
        <v>200</v>
      </c>
      <c r="DA498" s="3" t="s">
        <v>200</v>
      </c>
      <c r="DB498" s="3" t="s">
        <v>200</v>
      </c>
      <c r="DC498" s="3" t="s">
        <v>200</v>
      </c>
      <c r="DD498" s="3" t="s">
        <v>200</v>
      </c>
      <c r="DE498" s="3" t="s">
        <v>200</v>
      </c>
      <c r="DF498" s="3" t="s">
        <v>230</v>
      </c>
      <c r="DG498" s="3" t="s">
        <v>180</v>
      </c>
      <c r="DH498" s="3" t="s">
        <v>230</v>
      </c>
      <c r="DI498" s="3" t="s">
        <v>230</v>
      </c>
      <c r="DJ498" s="3" t="s">
        <v>230</v>
      </c>
      <c r="DK498" s="3" t="s">
        <v>202</v>
      </c>
      <c r="DL498" s="3" t="s">
        <v>202</v>
      </c>
      <c r="DM498" s="3" t="s">
        <v>202</v>
      </c>
      <c r="DN498" s="3" t="s">
        <v>202</v>
      </c>
      <c r="DO498" s="3" t="s">
        <v>197</v>
      </c>
      <c r="DP498" s="3" t="s">
        <v>202</v>
      </c>
      <c r="DQ498" s="3" t="s">
        <v>203</v>
      </c>
      <c r="DR498" s="3" t="s">
        <v>203</v>
      </c>
      <c r="DS498" s="3" t="s">
        <v>203</v>
      </c>
      <c r="DT498" s="3" t="s">
        <v>203</v>
      </c>
      <c r="DU498" s="3" t="s">
        <v>202</v>
      </c>
      <c r="DV498" s="3" t="s">
        <v>202</v>
      </c>
      <c r="DW498" s="3" t="s">
        <v>202</v>
      </c>
      <c r="DX498" s="3" t="s">
        <v>202</v>
      </c>
      <c r="DY498" s="3" t="s">
        <v>202</v>
      </c>
      <c r="DZ498" s="3" t="s">
        <v>202</v>
      </c>
      <c r="EA498" s="3" t="s">
        <v>155</v>
      </c>
      <c r="EB498" s="3" t="s">
        <v>155</v>
      </c>
      <c r="EC498" s="3" t="s">
        <v>155</v>
      </c>
      <c r="ED498" s="3" t="s">
        <v>155</v>
      </c>
      <c r="EE498" s="3" t="s">
        <v>155</v>
      </c>
      <c r="EF498" s="3" t="s">
        <v>155</v>
      </c>
      <c r="EG498" s="3" t="s">
        <v>155</v>
      </c>
      <c r="EH498" s="3" t="s">
        <v>204</v>
      </c>
      <c r="EI498" s="3" t="s">
        <v>204</v>
      </c>
      <c r="EJ498" s="3" t="s">
        <v>204</v>
      </c>
      <c r="EK498" s="3" t="s">
        <v>215</v>
      </c>
      <c r="EL498" s="3" t="s">
        <v>182</v>
      </c>
      <c r="EM498" s="3" t="s">
        <v>215</v>
      </c>
      <c r="EN498" s="3" t="s">
        <v>215</v>
      </c>
      <c r="EO498" s="3" t="s">
        <v>192</v>
      </c>
      <c r="EP498" s="3" t="s">
        <v>192</v>
      </c>
      <c r="EQ498" s="3" t="s">
        <v>192</v>
      </c>
      <c r="ER498" s="3" t="s">
        <v>192</v>
      </c>
      <c r="ES498" s="3" t="s">
        <v>206</v>
      </c>
      <c r="ET498" s="3" t="s">
        <v>206</v>
      </c>
      <c r="EU498" s="3" t="s">
        <v>192</v>
      </c>
      <c r="EV498" s="3" t="s">
        <v>814</v>
      </c>
      <c r="EW498" s="4" t="str">
        <f>TEXT("6290351746226096347","0")</f>
        <v>6290351746226096347</v>
      </c>
    </row>
    <row r="499">
      <c r="A499" s="2">
        <v>45860.80490740741</v>
      </c>
      <c r="B499" s="3" t="s">
        <v>153</v>
      </c>
      <c r="C499" s="3" t="s">
        <v>155</v>
      </c>
      <c r="E499" s="3" t="s">
        <v>153</v>
      </c>
      <c r="F499" s="3" t="s">
        <v>153</v>
      </c>
      <c r="G499" s="3" t="s">
        <v>155</v>
      </c>
      <c r="I499" s="3" t="s">
        <v>158</v>
      </c>
      <c r="M499" s="3" t="s">
        <v>157</v>
      </c>
      <c r="R499" s="3" t="s">
        <v>157</v>
      </c>
      <c r="W499" s="3" t="s">
        <v>157</v>
      </c>
      <c r="AB499" s="3" t="s">
        <v>157</v>
      </c>
      <c r="AG499" s="3" t="s">
        <v>815</v>
      </c>
      <c r="AH499" s="3">
        <v>2014.0</v>
      </c>
      <c r="AI499" s="3" t="s">
        <v>187</v>
      </c>
      <c r="AJ499" s="3" t="s">
        <v>188</v>
      </c>
      <c r="AN499" s="3" t="s">
        <v>816</v>
      </c>
      <c r="AP499" s="3" t="s">
        <v>250</v>
      </c>
      <c r="AQ499" s="3" t="s">
        <v>250</v>
      </c>
      <c r="AR499" s="3" t="s">
        <v>190</v>
      </c>
      <c r="AS499" s="3" t="s">
        <v>190</v>
      </c>
      <c r="AT499" s="3" t="s">
        <v>234</v>
      </c>
      <c r="AU499" s="3" t="s">
        <v>153</v>
      </c>
      <c r="AV499" s="3" t="s">
        <v>155</v>
      </c>
      <c r="BD499" s="3" t="s">
        <v>155</v>
      </c>
      <c r="CI499" s="3" t="s">
        <v>172</v>
      </c>
      <c r="CS499" s="3" t="s">
        <v>155</v>
      </c>
      <c r="CY499" s="3" t="s">
        <v>221</v>
      </c>
      <c r="CZ499" s="3" t="s">
        <v>200</v>
      </c>
      <c r="DA499" s="3" t="s">
        <v>200</v>
      </c>
      <c r="DB499" s="3" t="s">
        <v>200</v>
      </c>
      <c r="DC499" s="3" t="s">
        <v>200</v>
      </c>
      <c r="DD499" s="3" t="s">
        <v>200</v>
      </c>
      <c r="DE499" s="3" t="s">
        <v>200</v>
      </c>
      <c r="DF499" s="3" t="s">
        <v>230</v>
      </c>
      <c r="DG499" s="3" t="s">
        <v>230</v>
      </c>
      <c r="DH499" s="3" t="s">
        <v>230</v>
      </c>
      <c r="DI499" s="3" t="s">
        <v>230</v>
      </c>
      <c r="DJ499" s="3" t="s">
        <v>230</v>
      </c>
      <c r="DK499" s="3" t="s">
        <v>202</v>
      </c>
      <c r="DL499" s="3" t="s">
        <v>202</v>
      </c>
      <c r="DM499" s="3" t="s">
        <v>202</v>
      </c>
      <c r="DN499" s="3" t="s">
        <v>202</v>
      </c>
      <c r="DO499" s="3" t="s">
        <v>202</v>
      </c>
      <c r="DP499" s="3" t="s">
        <v>202</v>
      </c>
      <c r="DQ499" s="3" t="s">
        <v>202</v>
      </c>
      <c r="DR499" s="3" t="s">
        <v>202</v>
      </c>
      <c r="DS499" s="3" t="s">
        <v>202</v>
      </c>
      <c r="DT499" s="3" t="s">
        <v>202</v>
      </c>
      <c r="DU499" s="3" t="s">
        <v>202</v>
      </c>
      <c r="DV499" s="3" t="s">
        <v>202</v>
      </c>
      <c r="DW499" s="3" t="s">
        <v>202</v>
      </c>
      <c r="DX499" s="3" t="s">
        <v>202</v>
      </c>
      <c r="DY499" s="3" t="s">
        <v>202</v>
      </c>
      <c r="DZ499" s="3" t="s">
        <v>202</v>
      </c>
      <c r="EA499" s="3" t="s">
        <v>155</v>
      </c>
      <c r="EB499" s="3" t="s">
        <v>155</v>
      </c>
      <c r="EC499" s="3" t="s">
        <v>155</v>
      </c>
      <c r="ED499" s="3" t="s">
        <v>155</v>
      </c>
      <c r="EE499" s="3" t="s">
        <v>155</v>
      </c>
      <c r="EF499" s="3" t="s">
        <v>155</v>
      </c>
      <c r="EG499" s="3" t="s">
        <v>155</v>
      </c>
      <c r="EH499" s="3" t="s">
        <v>247</v>
      </c>
      <c r="EI499" s="3" t="s">
        <v>247</v>
      </c>
      <c r="EJ499" s="3" t="s">
        <v>247</v>
      </c>
      <c r="EK499" s="3" t="s">
        <v>247</v>
      </c>
      <c r="EL499" s="3" t="s">
        <v>182</v>
      </c>
      <c r="EM499" s="3" t="s">
        <v>182</v>
      </c>
      <c r="EN499" s="3" t="s">
        <v>247</v>
      </c>
      <c r="EO499" s="3" t="s">
        <v>205</v>
      </c>
      <c r="EP499" s="3" t="s">
        <v>205</v>
      </c>
      <c r="EQ499" s="3" t="s">
        <v>205</v>
      </c>
      <c r="ER499" s="3" t="s">
        <v>205</v>
      </c>
      <c r="ES499" s="3" t="s">
        <v>205</v>
      </c>
      <c r="ET499" s="3" t="s">
        <v>205</v>
      </c>
      <c r="EU499" s="3" t="s">
        <v>205</v>
      </c>
      <c r="EV499" s="3" t="s">
        <v>817</v>
      </c>
      <c r="EW499" s="4" t="str">
        <f>TEXT("6290355444418540672","0")</f>
        <v>6290355444418540672</v>
      </c>
    </row>
    <row r="500">
      <c r="A500" s="2">
        <v>45860.832094907404</v>
      </c>
      <c r="B500" s="3" t="s">
        <v>153</v>
      </c>
      <c r="C500" s="3" t="s">
        <v>153</v>
      </c>
      <c r="D500" s="3" t="s">
        <v>284</v>
      </c>
      <c r="E500" s="3" t="s">
        <v>153</v>
      </c>
      <c r="F500" s="3" t="s">
        <v>155</v>
      </c>
      <c r="G500" s="3" t="s">
        <v>155</v>
      </c>
      <c r="J500" s="3" t="s">
        <v>186</v>
      </c>
      <c r="N500" s="3" t="s">
        <v>158</v>
      </c>
      <c r="T500" s="3" t="s">
        <v>186</v>
      </c>
      <c r="W500" s="3" t="s">
        <v>157</v>
      </c>
      <c r="AB500" s="3" t="s">
        <v>157</v>
      </c>
      <c r="AG500" s="3" t="s">
        <v>224</v>
      </c>
      <c r="AH500" s="3">
        <v>2022.0</v>
      </c>
      <c r="AI500" s="3" t="s">
        <v>187</v>
      </c>
      <c r="AJ500" s="3" t="s">
        <v>188</v>
      </c>
      <c r="AN500" s="3" t="s">
        <v>246</v>
      </c>
      <c r="AP500" s="3" t="s">
        <v>243</v>
      </c>
      <c r="AQ500" s="3" t="s">
        <v>243</v>
      </c>
      <c r="AR500" s="3" t="s">
        <v>243</v>
      </c>
      <c r="AS500" s="3" t="s">
        <v>243</v>
      </c>
      <c r="AT500" s="3" t="s">
        <v>234</v>
      </c>
      <c r="AU500" s="3" t="s">
        <v>153</v>
      </c>
      <c r="AV500" s="3" t="s">
        <v>155</v>
      </c>
      <c r="BD500" s="3" t="s">
        <v>153</v>
      </c>
      <c r="BE500" s="3" t="s">
        <v>156</v>
      </c>
      <c r="BF500" s="3" t="s">
        <v>227</v>
      </c>
      <c r="BG500" s="3" t="s">
        <v>156</v>
      </c>
      <c r="BH500" s="3" t="s">
        <v>191</v>
      </c>
      <c r="BI500" s="3" t="s">
        <v>165</v>
      </c>
      <c r="BJ500" s="3" t="s">
        <v>165</v>
      </c>
      <c r="BK500" s="3" t="s">
        <v>193</v>
      </c>
      <c r="BL500" s="3" t="s">
        <v>193</v>
      </c>
      <c r="BM500" s="3" t="s">
        <v>165</v>
      </c>
      <c r="BN500" s="3" t="s">
        <v>165</v>
      </c>
      <c r="BO500" s="3" t="s">
        <v>165</v>
      </c>
      <c r="BP500" s="3" t="s">
        <v>165</v>
      </c>
      <c r="BQ500" s="3" t="s">
        <v>203</v>
      </c>
      <c r="BR500" s="3" t="s">
        <v>196</v>
      </c>
      <c r="BS500" s="3" t="s">
        <v>181</v>
      </c>
      <c r="BT500" s="3" t="s">
        <v>197</v>
      </c>
      <c r="BU500" s="3" t="s">
        <v>196</v>
      </c>
      <c r="BV500" s="3" t="s">
        <v>196</v>
      </c>
      <c r="BW500" s="3" t="s">
        <v>196</v>
      </c>
      <c r="BX500" s="3" t="s">
        <v>165</v>
      </c>
      <c r="BY500" s="3" t="s">
        <v>165</v>
      </c>
      <c r="BZ500" s="3" t="s">
        <v>165</v>
      </c>
      <c r="CA500" s="3" t="s">
        <v>165</v>
      </c>
      <c r="CB500" s="3" t="s">
        <v>155</v>
      </c>
      <c r="CF500" s="3" t="s">
        <v>155</v>
      </c>
      <c r="CG500" s="3" t="s">
        <v>332</v>
      </c>
      <c r="CH500" s="3">
        <v>6.0</v>
      </c>
      <c r="CI500" s="3" t="s">
        <v>172</v>
      </c>
      <c r="CS500" s="3" t="s">
        <v>155</v>
      </c>
      <c r="CY500" s="3" t="s">
        <v>201</v>
      </c>
      <c r="CZ500" s="3" t="s">
        <v>229</v>
      </c>
      <c r="DA500" s="3" t="s">
        <v>199</v>
      </c>
      <c r="DB500" s="3" t="s">
        <v>200</v>
      </c>
      <c r="DC500" s="3" t="s">
        <v>200</v>
      </c>
      <c r="DD500" s="3" t="s">
        <v>200</v>
      </c>
      <c r="DE500" s="3" t="s">
        <v>200</v>
      </c>
      <c r="DF500" s="3" t="s">
        <v>178</v>
      </c>
      <c r="DG500" s="3" t="s">
        <v>178</v>
      </c>
      <c r="DH500" s="3" t="s">
        <v>178</v>
      </c>
      <c r="DI500" s="3" t="s">
        <v>178</v>
      </c>
      <c r="DJ500" s="3" t="s">
        <v>178</v>
      </c>
      <c r="DK500" s="3" t="s">
        <v>202</v>
      </c>
      <c r="DL500" s="3" t="s">
        <v>202</v>
      </c>
      <c r="DM500" s="3" t="s">
        <v>202</v>
      </c>
      <c r="DN500" s="3" t="s">
        <v>203</v>
      </c>
      <c r="DO500" s="3" t="s">
        <v>203</v>
      </c>
      <c r="DP500" s="3" t="s">
        <v>203</v>
      </c>
      <c r="DQ500" s="3" t="s">
        <v>202</v>
      </c>
      <c r="DR500" s="3" t="s">
        <v>202</v>
      </c>
      <c r="DS500" s="3" t="s">
        <v>202</v>
      </c>
      <c r="DT500" s="3" t="s">
        <v>202</v>
      </c>
      <c r="DU500" s="3" t="s">
        <v>203</v>
      </c>
      <c r="DV500" s="3" t="s">
        <v>203</v>
      </c>
      <c r="DW500" s="3" t="s">
        <v>203</v>
      </c>
      <c r="DX500" s="3" t="s">
        <v>203</v>
      </c>
      <c r="DY500" s="3" t="s">
        <v>196</v>
      </c>
      <c r="DZ500" s="3" t="s">
        <v>196</v>
      </c>
      <c r="EA500" s="3" t="s">
        <v>214</v>
      </c>
      <c r="EB500" s="3" t="s">
        <v>155</v>
      </c>
      <c r="EC500" s="3" t="s">
        <v>155</v>
      </c>
      <c r="ED500" s="3" t="s">
        <v>155</v>
      </c>
      <c r="EE500" s="3" t="s">
        <v>155</v>
      </c>
      <c r="EF500" s="3" t="s">
        <v>155</v>
      </c>
      <c r="EG500" s="3" t="s">
        <v>155</v>
      </c>
      <c r="EH500" s="3" t="s">
        <v>204</v>
      </c>
      <c r="EI500" s="3" t="s">
        <v>222</v>
      </c>
      <c r="EJ500" s="3" t="s">
        <v>222</v>
      </c>
      <c r="EK500" s="3" t="s">
        <v>182</v>
      </c>
      <c r="EL500" s="3" t="s">
        <v>215</v>
      </c>
      <c r="EM500" s="3" t="s">
        <v>182</v>
      </c>
      <c r="EN500" s="3" t="s">
        <v>182</v>
      </c>
      <c r="EO500" s="3" t="s">
        <v>205</v>
      </c>
      <c r="EP500" s="3" t="s">
        <v>183</v>
      </c>
      <c r="EQ500" s="3" t="s">
        <v>183</v>
      </c>
      <c r="ER500" s="3" t="s">
        <v>183</v>
      </c>
      <c r="ES500" s="3" t="s">
        <v>183</v>
      </c>
      <c r="ET500" s="3" t="s">
        <v>183</v>
      </c>
      <c r="EU500" s="3" t="s">
        <v>183</v>
      </c>
      <c r="EV500" s="3" t="s">
        <v>287</v>
      </c>
      <c r="EW500" s="4" t="str">
        <f>TEXT("6290378934717259790","0")</f>
        <v>6290378934717259790</v>
      </c>
    </row>
    <row r="501">
      <c r="A501" s="2">
        <v>45860.845625</v>
      </c>
      <c r="B501" s="3" t="s">
        <v>153</v>
      </c>
      <c r="C501" s="3" t="s">
        <v>153</v>
      </c>
      <c r="D501" s="3" t="s">
        <v>284</v>
      </c>
      <c r="E501" s="3" t="s">
        <v>153</v>
      </c>
      <c r="F501" s="3" t="s">
        <v>155</v>
      </c>
      <c r="G501" s="3" t="s">
        <v>155</v>
      </c>
      <c r="J501" s="3" t="s">
        <v>186</v>
      </c>
      <c r="O501" s="3" t="s">
        <v>186</v>
      </c>
      <c r="T501" s="3" t="s">
        <v>186</v>
      </c>
      <c r="Y501" s="3" t="s">
        <v>186</v>
      </c>
      <c r="AC501" s="3" t="s">
        <v>158</v>
      </c>
      <c r="AG501" s="3" t="s">
        <v>217</v>
      </c>
      <c r="AH501" s="3">
        <v>2022.0</v>
      </c>
      <c r="AI501" s="3" t="s">
        <v>279</v>
      </c>
      <c r="AO501" s="3" t="s">
        <v>153</v>
      </c>
      <c r="AP501" s="3" t="s">
        <v>190</v>
      </c>
      <c r="AQ501" s="3" t="s">
        <v>250</v>
      </c>
      <c r="AR501" s="3" t="s">
        <v>190</v>
      </c>
      <c r="AS501" s="3" t="s">
        <v>250</v>
      </c>
      <c r="AT501" s="3" t="s">
        <v>162</v>
      </c>
      <c r="AU501" s="3" t="s">
        <v>155</v>
      </c>
      <c r="BD501" s="3" t="s">
        <v>153</v>
      </c>
      <c r="BE501" s="3" t="s">
        <v>191</v>
      </c>
      <c r="BF501" s="3" t="s">
        <v>164</v>
      </c>
      <c r="BG501" s="3" t="s">
        <v>227</v>
      </c>
      <c r="BH501" s="3" t="s">
        <v>220</v>
      </c>
      <c r="BI501" s="3" t="s">
        <v>192</v>
      </c>
      <c r="BJ501" s="3" t="s">
        <v>193</v>
      </c>
      <c r="BK501" s="3" t="s">
        <v>195</v>
      </c>
      <c r="BL501" s="3" t="s">
        <v>193</v>
      </c>
      <c r="BM501" s="3" t="s">
        <v>193</v>
      </c>
      <c r="BN501" s="3" t="s">
        <v>194</v>
      </c>
      <c r="BO501" s="3" t="s">
        <v>193</v>
      </c>
      <c r="BP501" s="3" t="s">
        <v>193</v>
      </c>
      <c r="BQ501" s="3" t="s">
        <v>181</v>
      </c>
      <c r="BR501" s="3" t="s">
        <v>181</v>
      </c>
      <c r="BS501" s="3" t="s">
        <v>181</v>
      </c>
      <c r="BT501" s="3" t="s">
        <v>197</v>
      </c>
      <c r="BU501" s="3" t="s">
        <v>197</v>
      </c>
      <c r="BV501" s="3" t="s">
        <v>196</v>
      </c>
      <c r="BW501" s="3" t="s">
        <v>197</v>
      </c>
      <c r="CB501" s="3" t="s">
        <v>155</v>
      </c>
      <c r="CF501" s="3" t="s">
        <v>155</v>
      </c>
      <c r="CG501" s="3" t="s">
        <v>240</v>
      </c>
      <c r="CH501" s="3">
        <v>1.0</v>
      </c>
      <c r="CI501" s="3" t="s">
        <v>172</v>
      </c>
      <c r="CS501" s="3" t="s">
        <v>155</v>
      </c>
      <c r="CY501" s="3" t="s">
        <v>180</v>
      </c>
      <c r="CZ501" s="3" t="s">
        <v>179</v>
      </c>
      <c r="DA501" s="3" t="s">
        <v>179</v>
      </c>
      <c r="DB501" s="3" t="s">
        <v>179</v>
      </c>
      <c r="DC501" s="3" t="s">
        <v>200</v>
      </c>
      <c r="DD501" s="3" t="s">
        <v>200</v>
      </c>
      <c r="DE501" s="3" t="s">
        <v>200</v>
      </c>
      <c r="DF501" s="3" t="s">
        <v>180</v>
      </c>
      <c r="DG501" s="3" t="s">
        <v>180</v>
      </c>
      <c r="DH501" s="3" t="s">
        <v>180</v>
      </c>
      <c r="DI501" s="3" t="s">
        <v>180</v>
      </c>
      <c r="DJ501" s="3" t="s">
        <v>180</v>
      </c>
      <c r="DK501" s="3" t="s">
        <v>196</v>
      </c>
      <c r="DL501" s="3" t="s">
        <v>196</v>
      </c>
      <c r="DM501" s="3" t="s">
        <v>197</v>
      </c>
      <c r="DN501" s="3" t="s">
        <v>197</v>
      </c>
      <c r="DO501" s="3" t="s">
        <v>181</v>
      </c>
      <c r="DP501" s="3" t="s">
        <v>196</v>
      </c>
      <c r="DQ501" s="3" t="s">
        <v>181</v>
      </c>
      <c r="DR501" s="3" t="s">
        <v>203</v>
      </c>
      <c r="DS501" s="3" t="s">
        <v>203</v>
      </c>
      <c r="DT501" s="3" t="s">
        <v>203</v>
      </c>
      <c r="DU501" s="3" t="s">
        <v>197</v>
      </c>
      <c r="DV501" s="3" t="s">
        <v>202</v>
      </c>
      <c r="DW501" s="3" t="s">
        <v>202</v>
      </c>
      <c r="DX501" s="3" t="s">
        <v>196</v>
      </c>
      <c r="DY501" s="3" t="s">
        <v>197</v>
      </c>
      <c r="DZ501" s="3" t="s">
        <v>197</v>
      </c>
      <c r="EA501" s="3" t="s">
        <v>155</v>
      </c>
      <c r="EB501" s="3" t="s">
        <v>155</v>
      </c>
      <c r="EC501" s="3" t="s">
        <v>155</v>
      </c>
      <c r="ED501" s="3" t="s">
        <v>155</v>
      </c>
      <c r="EE501" s="3" t="s">
        <v>155</v>
      </c>
      <c r="EF501" s="3" t="s">
        <v>155</v>
      </c>
      <c r="EG501" s="3" t="s">
        <v>155</v>
      </c>
      <c r="EH501" s="3" t="s">
        <v>204</v>
      </c>
      <c r="EI501" s="3" t="s">
        <v>204</v>
      </c>
      <c r="EJ501" s="3" t="s">
        <v>204</v>
      </c>
      <c r="EK501" s="3" t="s">
        <v>204</v>
      </c>
      <c r="EL501" s="3" t="s">
        <v>182</v>
      </c>
      <c r="EM501" s="3" t="s">
        <v>182</v>
      </c>
      <c r="EN501" s="3" t="s">
        <v>204</v>
      </c>
      <c r="EO501" s="3" t="s">
        <v>205</v>
      </c>
      <c r="EP501" s="3" t="s">
        <v>192</v>
      </c>
      <c r="EQ501" s="3" t="s">
        <v>192</v>
      </c>
      <c r="ER501" s="3" t="s">
        <v>206</v>
      </c>
      <c r="ES501" s="3" t="s">
        <v>205</v>
      </c>
      <c r="ET501" s="3" t="s">
        <v>205</v>
      </c>
      <c r="EU501" s="3" t="s">
        <v>205</v>
      </c>
      <c r="EV501" s="3" t="s">
        <v>818</v>
      </c>
      <c r="EW501" s="4" t="str">
        <f>TEXT("6290390629744994059","0")</f>
        <v>6290390629744994059</v>
      </c>
    </row>
    <row r="502">
      <c r="A502" s="2">
        <v>45860.84842592593</v>
      </c>
      <c r="B502" s="3" t="s">
        <v>153</v>
      </c>
      <c r="C502" s="3" t="s">
        <v>155</v>
      </c>
      <c r="E502" s="3" t="s">
        <v>155</v>
      </c>
      <c r="F502" s="3" t="s">
        <v>155</v>
      </c>
      <c r="G502" s="3" t="s">
        <v>155</v>
      </c>
      <c r="J502" s="3" t="s">
        <v>186</v>
      </c>
      <c r="N502" s="3" t="s">
        <v>158</v>
      </c>
      <c r="S502" s="3" t="s">
        <v>158</v>
      </c>
      <c r="Y502" s="3" t="s">
        <v>186</v>
      </c>
      <c r="AB502" s="3" t="s">
        <v>157</v>
      </c>
      <c r="AG502" s="3" t="s">
        <v>159</v>
      </c>
      <c r="AH502" s="3">
        <v>2024.0</v>
      </c>
      <c r="AI502" s="3" t="s">
        <v>187</v>
      </c>
      <c r="AL502" s="3" t="s">
        <v>237</v>
      </c>
      <c r="AN502" s="3" t="s">
        <v>270</v>
      </c>
      <c r="AP502" s="3" t="s">
        <v>210</v>
      </c>
      <c r="AQ502" s="3" t="s">
        <v>210</v>
      </c>
      <c r="AR502" s="3" t="s">
        <v>210</v>
      </c>
      <c r="AS502" s="3" t="s">
        <v>210</v>
      </c>
      <c r="AT502" s="3" t="s">
        <v>218</v>
      </c>
      <c r="AU502" s="3" t="s">
        <v>153</v>
      </c>
      <c r="AV502" s="3" t="s">
        <v>155</v>
      </c>
      <c r="BD502" s="3" t="s">
        <v>153</v>
      </c>
      <c r="BE502" s="3" t="s">
        <v>156</v>
      </c>
      <c r="BF502" s="3" t="s">
        <v>191</v>
      </c>
      <c r="BG502" s="3" t="s">
        <v>156</v>
      </c>
      <c r="BH502" s="3" t="s">
        <v>220</v>
      </c>
      <c r="BI502" s="3" t="s">
        <v>165</v>
      </c>
      <c r="BJ502" s="3" t="s">
        <v>195</v>
      </c>
      <c r="BK502" s="3" t="s">
        <v>195</v>
      </c>
      <c r="BL502" s="3" t="s">
        <v>195</v>
      </c>
      <c r="BM502" s="3" t="s">
        <v>195</v>
      </c>
      <c r="BN502" s="3" t="s">
        <v>165</v>
      </c>
      <c r="BO502" s="3" t="s">
        <v>165</v>
      </c>
      <c r="BP502" s="3" t="s">
        <v>165</v>
      </c>
      <c r="BQ502" s="3" t="s">
        <v>197</v>
      </c>
      <c r="BR502" s="3" t="s">
        <v>166</v>
      </c>
      <c r="BS502" s="3" t="s">
        <v>166</v>
      </c>
      <c r="BT502" s="3" t="s">
        <v>166</v>
      </c>
      <c r="BU502" s="3" t="s">
        <v>166</v>
      </c>
      <c r="BV502" s="3" t="s">
        <v>166</v>
      </c>
      <c r="BW502" s="3" t="s">
        <v>166</v>
      </c>
      <c r="BX502" s="3" t="s">
        <v>193</v>
      </c>
      <c r="BY502" s="3" t="s">
        <v>193</v>
      </c>
      <c r="BZ502" s="3" t="s">
        <v>193</v>
      </c>
      <c r="CA502" s="3" t="s">
        <v>193</v>
      </c>
      <c r="CB502" s="3" t="s">
        <v>155</v>
      </c>
      <c r="CF502" s="3" t="s">
        <v>155</v>
      </c>
      <c r="CG502" s="3" t="s">
        <v>267</v>
      </c>
      <c r="CH502" s="3">
        <v>3.0</v>
      </c>
      <c r="CI502" s="3" t="s">
        <v>172</v>
      </c>
      <c r="CS502" s="3" t="s">
        <v>155</v>
      </c>
      <c r="CY502" s="3" t="s">
        <v>201</v>
      </c>
      <c r="CZ502" s="3" t="s">
        <v>179</v>
      </c>
      <c r="DA502" s="3" t="s">
        <v>179</v>
      </c>
      <c r="DB502" s="3" t="s">
        <v>179</v>
      </c>
      <c r="DC502" s="3" t="s">
        <v>179</v>
      </c>
      <c r="DD502" s="3" t="s">
        <v>179</v>
      </c>
      <c r="DE502" s="3" t="s">
        <v>179</v>
      </c>
      <c r="DF502" s="3" t="s">
        <v>180</v>
      </c>
      <c r="DG502" s="3" t="s">
        <v>180</v>
      </c>
      <c r="DH502" s="3" t="s">
        <v>180</v>
      </c>
      <c r="DI502" s="3" t="s">
        <v>180</v>
      </c>
      <c r="DJ502" s="3" t="s">
        <v>180</v>
      </c>
      <c r="DK502" s="3" t="s">
        <v>196</v>
      </c>
      <c r="DL502" s="3" t="s">
        <v>196</v>
      </c>
      <c r="DM502" s="3" t="s">
        <v>196</v>
      </c>
      <c r="DN502" s="3" t="s">
        <v>196</v>
      </c>
      <c r="DO502" s="3" t="s">
        <v>196</v>
      </c>
      <c r="DP502" s="3" t="s">
        <v>196</v>
      </c>
      <c r="DQ502" s="3" t="s">
        <v>196</v>
      </c>
      <c r="DR502" s="3" t="s">
        <v>196</v>
      </c>
      <c r="DS502" s="3" t="s">
        <v>196</v>
      </c>
      <c r="DT502" s="3" t="s">
        <v>196</v>
      </c>
      <c r="DU502" s="3" t="s">
        <v>196</v>
      </c>
      <c r="DV502" s="3" t="s">
        <v>196</v>
      </c>
      <c r="DW502" s="3" t="s">
        <v>196</v>
      </c>
      <c r="DX502" s="3" t="s">
        <v>196</v>
      </c>
      <c r="DY502" s="3" t="s">
        <v>196</v>
      </c>
      <c r="DZ502" s="3" t="s">
        <v>196</v>
      </c>
      <c r="EA502" s="3" t="s">
        <v>155</v>
      </c>
      <c r="EB502" s="3" t="s">
        <v>155</v>
      </c>
      <c r="EC502" s="3" t="s">
        <v>155</v>
      </c>
      <c r="ED502" s="3" t="s">
        <v>155</v>
      </c>
      <c r="EE502" s="3" t="s">
        <v>155</v>
      </c>
      <c r="EF502" s="3" t="s">
        <v>155</v>
      </c>
      <c r="EG502" s="3" t="s">
        <v>155</v>
      </c>
      <c r="EH502" s="3" t="s">
        <v>204</v>
      </c>
      <c r="EI502" s="3" t="s">
        <v>215</v>
      </c>
      <c r="EJ502" s="3" t="s">
        <v>215</v>
      </c>
      <c r="EK502" s="3" t="s">
        <v>247</v>
      </c>
      <c r="EL502" s="3" t="s">
        <v>247</v>
      </c>
      <c r="EM502" s="3" t="s">
        <v>182</v>
      </c>
      <c r="EN502" s="3" t="s">
        <v>182</v>
      </c>
      <c r="EO502" s="3" t="s">
        <v>206</v>
      </c>
      <c r="EP502" s="3" t="s">
        <v>192</v>
      </c>
      <c r="EQ502" s="3" t="s">
        <v>192</v>
      </c>
      <c r="ER502" s="3" t="s">
        <v>192</v>
      </c>
      <c r="ES502" s="3" t="s">
        <v>192</v>
      </c>
      <c r="ET502" s="3" t="s">
        <v>192</v>
      </c>
      <c r="EU502" s="3" t="s">
        <v>192</v>
      </c>
      <c r="EV502" s="3" t="s">
        <v>819</v>
      </c>
      <c r="EW502" s="4" t="str">
        <f>TEXT("6290393048819369871","0")</f>
        <v>6290393048819369871</v>
      </c>
    </row>
    <row r="503">
      <c r="A503" s="2">
        <v>45860.8512962963</v>
      </c>
      <c r="B503" s="3" t="s">
        <v>153</v>
      </c>
      <c r="C503" s="3" t="s">
        <v>155</v>
      </c>
      <c r="E503" s="3" t="s">
        <v>155</v>
      </c>
      <c r="F503" s="3" t="s">
        <v>153</v>
      </c>
      <c r="G503" s="3" t="s">
        <v>155</v>
      </c>
      <c r="J503" s="3" t="s">
        <v>186</v>
      </c>
      <c r="N503" s="3" t="s">
        <v>158</v>
      </c>
      <c r="R503" s="3" t="s">
        <v>157</v>
      </c>
      <c r="W503" s="3" t="s">
        <v>157</v>
      </c>
      <c r="AE503" s="3" t="s">
        <v>185</v>
      </c>
      <c r="AG503" s="3" t="s">
        <v>159</v>
      </c>
      <c r="AH503" s="3">
        <v>2020.0</v>
      </c>
      <c r="AI503" s="3" t="s">
        <v>209</v>
      </c>
      <c r="AP503" s="3" t="s">
        <v>190</v>
      </c>
      <c r="AQ503" s="3" t="s">
        <v>190</v>
      </c>
      <c r="AR503" s="3" t="s">
        <v>190</v>
      </c>
      <c r="AS503" s="3" t="s">
        <v>190</v>
      </c>
      <c r="AT503" s="3" t="s">
        <v>251</v>
      </c>
      <c r="AU503" s="3" t="s">
        <v>155</v>
      </c>
      <c r="BD503" s="3" t="s">
        <v>153</v>
      </c>
      <c r="BE503" s="3" t="s">
        <v>191</v>
      </c>
      <c r="BF503" s="3" t="s">
        <v>191</v>
      </c>
      <c r="BG503" s="3" t="s">
        <v>227</v>
      </c>
      <c r="BH503" s="3" t="s">
        <v>220</v>
      </c>
      <c r="BI503" s="3" t="s">
        <v>193</v>
      </c>
      <c r="BJ503" s="3" t="s">
        <v>195</v>
      </c>
      <c r="BK503" s="3" t="s">
        <v>195</v>
      </c>
      <c r="BL503" s="3" t="s">
        <v>195</v>
      </c>
      <c r="BM503" s="3" t="s">
        <v>195</v>
      </c>
      <c r="BN503" s="3" t="s">
        <v>193</v>
      </c>
      <c r="BO503" s="3" t="s">
        <v>193</v>
      </c>
      <c r="BP503" s="3" t="s">
        <v>193</v>
      </c>
      <c r="BQ503" s="3" t="s">
        <v>196</v>
      </c>
      <c r="BR503" s="3" t="s">
        <v>197</v>
      </c>
      <c r="BS503" s="3" t="s">
        <v>196</v>
      </c>
      <c r="BT503" s="3" t="s">
        <v>197</v>
      </c>
      <c r="BU503" s="3" t="s">
        <v>196</v>
      </c>
      <c r="BV503" s="3" t="s">
        <v>196</v>
      </c>
      <c r="BW503" s="3" t="s">
        <v>196</v>
      </c>
      <c r="CB503" s="3" t="s">
        <v>153</v>
      </c>
      <c r="CC503" s="3" t="s">
        <v>235</v>
      </c>
      <c r="CD503" s="3" t="s">
        <v>168</v>
      </c>
      <c r="CE503" s="3" t="s">
        <v>155</v>
      </c>
      <c r="CF503" s="3" t="s">
        <v>155</v>
      </c>
      <c r="CG503" s="3" t="s">
        <v>155</v>
      </c>
      <c r="CH503" s="3">
        <v>2.0</v>
      </c>
      <c r="CI503" s="3" t="s">
        <v>172</v>
      </c>
      <c r="CS503" s="3" t="s">
        <v>155</v>
      </c>
      <c r="CY503" s="3" t="s">
        <v>180</v>
      </c>
      <c r="CZ503" s="3" t="s">
        <v>179</v>
      </c>
      <c r="DA503" s="3" t="s">
        <v>179</v>
      </c>
      <c r="DB503" s="3" t="s">
        <v>179</v>
      </c>
      <c r="DC503" s="3" t="s">
        <v>179</v>
      </c>
      <c r="DD503" s="3" t="s">
        <v>199</v>
      </c>
      <c r="DE503" s="3" t="s">
        <v>200</v>
      </c>
      <c r="DF503" s="3" t="s">
        <v>230</v>
      </c>
      <c r="DG503" s="3" t="s">
        <v>180</v>
      </c>
      <c r="DH503" s="3" t="s">
        <v>180</v>
      </c>
      <c r="DI503" s="3" t="s">
        <v>180</v>
      </c>
      <c r="DJ503" s="3" t="s">
        <v>180</v>
      </c>
      <c r="DK503" s="3" t="s">
        <v>196</v>
      </c>
      <c r="DL503" s="3" t="s">
        <v>197</v>
      </c>
      <c r="DM503" s="3" t="s">
        <v>202</v>
      </c>
      <c r="DN503" s="3" t="s">
        <v>196</v>
      </c>
      <c r="DO503" s="3" t="s">
        <v>196</v>
      </c>
      <c r="DP503" s="3" t="s">
        <v>196</v>
      </c>
      <c r="DQ503" s="3" t="s">
        <v>196</v>
      </c>
      <c r="DR503" s="3" t="s">
        <v>196</v>
      </c>
      <c r="DS503" s="3" t="s">
        <v>181</v>
      </c>
      <c r="DT503" s="3" t="s">
        <v>203</v>
      </c>
      <c r="DU503" s="3" t="s">
        <v>196</v>
      </c>
      <c r="DV503" s="3" t="s">
        <v>202</v>
      </c>
      <c r="DW503" s="3" t="s">
        <v>202</v>
      </c>
      <c r="DX503" s="3" t="s">
        <v>197</v>
      </c>
      <c r="DY503" s="3" t="s">
        <v>197</v>
      </c>
      <c r="DZ503" s="3" t="s">
        <v>197</v>
      </c>
      <c r="EA503" s="3" t="s">
        <v>155</v>
      </c>
      <c r="EB503" s="3" t="s">
        <v>155</v>
      </c>
      <c r="EC503" s="3" t="s">
        <v>155</v>
      </c>
      <c r="ED503" s="3" t="s">
        <v>155</v>
      </c>
      <c r="EE503" s="3" t="s">
        <v>155</v>
      </c>
      <c r="EF503" s="3" t="s">
        <v>155</v>
      </c>
      <c r="EG503" s="3" t="s">
        <v>155</v>
      </c>
      <c r="EH503" s="3" t="s">
        <v>222</v>
      </c>
      <c r="EI503" s="3" t="s">
        <v>222</v>
      </c>
      <c r="EJ503" s="3" t="s">
        <v>222</v>
      </c>
      <c r="EK503" s="3" t="s">
        <v>182</v>
      </c>
      <c r="EL503" s="3" t="s">
        <v>182</v>
      </c>
      <c r="EM503" s="3" t="s">
        <v>182</v>
      </c>
      <c r="EN503" s="3" t="s">
        <v>247</v>
      </c>
      <c r="EO503" s="3" t="s">
        <v>205</v>
      </c>
      <c r="EP503" s="3" t="s">
        <v>206</v>
      </c>
      <c r="EQ503" s="3" t="s">
        <v>206</v>
      </c>
      <c r="ER503" s="3" t="s">
        <v>192</v>
      </c>
      <c r="ES503" s="3" t="s">
        <v>192</v>
      </c>
      <c r="ET503" s="3" t="s">
        <v>192</v>
      </c>
      <c r="EU503" s="3" t="s">
        <v>192</v>
      </c>
      <c r="EV503" s="3" t="s">
        <v>820</v>
      </c>
      <c r="EW503" s="4" t="str">
        <f>TEXT("6290395526425968813","0")</f>
        <v>6290395526425968813</v>
      </c>
    </row>
    <row r="504">
      <c r="A504" s="2">
        <v>45860.89363425926</v>
      </c>
      <c r="B504" s="3" t="s">
        <v>153</v>
      </c>
      <c r="C504" s="3" t="s">
        <v>155</v>
      </c>
      <c r="E504" s="3" t="s">
        <v>155</v>
      </c>
      <c r="F504" s="3" t="s">
        <v>155</v>
      </c>
      <c r="G504" s="3" t="s">
        <v>155</v>
      </c>
      <c r="K504" s="3" t="s">
        <v>185</v>
      </c>
      <c r="M504" s="3" t="s">
        <v>157</v>
      </c>
      <c r="R504" s="3" t="s">
        <v>157</v>
      </c>
      <c r="W504" s="3" t="s">
        <v>157</v>
      </c>
      <c r="AB504" s="3" t="s">
        <v>157</v>
      </c>
      <c r="AF504" s="3" t="s">
        <v>156</v>
      </c>
      <c r="AG504" s="3" t="s">
        <v>224</v>
      </c>
      <c r="AH504" s="3">
        <v>2009.0</v>
      </c>
      <c r="AI504" s="3" t="s">
        <v>187</v>
      </c>
      <c r="AJ504" s="3" t="s">
        <v>188</v>
      </c>
      <c r="AN504" s="3" t="s">
        <v>246</v>
      </c>
      <c r="AP504" s="3" t="s">
        <v>190</v>
      </c>
      <c r="AQ504" s="3" t="s">
        <v>243</v>
      </c>
      <c r="AR504" s="3" t="s">
        <v>243</v>
      </c>
      <c r="AS504" s="3" t="s">
        <v>210</v>
      </c>
      <c r="AT504" s="3" t="s">
        <v>234</v>
      </c>
      <c r="AU504" s="3" t="s">
        <v>153</v>
      </c>
      <c r="AV504" s="3" t="s">
        <v>153</v>
      </c>
      <c r="AW504" s="3" t="s">
        <v>163</v>
      </c>
      <c r="AX504" s="3" t="s">
        <v>153</v>
      </c>
      <c r="AY504" s="3" t="s">
        <v>293</v>
      </c>
      <c r="BD504" s="3" t="s">
        <v>153</v>
      </c>
      <c r="BE504" s="3" t="s">
        <v>156</v>
      </c>
      <c r="BF504" s="3" t="s">
        <v>213</v>
      </c>
      <c r="BG504" s="3" t="s">
        <v>156</v>
      </c>
      <c r="BH504" s="3" t="s">
        <v>213</v>
      </c>
      <c r="BI504" s="3" t="s">
        <v>165</v>
      </c>
      <c r="BJ504" s="3" t="s">
        <v>193</v>
      </c>
      <c r="BK504" s="3" t="s">
        <v>165</v>
      </c>
      <c r="BL504" s="3" t="s">
        <v>165</v>
      </c>
      <c r="BM504" s="3" t="s">
        <v>165</v>
      </c>
      <c r="BN504" s="3" t="s">
        <v>165</v>
      </c>
      <c r="BO504" s="3" t="s">
        <v>165</v>
      </c>
      <c r="BP504" s="3" t="s">
        <v>165</v>
      </c>
      <c r="BQ504" s="3" t="s">
        <v>197</v>
      </c>
      <c r="BR504" s="3" t="s">
        <v>166</v>
      </c>
      <c r="BS504" s="3" t="s">
        <v>196</v>
      </c>
      <c r="BT504" s="3" t="s">
        <v>166</v>
      </c>
      <c r="BU504" s="3" t="s">
        <v>197</v>
      </c>
      <c r="BV504" s="3" t="s">
        <v>166</v>
      </c>
      <c r="BW504" s="3" t="s">
        <v>166</v>
      </c>
      <c r="BX504" s="3" t="s">
        <v>165</v>
      </c>
      <c r="BY504" s="3" t="s">
        <v>165</v>
      </c>
      <c r="BZ504" s="3" t="s">
        <v>165</v>
      </c>
      <c r="CA504" s="3" t="s">
        <v>165</v>
      </c>
      <c r="CB504" s="3" t="s">
        <v>153</v>
      </c>
      <c r="CC504" s="3" t="s">
        <v>235</v>
      </c>
      <c r="CD504" s="3" t="s">
        <v>228</v>
      </c>
      <c r="CE504" s="3" t="s">
        <v>155</v>
      </c>
      <c r="CF504" s="3" t="s">
        <v>155</v>
      </c>
      <c r="CG504" s="3" t="s">
        <v>155</v>
      </c>
      <c r="CH504" s="3">
        <v>0.0</v>
      </c>
      <c r="CI504" s="3" t="s">
        <v>172</v>
      </c>
      <c r="CS504" s="3" t="s">
        <v>155</v>
      </c>
      <c r="CY504" s="3" t="s">
        <v>180</v>
      </c>
      <c r="CZ504" s="3" t="s">
        <v>200</v>
      </c>
      <c r="DA504" s="3" t="s">
        <v>200</v>
      </c>
      <c r="DB504" s="3" t="s">
        <v>200</v>
      </c>
      <c r="DC504" s="3" t="s">
        <v>200</v>
      </c>
      <c r="DD504" s="3" t="s">
        <v>200</v>
      </c>
      <c r="DE504" s="3" t="s">
        <v>200</v>
      </c>
      <c r="DF504" s="3" t="s">
        <v>180</v>
      </c>
      <c r="DG504" s="3" t="s">
        <v>180</v>
      </c>
      <c r="DH504" s="3" t="s">
        <v>180</v>
      </c>
      <c r="DI504" s="3" t="s">
        <v>180</v>
      </c>
      <c r="DJ504" s="3" t="s">
        <v>180</v>
      </c>
      <c r="DK504" s="3" t="s">
        <v>202</v>
      </c>
      <c r="DL504" s="3" t="s">
        <v>197</v>
      </c>
      <c r="DM504" s="3" t="s">
        <v>202</v>
      </c>
      <c r="DN504" s="3" t="s">
        <v>202</v>
      </c>
      <c r="DO504" s="3" t="s">
        <v>197</v>
      </c>
      <c r="DP504" s="3" t="s">
        <v>202</v>
      </c>
      <c r="DQ504" s="3" t="s">
        <v>196</v>
      </c>
      <c r="DR504" s="3" t="s">
        <v>197</v>
      </c>
      <c r="DS504" s="3" t="s">
        <v>203</v>
      </c>
      <c r="DT504" s="3" t="s">
        <v>203</v>
      </c>
      <c r="DU504" s="3" t="s">
        <v>202</v>
      </c>
      <c r="DV504" s="3" t="s">
        <v>202</v>
      </c>
      <c r="DW504" s="3" t="s">
        <v>202</v>
      </c>
      <c r="DX504" s="3" t="s">
        <v>202</v>
      </c>
      <c r="DY504" s="3" t="s">
        <v>202</v>
      </c>
      <c r="DZ504" s="3" t="s">
        <v>202</v>
      </c>
      <c r="EA504" s="3" t="s">
        <v>155</v>
      </c>
      <c r="EB504" s="3" t="s">
        <v>155</v>
      </c>
      <c r="EC504" s="3" t="s">
        <v>155</v>
      </c>
      <c r="ED504" s="3" t="s">
        <v>155</v>
      </c>
      <c r="EE504" s="3" t="s">
        <v>155</v>
      </c>
      <c r="EF504" s="3" t="s">
        <v>155</v>
      </c>
      <c r="EG504" s="3" t="s">
        <v>155</v>
      </c>
      <c r="EH504" s="3" t="s">
        <v>204</v>
      </c>
      <c r="EI504" s="3" t="s">
        <v>204</v>
      </c>
      <c r="EJ504" s="3" t="s">
        <v>204</v>
      </c>
      <c r="EK504" s="3" t="s">
        <v>215</v>
      </c>
      <c r="EL504" s="3" t="s">
        <v>182</v>
      </c>
      <c r="EM504" s="3" t="s">
        <v>222</v>
      </c>
      <c r="EN504" s="3" t="s">
        <v>204</v>
      </c>
      <c r="EO504" s="3" t="s">
        <v>205</v>
      </c>
      <c r="EP504" s="3" t="s">
        <v>192</v>
      </c>
      <c r="EQ504" s="3" t="s">
        <v>192</v>
      </c>
      <c r="ER504" s="3" t="s">
        <v>183</v>
      </c>
      <c r="ES504" s="3" t="s">
        <v>206</v>
      </c>
      <c r="ET504" s="3" t="s">
        <v>183</v>
      </c>
      <c r="EU504" s="3" t="s">
        <v>183</v>
      </c>
      <c r="EV504" s="3" t="s">
        <v>821</v>
      </c>
      <c r="EW504" s="4" t="str">
        <f>TEXT("6290432103025718945","0")</f>
        <v>6290432103025718945</v>
      </c>
    </row>
    <row r="505">
      <c r="A505" s="2">
        <v>45860.90253472222</v>
      </c>
      <c r="B505" s="3" t="s">
        <v>153</v>
      </c>
      <c r="C505" s="3" t="s">
        <v>155</v>
      </c>
      <c r="E505" s="3" t="s">
        <v>155</v>
      </c>
      <c r="F505" s="3" t="s">
        <v>153</v>
      </c>
      <c r="G505" s="3" t="s">
        <v>153</v>
      </c>
      <c r="I505" s="3" t="s">
        <v>158</v>
      </c>
      <c r="M505" s="3" t="s">
        <v>157</v>
      </c>
      <c r="R505" s="3" t="s">
        <v>157</v>
      </c>
      <c r="W505" s="3" t="s">
        <v>157</v>
      </c>
      <c r="AB505" s="3" t="s">
        <v>157</v>
      </c>
      <c r="AG505" s="3" t="s">
        <v>208</v>
      </c>
      <c r="AH505" s="3">
        <v>2024.0</v>
      </c>
      <c r="AI505" s="3" t="s">
        <v>187</v>
      </c>
      <c r="AJ505" s="3" t="s">
        <v>188</v>
      </c>
      <c r="AN505" s="3" t="s">
        <v>314</v>
      </c>
      <c r="AP505" s="3" t="s">
        <v>250</v>
      </c>
      <c r="AQ505" s="3" t="s">
        <v>190</v>
      </c>
      <c r="AR505" s="3" t="s">
        <v>190</v>
      </c>
      <c r="AS505" s="3" t="s">
        <v>190</v>
      </c>
      <c r="AT505" s="3" t="s">
        <v>218</v>
      </c>
      <c r="AU505" s="3" t="s">
        <v>153</v>
      </c>
      <c r="AV505" s="3" t="s">
        <v>153</v>
      </c>
      <c r="AW505" s="3" t="s">
        <v>355</v>
      </c>
      <c r="AX505" s="3" t="s">
        <v>153</v>
      </c>
      <c r="AY505" s="3" t="s">
        <v>244</v>
      </c>
      <c r="AZ505" s="3" t="s">
        <v>155</v>
      </c>
      <c r="BA505" s="3" t="s">
        <v>155</v>
      </c>
      <c r="BB505" s="3" t="s">
        <v>155</v>
      </c>
      <c r="BC505" s="3" t="s">
        <v>155</v>
      </c>
      <c r="BD505" s="3" t="s">
        <v>153</v>
      </c>
      <c r="BE505" s="3" t="s">
        <v>227</v>
      </c>
      <c r="BF505" s="3" t="s">
        <v>191</v>
      </c>
      <c r="BG505" s="3" t="s">
        <v>227</v>
      </c>
      <c r="BH505" s="3" t="s">
        <v>164</v>
      </c>
      <c r="BI505" s="3" t="s">
        <v>192</v>
      </c>
      <c r="BJ505" s="3" t="s">
        <v>195</v>
      </c>
      <c r="BK505" s="3" t="s">
        <v>195</v>
      </c>
      <c r="BL505" s="3" t="s">
        <v>195</v>
      </c>
      <c r="BM505" s="3" t="s">
        <v>192</v>
      </c>
      <c r="BN505" s="3" t="s">
        <v>195</v>
      </c>
      <c r="BO505" s="3" t="s">
        <v>192</v>
      </c>
      <c r="BP505" s="3" t="s">
        <v>194</v>
      </c>
      <c r="BQ505" s="3" t="s">
        <v>196</v>
      </c>
      <c r="BR505" s="3" t="s">
        <v>181</v>
      </c>
      <c r="BS505" s="3" t="s">
        <v>196</v>
      </c>
      <c r="BT505" s="3" t="s">
        <v>197</v>
      </c>
      <c r="BU505" s="3" t="s">
        <v>197</v>
      </c>
      <c r="BV505" s="3" t="s">
        <v>166</v>
      </c>
      <c r="BW505" s="3" t="s">
        <v>166</v>
      </c>
      <c r="BX505" s="3" t="s">
        <v>195</v>
      </c>
      <c r="BY505" s="3" t="s">
        <v>192</v>
      </c>
      <c r="BZ505" s="3" t="s">
        <v>192</v>
      </c>
      <c r="CA505" s="3" t="s">
        <v>194</v>
      </c>
      <c r="CB505" s="3" t="s">
        <v>155</v>
      </c>
      <c r="CF505" s="3" t="s">
        <v>155</v>
      </c>
      <c r="CG505" s="3" t="s">
        <v>155</v>
      </c>
      <c r="CH505" s="3">
        <v>2.0</v>
      </c>
      <c r="CI505" s="3" t="s">
        <v>172</v>
      </c>
      <c r="CS505" s="3" t="s">
        <v>155</v>
      </c>
      <c r="CY505" s="3" t="s">
        <v>180</v>
      </c>
      <c r="CZ505" s="3" t="s">
        <v>199</v>
      </c>
      <c r="DA505" s="3" t="s">
        <v>179</v>
      </c>
      <c r="DB505" s="3" t="s">
        <v>200</v>
      </c>
      <c r="DC505" s="3" t="s">
        <v>179</v>
      </c>
      <c r="DD505" s="3" t="s">
        <v>179</v>
      </c>
      <c r="DE505" s="3" t="s">
        <v>179</v>
      </c>
      <c r="DF505" s="3" t="s">
        <v>180</v>
      </c>
      <c r="DG505" s="3" t="s">
        <v>180</v>
      </c>
      <c r="DH505" s="3" t="s">
        <v>180</v>
      </c>
      <c r="DI505" s="3" t="s">
        <v>230</v>
      </c>
      <c r="DJ505" s="3" t="s">
        <v>230</v>
      </c>
      <c r="DK505" s="3" t="s">
        <v>196</v>
      </c>
      <c r="DL505" s="3" t="s">
        <v>181</v>
      </c>
      <c r="DM505" s="3" t="s">
        <v>202</v>
      </c>
      <c r="DN505" s="3" t="s">
        <v>202</v>
      </c>
      <c r="DO505" s="3" t="s">
        <v>202</v>
      </c>
      <c r="DP505" s="3" t="s">
        <v>202</v>
      </c>
      <c r="DQ505" s="3" t="s">
        <v>196</v>
      </c>
      <c r="DR505" s="3" t="s">
        <v>196</v>
      </c>
      <c r="DS505" s="3" t="s">
        <v>181</v>
      </c>
      <c r="DT505" s="3" t="s">
        <v>181</v>
      </c>
      <c r="DU505" s="3" t="s">
        <v>181</v>
      </c>
      <c r="DV505" s="3" t="s">
        <v>202</v>
      </c>
      <c r="DW505" s="3" t="s">
        <v>202</v>
      </c>
      <c r="DX505" s="3" t="s">
        <v>196</v>
      </c>
      <c r="DY505" s="3" t="s">
        <v>196</v>
      </c>
      <c r="DZ505" s="3" t="s">
        <v>202</v>
      </c>
      <c r="EA505" s="3" t="s">
        <v>155</v>
      </c>
      <c r="EB505" s="3" t="s">
        <v>155</v>
      </c>
      <c r="EC505" s="3" t="s">
        <v>155</v>
      </c>
      <c r="ED505" s="3" t="s">
        <v>155</v>
      </c>
      <c r="EE505" s="3" t="s">
        <v>155</v>
      </c>
      <c r="EF505" s="3" t="s">
        <v>155</v>
      </c>
      <c r="EG505" s="3" t="s">
        <v>155</v>
      </c>
      <c r="EH505" s="3" t="s">
        <v>204</v>
      </c>
      <c r="EI505" s="3" t="s">
        <v>204</v>
      </c>
      <c r="EJ505" s="3" t="s">
        <v>204</v>
      </c>
      <c r="EK505" s="3" t="s">
        <v>204</v>
      </c>
      <c r="EL505" s="3" t="s">
        <v>182</v>
      </c>
      <c r="EM505" s="3" t="s">
        <v>182</v>
      </c>
      <c r="EN505" s="3" t="s">
        <v>215</v>
      </c>
      <c r="EO505" s="3" t="s">
        <v>206</v>
      </c>
      <c r="EP505" s="3" t="s">
        <v>206</v>
      </c>
      <c r="EQ505" s="3" t="s">
        <v>206</v>
      </c>
      <c r="ER505" s="3" t="s">
        <v>192</v>
      </c>
      <c r="ES505" s="3" t="s">
        <v>192</v>
      </c>
      <c r="ET505" s="3" t="s">
        <v>206</v>
      </c>
      <c r="EU505" s="3" t="s">
        <v>205</v>
      </c>
      <c r="EV505" s="3" t="s">
        <v>822</v>
      </c>
      <c r="EW505" s="4" t="str">
        <f>TEXT("6290439792029872951","0")</f>
        <v>6290439792029872951</v>
      </c>
    </row>
    <row r="506">
      <c r="A506" s="2">
        <v>45860.911041666666</v>
      </c>
      <c r="B506" s="3" t="s">
        <v>153</v>
      </c>
      <c r="C506" s="3" t="s">
        <v>155</v>
      </c>
      <c r="E506" s="3" t="s">
        <v>155</v>
      </c>
      <c r="F506" s="3" t="s">
        <v>155</v>
      </c>
      <c r="G506" s="3" t="s">
        <v>155</v>
      </c>
      <c r="J506" s="3" t="s">
        <v>186</v>
      </c>
      <c r="M506" s="3" t="s">
        <v>157</v>
      </c>
      <c r="S506" s="3" t="s">
        <v>158</v>
      </c>
      <c r="W506" s="3" t="s">
        <v>157</v>
      </c>
      <c r="AD506" s="3" t="s">
        <v>186</v>
      </c>
      <c r="AG506" s="3" t="s">
        <v>224</v>
      </c>
      <c r="AH506" s="3">
        <v>2013.0</v>
      </c>
      <c r="AI506" s="3" t="s">
        <v>187</v>
      </c>
      <c r="AM506" s="3" t="s">
        <v>272</v>
      </c>
      <c r="AN506" s="3" t="s">
        <v>189</v>
      </c>
      <c r="AP506" s="3" t="s">
        <v>190</v>
      </c>
      <c r="AQ506" s="3" t="s">
        <v>190</v>
      </c>
      <c r="AR506" s="3" t="s">
        <v>190</v>
      </c>
      <c r="AS506" s="3" t="s">
        <v>250</v>
      </c>
      <c r="AT506" s="3" t="s">
        <v>251</v>
      </c>
      <c r="AU506" s="3" t="s">
        <v>155</v>
      </c>
      <c r="BD506" s="3" t="s">
        <v>153</v>
      </c>
      <c r="BE506" s="3" t="s">
        <v>164</v>
      </c>
      <c r="BF506" s="3" t="s">
        <v>191</v>
      </c>
      <c r="BG506" s="3" t="s">
        <v>191</v>
      </c>
      <c r="BH506" s="3" t="s">
        <v>191</v>
      </c>
      <c r="BI506" s="3" t="s">
        <v>194</v>
      </c>
      <c r="BJ506" s="3" t="s">
        <v>165</v>
      </c>
      <c r="BK506" s="3" t="s">
        <v>192</v>
      </c>
      <c r="BL506" s="3" t="s">
        <v>192</v>
      </c>
      <c r="BM506" s="3" t="s">
        <v>195</v>
      </c>
      <c r="BN506" s="3" t="s">
        <v>195</v>
      </c>
      <c r="BO506" s="3" t="s">
        <v>195</v>
      </c>
      <c r="BP506" s="3" t="s">
        <v>193</v>
      </c>
      <c r="BQ506" s="3" t="s">
        <v>196</v>
      </c>
      <c r="BR506" s="3" t="s">
        <v>196</v>
      </c>
      <c r="BS506" s="3" t="s">
        <v>197</v>
      </c>
      <c r="BT506" s="3" t="s">
        <v>166</v>
      </c>
      <c r="BU506" s="3" t="s">
        <v>197</v>
      </c>
      <c r="BV506" s="3" t="s">
        <v>197</v>
      </c>
      <c r="BW506" s="3" t="s">
        <v>196</v>
      </c>
      <c r="CB506" s="3" t="s">
        <v>155</v>
      </c>
      <c r="CF506" s="3" t="s">
        <v>155</v>
      </c>
      <c r="CG506" s="3" t="s">
        <v>155</v>
      </c>
      <c r="CH506" s="3">
        <v>0.0</v>
      </c>
      <c r="CI506" s="3" t="s">
        <v>172</v>
      </c>
      <c r="CS506" s="3" t="s">
        <v>155</v>
      </c>
      <c r="CY506" s="3" t="s">
        <v>201</v>
      </c>
      <c r="CZ506" s="3" t="s">
        <v>199</v>
      </c>
      <c r="DA506" s="3" t="s">
        <v>199</v>
      </c>
      <c r="DB506" s="3" t="s">
        <v>199</v>
      </c>
      <c r="DC506" s="3" t="s">
        <v>199</v>
      </c>
      <c r="DD506" s="3" t="s">
        <v>199</v>
      </c>
      <c r="DE506" s="3" t="s">
        <v>199</v>
      </c>
      <c r="DF506" s="3" t="s">
        <v>178</v>
      </c>
      <c r="DG506" s="3" t="s">
        <v>178</v>
      </c>
      <c r="DH506" s="3" t="s">
        <v>201</v>
      </c>
      <c r="DI506" s="3" t="s">
        <v>201</v>
      </c>
      <c r="DJ506" s="3" t="s">
        <v>178</v>
      </c>
      <c r="DK506" s="3" t="s">
        <v>197</v>
      </c>
      <c r="DL506" s="3" t="s">
        <v>197</v>
      </c>
      <c r="DM506" s="3" t="s">
        <v>197</v>
      </c>
      <c r="DN506" s="3" t="s">
        <v>202</v>
      </c>
      <c r="DO506" s="3" t="s">
        <v>181</v>
      </c>
      <c r="DP506" s="3" t="s">
        <v>181</v>
      </c>
      <c r="DQ506" s="3" t="s">
        <v>197</v>
      </c>
      <c r="DR506" s="3" t="s">
        <v>202</v>
      </c>
      <c r="DS506" s="3" t="s">
        <v>181</v>
      </c>
      <c r="DT506" s="3" t="s">
        <v>196</v>
      </c>
      <c r="DU506" s="3" t="s">
        <v>181</v>
      </c>
      <c r="DV506" s="3" t="s">
        <v>181</v>
      </c>
      <c r="DW506" s="3" t="s">
        <v>181</v>
      </c>
      <c r="DX506" s="3" t="s">
        <v>197</v>
      </c>
      <c r="DY506" s="3" t="s">
        <v>196</v>
      </c>
      <c r="DZ506" s="3" t="s">
        <v>196</v>
      </c>
      <c r="EA506" s="3" t="s">
        <v>155</v>
      </c>
      <c r="EB506" s="3" t="s">
        <v>155</v>
      </c>
      <c r="EC506" s="3" t="s">
        <v>155</v>
      </c>
      <c r="ED506" s="3" t="s">
        <v>155</v>
      </c>
      <c r="EE506" s="3" t="s">
        <v>155</v>
      </c>
      <c r="EF506" s="3" t="s">
        <v>155</v>
      </c>
      <c r="EG506" s="3" t="s">
        <v>155</v>
      </c>
      <c r="EH506" s="3" t="s">
        <v>204</v>
      </c>
      <c r="EI506" s="3" t="s">
        <v>204</v>
      </c>
      <c r="EJ506" s="3" t="s">
        <v>204</v>
      </c>
      <c r="EK506" s="3" t="s">
        <v>204</v>
      </c>
      <c r="EL506" s="3" t="s">
        <v>182</v>
      </c>
      <c r="EM506" s="3" t="s">
        <v>182</v>
      </c>
      <c r="EN506" s="3" t="s">
        <v>204</v>
      </c>
      <c r="EO506" s="3" t="s">
        <v>205</v>
      </c>
      <c r="EP506" s="3" t="s">
        <v>193</v>
      </c>
      <c r="EQ506" s="3" t="s">
        <v>193</v>
      </c>
      <c r="ER506" s="3" t="s">
        <v>206</v>
      </c>
      <c r="ES506" s="3" t="s">
        <v>206</v>
      </c>
      <c r="ET506" s="3" t="s">
        <v>192</v>
      </c>
      <c r="EU506" s="3" t="s">
        <v>205</v>
      </c>
      <c r="EV506" s="3" t="s">
        <v>823</v>
      </c>
      <c r="EW506" s="4" t="str">
        <f>TEXT("6290447145219016319","0")</f>
        <v>6290447145219016319</v>
      </c>
    </row>
    <row r="507">
      <c r="A507" s="2">
        <v>45860.92900462963</v>
      </c>
      <c r="B507" s="3" t="s">
        <v>153</v>
      </c>
      <c r="C507" s="3" t="s">
        <v>155</v>
      </c>
      <c r="E507" s="3" t="s">
        <v>155</v>
      </c>
      <c r="F507" s="3" t="s">
        <v>155</v>
      </c>
      <c r="G507" s="3" t="s">
        <v>155</v>
      </c>
      <c r="J507" s="3" t="s">
        <v>186</v>
      </c>
      <c r="N507" s="3" t="s">
        <v>158</v>
      </c>
      <c r="U507" s="3" t="s">
        <v>185</v>
      </c>
      <c r="Y507" s="3" t="s">
        <v>186</v>
      </c>
      <c r="AD507" s="3" t="s">
        <v>186</v>
      </c>
      <c r="AG507" s="3" t="s">
        <v>217</v>
      </c>
      <c r="AH507" s="3">
        <v>2014.0</v>
      </c>
      <c r="AI507" s="3" t="s">
        <v>286</v>
      </c>
      <c r="AO507" s="3" t="s">
        <v>153</v>
      </c>
      <c r="AP507" s="3" t="s">
        <v>250</v>
      </c>
      <c r="AQ507" s="3" t="s">
        <v>250</v>
      </c>
      <c r="AR507" s="3" t="s">
        <v>250</v>
      </c>
      <c r="AS507" s="3" t="s">
        <v>250</v>
      </c>
      <c r="AT507" s="3" t="s">
        <v>218</v>
      </c>
      <c r="AU507" s="3" t="s">
        <v>153</v>
      </c>
      <c r="AV507" s="3" t="s">
        <v>153</v>
      </c>
      <c r="AW507" s="3" t="s">
        <v>355</v>
      </c>
      <c r="AX507" s="3" t="s">
        <v>153</v>
      </c>
      <c r="AY507" s="3" t="s">
        <v>297</v>
      </c>
      <c r="BD507" s="3" t="s">
        <v>153</v>
      </c>
      <c r="BE507" s="3" t="s">
        <v>227</v>
      </c>
      <c r="BF507" s="3" t="s">
        <v>227</v>
      </c>
      <c r="BG507" s="3" t="s">
        <v>227</v>
      </c>
      <c r="BH507" s="3" t="s">
        <v>227</v>
      </c>
      <c r="BI507" s="3" t="s">
        <v>194</v>
      </c>
      <c r="BJ507" s="3" t="s">
        <v>194</v>
      </c>
      <c r="BK507" s="3" t="s">
        <v>194</v>
      </c>
      <c r="BL507" s="3" t="s">
        <v>194</v>
      </c>
      <c r="BM507" s="3" t="s">
        <v>194</v>
      </c>
      <c r="BN507" s="3" t="s">
        <v>194</v>
      </c>
      <c r="BO507" s="3" t="s">
        <v>194</v>
      </c>
      <c r="BP507" s="3" t="s">
        <v>194</v>
      </c>
      <c r="BQ507" s="3" t="s">
        <v>203</v>
      </c>
      <c r="BR507" s="3" t="s">
        <v>203</v>
      </c>
      <c r="BS507" s="3" t="s">
        <v>203</v>
      </c>
      <c r="BT507" s="3" t="s">
        <v>203</v>
      </c>
      <c r="BU507" s="3" t="s">
        <v>181</v>
      </c>
      <c r="BV507" s="3" t="s">
        <v>181</v>
      </c>
      <c r="BW507" s="3" t="s">
        <v>181</v>
      </c>
      <c r="BX507" s="3" t="s">
        <v>194</v>
      </c>
      <c r="BY507" s="3" t="s">
        <v>192</v>
      </c>
      <c r="BZ507" s="3" t="s">
        <v>192</v>
      </c>
      <c r="CA507" s="3" t="s">
        <v>192</v>
      </c>
      <c r="CB507" s="3" t="s">
        <v>155</v>
      </c>
      <c r="CF507" s="3" t="s">
        <v>155</v>
      </c>
      <c r="CG507" s="3" t="s">
        <v>198</v>
      </c>
      <c r="CH507" s="3">
        <v>2.0</v>
      </c>
      <c r="CI507" s="3" t="s">
        <v>172</v>
      </c>
      <c r="CS507" s="3" t="s">
        <v>155</v>
      </c>
      <c r="CY507" s="3" t="s">
        <v>178</v>
      </c>
      <c r="CZ507" s="3" t="s">
        <v>229</v>
      </c>
      <c r="DA507" s="3" t="s">
        <v>229</v>
      </c>
      <c r="DB507" s="3" t="s">
        <v>229</v>
      </c>
      <c r="DC507" s="3" t="s">
        <v>229</v>
      </c>
      <c r="DD507" s="3" t="s">
        <v>199</v>
      </c>
      <c r="DE507" s="3" t="s">
        <v>229</v>
      </c>
      <c r="DF507" s="3" t="s">
        <v>201</v>
      </c>
      <c r="DG507" s="3" t="s">
        <v>201</v>
      </c>
      <c r="DH507" s="3" t="s">
        <v>201</v>
      </c>
      <c r="DI507" s="3" t="s">
        <v>201</v>
      </c>
      <c r="DJ507" s="3" t="s">
        <v>201</v>
      </c>
      <c r="DK507" s="3" t="s">
        <v>197</v>
      </c>
      <c r="DL507" s="3" t="s">
        <v>202</v>
      </c>
      <c r="DM507" s="3" t="s">
        <v>197</v>
      </c>
      <c r="DN507" s="3" t="s">
        <v>202</v>
      </c>
      <c r="DO507" s="3" t="s">
        <v>197</v>
      </c>
      <c r="DP507" s="3" t="s">
        <v>202</v>
      </c>
      <c r="DQ507" s="3" t="s">
        <v>197</v>
      </c>
      <c r="DR507" s="3" t="s">
        <v>202</v>
      </c>
      <c r="DS507" s="3" t="s">
        <v>197</v>
      </c>
      <c r="DT507" s="3" t="s">
        <v>202</v>
      </c>
      <c r="DU507" s="3" t="s">
        <v>202</v>
      </c>
      <c r="DV507" s="3" t="s">
        <v>202</v>
      </c>
      <c r="DW507" s="3" t="s">
        <v>202</v>
      </c>
      <c r="DX507" s="3" t="s">
        <v>197</v>
      </c>
      <c r="DY507" s="3" t="s">
        <v>202</v>
      </c>
      <c r="DZ507" s="3" t="s">
        <v>202</v>
      </c>
      <c r="EA507" s="3" t="s">
        <v>155</v>
      </c>
      <c r="EB507" s="3" t="s">
        <v>155</v>
      </c>
      <c r="EC507" s="3" t="s">
        <v>155</v>
      </c>
      <c r="ED507" s="3" t="s">
        <v>155</v>
      </c>
      <c r="EE507" s="3" t="s">
        <v>155</v>
      </c>
      <c r="EF507" s="3" t="s">
        <v>155</v>
      </c>
      <c r="EG507" s="3" t="s">
        <v>155</v>
      </c>
      <c r="EH507" s="3" t="s">
        <v>215</v>
      </c>
      <c r="EI507" s="3" t="s">
        <v>215</v>
      </c>
      <c r="EJ507" s="3" t="s">
        <v>215</v>
      </c>
      <c r="EK507" s="3" t="s">
        <v>215</v>
      </c>
      <c r="EL507" s="3" t="s">
        <v>215</v>
      </c>
      <c r="EM507" s="3" t="s">
        <v>215</v>
      </c>
      <c r="EN507" s="3" t="s">
        <v>215</v>
      </c>
      <c r="EO507" s="3" t="s">
        <v>193</v>
      </c>
      <c r="EP507" s="3" t="s">
        <v>193</v>
      </c>
      <c r="EQ507" s="3" t="s">
        <v>193</v>
      </c>
      <c r="ER507" s="3" t="s">
        <v>193</v>
      </c>
      <c r="ES507" s="3" t="s">
        <v>193</v>
      </c>
      <c r="ET507" s="3" t="s">
        <v>193</v>
      </c>
      <c r="EU507" s="3" t="s">
        <v>193</v>
      </c>
      <c r="EV507" s="3" t="s">
        <v>824</v>
      </c>
      <c r="EW507" s="4" t="str">
        <f>TEXT("6290462660212804163","0")</f>
        <v>6290462660212804163</v>
      </c>
    </row>
    <row r="508">
      <c r="A508" s="2">
        <v>45860.94121527778</v>
      </c>
      <c r="B508" s="3" t="s">
        <v>153</v>
      </c>
      <c r="C508" s="3" t="s">
        <v>153</v>
      </c>
      <c r="D508" s="3" t="s">
        <v>625</v>
      </c>
      <c r="E508" s="3" t="s">
        <v>155</v>
      </c>
      <c r="F508" s="3" t="s">
        <v>155</v>
      </c>
      <c r="G508" s="3" t="s">
        <v>155</v>
      </c>
      <c r="J508" s="3" t="s">
        <v>186</v>
      </c>
      <c r="O508" s="3" t="s">
        <v>186</v>
      </c>
      <c r="T508" s="3" t="s">
        <v>186</v>
      </c>
      <c r="Y508" s="3" t="s">
        <v>186</v>
      </c>
      <c r="AD508" s="3" t="s">
        <v>186</v>
      </c>
      <c r="AG508" s="3" t="s">
        <v>208</v>
      </c>
      <c r="AH508" s="3">
        <v>1992.0</v>
      </c>
      <c r="AI508" s="3" t="s">
        <v>187</v>
      </c>
      <c r="AK508" s="3" t="s">
        <v>258</v>
      </c>
      <c r="AN508" s="3" t="s">
        <v>189</v>
      </c>
      <c r="AP508" s="3" t="s">
        <v>190</v>
      </c>
      <c r="AQ508" s="3" t="s">
        <v>190</v>
      </c>
      <c r="AR508" s="3" t="s">
        <v>190</v>
      </c>
      <c r="AS508" s="3" t="s">
        <v>190</v>
      </c>
      <c r="AT508" s="3" t="s">
        <v>218</v>
      </c>
      <c r="AU508" s="3" t="s">
        <v>153</v>
      </c>
      <c r="AV508" s="3" t="s">
        <v>153</v>
      </c>
      <c r="AW508" s="3" t="s">
        <v>219</v>
      </c>
      <c r="AX508" s="3" t="s">
        <v>153</v>
      </c>
      <c r="AY508" s="3" t="s">
        <v>212</v>
      </c>
      <c r="BD508" s="3" t="s">
        <v>153</v>
      </c>
      <c r="BE508" s="3" t="s">
        <v>213</v>
      </c>
      <c r="BF508" s="3" t="s">
        <v>220</v>
      </c>
      <c r="BG508" s="3" t="s">
        <v>156</v>
      </c>
      <c r="BH508" s="3" t="s">
        <v>164</v>
      </c>
      <c r="BI508" s="3" t="s">
        <v>165</v>
      </c>
      <c r="BJ508" s="3" t="s">
        <v>165</v>
      </c>
      <c r="BK508" s="3" t="s">
        <v>193</v>
      </c>
      <c r="BL508" s="3" t="s">
        <v>193</v>
      </c>
      <c r="BM508" s="3" t="s">
        <v>165</v>
      </c>
      <c r="BN508" s="3" t="s">
        <v>193</v>
      </c>
      <c r="BO508" s="3" t="s">
        <v>193</v>
      </c>
      <c r="BP508" s="3" t="s">
        <v>193</v>
      </c>
      <c r="BQ508" s="3" t="s">
        <v>196</v>
      </c>
      <c r="BR508" s="3" t="s">
        <v>196</v>
      </c>
      <c r="BS508" s="3" t="s">
        <v>196</v>
      </c>
      <c r="BT508" s="3" t="s">
        <v>166</v>
      </c>
      <c r="BU508" s="3" t="s">
        <v>197</v>
      </c>
      <c r="BV508" s="3" t="s">
        <v>166</v>
      </c>
      <c r="BW508" s="3" t="s">
        <v>197</v>
      </c>
      <c r="BX508" s="3" t="s">
        <v>165</v>
      </c>
      <c r="BY508" s="3" t="s">
        <v>193</v>
      </c>
      <c r="BZ508" s="3" t="s">
        <v>165</v>
      </c>
      <c r="CA508" s="3" t="s">
        <v>165</v>
      </c>
      <c r="CB508" s="3" t="s">
        <v>155</v>
      </c>
      <c r="CF508" s="3" t="s">
        <v>155</v>
      </c>
      <c r="CG508" s="3" t="s">
        <v>155</v>
      </c>
      <c r="CH508" s="3">
        <v>0.0</v>
      </c>
      <c r="CI508" s="3" t="s">
        <v>172</v>
      </c>
      <c r="CS508" s="3" t="s">
        <v>155</v>
      </c>
      <c r="CY508" s="3" t="s">
        <v>180</v>
      </c>
      <c r="CZ508" s="3" t="s">
        <v>179</v>
      </c>
      <c r="DA508" s="3" t="s">
        <v>179</v>
      </c>
      <c r="DB508" s="3" t="s">
        <v>200</v>
      </c>
      <c r="DC508" s="3" t="s">
        <v>200</v>
      </c>
      <c r="DD508" s="3" t="s">
        <v>200</v>
      </c>
      <c r="DE508" s="3" t="s">
        <v>200</v>
      </c>
      <c r="DF508" s="3" t="s">
        <v>180</v>
      </c>
      <c r="DG508" s="3" t="s">
        <v>180</v>
      </c>
      <c r="DH508" s="3" t="s">
        <v>180</v>
      </c>
      <c r="DI508" s="3" t="s">
        <v>230</v>
      </c>
      <c r="DJ508" s="3" t="s">
        <v>180</v>
      </c>
      <c r="DK508" s="3" t="s">
        <v>202</v>
      </c>
      <c r="DL508" s="3" t="s">
        <v>202</v>
      </c>
      <c r="DM508" s="3" t="s">
        <v>202</v>
      </c>
      <c r="DN508" s="3" t="s">
        <v>202</v>
      </c>
      <c r="DO508" s="3" t="s">
        <v>197</v>
      </c>
      <c r="DP508" s="3" t="s">
        <v>197</v>
      </c>
      <c r="DQ508" s="3" t="s">
        <v>202</v>
      </c>
      <c r="DR508" s="3" t="s">
        <v>202</v>
      </c>
      <c r="DS508" s="3" t="s">
        <v>203</v>
      </c>
      <c r="DT508" s="3" t="s">
        <v>203</v>
      </c>
      <c r="DU508" s="3" t="s">
        <v>202</v>
      </c>
      <c r="DV508" s="3" t="s">
        <v>202</v>
      </c>
      <c r="DW508" s="3" t="s">
        <v>202</v>
      </c>
      <c r="DX508" s="3" t="s">
        <v>202</v>
      </c>
      <c r="DY508" s="3" t="s">
        <v>202</v>
      </c>
      <c r="DZ508" s="3" t="s">
        <v>202</v>
      </c>
      <c r="EA508" s="3" t="s">
        <v>155</v>
      </c>
      <c r="EB508" s="3" t="s">
        <v>155</v>
      </c>
      <c r="EC508" s="3" t="s">
        <v>155</v>
      </c>
      <c r="ED508" s="3" t="s">
        <v>155</v>
      </c>
      <c r="EE508" s="3" t="s">
        <v>155</v>
      </c>
      <c r="EF508" s="3" t="s">
        <v>155</v>
      </c>
      <c r="EG508" s="3" t="s">
        <v>155</v>
      </c>
      <c r="EH508" s="3" t="s">
        <v>247</v>
      </c>
      <c r="EI508" s="3" t="s">
        <v>182</v>
      </c>
      <c r="EJ508" s="3" t="s">
        <v>215</v>
      </c>
      <c r="EK508" s="3" t="s">
        <v>182</v>
      </c>
      <c r="EL508" s="3" t="s">
        <v>247</v>
      </c>
      <c r="EM508" s="3" t="s">
        <v>182</v>
      </c>
      <c r="EN508" s="3" t="s">
        <v>182</v>
      </c>
      <c r="EO508" s="3" t="s">
        <v>192</v>
      </c>
      <c r="EP508" s="3" t="s">
        <v>206</v>
      </c>
      <c r="EQ508" s="3" t="s">
        <v>206</v>
      </c>
      <c r="ER508" s="3" t="s">
        <v>206</v>
      </c>
      <c r="ES508" s="3" t="s">
        <v>193</v>
      </c>
      <c r="ET508" s="3" t="s">
        <v>206</v>
      </c>
      <c r="EU508" s="3" t="s">
        <v>192</v>
      </c>
      <c r="EV508" s="3" t="s">
        <v>825</v>
      </c>
      <c r="EW508" s="4" t="str">
        <f>TEXT("6290473210218180188","0")</f>
        <v>6290473210218180188</v>
      </c>
    </row>
    <row r="509">
      <c r="A509" s="2">
        <v>45860.94328703704</v>
      </c>
      <c r="B509" s="3" t="s">
        <v>153</v>
      </c>
      <c r="C509" s="3" t="s">
        <v>155</v>
      </c>
      <c r="E509" s="3" t="s">
        <v>155</v>
      </c>
      <c r="F509" s="3" t="s">
        <v>153</v>
      </c>
      <c r="G509" s="3" t="s">
        <v>155</v>
      </c>
      <c r="K509" s="3" t="s">
        <v>185</v>
      </c>
      <c r="N509" s="3" t="s">
        <v>158</v>
      </c>
      <c r="R509" s="3" t="s">
        <v>157</v>
      </c>
      <c r="X509" s="3" t="s">
        <v>158</v>
      </c>
      <c r="AC509" s="3" t="s">
        <v>158</v>
      </c>
      <c r="AG509" s="3" t="s">
        <v>159</v>
      </c>
      <c r="AH509" s="3">
        <v>2020.0</v>
      </c>
      <c r="AI509" s="3" t="s">
        <v>187</v>
      </c>
      <c r="AJ509" s="3" t="s">
        <v>188</v>
      </c>
      <c r="AN509" s="3" t="s">
        <v>189</v>
      </c>
      <c r="AP509" s="3" t="s">
        <v>210</v>
      </c>
      <c r="AQ509" s="3" t="s">
        <v>210</v>
      </c>
      <c r="AR509" s="3" t="s">
        <v>225</v>
      </c>
      <c r="AS509" s="3" t="s">
        <v>243</v>
      </c>
      <c r="AT509" s="3" t="s">
        <v>162</v>
      </c>
      <c r="AU509" s="3" t="s">
        <v>155</v>
      </c>
      <c r="BD509" s="3" t="s">
        <v>153</v>
      </c>
      <c r="BE509" s="3" t="s">
        <v>164</v>
      </c>
      <c r="BF509" s="3" t="s">
        <v>164</v>
      </c>
      <c r="BG509" s="3" t="s">
        <v>227</v>
      </c>
      <c r="BH509" s="3" t="s">
        <v>227</v>
      </c>
      <c r="BI509" s="3" t="s">
        <v>195</v>
      </c>
      <c r="BJ509" s="3" t="s">
        <v>194</v>
      </c>
      <c r="BK509" s="3" t="s">
        <v>195</v>
      </c>
      <c r="BL509" s="3" t="s">
        <v>195</v>
      </c>
      <c r="BM509" s="3" t="s">
        <v>193</v>
      </c>
      <c r="BN509" s="3" t="s">
        <v>192</v>
      </c>
      <c r="BO509" s="3" t="s">
        <v>192</v>
      </c>
      <c r="BP509" s="3" t="s">
        <v>192</v>
      </c>
      <c r="BQ509" s="3" t="s">
        <v>181</v>
      </c>
      <c r="BR509" s="3" t="s">
        <v>203</v>
      </c>
      <c r="BS509" s="3" t="s">
        <v>181</v>
      </c>
      <c r="BT509" s="3" t="s">
        <v>196</v>
      </c>
      <c r="BU509" s="3" t="s">
        <v>196</v>
      </c>
      <c r="BV509" s="3" t="s">
        <v>196</v>
      </c>
      <c r="BW509" s="3" t="s">
        <v>197</v>
      </c>
      <c r="CB509" s="3" t="s">
        <v>155</v>
      </c>
      <c r="CF509" s="3" t="s">
        <v>280</v>
      </c>
      <c r="CG509" s="3" t="s">
        <v>240</v>
      </c>
      <c r="CH509" s="3">
        <v>0.0</v>
      </c>
      <c r="CI509" s="3" t="s">
        <v>172</v>
      </c>
      <c r="CS509" s="3" t="s">
        <v>155</v>
      </c>
      <c r="CY509" s="3" t="s">
        <v>180</v>
      </c>
      <c r="CZ509" s="3" t="s">
        <v>179</v>
      </c>
      <c r="DA509" s="3" t="s">
        <v>179</v>
      </c>
      <c r="DB509" s="3" t="s">
        <v>179</v>
      </c>
      <c r="DC509" s="3" t="s">
        <v>200</v>
      </c>
      <c r="DD509" s="3" t="s">
        <v>200</v>
      </c>
      <c r="DE509" s="3" t="s">
        <v>200</v>
      </c>
      <c r="DF509" s="3" t="s">
        <v>230</v>
      </c>
      <c r="DG509" s="3" t="s">
        <v>230</v>
      </c>
      <c r="DH509" s="3" t="s">
        <v>180</v>
      </c>
      <c r="DI509" s="3" t="s">
        <v>230</v>
      </c>
      <c r="DJ509" s="3" t="s">
        <v>230</v>
      </c>
      <c r="DK509" s="3" t="s">
        <v>202</v>
      </c>
      <c r="DL509" s="3" t="s">
        <v>196</v>
      </c>
      <c r="DM509" s="3" t="s">
        <v>202</v>
      </c>
      <c r="DN509" s="3" t="s">
        <v>197</v>
      </c>
      <c r="DO509" s="3" t="s">
        <v>202</v>
      </c>
      <c r="DP509" s="3" t="s">
        <v>202</v>
      </c>
      <c r="DQ509" s="3" t="s">
        <v>181</v>
      </c>
      <c r="DR509" s="3" t="s">
        <v>203</v>
      </c>
      <c r="DS509" s="3" t="s">
        <v>203</v>
      </c>
      <c r="DT509" s="3" t="s">
        <v>203</v>
      </c>
      <c r="DU509" s="3" t="s">
        <v>202</v>
      </c>
      <c r="DV509" s="3" t="s">
        <v>202</v>
      </c>
      <c r="DW509" s="3" t="s">
        <v>202</v>
      </c>
      <c r="DX509" s="3" t="s">
        <v>197</v>
      </c>
      <c r="DY509" s="3" t="s">
        <v>197</v>
      </c>
      <c r="DZ509" s="3" t="s">
        <v>202</v>
      </c>
      <c r="EA509" s="3" t="s">
        <v>155</v>
      </c>
      <c r="EB509" s="3" t="s">
        <v>155</v>
      </c>
      <c r="EC509" s="3" t="s">
        <v>155</v>
      </c>
      <c r="ED509" s="3" t="s">
        <v>155</v>
      </c>
      <c r="EE509" s="3" t="s">
        <v>155</v>
      </c>
      <c r="EF509" s="3" t="s">
        <v>155</v>
      </c>
      <c r="EG509" s="3" t="s">
        <v>155</v>
      </c>
      <c r="EH509" s="3" t="s">
        <v>204</v>
      </c>
      <c r="EI509" s="3" t="s">
        <v>215</v>
      </c>
      <c r="EJ509" s="3" t="s">
        <v>204</v>
      </c>
      <c r="EK509" s="3" t="s">
        <v>215</v>
      </c>
      <c r="EL509" s="3" t="s">
        <v>182</v>
      </c>
      <c r="EM509" s="3" t="s">
        <v>215</v>
      </c>
      <c r="EN509" s="3" t="s">
        <v>182</v>
      </c>
      <c r="EO509" s="3" t="s">
        <v>192</v>
      </c>
      <c r="EP509" s="3" t="s">
        <v>193</v>
      </c>
      <c r="EQ509" s="3" t="s">
        <v>206</v>
      </c>
      <c r="ER509" s="3" t="s">
        <v>206</v>
      </c>
      <c r="ES509" s="3" t="s">
        <v>206</v>
      </c>
      <c r="ET509" s="3" t="s">
        <v>206</v>
      </c>
      <c r="EU509" s="3" t="s">
        <v>206</v>
      </c>
      <c r="EV509" s="3" t="s">
        <v>826</v>
      </c>
      <c r="EW509" s="4" t="str">
        <f>TEXT("6290475006112392898","0")</f>
        <v>6290475006112392898</v>
      </c>
    </row>
    <row r="510">
      <c r="A510" s="2">
        <v>45860.96962962963</v>
      </c>
      <c r="B510" s="3" t="s">
        <v>153</v>
      </c>
      <c r="C510" s="3" t="s">
        <v>155</v>
      </c>
      <c r="E510" s="3" t="s">
        <v>155</v>
      </c>
      <c r="F510" s="3" t="s">
        <v>155</v>
      </c>
      <c r="G510" s="3" t="s">
        <v>155</v>
      </c>
      <c r="K510" s="3" t="s">
        <v>185</v>
      </c>
      <c r="O510" s="3" t="s">
        <v>186</v>
      </c>
      <c r="T510" s="3" t="s">
        <v>186</v>
      </c>
      <c r="U510" s="3" t="s">
        <v>185</v>
      </c>
      <c r="X510" s="3" t="s">
        <v>158</v>
      </c>
      <c r="AC510" s="3" t="s">
        <v>158</v>
      </c>
      <c r="AG510" s="3" t="s">
        <v>217</v>
      </c>
      <c r="AH510" s="3">
        <v>2016.0</v>
      </c>
      <c r="AI510" s="3" t="s">
        <v>286</v>
      </c>
      <c r="AO510" s="3" t="s">
        <v>153</v>
      </c>
      <c r="AP510" s="3" t="s">
        <v>243</v>
      </c>
      <c r="AQ510" s="3" t="s">
        <v>190</v>
      </c>
      <c r="AR510" s="3" t="s">
        <v>243</v>
      </c>
      <c r="AS510" s="3" t="s">
        <v>243</v>
      </c>
      <c r="AT510" s="3" t="s">
        <v>218</v>
      </c>
      <c r="AU510" s="3" t="s">
        <v>153</v>
      </c>
      <c r="AV510" s="3" t="s">
        <v>153</v>
      </c>
      <c r="AW510" s="3" t="s">
        <v>163</v>
      </c>
      <c r="AX510" s="3" t="s">
        <v>153</v>
      </c>
      <c r="AY510" s="3" t="s">
        <v>212</v>
      </c>
      <c r="BD510" s="3" t="s">
        <v>153</v>
      </c>
      <c r="BE510" s="3" t="s">
        <v>191</v>
      </c>
      <c r="BF510" s="3" t="s">
        <v>191</v>
      </c>
      <c r="BG510" s="3" t="s">
        <v>227</v>
      </c>
      <c r="BH510" s="3" t="s">
        <v>227</v>
      </c>
      <c r="BI510" s="3" t="s">
        <v>194</v>
      </c>
      <c r="BJ510" s="3" t="s">
        <v>192</v>
      </c>
      <c r="BK510" s="3" t="s">
        <v>194</v>
      </c>
      <c r="BL510" s="3" t="s">
        <v>194</v>
      </c>
      <c r="BM510" s="3" t="s">
        <v>194</v>
      </c>
      <c r="BN510" s="3" t="s">
        <v>194</v>
      </c>
      <c r="BO510" s="3" t="s">
        <v>192</v>
      </c>
      <c r="BP510" s="3" t="s">
        <v>192</v>
      </c>
      <c r="BQ510" s="3" t="s">
        <v>181</v>
      </c>
      <c r="BR510" s="3" t="s">
        <v>181</v>
      </c>
      <c r="BS510" s="3" t="s">
        <v>203</v>
      </c>
      <c r="BT510" s="3" t="s">
        <v>197</v>
      </c>
      <c r="BU510" s="3" t="s">
        <v>181</v>
      </c>
      <c r="BV510" s="3" t="s">
        <v>181</v>
      </c>
      <c r="BW510" s="3" t="s">
        <v>181</v>
      </c>
      <c r="BX510" s="3" t="s">
        <v>193</v>
      </c>
      <c r="BY510" s="3" t="s">
        <v>195</v>
      </c>
      <c r="BZ510" s="3" t="s">
        <v>165</v>
      </c>
      <c r="CA510" s="3" t="s">
        <v>193</v>
      </c>
      <c r="CB510" s="3" t="s">
        <v>155</v>
      </c>
      <c r="CF510" s="3" t="s">
        <v>155</v>
      </c>
      <c r="CG510" s="3" t="s">
        <v>155</v>
      </c>
      <c r="CH510" s="3">
        <v>0.0</v>
      </c>
      <c r="CI510" s="3" t="s">
        <v>172</v>
      </c>
      <c r="CS510" s="3" t="s">
        <v>155</v>
      </c>
      <c r="CY510" s="3" t="s">
        <v>201</v>
      </c>
      <c r="CZ510" s="3" t="s">
        <v>200</v>
      </c>
      <c r="DA510" s="3" t="s">
        <v>199</v>
      </c>
      <c r="DB510" s="3" t="s">
        <v>179</v>
      </c>
      <c r="DC510" s="3" t="s">
        <v>200</v>
      </c>
      <c r="DD510" s="3" t="s">
        <v>200</v>
      </c>
      <c r="DE510" s="3" t="s">
        <v>200</v>
      </c>
      <c r="DF510" s="3" t="s">
        <v>230</v>
      </c>
      <c r="DG510" s="3" t="s">
        <v>230</v>
      </c>
      <c r="DH510" s="3" t="s">
        <v>230</v>
      </c>
      <c r="DI510" s="3" t="s">
        <v>230</v>
      </c>
      <c r="DJ510" s="3" t="s">
        <v>230</v>
      </c>
      <c r="DK510" s="3" t="s">
        <v>181</v>
      </c>
      <c r="DL510" s="3" t="s">
        <v>203</v>
      </c>
      <c r="DM510" s="3" t="s">
        <v>196</v>
      </c>
      <c r="DN510" s="3" t="s">
        <v>181</v>
      </c>
      <c r="DO510" s="3" t="s">
        <v>181</v>
      </c>
      <c r="DP510" s="3" t="s">
        <v>196</v>
      </c>
      <c r="DQ510" s="3" t="s">
        <v>203</v>
      </c>
      <c r="DR510" s="3" t="s">
        <v>203</v>
      </c>
      <c r="DS510" s="3" t="s">
        <v>203</v>
      </c>
      <c r="DT510" s="3" t="s">
        <v>203</v>
      </c>
      <c r="DU510" s="3" t="s">
        <v>203</v>
      </c>
      <c r="DV510" s="3" t="s">
        <v>203</v>
      </c>
      <c r="DW510" s="3" t="s">
        <v>197</v>
      </c>
      <c r="DX510" s="3" t="s">
        <v>203</v>
      </c>
      <c r="DY510" s="3" t="s">
        <v>203</v>
      </c>
      <c r="DZ510" s="3" t="s">
        <v>203</v>
      </c>
      <c r="EA510" s="3" t="s">
        <v>214</v>
      </c>
      <c r="EB510" s="3" t="s">
        <v>155</v>
      </c>
      <c r="EC510" s="3" t="s">
        <v>155</v>
      </c>
      <c r="ED510" s="3" t="s">
        <v>155</v>
      </c>
      <c r="EE510" s="3" t="s">
        <v>155</v>
      </c>
      <c r="EF510" s="3" t="s">
        <v>155</v>
      </c>
      <c r="EG510" s="3" t="s">
        <v>155</v>
      </c>
      <c r="EH510" s="3" t="s">
        <v>204</v>
      </c>
      <c r="EI510" s="3" t="s">
        <v>204</v>
      </c>
      <c r="EJ510" s="3" t="s">
        <v>204</v>
      </c>
      <c r="EK510" s="3" t="s">
        <v>204</v>
      </c>
      <c r="EL510" s="3" t="s">
        <v>204</v>
      </c>
      <c r="EM510" s="3" t="s">
        <v>204</v>
      </c>
      <c r="EN510" s="3" t="s">
        <v>204</v>
      </c>
      <c r="EO510" s="3" t="s">
        <v>205</v>
      </c>
      <c r="EP510" s="3" t="s">
        <v>206</v>
      </c>
      <c r="EQ510" s="3" t="s">
        <v>205</v>
      </c>
      <c r="ER510" s="3" t="s">
        <v>205</v>
      </c>
      <c r="ES510" s="3" t="s">
        <v>192</v>
      </c>
      <c r="ET510" s="3" t="s">
        <v>205</v>
      </c>
      <c r="EU510" s="3" t="s">
        <v>205</v>
      </c>
      <c r="EV510" s="3" t="s">
        <v>827</v>
      </c>
      <c r="EW510" s="4" t="str">
        <f>TEXT("6290497765319805827","0")</f>
        <v>6290497765319805827</v>
      </c>
    </row>
    <row r="511">
      <c r="A511" s="2">
        <v>45860.97556712963</v>
      </c>
      <c r="B511" s="3" t="s">
        <v>153</v>
      </c>
      <c r="C511" s="3" t="s">
        <v>155</v>
      </c>
      <c r="E511" s="3" t="s">
        <v>155</v>
      </c>
      <c r="F511" s="3" t="s">
        <v>155</v>
      </c>
      <c r="G511" s="3" t="s">
        <v>155</v>
      </c>
      <c r="J511" s="3" t="s">
        <v>186</v>
      </c>
      <c r="N511" s="3" t="s">
        <v>158</v>
      </c>
      <c r="T511" s="3" t="s">
        <v>186</v>
      </c>
      <c r="X511" s="3" t="s">
        <v>158</v>
      </c>
      <c r="AD511" s="3" t="s">
        <v>186</v>
      </c>
      <c r="AG511" s="3" t="s">
        <v>159</v>
      </c>
      <c r="AH511" s="3">
        <v>2010.0</v>
      </c>
      <c r="AI511" s="3" t="s">
        <v>187</v>
      </c>
      <c r="AK511" s="3" t="s">
        <v>258</v>
      </c>
      <c r="AN511" s="3" t="s">
        <v>189</v>
      </c>
      <c r="AP511" s="3" t="s">
        <v>190</v>
      </c>
      <c r="AQ511" s="3" t="s">
        <v>225</v>
      </c>
      <c r="AR511" s="3" t="s">
        <v>225</v>
      </c>
      <c r="AS511" s="3" t="s">
        <v>250</v>
      </c>
      <c r="AT511" s="3" t="s">
        <v>218</v>
      </c>
      <c r="AU511" s="3" t="s">
        <v>153</v>
      </c>
      <c r="AV511" s="3" t="s">
        <v>155</v>
      </c>
      <c r="BD511" s="3" t="s">
        <v>155</v>
      </c>
      <c r="CI511" s="3" t="s">
        <v>172</v>
      </c>
      <c r="CS511" s="3" t="s">
        <v>155</v>
      </c>
      <c r="CY511" s="3" t="s">
        <v>180</v>
      </c>
      <c r="CZ511" s="3" t="s">
        <v>200</v>
      </c>
      <c r="DA511" s="3" t="s">
        <v>179</v>
      </c>
      <c r="DB511" s="3" t="s">
        <v>200</v>
      </c>
      <c r="DC511" s="3" t="s">
        <v>200</v>
      </c>
      <c r="DD511" s="3" t="s">
        <v>200</v>
      </c>
      <c r="DE511" s="3" t="s">
        <v>200</v>
      </c>
      <c r="DF511" s="3" t="s">
        <v>180</v>
      </c>
      <c r="DG511" s="3" t="s">
        <v>230</v>
      </c>
      <c r="DH511" s="3" t="s">
        <v>180</v>
      </c>
      <c r="DI511" s="3" t="s">
        <v>230</v>
      </c>
      <c r="DJ511" s="3" t="s">
        <v>230</v>
      </c>
      <c r="DK511" s="3" t="s">
        <v>196</v>
      </c>
      <c r="DL511" s="3" t="s">
        <v>181</v>
      </c>
      <c r="DM511" s="3" t="s">
        <v>196</v>
      </c>
      <c r="DN511" s="3" t="s">
        <v>197</v>
      </c>
      <c r="DO511" s="3" t="s">
        <v>196</v>
      </c>
      <c r="DP511" s="3" t="s">
        <v>197</v>
      </c>
      <c r="DQ511" s="3" t="s">
        <v>202</v>
      </c>
      <c r="DR511" s="3" t="s">
        <v>202</v>
      </c>
      <c r="DS511" s="3" t="s">
        <v>203</v>
      </c>
      <c r="DT511" s="3" t="s">
        <v>203</v>
      </c>
      <c r="DU511" s="3" t="s">
        <v>202</v>
      </c>
      <c r="DV511" s="3" t="s">
        <v>202</v>
      </c>
      <c r="DW511" s="3" t="s">
        <v>202</v>
      </c>
      <c r="DX511" s="3" t="s">
        <v>197</v>
      </c>
      <c r="DY511" s="3" t="s">
        <v>202</v>
      </c>
      <c r="DZ511" s="3" t="s">
        <v>202</v>
      </c>
      <c r="EA511" s="3" t="s">
        <v>155</v>
      </c>
      <c r="EB511" s="3" t="s">
        <v>155</v>
      </c>
      <c r="EC511" s="3" t="s">
        <v>155</v>
      </c>
      <c r="ED511" s="3" t="s">
        <v>155</v>
      </c>
      <c r="EE511" s="3" t="s">
        <v>155</v>
      </c>
      <c r="EF511" s="3" t="s">
        <v>155</v>
      </c>
      <c r="EG511" s="3" t="s">
        <v>155</v>
      </c>
      <c r="EH511" s="3" t="s">
        <v>204</v>
      </c>
      <c r="EI511" s="3" t="s">
        <v>247</v>
      </c>
      <c r="EJ511" s="3" t="s">
        <v>204</v>
      </c>
      <c r="EK511" s="3" t="s">
        <v>222</v>
      </c>
      <c r="EL511" s="3" t="s">
        <v>182</v>
      </c>
      <c r="EM511" s="3" t="s">
        <v>182</v>
      </c>
      <c r="EN511" s="3" t="s">
        <v>182</v>
      </c>
      <c r="EO511" s="3" t="s">
        <v>205</v>
      </c>
      <c r="EP511" s="3" t="s">
        <v>205</v>
      </c>
      <c r="EQ511" s="3" t="s">
        <v>205</v>
      </c>
      <c r="ER511" s="3" t="s">
        <v>192</v>
      </c>
      <c r="ES511" s="3" t="s">
        <v>192</v>
      </c>
      <c r="ET511" s="3" t="s">
        <v>193</v>
      </c>
      <c r="EU511" s="3" t="s">
        <v>206</v>
      </c>
      <c r="EV511" s="3" t="s">
        <v>252</v>
      </c>
      <c r="EW511" s="4" t="str">
        <f>TEXT("6290502890505544057","0")</f>
        <v>6290502890505544057</v>
      </c>
    </row>
    <row r="512">
      <c r="A512" s="2">
        <v>45860.98416666667</v>
      </c>
      <c r="B512" s="3" t="s">
        <v>153</v>
      </c>
      <c r="C512" s="3" t="s">
        <v>155</v>
      </c>
      <c r="E512" s="3" t="s">
        <v>155</v>
      </c>
      <c r="F512" s="3" t="s">
        <v>155</v>
      </c>
      <c r="G512" s="3" t="s">
        <v>155</v>
      </c>
      <c r="K512" s="3" t="s">
        <v>185</v>
      </c>
      <c r="O512" s="3" t="s">
        <v>186</v>
      </c>
      <c r="S512" s="3" t="s">
        <v>158</v>
      </c>
      <c r="Y512" s="3" t="s">
        <v>186</v>
      </c>
      <c r="AD512" s="3" t="s">
        <v>186</v>
      </c>
      <c r="AG512" s="3" t="s">
        <v>217</v>
      </c>
      <c r="AH512" s="3">
        <v>2018.0</v>
      </c>
      <c r="AI512" s="3" t="s">
        <v>286</v>
      </c>
      <c r="AO512" s="3" t="s">
        <v>153</v>
      </c>
      <c r="AP512" s="3" t="s">
        <v>210</v>
      </c>
      <c r="AQ512" s="3" t="s">
        <v>190</v>
      </c>
      <c r="AR512" s="3" t="s">
        <v>243</v>
      </c>
      <c r="AS512" s="3" t="s">
        <v>225</v>
      </c>
      <c r="AT512" s="3" t="s">
        <v>162</v>
      </c>
      <c r="AU512" s="3" t="s">
        <v>153</v>
      </c>
      <c r="AV512" s="3" t="s">
        <v>155</v>
      </c>
      <c r="BD512" s="3" t="s">
        <v>153</v>
      </c>
      <c r="BE512" s="3" t="s">
        <v>227</v>
      </c>
      <c r="BF512" s="3" t="s">
        <v>227</v>
      </c>
      <c r="BG512" s="3" t="s">
        <v>227</v>
      </c>
      <c r="BH512" s="3" t="s">
        <v>227</v>
      </c>
      <c r="BI512" s="3" t="s">
        <v>194</v>
      </c>
      <c r="BJ512" s="3" t="s">
        <v>192</v>
      </c>
      <c r="BK512" s="3" t="s">
        <v>194</v>
      </c>
      <c r="BL512" s="3" t="s">
        <v>192</v>
      </c>
      <c r="BM512" s="3" t="s">
        <v>192</v>
      </c>
      <c r="BN512" s="3" t="s">
        <v>192</v>
      </c>
      <c r="BO512" s="3" t="s">
        <v>194</v>
      </c>
      <c r="BP512" s="3" t="s">
        <v>194</v>
      </c>
      <c r="BQ512" s="3" t="s">
        <v>203</v>
      </c>
      <c r="BR512" s="3" t="s">
        <v>181</v>
      </c>
      <c r="BS512" s="3" t="s">
        <v>197</v>
      </c>
      <c r="BT512" s="3" t="s">
        <v>166</v>
      </c>
      <c r="BU512" s="3" t="s">
        <v>203</v>
      </c>
      <c r="BV512" s="3" t="s">
        <v>203</v>
      </c>
      <c r="BW512" s="3" t="s">
        <v>203</v>
      </c>
      <c r="BX512" s="3" t="s">
        <v>192</v>
      </c>
      <c r="BY512" s="3" t="s">
        <v>194</v>
      </c>
      <c r="BZ512" s="3" t="s">
        <v>194</v>
      </c>
      <c r="CA512" s="3" t="s">
        <v>194</v>
      </c>
      <c r="CB512" s="3" t="s">
        <v>153</v>
      </c>
      <c r="CC512" s="3" t="s">
        <v>167</v>
      </c>
      <c r="CD512" s="3" t="s">
        <v>168</v>
      </c>
      <c r="CE512" s="3" t="s">
        <v>155</v>
      </c>
      <c r="CF512" s="3" t="s">
        <v>155</v>
      </c>
      <c r="CG512" s="3" t="s">
        <v>155</v>
      </c>
      <c r="CH512" s="3">
        <v>3.0</v>
      </c>
      <c r="CI512" s="3" t="s">
        <v>172</v>
      </c>
      <c r="CS512" s="3" t="s">
        <v>155</v>
      </c>
      <c r="CY512" s="3" t="s">
        <v>178</v>
      </c>
      <c r="CZ512" s="3" t="s">
        <v>229</v>
      </c>
      <c r="DA512" s="3" t="s">
        <v>229</v>
      </c>
      <c r="DB512" s="3" t="s">
        <v>229</v>
      </c>
      <c r="DC512" s="3" t="s">
        <v>229</v>
      </c>
      <c r="DD512" s="3" t="s">
        <v>229</v>
      </c>
      <c r="DE512" s="3" t="s">
        <v>229</v>
      </c>
      <c r="DF512" s="3" t="s">
        <v>178</v>
      </c>
      <c r="DG512" s="3" t="s">
        <v>201</v>
      </c>
      <c r="DH512" s="3" t="s">
        <v>178</v>
      </c>
      <c r="DI512" s="3" t="s">
        <v>178</v>
      </c>
      <c r="DJ512" s="3" t="s">
        <v>201</v>
      </c>
      <c r="DK512" s="3" t="s">
        <v>181</v>
      </c>
      <c r="DL512" s="3" t="s">
        <v>181</v>
      </c>
      <c r="DM512" s="3" t="s">
        <v>202</v>
      </c>
      <c r="DN512" s="3" t="s">
        <v>203</v>
      </c>
      <c r="DO512" s="3" t="s">
        <v>196</v>
      </c>
      <c r="DP512" s="3" t="s">
        <v>197</v>
      </c>
      <c r="DQ512" s="3" t="s">
        <v>196</v>
      </c>
      <c r="DR512" s="3" t="s">
        <v>181</v>
      </c>
      <c r="DS512" s="3" t="s">
        <v>202</v>
      </c>
      <c r="DT512" s="3" t="s">
        <v>197</v>
      </c>
      <c r="DU512" s="3" t="s">
        <v>197</v>
      </c>
      <c r="DV512" s="3" t="s">
        <v>202</v>
      </c>
      <c r="DW512" s="3" t="s">
        <v>202</v>
      </c>
      <c r="DX512" s="3" t="s">
        <v>203</v>
      </c>
      <c r="DY512" s="3" t="s">
        <v>203</v>
      </c>
      <c r="DZ512" s="3" t="s">
        <v>203</v>
      </c>
      <c r="EA512" s="3" t="s">
        <v>155</v>
      </c>
      <c r="EB512" s="3" t="s">
        <v>155</v>
      </c>
      <c r="EC512" s="3" t="s">
        <v>155</v>
      </c>
      <c r="ED512" s="3" t="s">
        <v>155</v>
      </c>
      <c r="EE512" s="3" t="s">
        <v>155</v>
      </c>
      <c r="EF512" s="3" t="s">
        <v>155</v>
      </c>
      <c r="EG512" s="3" t="s">
        <v>214</v>
      </c>
      <c r="EH512" s="3" t="s">
        <v>204</v>
      </c>
      <c r="EI512" s="3" t="s">
        <v>204</v>
      </c>
      <c r="EJ512" s="3" t="s">
        <v>204</v>
      </c>
      <c r="EK512" s="3" t="s">
        <v>204</v>
      </c>
      <c r="EL512" s="3" t="s">
        <v>182</v>
      </c>
      <c r="EM512" s="3" t="s">
        <v>204</v>
      </c>
      <c r="EN512" s="3" t="s">
        <v>182</v>
      </c>
      <c r="EO512" s="3" t="s">
        <v>205</v>
      </c>
      <c r="EP512" s="3" t="s">
        <v>192</v>
      </c>
      <c r="EQ512" s="3" t="s">
        <v>206</v>
      </c>
      <c r="ER512" s="3" t="s">
        <v>192</v>
      </c>
      <c r="ES512" s="3" t="s">
        <v>192</v>
      </c>
      <c r="ET512" s="3" t="s">
        <v>192</v>
      </c>
      <c r="EU512" s="3" t="s">
        <v>192</v>
      </c>
      <c r="EV512" s="3" t="s">
        <v>828</v>
      </c>
      <c r="EW512" s="4" t="str">
        <f>TEXT("6290510328622794540","0")</f>
        <v>6290510328622794540</v>
      </c>
    </row>
    <row r="513">
      <c r="A513" s="2">
        <v>45861.017696759256</v>
      </c>
      <c r="B513" s="3" t="s">
        <v>153</v>
      </c>
      <c r="C513" s="3" t="s">
        <v>153</v>
      </c>
      <c r="D513" s="3" t="s">
        <v>284</v>
      </c>
      <c r="E513" s="3" t="s">
        <v>155</v>
      </c>
      <c r="F513" s="3" t="s">
        <v>153</v>
      </c>
      <c r="G513" s="3" t="s">
        <v>155</v>
      </c>
      <c r="J513" s="3" t="s">
        <v>186</v>
      </c>
      <c r="N513" s="3" t="s">
        <v>158</v>
      </c>
      <c r="R513" s="3" t="s">
        <v>157</v>
      </c>
      <c r="W513" s="3" t="s">
        <v>157</v>
      </c>
      <c r="AB513" s="3" t="s">
        <v>157</v>
      </c>
      <c r="AG513" s="3" t="s">
        <v>217</v>
      </c>
      <c r="AH513" s="3">
        <v>2003.0</v>
      </c>
      <c r="AI513" s="3" t="s">
        <v>187</v>
      </c>
      <c r="AJ513" s="3" t="s">
        <v>188</v>
      </c>
      <c r="AN513" s="3" t="s">
        <v>189</v>
      </c>
      <c r="AP513" s="3" t="s">
        <v>250</v>
      </c>
      <c r="AQ513" s="3" t="s">
        <v>250</v>
      </c>
      <c r="AR513" s="3" t="s">
        <v>250</v>
      </c>
      <c r="AS513" s="3" t="s">
        <v>250</v>
      </c>
      <c r="AT513" s="3" t="s">
        <v>234</v>
      </c>
      <c r="AU513" s="3" t="s">
        <v>153</v>
      </c>
      <c r="AV513" s="3" t="s">
        <v>155</v>
      </c>
      <c r="BD513" s="3" t="s">
        <v>153</v>
      </c>
      <c r="BE513" s="3" t="s">
        <v>156</v>
      </c>
      <c r="BF513" s="3" t="s">
        <v>164</v>
      </c>
      <c r="BG513" s="3" t="s">
        <v>156</v>
      </c>
      <c r="BH513" s="3" t="s">
        <v>164</v>
      </c>
      <c r="BI513" s="3" t="s">
        <v>195</v>
      </c>
      <c r="BJ513" s="3" t="s">
        <v>192</v>
      </c>
      <c r="BK513" s="3" t="s">
        <v>193</v>
      </c>
      <c r="BL513" s="3" t="s">
        <v>193</v>
      </c>
      <c r="BM513" s="3" t="s">
        <v>193</v>
      </c>
      <c r="BN513" s="3" t="s">
        <v>193</v>
      </c>
      <c r="BO513" s="3" t="s">
        <v>193</v>
      </c>
      <c r="BP513" s="3" t="s">
        <v>192</v>
      </c>
      <c r="BQ513" s="3" t="s">
        <v>203</v>
      </c>
      <c r="BR513" s="3" t="s">
        <v>196</v>
      </c>
      <c r="BS513" s="3" t="s">
        <v>166</v>
      </c>
      <c r="BT513" s="3" t="s">
        <v>166</v>
      </c>
      <c r="BU513" s="3" t="s">
        <v>166</v>
      </c>
      <c r="BV513" s="3" t="s">
        <v>166</v>
      </c>
      <c r="BW513" s="3" t="s">
        <v>166</v>
      </c>
      <c r="BX513" s="3" t="s">
        <v>193</v>
      </c>
      <c r="BY513" s="3" t="s">
        <v>193</v>
      </c>
      <c r="BZ513" s="3" t="s">
        <v>165</v>
      </c>
      <c r="CA513" s="3" t="s">
        <v>193</v>
      </c>
      <c r="CB513" s="3" t="s">
        <v>155</v>
      </c>
      <c r="CF513" s="3" t="s">
        <v>155</v>
      </c>
      <c r="CG513" s="3" t="s">
        <v>256</v>
      </c>
      <c r="CH513" s="3">
        <v>2.0</v>
      </c>
      <c r="CI513" s="3" t="s">
        <v>172</v>
      </c>
      <c r="CS513" s="3" t="s">
        <v>155</v>
      </c>
      <c r="CY513" s="3" t="s">
        <v>180</v>
      </c>
      <c r="CZ513" s="3" t="s">
        <v>200</v>
      </c>
      <c r="DA513" s="3" t="s">
        <v>200</v>
      </c>
      <c r="DB513" s="3" t="s">
        <v>200</v>
      </c>
      <c r="DC513" s="3" t="s">
        <v>200</v>
      </c>
      <c r="DD513" s="3" t="s">
        <v>200</v>
      </c>
      <c r="DE513" s="3" t="s">
        <v>200</v>
      </c>
      <c r="DF513" s="3" t="s">
        <v>230</v>
      </c>
      <c r="DG513" s="3" t="s">
        <v>230</v>
      </c>
      <c r="DH513" s="3" t="s">
        <v>230</v>
      </c>
      <c r="DI513" s="3" t="s">
        <v>230</v>
      </c>
      <c r="DJ513" s="3" t="s">
        <v>230</v>
      </c>
      <c r="DK513" s="3" t="s">
        <v>197</v>
      </c>
      <c r="DL513" s="3" t="s">
        <v>197</v>
      </c>
      <c r="DM513" s="3" t="s">
        <v>197</v>
      </c>
      <c r="DN513" s="3" t="s">
        <v>202</v>
      </c>
      <c r="DO513" s="3" t="s">
        <v>202</v>
      </c>
      <c r="DP513" s="3" t="s">
        <v>202</v>
      </c>
      <c r="DQ513" s="3" t="s">
        <v>197</v>
      </c>
      <c r="DR513" s="3" t="s">
        <v>203</v>
      </c>
      <c r="DS513" s="3" t="s">
        <v>203</v>
      </c>
      <c r="DT513" s="3" t="s">
        <v>202</v>
      </c>
      <c r="DU513" s="3" t="s">
        <v>202</v>
      </c>
      <c r="DV513" s="3" t="s">
        <v>202</v>
      </c>
      <c r="DW513" s="3" t="s">
        <v>196</v>
      </c>
      <c r="DX513" s="3" t="s">
        <v>196</v>
      </c>
      <c r="DY513" s="3" t="s">
        <v>196</v>
      </c>
      <c r="DZ513" s="3" t="s">
        <v>202</v>
      </c>
      <c r="EA513" s="3" t="s">
        <v>155</v>
      </c>
      <c r="EB513" s="3" t="s">
        <v>155</v>
      </c>
      <c r="EC513" s="3" t="s">
        <v>155</v>
      </c>
      <c r="ED513" s="3" t="s">
        <v>155</v>
      </c>
      <c r="EE513" s="3" t="s">
        <v>155</v>
      </c>
      <c r="EF513" s="3" t="s">
        <v>155</v>
      </c>
      <c r="EG513" s="3" t="s">
        <v>155</v>
      </c>
      <c r="EH513" s="3" t="s">
        <v>204</v>
      </c>
      <c r="EI513" s="3" t="s">
        <v>204</v>
      </c>
      <c r="EJ513" s="3" t="s">
        <v>204</v>
      </c>
      <c r="EK513" s="3" t="s">
        <v>182</v>
      </c>
      <c r="EL513" s="3" t="s">
        <v>182</v>
      </c>
      <c r="EM513" s="3" t="s">
        <v>204</v>
      </c>
      <c r="EN513" s="3" t="s">
        <v>182</v>
      </c>
      <c r="EO513" s="3" t="s">
        <v>205</v>
      </c>
      <c r="EP513" s="3" t="s">
        <v>205</v>
      </c>
      <c r="EQ513" s="3" t="s">
        <v>205</v>
      </c>
      <c r="ER513" s="3" t="s">
        <v>192</v>
      </c>
      <c r="ES513" s="3" t="s">
        <v>192</v>
      </c>
      <c r="ET513" s="3" t="s">
        <v>192</v>
      </c>
      <c r="EU513" s="3" t="s">
        <v>205</v>
      </c>
      <c r="EV513" s="3" t="s">
        <v>829</v>
      </c>
      <c r="EW513" s="4" t="str">
        <f>TEXT("6290539291632537802","0")</f>
        <v>6290539291632537802</v>
      </c>
    </row>
    <row r="514">
      <c r="A514" s="2">
        <v>45861.020787037036</v>
      </c>
      <c r="B514" s="3" t="s">
        <v>153</v>
      </c>
      <c r="C514" s="3" t="s">
        <v>155</v>
      </c>
      <c r="E514" s="3" t="s">
        <v>155</v>
      </c>
      <c r="F514" s="3" t="s">
        <v>153</v>
      </c>
      <c r="G514" s="3" t="s">
        <v>155</v>
      </c>
      <c r="J514" s="3" t="s">
        <v>186</v>
      </c>
      <c r="M514" s="3" t="s">
        <v>157</v>
      </c>
      <c r="S514" s="3" t="s">
        <v>158</v>
      </c>
      <c r="W514" s="3" t="s">
        <v>157</v>
      </c>
      <c r="AC514" s="3" t="s">
        <v>158</v>
      </c>
      <c r="AG514" s="3" t="s">
        <v>224</v>
      </c>
      <c r="AH514" s="3">
        <v>2020.0</v>
      </c>
      <c r="AI514" s="3" t="s">
        <v>187</v>
      </c>
      <c r="AK514" s="3" t="s">
        <v>258</v>
      </c>
      <c r="AN514" s="3" t="s">
        <v>189</v>
      </c>
      <c r="AP514" s="3" t="s">
        <v>210</v>
      </c>
      <c r="AQ514" s="3" t="s">
        <v>210</v>
      </c>
      <c r="AR514" s="3" t="s">
        <v>190</v>
      </c>
      <c r="AS514" s="3" t="s">
        <v>210</v>
      </c>
      <c r="AT514" s="3" t="s">
        <v>218</v>
      </c>
      <c r="AU514" s="3" t="s">
        <v>153</v>
      </c>
      <c r="AV514" s="3" t="s">
        <v>153</v>
      </c>
      <c r="AW514" s="3" t="s">
        <v>315</v>
      </c>
      <c r="AX514" s="3" t="s">
        <v>153</v>
      </c>
      <c r="AY514" s="3" t="s">
        <v>244</v>
      </c>
      <c r="AZ514" s="3" t="s">
        <v>155</v>
      </c>
      <c r="BA514" s="3" t="s">
        <v>155</v>
      </c>
      <c r="BB514" s="3" t="s">
        <v>255</v>
      </c>
      <c r="BC514" s="3" t="s">
        <v>155</v>
      </c>
      <c r="BD514" s="3" t="s">
        <v>153</v>
      </c>
      <c r="BE514" s="3" t="s">
        <v>227</v>
      </c>
      <c r="BF514" s="3" t="s">
        <v>227</v>
      </c>
      <c r="BG514" s="3" t="s">
        <v>227</v>
      </c>
      <c r="BH514" s="3" t="s">
        <v>227</v>
      </c>
      <c r="BI514" s="3" t="s">
        <v>195</v>
      </c>
      <c r="BJ514" s="3" t="s">
        <v>193</v>
      </c>
      <c r="BK514" s="3" t="s">
        <v>192</v>
      </c>
      <c r="BL514" s="3" t="s">
        <v>193</v>
      </c>
      <c r="BM514" s="3" t="s">
        <v>193</v>
      </c>
      <c r="BN514" s="3" t="s">
        <v>193</v>
      </c>
      <c r="BO514" s="3" t="s">
        <v>193</v>
      </c>
      <c r="BP514" s="3" t="s">
        <v>193</v>
      </c>
      <c r="BQ514" s="3" t="s">
        <v>196</v>
      </c>
      <c r="BR514" s="3" t="s">
        <v>196</v>
      </c>
      <c r="BS514" s="3" t="s">
        <v>196</v>
      </c>
      <c r="BT514" s="3" t="s">
        <v>196</v>
      </c>
      <c r="BU514" s="3" t="s">
        <v>196</v>
      </c>
      <c r="BV514" s="3" t="s">
        <v>196</v>
      </c>
      <c r="BW514" s="3" t="s">
        <v>197</v>
      </c>
      <c r="BX514" s="3" t="s">
        <v>193</v>
      </c>
      <c r="BY514" s="3" t="s">
        <v>192</v>
      </c>
      <c r="BZ514" s="3" t="s">
        <v>193</v>
      </c>
      <c r="CA514" s="3" t="s">
        <v>193</v>
      </c>
      <c r="CB514" s="3" t="s">
        <v>155</v>
      </c>
      <c r="CF514" s="3" t="s">
        <v>155</v>
      </c>
      <c r="CG514" s="3" t="s">
        <v>155</v>
      </c>
      <c r="CH514" s="3">
        <v>3.0</v>
      </c>
      <c r="CI514" s="3" t="s">
        <v>172</v>
      </c>
      <c r="CS514" s="3" t="s">
        <v>155</v>
      </c>
      <c r="CY514" s="3" t="s">
        <v>221</v>
      </c>
      <c r="CZ514" s="3" t="s">
        <v>179</v>
      </c>
      <c r="DA514" s="3" t="s">
        <v>179</v>
      </c>
      <c r="DB514" s="3" t="s">
        <v>179</v>
      </c>
      <c r="DC514" s="3" t="s">
        <v>179</v>
      </c>
      <c r="DD514" s="3" t="s">
        <v>179</v>
      </c>
      <c r="DE514" s="3" t="s">
        <v>179</v>
      </c>
      <c r="DF514" s="3" t="s">
        <v>201</v>
      </c>
      <c r="DG514" s="3" t="s">
        <v>201</v>
      </c>
      <c r="DH514" s="3" t="s">
        <v>201</v>
      </c>
      <c r="DI514" s="3" t="s">
        <v>201</v>
      </c>
      <c r="DJ514" s="3" t="s">
        <v>201</v>
      </c>
      <c r="DK514" s="3" t="s">
        <v>196</v>
      </c>
      <c r="DL514" s="3" t="s">
        <v>196</v>
      </c>
      <c r="DM514" s="3" t="s">
        <v>196</v>
      </c>
      <c r="DN514" s="3" t="s">
        <v>196</v>
      </c>
      <c r="DO514" s="3" t="s">
        <v>196</v>
      </c>
      <c r="DP514" s="3" t="s">
        <v>196</v>
      </c>
      <c r="DQ514" s="3" t="s">
        <v>196</v>
      </c>
      <c r="DR514" s="3" t="s">
        <v>196</v>
      </c>
      <c r="DS514" s="3" t="s">
        <v>196</v>
      </c>
      <c r="DT514" s="3" t="s">
        <v>196</v>
      </c>
      <c r="DU514" s="3" t="s">
        <v>196</v>
      </c>
      <c r="DV514" s="3" t="s">
        <v>196</v>
      </c>
      <c r="DW514" s="3" t="s">
        <v>196</v>
      </c>
      <c r="DX514" s="3" t="s">
        <v>196</v>
      </c>
      <c r="DY514" s="3" t="s">
        <v>196</v>
      </c>
      <c r="DZ514" s="3" t="s">
        <v>196</v>
      </c>
      <c r="EA514" s="3" t="s">
        <v>155</v>
      </c>
      <c r="EB514" s="3" t="s">
        <v>155</v>
      </c>
      <c r="EC514" s="3" t="s">
        <v>155</v>
      </c>
      <c r="ED514" s="3" t="s">
        <v>155</v>
      </c>
      <c r="EE514" s="3" t="s">
        <v>155</v>
      </c>
      <c r="EF514" s="3" t="s">
        <v>155</v>
      </c>
      <c r="EG514" s="3" t="s">
        <v>155</v>
      </c>
      <c r="EH514" s="3" t="s">
        <v>204</v>
      </c>
      <c r="EI514" s="3" t="s">
        <v>222</v>
      </c>
      <c r="EJ514" s="3" t="s">
        <v>204</v>
      </c>
      <c r="EK514" s="3" t="s">
        <v>215</v>
      </c>
      <c r="EL514" s="3" t="s">
        <v>215</v>
      </c>
      <c r="EM514" s="3" t="s">
        <v>215</v>
      </c>
      <c r="EN514" s="3" t="s">
        <v>215</v>
      </c>
      <c r="EO514" s="3" t="s">
        <v>206</v>
      </c>
      <c r="EP514" s="3" t="s">
        <v>193</v>
      </c>
      <c r="EQ514" s="3" t="s">
        <v>193</v>
      </c>
      <c r="ER514" s="3" t="s">
        <v>192</v>
      </c>
      <c r="ES514" s="3" t="s">
        <v>192</v>
      </c>
      <c r="ET514" s="3" t="s">
        <v>206</v>
      </c>
      <c r="EU514" s="3" t="s">
        <v>192</v>
      </c>
      <c r="EV514" s="3" t="s">
        <v>830</v>
      </c>
      <c r="EW514" s="4" t="str">
        <f>TEXT("6290541968012359830","0")</f>
        <v>6290541968012359830</v>
      </c>
    </row>
    <row r="515">
      <c r="A515" s="2">
        <v>45861.04472222222</v>
      </c>
      <c r="B515" s="3" t="s">
        <v>153</v>
      </c>
      <c r="C515" s="3" t="s">
        <v>155</v>
      </c>
      <c r="E515" s="3" t="s">
        <v>155</v>
      </c>
      <c r="F515" s="3" t="s">
        <v>153</v>
      </c>
      <c r="G515" s="3" t="s">
        <v>155</v>
      </c>
      <c r="J515" s="3" t="s">
        <v>186</v>
      </c>
      <c r="O515" s="3" t="s">
        <v>186</v>
      </c>
      <c r="S515" s="3" t="s">
        <v>158</v>
      </c>
      <c r="Y515" s="3" t="s">
        <v>186</v>
      </c>
      <c r="AD515" s="3" t="s">
        <v>186</v>
      </c>
      <c r="AG515" s="3" t="s">
        <v>217</v>
      </c>
      <c r="AH515" s="3">
        <v>2000.0</v>
      </c>
      <c r="AI515" s="3" t="s">
        <v>187</v>
      </c>
      <c r="AL515" s="3" t="s">
        <v>237</v>
      </c>
      <c r="AN515" s="3" t="s">
        <v>270</v>
      </c>
      <c r="AP515" s="3" t="s">
        <v>190</v>
      </c>
      <c r="AQ515" s="3" t="s">
        <v>210</v>
      </c>
      <c r="AR515" s="3" t="s">
        <v>210</v>
      </c>
      <c r="AS515" s="3" t="s">
        <v>243</v>
      </c>
      <c r="AT515" s="3" t="s">
        <v>218</v>
      </c>
      <c r="AU515" s="3" t="s">
        <v>153</v>
      </c>
      <c r="AV515" s="3" t="s">
        <v>153</v>
      </c>
      <c r="AW515" s="3" t="s">
        <v>163</v>
      </c>
      <c r="AX515" s="3" t="s">
        <v>153</v>
      </c>
      <c r="AY515" s="3" t="s">
        <v>293</v>
      </c>
      <c r="BD515" s="3" t="s">
        <v>153</v>
      </c>
      <c r="BE515" s="3" t="s">
        <v>156</v>
      </c>
      <c r="BF515" s="3" t="s">
        <v>191</v>
      </c>
      <c r="BG515" s="3" t="s">
        <v>156</v>
      </c>
      <c r="BH515" s="3" t="s">
        <v>191</v>
      </c>
      <c r="BI515" s="3" t="s">
        <v>192</v>
      </c>
      <c r="BJ515" s="3" t="s">
        <v>192</v>
      </c>
      <c r="BK515" s="3" t="s">
        <v>192</v>
      </c>
      <c r="BL515" s="3" t="s">
        <v>192</v>
      </c>
      <c r="BM515" s="3" t="s">
        <v>192</v>
      </c>
      <c r="BN515" s="3" t="s">
        <v>192</v>
      </c>
      <c r="BO515" s="3" t="s">
        <v>192</v>
      </c>
      <c r="BP515" s="3" t="s">
        <v>192</v>
      </c>
      <c r="BQ515" s="3" t="s">
        <v>166</v>
      </c>
      <c r="BR515" s="3" t="s">
        <v>197</v>
      </c>
      <c r="BS515" s="3" t="s">
        <v>197</v>
      </c>
      <c r="BT515" s="3" t="s">
        <v>197</v>
      </c>
      <c r="BU515" s="3" t="s">
        <v>197</v>
      </c>
      <c r="BV515" s="3" t="s">
        <v>197</v>
      </c>
      <c r="BW515" s="3" t="s">
        <v>196</v>
      </c>
      <c r="BX515" s="3" t="s">
        <v>165</v>
      </c>
      <c r="BY515" s="3" t="s">
        <v>193</v>
      </c>
      <c r="BZ515" s="3" t="s">
        <v>192</v>
      </c>
      <c r="CA515" s="3" t="s">
        <v>165</v>
      </c>
      <c r="CB515" s="3" t="s">
        <v>155</v>
      </c>
      <c r="CF515" s="3" t="s">
        <v>259</v>
      </c>
      <c r="CG515" s="3" t="s">
        <v>155</v>
      </c>
      <c r="CH515" s="3">
        <v>5.0</v>
      </c>
      <c r="CI515" s="3" t="s">
        <v>172</v>
      </c>
      <c r="CS515" s="3" t="s">
        <v>155</v>
      </c>
      <c r="CY515" s="3" t="s">
        <v>201</v>
      </c>
      <c r="CZ515" s="3" t="s">
        <v>199</v>
      </c>
      <c r="DA515" s="3" t="s">
        <v>199</v>
      </c>
      <c r="DB515" s="3" t="s">
        <v>199</v>
      </c>
      <c r="DC515" s="3" t="s">
        <v>179</v>
      </c>
      <c r="DD515" s="3" t="s">
        <v>199</v>
      </c>
      <c r="DE515" s="3" t="s">
        <v>179</v>
      </c>
      <c r="DF515" s="3" t="s">
        <v>230</v>
      </c>
      <c r="DG515" s="3" t="s">
        <v>180</v>
      </c>
      <c r="DH515" s="3" t="s">
        <v>201</v>
      </c>
      <c r="DI515" s="3" t="s">
        <v>180</v>
      </c>
      <c r="DJ515" s="3" t="s">
        <v>180</v>
      </c>
      <c r="DK515" s="3" t="s">
        <v>181</v>
      </c>
      <c r="DL515" s="3" t="s">
        <v>196</v>
      </c>
      <c r="DM515" s="3" t="s">
        <v>197</v>
      </c>
      <c r="DN515" s="3" t="s">
        <v>203</v>
      </c>
      <c r="DO515" s="3" t="s">
        <v>181</v>
      </c>
      <c r="DP515" s="3" t="s">
        <v>196</v>
      </c>
      <c r="DQ515" s="3" t="s">
        <v>181</v>
      </c>
      <c r="DR515" s="3" t="s">
        <v>181</v>
      </c>
      <c r="DS515" s="3" t="s">
        <v>196</v>
      </c>
      <c r="DT515" s="3" t="s">
        <v>203</v>
      </c>
      <c r="DU515" s="3" t="s">
        <v>196</v>
      </c>
      <c r="DV515" s="3" t="s">
        <v>181</v>
      </c>
      <c r="DW515" s="3" t="s">
        <v>203</v>
      </c>
      <c r="DX515" s="3" t="s">
        <v>181</v>
      </c>
      <c r="DY515" s="3" t="s">
        <v>181</v>
      </c>
      <c r="DZ515" s="3" t="s">
        <v>181</v>
      </c>
      <c r="EA515" s="3" t="s">
        <v>310</v>
      </c>
      <c r="EB515" s="3" t="s">
        <v>274</v>
      </c>
      <c r="EC515" s="3" t="s">
        <v>274</v>
      </c>
      <c r="ED515" s="3" t="s">
        <v>214</v>
      </c>
      <c r="EE515" s="3" t="s">
        <v>274</v>
      </c>
      <c r="EF515" s="3" t="s">
        <v>274</v>
      </c>
      <c r="EG515" s="3" t="s">
        <v>155</v>
      </c>
      <c r="EH515" s="3" t="s">
        <v>182</v>
      </c>
      <c r="EI515" s="3" t="s">
        <v>215</v>
      </c>
      <c r="EJ515" s="3" t="s">
        <v>215</v>
      </c>
      <c r="EK515" s="3" t="s">
        <v>182</v>
      </c>
      <c r="EL515" s="3" t="s">
        <v>215</v>
      </c>
      <c r="EM515" s="3" t="s">
        <v>247</v>
      </c>
      <c r="EN515" s="3" t="s">
        <v>215</v>
      </c>
      <c r="EO515" s="3" t="s">
        <v>183</v>
      </c>
      <c r="EP515" s="3" t="s">
        <v>193</v>
      </c>
      <c r="EQ515" s="3" t="s">
        <v>193</v>
      </c>
      <c r="ER515" s="3" t="s">
        <v>206</v>
      </c>
      <c r="ES515" s="3" t="s">
        <v>193</v>
      </c>
      <c r="ET515" s="3" t="s">
        <v>193</v>
      </c>
      <c r="EU515" s="3" t="s">
        <v>193</v>
      </c>
      <c r="EV515" s="3" t="s">
        <v>831</v>
      </c>
      <c r="EW515" s="4" t="str">
        <f>TEXT("6290562642238800804","0")</f>
        <v>6290562642238800804</v>
      </c>
    </row>
    <row r="516">
      <c r="A516" s="2">
        <v>45861.06831018518</v>
      </c>
      <c r="B516" s="3" t="s">
        <v>153</v>
      </c>
      <c r="C516" s="3" t="s">
        <v>155</v>
      </c>
      <c r="E516" s="3" t="s">
        <v>155</v>
      </c>
      <c r="F516" s="3" t="s">
        <v>155</v>
      </c>
      <c r="G516" s="3" t="s">
        <v>155</v>
      </c>
      <c r="J516" s="3" t="s">
        <v>186</v>
      </c>
      <c r="O516" s="3" t="s">
        <v>186</v>
      </c>
      <c r="S516" s="3" t="s">
        <v>158</v>
      </c>
      <c r="W516" s="3" t="s">
        <v>157</v>
      </c>
      <c r="AC516" s="3" t="s">
        <v>158</v>
      </c>
      <c r="AG516" s="3" t="s">
        <v>224</v>
      </c>
      <c r="AH516" s="3">
        <v>2021.0</v>
      </c>
      <c r="AI516" s="3" t="s">
        <v>253</v>
      </c>
      <c r="AP516" s="3" t="s">
        <v>190</v>
      </c>
      <c r="AQ516" s="3" t="s">
        <v>190</v>
      </c>
      <c r="AR516" s="3" t="s">
        <v>190</v>
      </c>
      <c r="AS516" s="3" t="s">
        <v>190</v>
      </c>
      <c r="AT516" s="3" t="s">
        <v>234</v>
      </c>
      <c r="AU516" s="3" t="s">
        <v>153</v>
      </c>
      <c r="AV516" s="3" t="s">
        <v>155</v>
      </c>
      <c r="BD516" s="3" t="s">
        <v>153</v>
      </c>
      <c r="BE516" s="3" t="s">
        <v>227</v>
      </c>
      <c r="BF516" s="3" t="s">
        <v>227</v>
      </c>
      <c r="BG516" s="3" t="s">
        <v>227</v>
      </c>
      <c r="BH516" s="3" t="s">
        <v>227</v>
      </c>
      <c r="BI516" s="3" t="s">
        <v>192</v>
      </c>
      <c r="BJ516" s="3" t="s">
        <v>193</v>
      </c>
      <c r="BK516" s="3" t="s">
        <v>195</v>
      </c>
      <c r="BL516" s="3" t="s">
        <v>194</v>
      </c>
      <c r="BM516" s="3" t="s">
        <v>194</v>
      </c>
      <c r="BN516" s="3" t="s">
        <v>192</v>
      </c>
      <c r="BO516" s="3" t="s">
        <v>193</v>
      </c>
      <c r="BP516" s="3" t="s">
        <v>195</v>
      </c>
      <c r="BQ516" s="3" t="s">
        <v>203</v>
      </c>
      <c r="BR516" s="3" t="s">
        <v>203</v>
      </c>
      <c r="BS516" s="3" t="s">
        <v>196</v>
      </c>
      <c r="BT516" s="3" t="s">
        <v>196</v>
      </c>
      <c r="BU516" s="3" t="s">
        <v>196</v>
      </c>
      <c r="BV516" s="3" t="s">
        <v>196</v>
      </c>
      <c r="BW516" s="3" t="s">
        <v>196</v>
      </c>
      <c r="BX516" s="3" t="s">
        <v>193</v>
      </c>
      <c r="BY516" s="3" t="s">
        <v>195</v>
      </c>
      <c r="BZ516" s="3" t="s">
        <v>193</v>
      </c>
      <c r="CA516" s="3" t="s">
        <v>194</v>
      </c>
      <c r="CB516" s="3" t="s">
        <v>155</v>
      </c>
      <c r="CF516" s="3" t="s">
        <v>155</v>
      </c>
      <c r="CG516" s="3" t="s">
        <v>256</v>
      </c>
      <c r="CH516" s="3">
        <v>2.0</v>
      </c>
      <c r="CI516" s="3" t="s">
        <v>172</v>
      </c>
      <c r="CS516" s="3" t="s">
        <v>155</v>
      </c>
      <c r="CY516" s="3" t="s">
        <v>180</v>
      </c>
      <c r="CZ516" s="3" t="s">
        <v>179</v>
      </c>
      <c r="DA516" s="3" t="s">
        <v>179</v>
      </c>
      <c r="DB516" s="3" t="s">
        <v>200</v>
      </c>
      <c r="DC516" s="3" t="s">
        <v>200</v>
      </c>
      <c r="DD516" s="3" t="s">
        <v>200</v>
      </c>
      <c r="DE516" s="3" t="s">
        <v>200</v>
      </c>
      <c r="DF516" s="3" t="s">
        <v>230</v>
      </c>
      <c r="DG516" s="3" t="s">
        <v>230</v>
      </c>
      <c r="DH516" s="3" t="s">
        <v>180</v>
      </c>
      <c r="DI516" s="3" t="s">
        <v>180</v>
      </c>
      <c r="DJ516" s="3" t="s">
        <v>230</v>
      </c>
      <c r="DK516" s="3" t="s">
        <v>196</v>
      </c>
      <c r="DL516" s="3" t="s">
        <v>196</v>
      </c>
      <c r="DM516" s="3" t="s">
        <v>197</v>
      </c>
      <c r="DN516" s="3" t="s">
        <v>202</v>
      </c>
      <c r="DO516" s="3" t="s">
        <v>197</v>
      </c>
      <c r="DP516" s="3" t="s">
        <v>202</v>
      </c>
      <c r="DQ516" s="3" t="s">
        <v>197</v>
      </c>
      <c r="DR516" s="3" t="s">
        <v>202</v>
      </c>
      <c r="DS516" s="3" t="s">
        <v>202</v>
      </c>
      <c r="DT516" s="3" t="s">
        <v>202</v>
      </c>
      <c r="DU516" s="3" t="s">
        <v>202</v>
      </c>
      <c r="DV516" s="3" t="s">
        <v>202</v>
      </c>
      <c r="DW516" s="3" t="s">
        <v>202</v>
      </c>
      <c r="DX516" s="3" t="s">
        <v>197</v>
      </c>
      <c r="DY516" s="3" t="s">
        <v>197</v>
      </c>
      <c r="DZ516" s="3" t="s">
        <v>197</v>
      </c>
      <c r="EA516" s="3" t="s">
        <v>155</v>
      </c>
      <c r="EB516" s="3" t="s">
        <v>155</v>
      </c>
      <c r="EC516" s="3" t="s">
        <v>155</v>
      </c>
      <c r="ED516" s="3" t="s">
        <v>155</v>
      </c>
      <c r="EE516" s="3" t="s">
        <v>155</v>
      </c>
      <c r="EF516" s="3" t="s">
        <v>155</v>
      </c>
      <c r="EG516" s="3" t="s">
        <v>155</v>
      </c>
      <c r="EH516" s="3" t="s">
        <v>204</v>
      </c>
      <c r="EI516" s="3" t="s">
        <v>204</v>
      </c>
      <c r="EJ516" s="3" t="s">
        <v>204</v>
      </c>
      <c r="EK516" s="3" t="s">
        <v>215</v>
      </c>
      <c r="EL516" s="3" t="s">
        <v>182</v>
      </c>
      <c r="EM516" s="3" t="s">
        <v>222</v>
      </c>
      <c r="EN516" s="3" t="s">
        <v>222</v>
      </c>
      <c r="EO516" s="3" t="s">
        <v>205</v>
      </c>
      <c r="EP516" s="3" t="s">
        <v>205</v>
      </c>
      <c r="EQ516" s="3" t="s">
        <v>205</v>
      </c>
      <c r="ER516" s="3" t="s">
        <v>205</v>
      </c>
      <c r="ES516" s="3" t="s">
        <v>192</v>
      </c>
      <c r="ET516" s="3" t="s">
        <v>192</v>
      </c>
      <c r="EU516" s="3" t="s">
        <v>192</v>
      </c>
      <c r="EV516" s="3" t="s">
        <v>832</v>
      </c>
      <c r="EW516" s="4" t="str">
        <f>TEXT("6290583028753867622","0")</f>
        <v>6290583028753867622</v>
      </c>
    </row>
    <row r="517">
      <c r="A517" s="2">
        <v>45861.078356481485</v>
      </c>
      <c r="B517" s="3" t="s">
        <v>153</v>
      </c>
      <c r="C517" s="3" t="s">
        <v>155</v>
      </c>
      <c r="E517" s="3" t="s">
        <v>155</v>
      </c>
      <c r="F517" s="3" t="s">
        <v>153</v>
      </c>
      <c r="G517" s="3" t="s">
        <v>155</v>
      </c>
      <c r="J517" s="3" t="s">
        <v>186</v>
      </c>
      <c r="O517" s="3" t="s">
        <v>186</v>
      </c>
      <c r="S517" s="3" t="s">
        <v>158</v>
      </c>
      <c r="AA517" s="3" t="s">
        <v>156</v>
      </c>
      <c r="AF517" s="3" t="s">
        <v>156</v>
      </c>
      <c r="AG517" s="3" t="s">
        <v>224</v>
      </c>
      <c r="AH517" s="3">
        <v>2018.0</v>
      </c>
      <c r="AI517" s="3" t="s">
        <v>187</v>
      </c>
      <c r="AJ517" s="3" t="s">
        <v>188</v>
      </c>
      <c r="AN517" s="3" t="s">
        <v>246</v>
      </c>
      <c r="AP517" s="3" t="s">
        <v>250</v>
      </c>
      <c r="AQ517" s="3" t="s">
        <v>250</v>
      </c>
      <c r="AR517" s="3" t="s">
        <v>250</v>
      </c>
      <c r="AS517" s="3" t="s">
        <v>250</v>
      </c>
      <c r="AT517" s="3" t="s">
        <v>162</v>
      </c>
      <c r="AU517" s="3" t="s">
        <v>153</v>
      </c>
      <c r="AV517" s="3" t="s">
        <v>155</v>
      </c>
      <c r="BD517" s="3" t="s">
        <v>153</v>
      </c>
      <c r="BE517" s="3" t="s">
        <v>156</v>
      </c>
      <c r="BF517" s="3" t="s">
        <v>213</v>
      </c>
      <c r="BG517" s="3" t="s">
        <v>156</v>
      </c>
      <c r="BH517" s="3" t="s">
        <v>213</v>
      </c>
      <c r="BI517" s="3" t="s">
        <v>193</v>
      </c>
      <c r="BJ517" s="3" t="s">
        <v>193</v>
      </c>
      <c r="BK517" s="3" t="s">
        <v>165</v>
      </c>
      <c r="BL517" s="3" t="s">
        <v>165</v>
      </c>
      <c r="BM517" s="3" t="s">
        <v>165</v>
      </c>
      <c r="BN517" s="3" t="s">
        <v>194</v>
      </c>
      <c r="BO517" s="3" t="s">
        <v>194</v>
      </c>
      <c r="BP517" s="3" t="s">
        <v>193</v>
      </c>
      <c r="BQ517" s="3" t="s">
        <v>196</v>
      </c>
      <c r="BR517" s="3" t="s">
        <v>181</v>
      </c>
      <c r="BS517" s="3" t="s">
        <v>196</v>
      </c>
      <c r="BT517" s="3" t="s">
        <v>197</v>
      </c>
      <c r="BU517" s="3" t="s">
        <v>181</v>
      </c>
      <c r="BV517" s="3" t="s">
        <v>196</v>
      </c>
      <c r="BW517" s="3" t="s">
        <v>196</v>
      </c>
      <c r="BX517" s="3" t="s">
        <v>193</v>
      </c>
      <c r="BY517" s="3" t="s">
        <v>193</v>
      </c>
      <c r="BZ517" s="3" t="s">
        <v>193</v>
      </c>
      <c r="CA517" s="3" t="s">
        <v>192</v>
      </c>
      <c r="CB517" s="3" t="s">
        <v>155</v>
      </c>
      <c r="CF517" s="3" t="s">
        <v>155</v>
      </c>
      <c r="CG517" s="3" t="s">
        <v>256</v>
      </c>
      <c r="CH517" s="3">
        <v>8.0</v>
      </c>
      <c r="CI517" s="3" t="s">
        <v>172</v>
      </c>
      <c r="CS517" s="3" t="s">
        <v>155</v>
      </c>
      <c r="CY517" s="3" t="s">
        <v>180</v>
      </c>
      <c r="CZ517" s="3" t="s">
        <v>179</v>
      </c>
      <c r="DA517" s="3" t="s">
        <v>199</v>
      </c>
      <c r="DB517" s="3" t="s">
        <v>229</v>
      </c>
      <c r="DC517" s="3" t="s">
        <v>229</v>
      </c>
      <c r="DD517" s="3" t="s">
        <v>229</v>
      </c>
      <c r="DE517" s="3" t="s">
        <v>179</v>
      </c>
      <c r="DF517" s="3" t="s">
        <v>230</v>
      </c>
      <c r="DG517" s="3" t="s">
        <v>230</v>
      </c>
      <c r="DH517" s="3" t="s">
        <v>180</v>
      </c>
      <c r="DI517" s="3" t="s">
        <v>201</v>
      </c>
      <c r="DJ517" s="3" t="s">
        <v>180</v>
      </c>
      <c r="DK517" s="3" t="s">
        <v>197</v>
      </c>
      <c r="DL517" s="3" t="s">
        <v>202</v>
      </c>
      <c r="DM517" s="3" t="s">
        <v>197</v>
      </c>
      <c r="DN517" s="3" t="s">
        <v>202</v>
      </c>
      <c r="DO517" s="3" t="s">
        <v>203</v>
      </c>
      <c r="DP517" s="3" t="s">
        <v>196</v>
      </c>
      <c r="DQ517" s="3" t="s">
        <v>202</v>
      </c>
      <c r="DR517" s="3" t="s">
        <v>202</v>
      </c>
      <c r="DS517" s="3" t="s">
        <v>203</v>
      </c>
      <c r="DT517" s="3" t="s">
        <v>203</v>
      </c>
      <c r="DU517" s="3" t="s">
        <v>181</v>
      </c>
      <c r="DV517" s="3" t="s">
        <v>202</v>
      </c>
      <c r="DW517" s="3" t="s">
        <v>202</v>
      </c>
      <c r="DX517" s="3" t="s">
        <v>202</v>
      </c>
      <c r="DY517" s="3" t="s">
        <v>202</v>
      </c>
      <c r="DZ517" s="3" t="s">
        <v>202</v>
      </c>
      <c r="EA517" s="3" t="s">
        <v>155</v>
      </c>
      <c r="EB517" s="3" t="s">
        <v>155</v>
      </c>
      <c r="EC517" s="3" t="s">
        <v>155</v>
      </c>
      <c r="ED517" s="3" t="s">
        <v>155</v>
      </c>
      <c r="EE517" s="3" t="s">
        <v>155</v>
      </c>
      <c r="EF517" s="3" t="s">
        <v>155</v>
      </c>
      <c r="EG517" s="3" t="s">
        <v>155</v>
      </c>
      <c r="EH517" s="3" t="s">
        <v>204</v>
      </c>
      <c r="EI517" s="3" t="s">
        <v>204</v>
      </c>
      <c r="EJ517" s="3" t="s">
        <v>204</v>
      </c>
      <c r="EK517" s="3" t="s">
        <v>204</v>
      </c>
      <c r="EL517" s="3" t="s">
        <v>182</v>
      </c>
      <c r="EM517" s="3" t="s">
        <v>204</v>
      </c>
      <c r="EN517" s="3" t="s">
        <v>204</v>
      </c>
      <c r="EO517" s="3" t="s">
        <v>205</v>
      </c>
      <c r="EP517" s="3" t="s">
        <v>205</v>
      </c>
      <c r="EQ517" s="3" t="s">
        <v>205</v>
      </c>
      <c r="ER517" s="3" t="s">
        <v>192</v>
      </c>
      <c r="ES517" s="3" t="s">
        <v>193</v>
      </c>
      <c r="ET517" s="3" t="s">
        <v>192</v>
      </c>
      <c r="EU517" s="3" t="s">
        <v>205</v>
      </c>
      <c r="EV517" s="3" t="s">
        <v>833</v>
      </c>
      <c r="EW517" s="4" t="str">
        <f>TEXT("6290591701822057485","0")</f>
        <v>6290591701822057485</v>
      </c>
    </row>
    <row r="518">
      <c r="A518" s="2">
        <v>45861.27909722222</v>
      </c>
      <c r="B518" s="3" t="s">
        <v>155</v>
      </c>
      <c r="EW518" s="4" t="str">
        <f>TEXT("6290765142948464508","0")</f>
        <v>6290765142948464508</v>
      </c>
    </row>
    <row r="519">
      <c r="A519" s="2">
        <v>45861.316608796296</v>
      </c>
      <c r="B519" s="3" t="s">
        <v>153</v>
      </c>
      <c r="C519" s="3" t="s">
        <v>155</v>
      </c>
      <c r="E519" s="3" t="s">
        <v>155</v>
      </c>
      <c r="F519" s="3" t="s">
        <v>155</v>
      </c>
      <c r="G519" s="3" t="s">
        <v>155</v>
      </c>
      <c r="I519" s="3" t="s">
        <v>158</v>
      </c>
      <c r="M519" s="3" t="s">
        <v>157</v>
      </c>
      <c r="R519" s="3" t="s">
        <v>157</v>
      </c>
      <c r="W519" s="3" t="s">
        <v>157</v>
      </c>
      <c r="AB519" s="3" t="s">
        <v>157</v>
      </c>
      <c r="AG519" s="3" t="s">
        <v>217</v>
      </c>
      <c r="AH519" s="3">
        <v>2018.0</v>
      </c>
      <c r="AI519" s="3" t="s">
        <v>187</v>
      </c>
      <c r="AJ519" s="3" t="s">
        <v>188</v>
      </c>
      <c r="AN519" s="3" t="s">
        <v>314</v>
      </c>
      <c r="AP519" s="3" t="s">
        <v>225</v>
      </c>
      <c r="AQ519" s="3" t="s">
        <v>225</v>
      </c>
      <c r="AR519" s="3" t="s">
        <v>225</v>
      </c>
      <c r="AS519" s="3" t="s">
        <v>225</v>
      </c>
      <c r="AT519" s="3" t="s">
        <v>251</v>
      </c>
      <c r="AU519" s="3" t="s">
        <v>155</v>
      </c>
      <c r="BD519" s="3" t="s">
        <v>153</v>
      </c>
      <c r="BE519" s="3" t="s">
        <v>191</v>
      </c>
      <c r="BF519" s="3" t="s">
        <v>164</v>
      </c>
      <c r="BG519" s="3" t="s">
        <v>191</v>
      </c>
      <c r="BH519" s="3" t="s">
        <v>191</v>
      </c>
      <c r="BI519" s="3" t="s">
        <v>193</v>
      </c>
      <c r="BJ519" s="3" t="s">
        <v>193</v>
      </c>
      <c r="BK519" s="3" t="s">
        <v>193</v>
      </c>
      <c r="BL519" s="3" t="s">
        <v>193</v>
      </c>
      <c r="BM519" s="3" t="s">
        <v>193</v>
      </c>
      <c r="BN519" s="3" t="s">
        <v>193</v>
      </c>
      <c r="BO519" s="3" t="s">
        <v>193</v>
      </c>
      <c r="BP519" s="3" t="s">
        <v>193</v>
      </c>
      <c r="BQ519" s="3" t="s">
        <v>196</v>
      </c>
      <c r="BR519" s="3" t="s">
        <v>196</v>
      </c>
      <c r="BS519" s="3" t="s">
        <v>196</v>
      </c>
      <c r="BT519" s="3" t="s">
        <v>196</v>
      </c>
      <c r="BU519" s="3" t="s">
        <v>196</v>
      </c>
      <c r="BV519" s="3" t="s">
        <v>196</v>
      </c>
      <c r="BW519" s="3" t="s">
        <v>196</v>
      </c>
      <c r="CB519" s="3" t="s">
        <v>155</v>
      </c>
      <c r="CF519" s="3" t="s">
        <v>155</v>
      </c>
      <c r="CG519" s="3" t="s">
        <v>155</v>
      </c>
      <c r="CH519" s="3">
        <v>2.0</v>
      </c>
      <c r="CI519" s="3" t="s">
        <v>172</v>
      </c>
      <c r="CS519" s="3" t="s">
        <v>155</v>
      </c>
      <c r="CY519" s="3" t="s">
        <v>180</v>
      </c>
      <c r="CZ519" s="3" t="s">
        <v>199</v>
      </c>
      <c r="DA519" s="3" t="s">
        <v>199</v>
      </c>
      <c r="DB519" s="3" t="s">
        <v>199</v>
      </c>
      <c r="DC519" s="3" t="s">
        <v>199</v>
      </c>
      <c r="DD519" s="3" t="s">
        <v>199</v>
      </c>
      <c r="DE519" s="3" t="s">
        <v>199</v>
      </c>
      <c r="DF519" s="3" t="s">
        <v>230</v>
      </c>
      <c r="DG519" s="3" t="s">
        <v>230</v>
      </c>
      <c r="DH519" s="3" t="s">
        <v>230</v>
      </c>
      <c r="DI519" s="3" t="s">
        <v>230</v>
      </c>
      <c r="DJ519" s="3" t="s">
        <v>230</v>
      </c>
      <c r="DK519" s="3" t="s">
        <v>196</v>
      </c>
      <c r="DL519" s="3" t="s">
        <v>196</v>
      </c>
      <c r="DM519" s="3" t="s">
        <v>196</v>
      </c>
      <c r="DN519" s="3" t="s">
        <v>196</v>
      </c>
      <c r="DO519" s="3" t="s">
        <v>196</v>
      </c>
      <c r="DP519" s="3" t="s">
        <v>196</v>
      </c>
      <c r="DQ519" s="3" t="s">
        <v>196</v>
      </c>
      <c r="DR519" s="3" t="s">
        <v>196</v>
      </c>
      <c r="DS519" s="3" t="s">
        <v>196</v>
      </c>
      <c r="DT519" s="3" t="s">
        <v>196</v>
      </c>
      <c r="DU519" s="3" t="s">
        <v>196</v>
      </c>
      <c r="DV519" s="3" t="s">
        <v>196</v>
      </c>
      <c r="DW519" s="3" t="s">
        <v>196</v>
      </c>
      <c r="DX519" s="3" t="s">
        <v>196</v>
      </c>
      <c r="DY519" s="3" t="s">
        <v>196</v>
      </c>
      <c r="DZ519" s="3" t="s">
        <v>196</v>
      </c>
      <c r="EA519" s="3" t="s">
        <v>155</v>
      </c>
      <c r="EB519" s="3" t="s">
        <v>155</v>
      </c>
      <c r="EC519" s="3" t="s">
        <v>155</v>
      </c>
      <c r="ED519" s="3" t="s">
        <v>155</v>
      </c>
      <c r="EE519" s="3" t="s">
        <v>155</v>
      </c>
      <c r="EF519" s="3" t="s">
        <v>155</v>
      </c>
      <c r="EG519" s="3" t="s">
        <v>155</v>
      </c>
      <c r="EH519" s="3" t="s">
        <v>222</v>
      </c>
      <c r="EI519" s="3" t="s">
        <v>222</v>
      </c>
      <c r="EJ519" s="3" t="s">
        <v>222</v>
      </c>
      <c r="EK519" s="3" t="s">
        <v>222</v>
      </c>
      <c r="EL519" s="3" t="s">
        <v>222</v>
      </c>
      <c r="EM519" s="3" t="s">
        <v>222</v>
      </c>
      <c r="EN519" s="3" t="s">
        <v>222</v>
      </c>
      <c r="EO519" s="3" t="s">
        <v>206</v>
      </c>
      <c r="EP519" s="3" t="s">
        <v>206</v>
      </c>
      <c r="EQ519" s="3" t="s">
        <v>206</v>
      </c>
      <c r="ER519" s="3" t="s">
        <v>206</v>
      </c>
      <c r="ES519" s="3" t="s">
        <v>206</v>
      </c>
      <c r="ET519" s="3" t="s">
        <v>206</v>
      </c>
      <c r="EU519" s="3" t="s">
        <v>206</v>
      </c>
      <c r="EV519" s="3" t="s">
        <v>834</v>
      </c>
      <c r="EW519" s="4" t="str">
        <f>TEXT("6290797556237285133","0")</f>
        <v>6290797556237285133</v>
      </c>
    </row>
    <row r="520">
      <c r="A520" s="2">
        <v>45861.34431712963</v>
      </c>
      <c r="B520" s="3" t="s">
        <v>153</v>
      </c>
      <c r="C520" s="3" t="s">
        <v>155</v>
      </c>
      <c r="E520" s="3" t="s">
        <v>155</v>
      </c>
      <c r="F520" s="3" t="s">
        <v>153</v>
      </c>
      <c r="G520" s="3" t="s">
        <v>155</v>
      </c>
      <c r="K520" s="3" t="s">
        <v>185</v>
      </c>
      <c r="M520" s="3" t="s">
        <v>157</v>
      </c>
      <c r="S520" s="3" t="s">
        <v>158</v>
      </c>
      <c r="X520" s="3" t="s">
        <v>158</v>
      </c>
      <c r="AC520" s="3" t="s">
        <v>158</v>
      </c>
      <c r="AG520" s="3" t="s">
        <v>224</v>
      </c>
      <c r="AH520" s="3">
        <v>2019.0</v>
      </c>
      <c r="AI520" s="3" t="s">
        <v>187</v>
      </c>
      <c r="AL520" s="3" t="s">
        <v>237</v>
      </c>
      <c r="AN520" s="3" t="s">
        <v>270</v>
      </c>
      <c r="AP520" s="3" t="s">
        <v>225</v>
      </c>
      <c r="AQ520" s="3" t="s">
        <v>225</v>
      </c>
      <c r="AR520" s="3" t="s">
        <v>225</v>
      </c>
      <c r="AS520" s="3" t="s">
        <v>225</v>
      </c>
      <c r="AT520" s="3" t="s">
        <v>218</v>
      </c>
      <c r="AU520" s="3" t="s">
        <v>153</v>
      </c>
      <c r="AV520" s="3" t="s">
        <v>153</v>
      </c>
      <c r="AW520" s="3" t="s">
        <v>163</v>
      </c>
      <c r="AX520" s="3" t="s">
        <v>153</v>
      </c>
      <c r="AY520" s="3" t="s">
        <v>212</v>
      </c>
      <c r="BD520" s="3" t="s">
        <v>153</v>
      </c>
      <c r="BE520" s="3" t="s">
        <v>164</v>
      </c>
      <c r="BF520" s="3" t="s">
        <v>213</v>
      </c>
      <c r="BG520" s="3" t="s">
        <v>191</v>
      </c>
      <c r="BH520" s="3" t="s">
        <v>213</v>
      </c>
      <c r="BI520" s="3" t="s">
        <v>165</v>
      </c>
      <c r="BJ520" s="3" t="s">
        <v>165</v>
      </c>
      <c r="BK520" s="3" t="s">
        <v>165</v>
      </c>
      <c r="BL520" s="3" t="s">
        <v>165</v>
      </c>
      <c r="BM520" s="3" t="s">
        <v>165</v>
      </c>
      <c r="BN520" s="3" t="s">
        <v>165</v>
      </c>
      <c r="BO520" s="3" t="s">
        <v>165</v>
      </c>
      <c r="BP520" s="3" t="s">
        <v>165</v>
      </c>
      <c r="BQ520" s="3" t="s">
        <v>196</v>
      </c>
      <c r="BR520" s="3" t="s">
        <v>196</v>
      </c>
      <c r="BS520" s="3" t="s">
        <v>166</v>
      </c>
      <c r="BT520" s="3" t="s">
        <v>197</v>
      </c>
      <c r="BU520" s="3" t="s">
        <v>196</v>
      </c>
      <c r="BV520" s="3" t="s">
        <v>196</v>
      </c>
      <c r="BW520" s="3" t="s">
        <v>196</v>
      </c>
      <c r="BX520" s="3" t="s">
        <v>165</v>
      </c>
      <c r="BY520" s="3" t="s">
        <v>165</v>
      </c>
      <c r="BZ520" s="3" t="s">
        <v>165</v>
      </c>
      <c r="CA520" s="3" t="s">
        <v>165</v>
      </c>
      <c r="CB520" s="3" t="s">
        <v>153</v>
      </c>
      <c r="CC520" s="3" t="s">
        <v>235</v>
      </c>
      <c r="CD520" s="3" t="s">
        <v>168</v>
      </c>
      <c r="CE520" s="3" t="s">
        <v>169</v>
      </c>
      <c r="CF520" s="3" t="s">
        <v>155</v>
      </c>
      <c r="CG520" s="3" t="s">
        <v>155</v>
      </c>
      <c r="CH520" s="3">
        <v>1.0</v>
      </c>
      <c r="CK520" s="3" t="s">
        <v>307</v>
      </c>
      <c r="CS520" s="3" t="s">
        <v>153</v>
      </c>
      <c r="CT520" s="3" t="s">
        <v>173</v>
      </c>
      <c r="CU520" s="3" t="s">
        <v>300</v>
      </c>
      <c r="CV520" s="3" t="s">
        <v>701</v>
      </c>
      <c r="CW520" s="3" t="s">
        <v>302</v>
      </c>
      <c r="CX520" s="3" t="s">
        <v>177</v>
      </c>
      <c r="CY520" s="3" t="s">
        <v>221</v>
      </c>
      <c r="CZ520" s="3" t="s">
        <v>179</v>
      </c>
      <c r="DA520" s="3" t="s">
        <v>200</v>
      </c>
      <c r="DB520" s="3" t="s">
        <v>200</v>
      </c>
      <c r="DC520" s="3" t="s">
        <v>200</v>
      </c>
      <c r="DD520" s="3" t="s">
        <v>200</v>
      </c>
      <c r="DE520" s="3" t="s">
        <v>200</v>
      </c>
      <c r="DF520" s="3" t="s">
        <v>230</v>
      </c>
      <c r="DG520" s="3" t="s">
        <v>230</v>
      </c>
      <c r="DH520" s="3" t="s">
        <v>230</v>
      </c>
      <c r="DI520" s="3" t="s">
        <v>230</v>
      </c>
      <c r="DJ520" s="3" t="s">
        <v>230</v>
      </c>
      <c r="DK520" s="3" t="s">
        <v>197</v>
      </c>
      <c r="DL520" s="3" t="s">
        <v>197</v>
      </c>
      <c r="DM520" s="3" t="s">
        <v>197</v>
      </c>
      <c r="DN520" s="3" t="s">
        <v>202</v>
      </c>
      <c r="DO520" s="3" t="s">
        <v>202</v>
      </c>
      <c r="DP520" s="3" t="s">
        <v>197</v>
      </c>
      <c r="DQ520" s="3" t="s">
        <v>197</v>
      </c>
      <c r="DR520" s="3" t="s">
        <v>202</v>
      </c>
      <c r="DS520" s="3" t="s">
        <v>196</v>
      </c>
      <c r="DT520" s="3" t="s">
        <v>196</v>
      </c>
      <c r="DU520" s="3" t="s">
        <v>197</v>
      </c>
      <c r="DV520" s="3" t="s">
        <v>197</v>
      </c>
      <c r="DW520" s="3" t="s">
        <v>197</v>
      </c>
      <c r="DX520" s="3" t="s">
        <v>197</v>
      </c>
      <c r="DY520" s="3" t="s">
        <v>197</v>
      </c>
      <c r="DZ520" s="3" t="s">
        <v>197</v>
      </c>
      <c r="EA520" s="3" t="s">
        <v>155</v>
      </c>
      <c r="EB520" s="3" t="s">
        <v>155</v>
      </c>
      <c r="EC520" s="3" t="s">
        <v>155</v>
      </c>
      <c r="ED520" s="3" t="s">
        <v>155</v>
      </c>
      <c r="EE520" s="3" t="s">
        <v>155</v>
      </c>
      <c r="EF520" s="3" t="s">
        <v>155</v>
      </c>
      <c r="EG520" s="3" t="s">
        <v>155</v>
      </c>
      <c r="EH520" s="3" t="s">
        <v>204</v>
      </c>
      <c r="EI520" s="3" t="s">
        <v>204</v>
      </c>
      <c r="EJ520" s="3" t="s">
        <v>204</v>
      </c>
      <c r="EK520" s="3" t="s">
        <v>204</v>
      </c>
      <c r="EL520" s="3" t="s">
        <v>182</v>
      </c>
      <c r="EM520" s="3" t="s">
        <v>182</v>
      </c>
      <c r="EN520" s="3" t="s">
        <v>215</v>
      </c>
      <c r="EO520" s="3" t="s">
        <v>206</v>
      </c>
      <c r="EP520" s="3" t="s">
        <v>206</v>
      </c>
      <c r="EQ520" s="3" t="s">
        <v>206</v>
      </c>
      <c r="ER520" s="3" t="s">
        <v>206</v>
      </c>
      <c r="ES520" s="3" t="s">
        <v>206</v>
      </c>
      <c r="ET520" s="3" t="s">
        <v>206</v>
      </c>
      <c r="EU520" s="3" t="s">
        <v>206</v>
      </c>
      <c r="EV520" s="3" t="s">
        <v>835</v>
      </c>
      <c r="EW520" s="4" t="str">
        <f>TEXT("6290821493427905111","0")</f>
        <v>6290821493427905111</v>
      </c>
    </row>
    <row r="521">
      <c r="A521" s="2">
        <v>45861.34502314815</v>
      </c>
      <c r="B521" s="3" t="s">
        <v>153</v>
      </c>
      <c r="C521" s="3" t="s">
        <v>153</v>
      </c>
      <c r="D521" s="3" t="s">
        <v>284</v>
      </c>
      <c r="E521" s="3" t="s">
        <v>153</v>
      </c>
      <c r="F521" s="3" t="s">
        <v>155</v>
      </c>
      <c r="G521" s="3" t="s">
        <v>155</v>
      </c>
      <c r="J521" s="3" t="s">
        <v>186</v>
      </c>
      <c r="N521" s="3" t="s">
        <v>158</v>
      </c>
      <c r="S521" s="3" t="s">
        <v>158</v>
      </c>
      <c r="X521" s="3" t="s">
        <v>158</v>
      </c>
      <c r="AB521" s="3" t="s">
        <v>157</v>
      </c>
      <c r="AG521" s="3" t="s">
        <v>224</v>
      </c>
      <c r="AH521" s="3">
        <v>2020.0</v>
      </c>
      <c r="AI521" s="3" t="s">
        <v>187</v>
      </c>
      <c r="AJ521" s="3" t="s">
        <v>188</v>
      </c>
      <c r="AN521" s="3" t="s">
        <v>233</v>
      </c>
      <c r="AP521" s="3" t="s">
        <v>190</v>
      </c>
      <c r="AQ521" s="3" t="s">
        <v>190</v>
      </c>
      <c r="AR521" s="3" t="s">
        <v>190</v>
      </c>
      <c r="AS521" s="3" t="s">
        <v>190</v>
      </c>
      <c r="AT521" s="3" t="s">
        <v>234</v>
      </c>
      <c r="AU521" s="3" t="s">
        <v>155</v>
      </c>
      <c r="BD521" s="3" t="s">
        <v>153</v>
      </c>
      <c r="BE521" s="3" t="s">
        <v>156</v>
      </c>
      <c r="BF521" s="3" t="s">
        <v>164</v>
      </c>
      <c r="BG521" s="3" t="s">
        <v>156</v>
      </c>
      <c r="BH521" s="3" t="s">
        <v>164</v>
      </c>
      <c r="BI521" s="3" t="s">
        <v>193</v>
      </c>
      <c r="BJ521" s="3" t="s">
        <v>193</v>
      </c>
      <c r="BK521" s="3" t="s">
        <v>193</v>
      </c>
      <c r="BL521" s="3" t="s">
        <v>193</v>
      </c>
      <c r="BM521" s="3" t="s">
        <v>193</v>
      </c>
      <c r="BN521" s="3" t="s">
        <v>193</v>
      </c>
      <c r="BO521" s="3" t="s">
        <v>193</v>
      </c>
      <c r="BP521" s="3" t="s">
        <v>195</v>
      </c>
      <c r="BQ521" s="3" t="s">
        <v>196</v>
      </c>
      <c r="BR521" s="3" t="s">
        <v>166</v>
      </c>
      <c r="BS521" s="3" t="s">
        <v>166</v>
      </c>
      <c r="BT521" s="3" t="s">
        <v>197</v>
      </c>
      <c r="BU521" s="3" t="s">
        <v>196</v>
      </c>
      <c r="BV521" s="3" t="s">
        <v>196</v>
      </c>
      <c r="BW521" s="3" t="s">
        <v>166</v>
      </c>
      <c r="CB521" s="3" t="s">
        <v>155</v>
      </c>
      <c r="CF521" s="3" t="s">
        <v>155</v>
      </c>
      <c r="CG521" s="3" t="s">
        <v>198</v>
      </c>
      <c r="CH521" s="3">
        <v>4.0</v>
      </c>
      <c r="CI521" s="3" t="s">
        <v>172</v>
      </c>
      <c r="CS521" s="3" t="s">
        <v>155</v>
      </c>
      <c r="CY521" s="3" t="s">
        <v>180</v>
      </c>
      <c r="CZ521" s="3" t="s">
        <v>179</v>
      </c>
      <c r="DA521" s="3" t="s">
        <v>200</v>
      </c>
      <c r="DB521" s="3" t="s">
        <v>200</v>
      </c>
      <c r="DC521" s="3" t="s">
        <v>200</v>
      </c>
      <c r="DD521" s="3" t="s">
        <v>200</v>
      </c>
      <c r="DE521" s="3" t="s">
        <v>200</v>
      </c>
      <c r="DF521" s="3" t="s">
        <v>180</v>
      </c>
      <c r="DG521" s="3" t="s">
        <v>230</v>
      </c>
      <c r="DH521" s="3" t="s">
        <v>180</v>
      </c>
      <c r="DI521" s="3" t="s">
        <v>230</v>
      </c>
      <c r="DJ521" s="3" t="s">
        <v>230</v>
      </c>
      <c r="DK521" s="3" t="s">
        <v>196</v>
      </c>
      <c r="DL521" s="3" t="s">
        <v>197</v>
      </c>
      <c r="DM521" s="3" t="s">
        <v>202</v>
      </c>
      <c r="DN521" s="3" t="s">
        <v>202</v>
      </c>
      <c r="DO521" s="3" t="s">
        <v>197</v>
      </c>
      <c r="DP521" s="3" t="s">
        <v>203</v>
      </c>
      <c r="DQ521" s="3" t="s">
        <v>202</v>
      </c>
      <c r="DR521" s="3" t="s">
        <v>203</v>
      </c>
      <c r="DS521" s="3" t="s">
        <v>203</v>
      </c>
      <c r="DT521" s="3" t="s">
        <v>203</v>
      </c>
      <c r="DU521" s="3" t="s">
        <v>197</v>
      </c>
      <c r="DV521" s="3" t="s">
        <v>202</v>
      </c>
      <c r="DW521" s="3" t="s">
        <v>202</v>
      </c>
      <c r="DX521" s="3" t="s">
        <v>202</v>
      </c>
      <c r="DY521" s="3" t="s">
        <v>202</v>
      </c>
      <c r="DZ521" s="3" t="s">
        <v>202</v>
      </c>
      <c r="EA521" s="3" t="s">
        <v>155</v>
      </c>
      <c r="EB521" s="3" t="s">
        <v>155</v>
      </c>
      <c r="EC521" s="3" t="s">
        <v>155</v>
      </c>
      <c r="ED521" s="3" t="s">
        <v>155</v>
      </c>
      <c r="EE521" s="3" t="s">
        <v>155</v>
      </c>
      <c r="EF521" s="3" t="s">
        <v>155</v>
      </c>
      <c r="EG521" s="3" t="s">
        <v>155</v>
      </c>
      <c r="EH521" s="3" t="s">
        <v>204</v>
      </c>
      <c r="EI521" s="3" t="s">
        <v>182</v>
      </c>
      <c r="EJ521" s="3" t="s">
        <v>204</v>
      </c>
      <c r="EK521" s="3" t="s">
        <v>204</v>
      </c>
      <c r="EL521" s="3" t="s">
        <v>182</v>
      </c>
      <c r="EM521" s="3" t="s">
        <v>222</v>
      </c>
      <c r="EN521" s="3" t="s">
        <v>222</v>
      </c>
      <c r="EO521" s="3" t="s">
        <v>183</v>
      </c>
      <c r="EP521" s="3" t="s">
        <v>192</v>
      </c>
      <c r="EQ521" s="3" t="s">
        <v>192</v>
      </c>
      <c r="ER521" s="3" t="s">
        <v>192</v>
      </c>
      <c r="ES521" s="3" t="s">
        <v>192</v>
      </c>
      <c r="ET521" s="3" t="s">
        <v>192</v>
      </c>
      <c r="EU521" s="3" t="s">
        <v>192</v>
      </c>
      <c r="EV521" s="3" t="s">
        <v>836</v>
      </c>
      <c r="EW521" s="4" t="str">
        <f>TEXT("6290822100358681992","0")</f>
        <v>6290822100358681992</v>
      </c>
    </row>
    <row r="522">
      <c r="A522" s="2">
        <v>45861.39592592593</v>
      </c>
      <c r="B522" s="3" t="s">
        <v>155</v>
      </c>
      <c r="EW522" s="4" t="str">
        <f>TEXT("6290866083011368287","0")</f>
        <v>6290866083011368287</v>
      </c>
    </row>
    <row r="523">
      <c r="A523" s="2">
        <v>45861.40414351852</v>
      </c>
      <c r="B523" s="3" t="s">
        <v>153</v>
      </c>
      <c r="C523" s="3" t="s">
        <v>153</v>
      </c>
      <c r="D523" s="3" t="s">
        <v>284</v>
      </c>
      <c r="E523" s="3" t="s">
        <v>155</v>
      </c>
      <c r="F523" s="3" t="s">
        <v>155</v>
      </c>
      <c r="G523" s="3" t="s">
        <v>155</v>
      </c>
      <c r="I523" s="3" t="s">
        <v>158</v>
      </c>
      <c r="M523" s="3" t="s">
        <v>157</v>
      </c>
      <c r="R523" s="3" t="s">
        <v>157</v>
      </c>
      <c r="X523" s="3" t="s">
        <v>158</v>
      </c>
      <c r="AC523" s="3" t="s">
        <v>158</v>
      </c>
      <c r="AG523" s="3" t="s">
        <v>837</v>
      </c>
      <c r="AH523" s="3">
        <v>2020.0</v>
      </c>
      <c r="AI523" s="3" t="s">
        <v>187</v>
      </c>
      <c r="AJ523" s="3" t="s">
        <v>188</v>
      </c>
      <c r="AN523" s="3" t="s">
        <v>189</v>
      </c>
      <c r="AP523" s="3" t="s">
        <v>225</v>
      </c>
      <c r="AQ523" s="3" t="s">
        <v>225</v>
      </c>
      <c r="AR523" s="3" t="s">
        <v>225</v>
      </c>
      <c r="AS523" s="3" t="s">
        <v>225</v>
      </c>
      <c r="AT523" s="3" t="s">
        <v>234</v>
      </c>
      <c r="AU523" s="3" t="s">
        <v>153</v>
      </c>
      <c r="AV523" s="3" t="s">
        <v>153</v>
      </c>
      <c r="AW523" s="3" t="s">
        <v>315</v>
      </c>
      <c r="AX523" s="3" t="s">
        <v>153</v>
      </c>
      <c r="AY523" s="3" t="s">
        <v>244</v>
      </c>
      <c r="AZ523" s="3" t="s">
        <v>155</v>
      </c>
      <c r="BA523" s="3" t="s">
        <v>155</v>
      </c>
      <c r="BB523" s="3" t="s">
        <v>155</v>
      </c>
      <c r="BC523" s="3" t="s">
        <v>155</v>
      </c>
      <c r="BD523" s="3" t="s">
        <v>153</v>
      </c>
      <c r="BE523" s="3" t="s">
        <v>191</v>
      </c>
      <c r="BF523" s="3" t="s">
        <v>191</v>
      </c>
      <c r="BG523" s="3" t="s">
        <v>191</v>
      </c>
      <c r="BH523" s="3" t="s">
        <v>191</v>
      </c>
      <c r="BI523" s="3" t="s">
        <v>195</v>
      </c>
      <c r="BJ523" s="3" t="s">
        <v>192</v>
      </c>
      <c r="BK523" s="3" t="s">
        <v>192</v>
      </c>
      <c r="BL523" s="3" t="s">
        <v>193</v>
      </c>
      <c r="BM523" s="3" t="s">
        <v>165</v>
      </c>
      <c r="BN523" s="3" t="s">
        <v>195</v>
      </c>
      <c r="BO523" s="3" t="s">
        <v>193</v>
      </c>
      <c r="BP523" s="3" t="s">
        <v>192</v>
      </c>
      <c r="BQ523" s="3" t="s">
        <v>196</v>
      </c>
      <c r="BR523" s="3" t="s">
        <v>181</v>
      </c>
      <c r="BS523" s="3" t="s">
        <v>203</v>
      </c>
      <c r="BT523" s="3" t="s">
        <v>197</v>
      </c>
      <c r="BU523" s="3" t="s">
        <v>203</v>
      </c>
      <c r="BV523" s="3" t="s">
        <v>203</v>
      </c>
      <c r="BW523" s="3" t="s">
        <v>203</v>
      </c>
      <c r="BX523" s="3" t="s">
        <v>192</v>
      </c>
      <c r="BY523" s="3" t="s">
        <v>193</v>
      </c>
      <c r="BZ523" s="3" t="s">
        <v>165</v>
      </c>
      <c r="CA523" s="3" t="s">
        <v>165</v>
      </c>
      <c r="CB523" s="3" t="s">
        <v>155</v>
      </c>
      <c r="CF523" s="3" t="s">
        <v>369</v>
      </c>
      <c r="CG523" s="3" t="s">
        <v>240</v>
      </c>
      <c r="CH523" s="3">
        <v>2.0</v>
      </c>
      <c r="CI523" s="3" t="s">
        <v>172</v>
      </c>
      <c r="CS523" s="3" t="s">
        <v>155</v>
      </c>
      <c r="CY523" s="3" t="s">
        <v>201</v>
      </c>
      <c r="CZ523" s="3" t="s">
        <v>179</v>
      </c>
      <c r="DA523" s="3" t="s">
        <v>179</v>
      </c>
      <c r="DB523" s="3" t="s">
        <v>179</v>
      </c>
      <c r="DC523" s="3" t="s">
        <v>179</v>
      </c>
      <c r="DD523" s="3" t="s">
        <v>179</v>
      </c>
      <c r="DE523" s="3" t="s">
        <v>200</v>
      </c>
      <c r="DF523" s="3" t="s">
        <v>180</v>
      </c>
      <c r="DG523" s="3" t="s">
        <v>230</v>
      </c>
      <c r="DH523" s="3" t="s">
        <v>180</v>
      </c>
      <c r="DI523" s="3" t="s">
        <v>180</v>
      </c>
      <c r="DJ523" s="3" t="s">
        <v>180</v>
      </c>
      <c r="DK523" s="3" t="s">
        <v>203</v>
      </c>
      <c r="DL523" s="3" t="s">
        <v>203</v>
      </c>
      <c r="DM523" s="3" t="s">
        <v>203</v>
      </c>
      <c r="DN523" s="3" t="s">
        <v>196</v>
      </c>
      <c r="DO523" s="3" t="s">
        <v>196</v>
      </c>
      <c r="DP523" s="3" t="s">
        <v>196</v>
      </c>
      <c r="DQ523" s="3" t="s">
        <v>202</v>
      </c>
      <c r="DR523" s="3" t="s">
        <v>196</v>
      </c>
      <c r="DS523" s="3" t="s">
        <v>181</v>
      </c>
      <c r="DT523" s="3" t="s">
        <v>202</v>
      </c>
      <c r="DU523" s="3" t="s">
        <v>202</v>
      </c>
      <c r="DV523" s="3" t="s">
        <v>202</v>
      </c>
      <c r="DW523" s="3" t="s">
        <v>197</v>
      </c>
      <c r="DX523" s="3" t="s">
        <v>203</v>
      </c>
      <c r="DY523" s="3" t="s">
        <v>181</v>
      </c>
      <c r="DZ523" s="3" t="s">
        <v>203</v>
      </c>
      <c r="EA523" s="3" t="s">
        <v>155</v>
      </c>
      <c r="EB523" s="3" t="s">
        <v>155</v>
      </c>
      <c r="EC523" s="3" t="s">
        <v>155</v>
      </c>
      <c r="ED523" s="3" t="s">
        <v>155</v>
      </c>
      <c r="EE523" s="3" t="s">
        <v>155</v>
      </c>
      <c r="EF523" s="3" t="s">
        <v>155</v>
      </c>
      <c r="EG523" s="3" t="s">
        <v>155</v>
      </c>
      <c r="EH523" s="3" t="s">
        <v>204</v>
      </c>
      <c r="EI523" s="3" t="s">
        <v>204</v>
      </c>
      <c r="EJ523" s="3" t="s">
        <v>204</v>
      </c>
      <c r="EK523" s="3" t="s">
        <v>204</v>
      </c>
      <c r="EL523" s="3" t="s">
        <v>222</v>
      </c>
      <c r="EM523" s="3" t="s">
        <v>222</v>
      </c>
      <c r="EN523" s="3" t="s">
        <v>222</v>
      </c>
      <c r="EO523" s="3" t="s">
        <v>205</v>
      </c>
      <c r="EP523" s="3" t="s">
        <v>205</v>
      </c>
      <c r="EQ523" s="3" t="s">
        <v>205</v>
      </c>
      <c r="ER523" s="3" t="s">
        <v>205</v>
      </c>
      <c r="ES523" s="3" t="s">
        <v>205</v>
      </c>
      <c r="ET523" s="3" t="s">
        <v>205</v>
      </c>
      <c r="EU523" s="3" t="s">
        <v>205</v>
      </c>
      <c r="EV523" s="3" t="s">
        <v>838</v>
      </c>
      <c r="EW523" s="4" t="str">
        <f>TEXT("6290873184221842772","0")</f>
        <v>6290873184221842772</v>
      </c>
    </row>
    <row r="524">
      <c r="A524" s="2">
        <v>45861.435219907406</v>
      </c>
      <c r="B524" s="3" t="s">
        <v>153</v>
      </c>
      <c r="C524" s="3" t="s">
        <v>155</v>
      </c>
      <c r="E524" s="3" t="s">
        <v>155</v>
      </c>
      <c r="F524" s="3" t="s">
        <v>153</v>
      </c>
      <c r="G524" s="3" t="s">
        <v>155</v>
      </c>
      <c r="J524" s="3" t="s">
        <v>186</v>
      </c>
      <c r="N524" s="3" t="s">
        <v>158</v>
      </c>
      <c r="S524" s="3" t="s">
        <v>158</v>
      </c>
      <c r="W524" s="3" t="s">
        <v>157</v>
      </c>
      <c r="AB524" s="3" t="s">
        <v>157</v>
      </c>
      <c r="AG524" s="3" t="s">
        <v>208</v>
      </c>
      <c r="AH524" s="3">
        <v>2000.0</v>
      </c>
      <c r="AI524" s="3" t="s">
        <v>187</v>
      </c>
      <c r="AK524" s="3" t="s">
        <v>258</v>
      </c>
      <c r="AN524" s="3" t="s">
        <v>246</v>
      </c>
      <c r="AP524" s="3" t="s">
        <v>190</v>
      </c>
      <c r="AQ524" s="3" t="s">
        <v>190</v>
      </c>
      <c r="AR524" s="3" t="s">
        <v>250</v>
      </c>
      <c r="AS524" s="3" t="s">
        <v>250</v>
      </c>
      <c r="AT524" s="3" t="s">
        <v>234</v>
      </c>
      <c r="AU524" s="3" t="s">
        <v>153</v>
      </c>
      <c r="AV524" s="3" t="s">
        <v>155</v>
      </c>
      <c r="BD524" s="3" t="s">
        <v>153</v>
      </c>
      <c r="BE524" s="3" t="s">
        <v>227</v>
      </c>
      <c r="BF524" s="3" t="s">
        <v>220</v>
      </c>
      <c r="BG524" s="3" t="s">
        <v>213</v>
      </c>
      <c r="BH524" s="3" t="s">
        <v>213</v>
      </c>
      <c r="BI524" s="3" t="s">
        <v>195</v>
      </c>
      <c r="BJ524" s="3" t="s">
        <v>195</v>
      </c>
      <c r="BK524" s="3" t="s">
        <v>195</v>
      </c>
      <c r="BL524" s="3" t="s">
        <v>195</v>
      </c>
      <c r="BM524" s="3" t="s">
        <v>195</v>
      </c>
      <c r="BN524" s="3" t="s">
        <v>195</v>
      </c>
      <c r="BO524" s="3" t="s">
        <v>195</v>
      </c>
      <c r="BP524" s="3" t="s">
        <v>195</v>
      </c>
      <c r="BQ524" s="3" t="s">
        <v>203</v>
      </c>
      <c r="BR524" s="3" t="s">
        <v>203</v>
      </c>
      <c r="BS524" s="3" t="s">
        <v>203</v>
      </c>
      <c r="BT524" s="3" t="s">
        <v>196</v>
      </c>
      <c r="BU524" s="3" t="s">
        <v>203</v>
      </c>
      <c r="BV524" s="3" t="s">
        <v>196</v>
      </c>
      <c r="BW524" s="3" t="s">
        <v>196</v>
      </c>
      <c r="BX524" s="3" t="s">
        <v>195</v>
      </c>
      <c r="BY524" s="3" t="s">
        <v>195</v>
      </c>
      <c r="BZ524" s="3" t="s">
        <v>195</v>
      </c>
      <c r="CA524" s="3" t="s">
        <v>195</v>
      </c>
      <c r="CB524" s="3" t="s">
        <v>155</v>
      </c>
      <c r="CF524" s="3" t="s">
        <v>155</v>
      </c>
      <c r="CG524" s="3" t="s">
        <v>267</v>
      </c>
      <c r="CH524" s="3">
        <v>3.0</v>
      </c>
      <c r="CI524" s="3" t="s">
        <v>172</v>
      </c>
      <c r="CS524" s="3" t="s">
        <v>155</v>
      </c>
      <c r="CY524" s="3" t="s">
        <v>180</v>
      </c>
      <c r="CZ524" s="3" t="s">
        <v>179</v>
      </c>
      <c r="DA524" s="3" t="s">
        <v>179</v>
      </c>
      <c r="DB524" s="3" t="s">
        <v>179</v>
      </c>
      <c r="DC524" s="3" t="s">
        <v>179</v>
      </c>
      <c r="DD524" s="3" t="s">
        <v>200</v>
      </c>
      <c r="DE524" s="3" t="s">
        <v>200</v>
      </c>
      <c r="DF524" s="3" t="s">
        <v>180</v>
      </c>
      <c r="DG524" s="3" t="s">
        <v>180</v>
      </c>
      <c r="DH524" s="3" t="s">
        <v>180</v>
      </c>
      <c r="DI524" s="3" t="s">
        <v>180</v>
      </c>
      <c r="DJ524" s="3" t="s">
        <v>180</v>
      </c>
      <c r="DK524" s="3" t="s">
        <v>196</v>
      </c>
      <c r="DL524" s="3" t="s">
        <v>196</v>
      </c>
      <c r="DM524" s="3" t="s">
        <v>196</v>
      </c>
      <c r="DN524" s="3" t="s">
        <v>196</v>
      </c>
      <c r="DO524" s="3" t="s">
        <v>196</v>
      </c>
      <c r="DP524" s="3" t="s">
        <v>196</v>
      </c>
      <c r="DQ524" s="3" t="s">
        <v>196</v>
      </c>
      <c r="DR524" s="3" t="s">
        <v>196</v>
      </c>
      <c r="DS524" s="3" t="s">
        <v>196</v>
      </c>
      <c r="DT524" s="3" t="s">
        <v>196</v>
      </c>
      <c r="DU524" s="3" t="s">
        <v>196</v>
      </c>
      <c r="DV524" s="3" t="s">
        <v>196</v>
      </c>
      <c r="DW524" s="3" t="s">
        <v>196</v>
      </c>
      <c r="DX524" s="3" t="s">
        <v>196</v>
      </c>
      <c r="DY524" s="3" t="s">
        <v>196</v>
      </c>
      <c r="DZ524" s="3" t="s">
        <v>196</v>
      </c>
      <c r="EA524" s="3" t="s">
        <v>155</v>
      </c>
      <c r="EB524" s="3" t="s">
        <v>155</v>
      </c>
      <c r="EC524" s="3" t="s">
        <v>155</v>
      </c>
      <c r="ED524" s="3" t="s">
        <v>155</v>
      </c>
      <c r="EE524" s="3" t="s">
        <v>155</v>
      </c>
      <c r="EF524" s="3" t="s">
        <v>155</v>
      </c>
      <c r="EG524" s="3" t="s">
        <v>155</v>
      </c>
      <c r="EH524" s="3" t="s">
        <v>204</v>
      </c>
      <c r="EI524" s="3" t="s">
        <v>204</v>
      </c>
      <c r="EJ524" s="3" t="s">
        <v>204</v>
      </c>
      <c r="EK524" s="3" t="s">
        <v>182</v>
      </c>
      <c r="EL524" s="3" t="s">
        <v>182</v>
      </c>
      <c r="EM524" s="3" t="s">
        <v>182</v>
      </c>
      <c r="EN524" s="3" t="s">
        <v>182</v>
      </c>
      <c r="EO524" s="3" t="s">
        <v>192</v>
      </c>
      <c r="EP524" s="3" t="s">
        <v>192</v>
      </c>
      <c r="EQ524" s="3" t="s">
        <v>192</v>
      </c>
      <c r="ER524" s="3" t="s">
        <v>192</v>
      </c>
      <c r="ES524" s="3" t="s">
        <v>192</v>
      </c>
      <c r="ET524" s="3" t="s">
        <v>192</v>
      </c>
      <c r="EU524" s="3" t="s">
        <v>192</v>
      </c>
      <c r="EV524" s="3" t="s">
        <v>839</v>
      </c>
      <c r="EW524" s="4" t="str">
        <f>TEXT("6290900035391905684","0")</f>
        <v>6290900035391905684</v>
      </c>
    </row>
    <row r="525">
      <c r="A525" s="2">
        <v>45861.45695601852</v>
      </c>
      <c r="B525" s="3" t="s">
        <v>153</v>
      </c>
      <c r="C525" s="3" t="s">
        <v>155</v>
      </c>
      <c r="E525" s="3" t="s">
        <v>155</v>
      </c>
      <c r="F525" s="3" t="s">
        <v>155</v>
      </c>
      <c r="G525" s="3" t="s">
        <v>153</v>
      </c>
      <c r="J525" s="3" t="s">
        <v>186</v>
      </c>
      <c r="N525" s="3" t="s">
        <v>158</v>
      </c>
      <c r="R525" s="3" t="s">
        <v>157</v>
      </c>
      <c r="X525" s="3" t="s">
        <v>158</v>
      </c>
      <c r="AD525" s="3" t="s">
        <v>186</v>
      </c>
      <c r="AG525" s="3" t="s">
        <v>208</v>
      </c>
      <c r="AH525" s="3">
        <v>2024.0</v>
      </c>
      <c r="AI525" s="3" t="s">
        <v>187</v>
      </c>
      <c r="AJ525" s="3" t="s">
        <v>188</v>
      </c>
      <c r="AN525" s="3" t="s">
        <v>189</v>
      </c>
      <c r="AP525" s="3" t="s">
        <v>190</v>
      </c>
      <c r="AQ525" s="3" t="s">
        <v>190</v>
      </c>
      <c r="AR525" s="3" t="s">
        <v>190</v>
      </c>
      <c r="AS525" s="3" t="s">
        <v>250</v>
      </c>
      <c r="AT525" s="3" t="s">
        <v>251</v>
      </c>
      <c r="AU525" s="3" t="s">
        <v>153</v>
      </c>
      <c r="AV525" s="3" t="s">
        <v>153</v>
      </c>
      <c r="AW525" s="3" t="s">
        <v>219</v>
      </c>
      <c r="AX525" s="3" t="s">
        <v>153</v>
      </c>
      <c r="AY525" s="3" t="s">
        <v>212</v>
      </c>
      <c r="BD525" s="3" t="s">
        <v>153</v>
      </c>
      <c r="BE525" s="3" t="s">
        <v>156</v>
      </c>
      <c r="BF525" s="3" t="s">
        <v>191</v>
      </c>
      <c r="BG525" s="3" t="s">
        <v>156</v>
      </c>
      <c r="BH525" s="3" t="s">
        <v>191</v>
      </c>
      <c r="BI525" s="3" t="s">
        <v>195</v>
      </c>
      <c r="BJ525" s="3" t="s">
        <v>193</v>
      </c>
      <c r="BK525" s="3" t="s">
        <v>192</v>
      </c>
      <c r="BL525" s="3" t="s">
        <v>195</v>
      </c>
      <c r="BM525" s="3" t="s">
        <v>193</v>
      </c>
      <c r="BN525" s="3" t="s">
        <v>193</v>
      </c>
      <c r="BO525" s="3" t="s">
        <v>193</v>
      </c>
      <c r="BP525" s="3" t="s">
        <v>193</v>
      </c>
      <c r="BQ525" s="3" t="s">
        <v>197</v>
      </c>
      <c r="BR525" s="3" t="s">
        <v>196</v>
      </c>
      <c r="BS525" s="3" t="s">
        <v>197</v>
      </c>
      <c r="BT525" s="3" t="s">
        <v>197</v>
      </c>
      <c r="BU525" s="3" t="s">
        <v>197</v>
      </c>
      <c r="BV525" s="3" t="s">
        <v>197</v>
      </c>
      <c r="BW525" s="3" t="s">
        <v>166</v>
      </c>
      <c r="BX525" s="3" t="s">
        <v>195</v>
      </c>
      <c r="BY525" s="3" t="s">
        <v>195</v>
      </c>
      <c r="BZ525" s="3" t="s">
        <v>193</v>
      </c>
      <c r="CA525" s="3" t="s">
        <v>165</v>
      </c>
      <c r="CB525" s="3" t="s">
        <v>155</v>
      </c>
      <c r="CF525" s="3" t="s">
        <v>155</v>
      </c>
      <c r="CG525" s="3" t="s">
        <v>332</v>
      </c>
      <c r="CH525" s="3">
        <v>9.0</v>
      </c>
      <c r="CI525" s="3" t="s">
        <v>172</v>
      </c>
      <c r="CS525" s="3" t="s">
        <v>155</v>
      </c>
      <c r="CY525" s="3" t="s">
        <v>180</v>
      </c>
      <c r="CZ525" s="3" t="s">
        <v>200</v>
      </c>
      <c r="DA525" s="3" t="s">
        <v>200</v>
      </c>
      <c r="DB525" s="3" t="s">
        <v>200</v>
      </c>
      <c r="DC525" s="3" t="s">
        <v>200</v>
      </c>
      <c r="DD525" s="3" t="s">
        <v>200</v>
      </c>
      <c r="DE525" s="3" t="s">
        <v>200</v>
      </c>
      <c r="DF525" s="3" t="s">
        <v>230</v>
      </c>
      <c r="DG525" s="3" t="s">
        <v>180</v>
      </c>
      <c r="DH525" s="3" t="s">
        <v>180</v>
      </c>
      <c r="DI525" s="3" t="s">
        <v>180</v>
      </c>
      <c r="DJ525" s="3" t="s">
        <v>180</v>
      </c>
      <c r="DK525" s="3" t="s">
        <v>197</v>
      </c>
      <c r="DL525" s="3" t="s">
        <v>197</v>
      </c>
      <c r="DM525" s="3" t="s">
        <v>197</v>
      </c>
      <c r="DN525" s="3" t="s">
        <v>197</v>
      </c>
      <c r="DO525" s="3" t="s">
        <v>196</v>
      </c>
      <c r="DP525" s="3" t="s">
        <v>197</v>
      </c>
      <c r="DQ525" s="3" t="s">
        <v>196</v>
      </c>
      <c r="DR525" s="3" t="s">
        <v>181</v>
      </c>
      <c r="DS525" s="3" t="s">
        <v>203</v>
      </c>
      <c r="DT525" s="3" t="s">
        <v>203</v>
      </c>
      <c r="DU525" s="3" t="s">
        <v>197</v>
      </c>
      <c r="DV525" s="3" t="s">
        <v>202</v>
      </c>
      <c r="DW525" s="3" t="s">
        <v>202</v>
      </c>
      <c r="DX525" s="3" t="s">
        <v>202</v>
      </c>
      <c r="DY525" s="3" t="s">
        <v>202</v>
      </c>
      <c r="DZ525" s="3" t="s">
        <v>202</v>
      </c>
      <c r="EA525" s="3" t="s">
        <v>155</v>
      </c>
      <c r="EB525" s="3" t="s">
        <v>155</v>
      </c>
      <c r="EC525" s="3" t="s">
        <v>155</v>
      </c>
      <c r="ED525" s="3" t="s">
        <v>155</v>
      </c>
      <c r="EE525" s="3" t="s">
        <v>155</v>
      </c>
      <c r="EF525" s="3" t="s">
        <v>155</v>
      </c>
      <c r="EG525" s="3" t="s">
        <v>155</v>
      </c>
      <c r="EH525" s="3" t="s">
        <v>204</v>
      </c>
      <c r="EI525" s="3" t="s">
        <v>204</v>
      </c>
      <c r="EJ525" s="3" t="s">
        <v>204</v>
      </c>
      <c r="EK525" s="3" t="s">
        <v>182</v>
      </c>
      <c r="EL525" s="3" t="s">
        <v>182</v>
      </c>
      <c r="EM525" s="3" t="s">
        <v>215</v>
      </c>
      <c r="EN525" s="3" t="s">
        <v>215</v>
      </c>
      <c r="EO525" s="3" t="s">
        <v>192</v>
      </c>
      <c r="EP525" s="3" t="s">
        <v>206</v>
      </c>
      <c r="EQ525" s="3" t="s">
        <v>206</v>
      </c>
      <c r="ER525" s="3" t="s">
        <v>192</v>
      </c>
      <c r="ES525" s="3" t="s">
        <v>206</v>
      </c>
      <c r="ET525" s="3" t="s">
        <v>206</v>
      </c>
      <c r="EU525" s="3" t="s">
        <v>192</v>
      </c>
      <c r="EV525" s="3" t="s">
        <v>840</v>
      </c>
      <c r="EW525" s="4" t="str">
        <f>TEXT("6290918813811758927","0")</f>
        <v>6290918813811758927</v>
      </c>
    </row>
    <row r="526">
      <c r="A526" s="2">
        <v>45861.4578125</v>
      </c>
      <c r="B526" s="3" t="s">
        <v>153</v>
      </c>
      <c r="C526" s="3" t="s">
        <v>155</v>
      </c>
      <c r="E526" s="3" t="s">
        <v>155</v>
      </c>
      <c r="F526" s="3" t="s">
        <v>155</v>
      </c>
      <c r="G526" s="3" t="s">
        <v>155</v>
      </c>
      <c r="J526" s="3" t="s">
        <v>186</v>
      </c>
      <c r="N526" s="3" t="s">
        <v>158</v>
      </c>
      <c r="R526" s="3" t="s">
        <v>157</v>
      </c>
      <c r="X526" s="3" t="s">
        <v>158</v>
      </c>
      <c r="AB526" s="3" t="s">
        <v>157</v>
      </c>
      <c r="AG526" s="3" t="s">
        <v>159</v>
      </c>
      <c r="AH526" s="3">
        <v>2019.0</v>
      </c>
      <c r="AI526" s="3" t="s">
        <v>286</v>
      </c>
      <c r="AO526" s="3" t="s">
        <v>153</v>
      </c>
      <c r="AP526" s="3" t="s">
        <v>190</v>
      </c>
      <c r="AQ526" s="3" t="s">
        <v>190</v>
      </c>
      <c r="AR526" s="3" t="s">
        <v>190</v>
      </c>
      <c r="AS526" s="3" t="s">
        <v>190</v>
      </c>
      <c r="AT526" s="3" t="s">
        <v>162</v>
      </c>
      <c r="AU526" s="3" t="s">
        <v>153</v>
      </c>
      <c r="AV526" s="3" t="s">
        <v>153</v>
      </c>
      <c r="AW526" s="3" t="s">
        <v>163</v>
      </c>
      <c r="AX526" s="3" t="s">
        <v>155</v>
      </c>
      <c r="AY526" s="3" t="s">
        <v>212</v>
      </c>
      <c r="BD526" s="3" t="s">
        <v>153</v>
      </c>
      <c r="BE526" s="3" t="s">
        <v>156</v>
      </c>
      <c r="BF526" s="3" t="s">
        <v>220</v>
      </c>
      <c r="BG526" s="3" t="s">
        <v>156</v>
      </c>
      <c r="BH526" s="3" t="s">
        <v>191</v>
      </c>
      <c r="BI526" s="3" t="s">
        <v>195</v>
      </c>
      <c r="BJ526" s="3" t="s">
        <v>195</v>
      </c>
      <c r="BK526" s="3" t="s">
        <v>192</v>
      </c>
      <c r="BL526" s="3" t="s">
        <v>195</v>
      </c>
      <c r="BM526" s="3" t="s">
        <v>165</v>
      </c>
      <c r="BN526" s="3" t="s">
        <v>195</v>
      </c>
      <c r="BO526" s="3" t="s">
        <v>192</v>
      </c>
      <c r="BP526" s="3" t="s">
        <v>195</v>
      </c>
      <c r="BQ526" s="3" t="s">
        <v>203</v>
      </c>
      <c r="BR526" s="3" t="s">
        <v>197</v>
      </c>
      <c r="BS526" s="3" t="s">
        <v>166</v>
      </c>
      <c r="BT526" s="3" t="s">
        <v>197</v>
      </c>
      <c r="BU526" s="3" t="s">
        <v>197</v>
      </c>
      <c r="BV526" s="3" t="s">
        <v>166</v>
      </c>
      <c r="BW526" s="3" t="s">
        <v>166</v>
      </c>
      <c r="BX526" s="3" t="s">
        <v>165</v>
      </c>
      <c r="BY526" s="3" t="s">
        <v>165</v>
      </c>
      <c r="BZ526" s="3" t="s">
        <v>165</v>
      </c>
      <c r="CA526" s="3" t="s">
        <v>165</v>
      </c>
      <c r="CB526" s="3" t="s">
        <v>153</v>
      </c>
      <c r="CC526" s="3" t="s">
        <v>167</v>
      </c>
      <c r="CD526" s="3" t="s">
        <v>228</v>
      </c>
      <c r="CE526" s="3" t="s">
        <v>155</v>
      </c>
      <c r="CF526" s="3" t="s">
        <v>170</v>
      </c>
      <c r="CG526" s="3" t="s">
        <v>198</v>
      </c>
      <c r="CH526" s="3">
        <v>2.0</v>
      </c>
      <c r="CI526" s="3" t="s">
        <v>172</v>
      </c>
      <c r="CS526" s="3" t="s">
        <v>155</v>
      </c>
      <c r="CY526" s="3" t="s">
        <v>201</v>
      </c>
      <c r="CZ526" s="3" t="s">
        <v>199</v>
      </c>
      <c r="DA526" s="3" t="s">
        <v>199</v>
      </c>
      <c r="DB526" s="3" t="s">
        <v>229</v>
      </c>
      <c r="DC526" s="3" t="s">
        <v>229</v>
      </c>
      <c r="DD526" s="3" t="s">
        <v>199</v>
      </c>
      <c r="DE526" s="3" t="s">
        <v>200</v>
      </c>
      <c r="DF526" s="3" t="s">
        <v>180</v>
      </c>
      <c r="DG526" s="3" t="s">
        <v>230</v>
      </c>
      <c r="DH526" s="3" t="s">
        <v>180</v>
      </c>
      <c r="DI526" s="3" t="s">
        <v>230</v>
      </c>
      <c r="DJ526" s="3" t="s">
        <v>180</v>
      </c>
      <c r="DK526" s="3" t="s">
        <v>202</v>
      </c>
      <c r="DL526" s="3" t="s">
        <v>202</v>
      </c>
      <c r="DM526" s="3" t="s">
        <v>202</v>
      </c>
      <c r="DN526" s="3" t="s">
        <v>197</v>
      </c>
      <c r="DO526" s="3" t="s">
        <v>202</v>
      </c>
      <c r="DP526" s="3" t="s">
        <v>203</v>
      </c>
      <c r="DQ526" s="3" t="s">
        <v>197</v>
      </c>
      <c r="DR526" s="3" t="s">
        <v>197</v>
      </c>
      <c r="DS526" s="3" t="s">
        <v>203</v>
      </c>
      <c r="DT526" s="3" t="s">
        <v>197</v>
      </c>
      <c r="DU526" s="3" t="s">
        <v>202</v>
      </c>
      <c r="DV526" s="3" t="s">
        <v>203</v>
      </c>
      <c r="DW526" s="3" t="s">
        <v>203</v>
      </c>
      <c r="DX526" s="3" t="s">
        <v>197</v>
      </c>
      <c r="DY526" s="3" t="s">
        <v>197</v>
      </c>
      <c r="DZ526" s="3" t="s">
        <v>196</v>
      </c>
      <c r="EA526" s="3" t="s">
        <v>214</v>
      </c>
      <c r="EB526" s="3" t="s">
        <v>155</v>
      </c>
      <c r="EC526" s="3" t="s">
        <v>214</v>
      </c>
      <c r="ED526" s="3" t="s">
        <v>155</v>
      </c>
      <c r="EE526" s="3" t="s">
        <v>214</v>
      </c>
      <c r="EF526" s="3" t="s">
        <v>214</v>
      </c>
      <c r="EG526" s="3" t="s">
        <v>214</v>
      </c>
      <c r="EH526" s="3" t="s">
        <v>222</v>
      </c>
      <c r="EI526" s="3" t="s">
        <v>247</v>
      </c>
      <c r="EJ526" s="3" t="s">
        <v>222</v>
      </c>
      <c r="EK526" s="3" t="s">
        <v>247</v>
      </c>
      <c r="EL526" s="3" t="s">
        <v>182</v>
      </c>
      <c r="EM526" s="3" t="s">
        <v>182</v>
      </c>
      <c r="EN526" s="3" t="s">
        <v>247</v>
      </c>
      <c r="EO526" s="3" t="s">
        <v>192</v>
      </c>
      <c r="EP526" s="3" t="s">
        <v>192</v>
      </c>
      <c r="EQ526" s="3" t="s">
        <v>205</v>
      </c>
      <c r="ER526" s="3" t="s">
        <v>192</v>
      </c>
      <c r="ES526" s="3" t="s">
        <v>192</v>
      </c>
      <c r="ET526" s="3" t="s">
        <v>183</v>
      </c>
      <c r="EU526" s="3" t="s">
        <v>192</v>
      </c>
      <c r="EV526" s="3" t="s">
        <v>841</v>
      </c>
      <c r="EW526" s="4" t="str">
        <f>TEXT("6290919551518734016","0")</f>
        <v>6290919551518734016</v>
      </c>
    </row>
    <row r="527">
      <c r="A527" s="2">
        <v>45861.46203703704</v>
      </c>
      <c r="B527" s="3" t="s">
        <v>153</v>
      </c>
      <c r="C527" s="3" t="s">
        <v>153</v>
      </c>
      <c r="D527" s="3" t="s">
        <v>284</v>
      </c>
      <c r="E527" s="3" t="s">
        <v>155</v>
      </c>
      <c r="F527" s="3" t="s">
        <v>153</v>
      </c>
      <c r="G527" s="3" t="s">
        <v>155</v>
      </c>
      <c r="J527" s="3" t="s">
        <v>186</v>
      </c>
      <c r="N527" s="3" t="s">
        <v>158</v>
      </c>
      <c r="R527" s="3" t="s">
        <v>157</v>
      </c>
      <c r="W527" s="3" t="s">
        <v>157</v>
      </c>
      <c r="AB527" s="3" t="s">
        <v>157</v>
      </c>
      <c r="AG527" s="3" t="s">
        <v>224</v>
      </c>
      <c r="AH527" s="3">
        <v>2018.0</v>
      </c>
      <c r="AI527" s="3" t="s">
        <v>187</v>
      </c>
      <c r="AL527" s="3" t="s">
        <v>237</v>
      </c>
      <c r="AN527" s="3" t="s">
        <v>189</v>
      </c>
      <c r="AP527" s="3" t="s">
        <v>250</v>
      </c>
      <c r="AQ527" s="3" t="s">
        <v>250</v>
      </c>
      <c r="AR527" s="3" t="s">
        <v>190</v>
      </c>
      <c r="AS527" s="3" t="s">
        <v>250</v>
      </c>
      <c r="AT527" s="3" t="s">
        <v>162</v>
      </c>
      <c r="AU527" s="3" t="s">
        <v>155</v>
      </c>
      <c r="BD527" s="3" t="s">
        <v>153</v>
      </c>
      <c r="BE527" s="3" t="s">
        <v>227</v>
      </c>
      <c r="BF527" s="3" t="s">
        <v>227</v>
      </c>
      <c r="BG527" s="3" t="s">
        <v>227</v>
      </c>
      <c r="BH527" s="3" t="s">
        <v>227</v>
      </c>
      <c r="BI527" s="3" t="s">
        <v>193</v>
      </c>
      <c r="BJ527" s="3" t="s">
        <v>195</v>
      </c>
      <c r="BK527" s="3" t="s">
        <v>195</v>
      </c>
      <c r="BL527" s="3" t="s">
        <v>195</v>
      </c>
      <c r="BM527" s="3" t="s">
        <v>193</v>
      </c>
      <c r="BN527" s="3" t="s">
        <v>195</v>
      </c>
      <c r="BO527" s="3" t="s">
        <v>193</v>
      </c>
      <c r="BP527" s="3" t="s">
        <v>193</v>
      </c>
      <c r="BQ527" s="3" t="s">
        <v>197</v>
      </c>
      <c r="BR527" s="3" t="s">
        <v>196</v>
      </c>
      <c r="BS527" s="3" t="s">
        <v>166</v>
      </c>
      <c r="BT527" s="3" t="s">
        <v>197</v>
      </c>
      <c r="BU527" s="3" t="s">
        <v>197</v>
      </c>
      <c r="BV527" s="3" t="s">
        <v>197</v>
      </c>
      <c r="BW527" s="3" t="s">
        <v>166</v>
      </c>
      <c r="CB527" s="3" t="s">
        <v>155</v>
      </c>
      <c r="CF527" s="3" t="s">
        <v>155</v>
      </c>
      <c r="CG527" s="3" t="s">
        <v>155</v>
      </c>
      <c r="CH527" s="3">
        <v>0.0</v>
      </c>
      <c r="CI527" s="3" t="s">
        <v>172</v>
      </c>
      <c r="CS527" s="3" t="s">
        <v>155</v>
      </c>
      <c r="CY527" s="3" t="s">
        <v>221</v>
      </c>
      <c r="CZ527" s="3" t="s">
        <v>179</v>
      </c>
      <c r="DA527" s="3" t="s">
        <v>179</v>
      </c>
      <c r="DB527" s="3" t="s">
        <v>200</v>
      </c>
      <c r="DC527" s="3" t="s">
        <v>200</v>
      </c>
      <c r="DD527" s="3" t="s">
        <v>200</v>
      </c>
      <c r="DE527" s="3" t="s">
        <v>200</v>
      </c>
      <c r="DF527" s="3" t="s">
        <v>230</v>
      </c>
      <c r="DG527" s="3" t="s">
        <v>230</v>
      </c>
      <c r="DH527" s="3" t="s">
        <v>230</v>
      </c>
      <c r="DI527" s="3" t="s">
        <v>230</v>
      </c>
      <c r="DJ527" s="3" t="s">
        <v>230</v>
      </c>
      <c r="DK527" s="3" t="s">
        <v>196</v>
      </c>
      <c r="DL527" s="3" t="s">
        <v>196</v>
      </c>
      <c r="DM527" s="3" t="s">
        <v>196</v>
      </c>
      <c r="DN527" s="3" t="s">
        <v>197</v>
      </c>
      <c r="DO527" s="3" t="s">
        <v>197</v>
      </c>
      <c r="DP527" s="3" t="s">
        <v>197</v>
      </c>
      <c r="DQ527" s="3" t="s">
        <v>197</v>
      </c>
      <c r="DR527" s="3" t="s">
        <v>197</v>
      </c>
      <c r="DS527" s="3" t="s">
        <v>197</v>
      </c>
      <c r="DT527" s="3" t="s">
        <v>196</v>
      </c>
      <c r="DU527" s="3" t="s">
        <v>196</v>
      </c>
      <c r="DV527" s="3" t="s">
        <v>196</v>
      </c>
      <c r="DW527" s="3" t="s">
        <v>196</v>
      </c>
      <c r="DX527" s="3" t="s">
        <v>197</v>
      </c>
      <c r="DY527" s="3" t="s">
        <v>197</v>
      </c>
      <c r="DZ527" s="3" t="s">
        <v>197</v>
      </c>
      <c r="EA527" s="3" t="s">
        <v>155</v>
      </c>
      <c r="EB527" s="3" t="s">
        <v>155</v>
      </c>
      <c r="EC527" s="3" t="s">
        <v>155</v>
      </c>
      <c r="ED527" s="3" t="s">
        <v>155</v>
      </c>
      <c r="EE527" s="3" t="s">
        <v>155</v>
      </c>
      <c r="EF527" s="3" t="s">
        <v>155</v>
      </c>
      <c r="EG527" s="3" t="s">
        <v>155</v>
      </c>
      <c r="EH527" s="3" t="s">
        <v>204</v>
      </c>
      <c r="EI527" s="3" t="s">
        <v>204</v>
      </c>
      <c r="EJ527" s="3" t="s">
        <v>204</v>
      </c>
      <c r="EK527" s="3" t="s">
        <v>204</v>
      </c>
      <c r="EL527" s="3" t="s">
        <v>182</v>
      </c>
      <c r="EM527" s="3" t="s">
        <v>204</v>
      </c>
      <c r="EN527" s="3" t="s">
        <v>204</v>
      </c>
      <c r="EO527" s="3" t="s">
        <v>193</v>
      </c>
      <c r="EP527" s="3" t="s">
        <v>193</v>
      </c>
      <c r="EQ527" s="3" t="s">
        <v>193</v>
      </c>
      <c r="ER527" s="3" t="s">
        <v>193</v>
      </c>
      <c r="ES527" s="3" t="s">
        <v>193</v>
      </c>
      <c r="ET527" s="3" t="s">
        <v>193</v>
      </c>
      <c r="EU527" s="3" t="s">
        <v>193</v>
      </c>
      <c r="EV527" s="3" t="s">
        <v>842</v>
      </c>
      <c r="EW527" s="4" t="str">
        <f>TEXT("6290923202005352004","0")</f>
        <v>6290923202005352004</v>
      </c>
    </row>
    <row r="528">
      <c r="A528" s="2">
        <v>45861.4721412037</v>
      </c>
      <c r="B528" s="3" t="s">
        <v>153</v>
      </c>
      <c r="C528" s="3" t="s">
        <v>155</v>
      </c>
      <c r="E528" s="3" t="s">
        <v>155</v>
      </c>
      <c r="F528" s="3" t="s">
        <v>155</v>
      </c>
      <c r="G528" s="3" t="s">
        <v>155</v>
      </c>
      <c r="J528" s="3" t="s">
        <v>186</v>
      </c>
      <c r="O528" s="3" t="s">
        <v>186</v>
      </c>
      <c r="S528" s="3" t="s">
        <v>158</v>
      </c>
      <c r="W528" s="3" t="s">
        <v>157</v>
      </c>
      <c r="AB528" s="3" t="s">
        <v>157</v>
      </c>
      <c r="AG528" s="3" t="s">
        <v>217</v>
      </c>
      <c r="AH528" s="3">
        <v>2011.0</v>
      </c>
      <c r="AI528" s="3" t="s">
        <v>279</v>
      </c>
      <c r="AO528" s="3" t="s">
        <v>153</v>
      </c>
      <c r="AP528" s="3" t="s">
        <v>225</v>
      </c>
      <c r="AQ528" s="3" t="s">
        <v>243</v>
      </c>
      <c r="AR528" s="3" t="s">
        <v>190</v>
      </c>
      <c r="AS528" s="3" t="s">
        <v>210</v>
      </c>
      <c r="AT528" s="3" t="s">
        <v>251</v>
      </c>
      <c r="AU528" s="3" t="s">
        <v>155</v>
      </c>
      <c r="BD528" s="3" t="s">
        <v>153</v>
      </c>
      <c r="BE528" s="3" t="s">
        <v>156</v>
      </c>
      <c r="BF528" s="3" t="s">
        <v>191</v>
      </c>
      <c r="BG528" s="3" t="s">
        <v>164</v>
      </c>
      <c r="BH528" s="3" t="s">
        <v>191</v>
      </c>
      <c r="BI528" s="3" t="s">
        <v>194</v>
      </c>
      <c r="BJ528" s="3" t="s">
        <v>195</v>
      </c>
      <c r="BK528" s="3" t="s">
        <v>194</v>
      </c>
      <c r="BL528" s="3" t="s">
        <v>194</v>
      </c>
      <c r="BM528" s="3" t="s">
        <v>194</v>
      </c>
      <c r="BN528" s="3" t="s">
        <v>194</v>
      </c>
      <c r="BO528" s="3" t="s">
        <v>192</v>
      </c>
      <c r="BP528" s="3" t="s">
        <v>192</v>
      </c>
      <c r="BQ528" s="3" t="s">
        <v>203</v>
      </c>
      <c r="BR528" s="3" t="s">
        <v>181</v>
      </c>
      <c r="BS528" s="3" t="s">
        <v>203</v>
      </c>
      <c r="BT528" s="3" t="s">
        <v>203</v>
      </c>
      <c r="BU528" s="3" t="s">
        <v>181</v>
      </c>
      <c r="BV528" s="3" t="s">
        <v>196</v>
      </c>
      <c r="BW528" s="3" t="s">
        <v>197</v>
      </c>
      <c r="CB528" s="3" t="s">
        <v>155</v>
      </c>
      <c r="CF528" s="3" t="s">
        <v>155</v>
      </c>
      <c r="CG528" s="3" t="s">
        <v>155</v>
      </c>
      <c r="CH528" s="3">
        <v>0.0</v>
      </c>
      <c r="CI528" s="3" t="s">
        <v>172</v>
      </c>
      <c r="CS528" s="3" t="s">
        <v>155</v>
      </c>
      <c r="CY528" s="3" t="s">
        <v>180</v>
      </c>
      <c r="CZ528" s="3" t="s">
        <v>229</v>
      </c>
      <c r="DA528" s="3" t="s">
        <v>179</v>
      </c>
      <c r="DB528" s="3" t="s">
        <v>200</v>
      </c>
      <c r="DC528" s="3" t="s">
        <v>200</v>
      </c>
      <c r="DD528" s="3" t="s">
        <v>200</v>
      </c>
      <c r="DE528" s="3" t="s">
        <v>200</v>
      </c>
      <c r="DF528" s="3" t="s">
        <v>230</v>
      </c>
      <c r="DG528" s="3" t="s">
        <v>180</v>
      </c>
      <c r="DH528" s="3" t="s">
        <v>201</v>
      </c>
      <c r="DI528" s="3" t="s">
        <v>180</v>
      </c>
      <c r="DJ528" s="3" t="s">
        <v>230</v>
      </c>
      <c r="DK528" s="3" t="s">
        <v>202</v>
      </c>
      <c r="DL528" s="3" t="s">
        <v>197</v>
      </c>
      <c r="DM528" s="3" t="s">
        <v>202</v>
      </c>
      <c r="DN528" s="3" t="s">
        <v>203</v>
      </c>
      <c r="DO528" s="3" t="s">
        <v>203</v>
      </c>
      <c r="DP528" s="3" t="s">
        <v>203</v>
      </c>
      <c r="DQ528" s="3" t="s">
        <v>181</v>
      </c>
      <c r="DR528" s="3" t="s">
        <v>203</v>
      </c>
      <c r="DS528" s="3" t="s">
        <v>181</v>
      </c>
      <c r="DT528" s="3" t="s">
        <v>203</v>
      </c>
      <c r="DU528" s="3" t="s">
        <v>196</v>
      </c>
      <c r="DV528" s="3" t="s">
        <v>203</v>
      </c>
      <c r="DW528" s="3" t="s">
        <v>203</v>
      </c>
      <c r="DX528" s="3" t="s">
        <v>196</v>
      </c>
      <c r="DY528" s="3" t="s">
        <v>196</v>
      </c>
      <c r="DZ528" s="3" t="s">
        <v>202</v>
      </c>
      <c r="EA528" s="3" t="s">
        <v>340</v>
      </c>
      <c r="EB528" s="3" t="s">
        <v>214</v>
      </c>
      <c r="EC528" s="3" t="s">
        <v>155</v>
      </c>
      <c r="ED528" s="3" t="s">
        <v>155</v>
      </c>
      <c r="EE528" s="3" t="s">
        <v>155</v>
      </c>
      <c r="EF528" s="3" t="s">
        <v>155</v>
      </c>
      <c r="EG528" s="3" t="s">
        <v>155</v>
      </c>
      <c r="EH528" s="3" t="s">
        <v>204</v>
      </c>
      <c r="EI528" s="3" t="s">
        <v>204</v>
      </c>
      <c r="EJ528" s="3" t="s">
        <v>204</v>
      </c>
      <c r="EK528" s="3" t="s">
        <v>204</v>
      </c>
      <c r="EL528" s="3" t="s">
        <v>182</v>
      </c>
      <c r="EM528" s="3" t="s">
        <v>215</v>
      </c>
      <c r="EN528" s="3" t="s">
        <v>182</v>
      </c>
      <c r="EO528" s="3" t="s">
        <v>205</v>
      </c>
      <c r="EP528" s="3" t="s">
        <v>193</v>
      </c>
      <c r="EQ528" s="3" t="s">
        <v>206</v>
      </c>
      <c r="ER528" s="3" t="s">
        <v>193</v>
      </c>
      <c r="ES528" s="3" t="s">
        <v>206</v>
      </c>
      <c r="ET528" s="3" t="s">
        <v>206</v>
      </c>
      <c r="EU528" s="3" t="s">
        <v>206</v>
      </c>
      <c r="EV528" s="3" t="s">
        <v>843</v>
      </c>
      <c r="EW528" s="4" t="str">
        <f>TEXT("6290931932905073166","0")</f>
        <v>6290931932905073166</v>
      </c>
    </row>
    <row r="529">
      <c r="A529" s="2">
        <v>45861.48018518519</v>
      </c>
      <c r="B529" s="3" t="s">
        <v>153</v>
      </c>
      <c r="C529" s="3" t="s">
        <v>155</v>
      </c>
      <c r="E529" s="3" t="s">
        <v>155</v>
      </c>
      <c r="F529" s="3" t="s">
        <v>155</v>
      </c>
      <c r="G529" s="3" t="s">
        <v>155</v>
      </c>
      <c r="K529" s="3" t="s">
        <v>185</v>
      </c>
      <c r="P529" s="3" t="s">
        <v>185</v>
      </c>
      <c r="S529" s="3" t="s">
        <v>158</v>
      </c>
      <c r="X529" s="3" t="s">
        <v>158</v>
      </c>
      <c r="AD529" s="3" t="s">
        <v>186</v>
      </c>
      <c r="AG529" s="3" t="s">
        <v>224</v>
      </c>
      <c r="AH529" s="3">
        <v>2020.0</v>
      </c>
      <c r="AI529" s="3" t="s">
        <v>187</v>
      </c>
      <c r="AM529" s="3" t="s">
        <v>272</v>
      </c>
      <c r="AN529" s="3" t="s">
        <v>246</v>
      </c>
      <c r="AP529" s="3" t="s">
        <v>250</v>
      </c>
      <c r="AQ529" s="3" t="s">
        <v>250</v>
      </c>
      <c r="AR529" s="3" t="s">
        <v>250</v>
      </c>
      <c r="AS529" s="3" t="s">
        <v>225</v>
      </c>
      <c r="AT529" s="3" t="s">
        <v>218</v>
      </c>
      <c r="AU529" s="3" t="s">
        <v>153</v>
      </c>
      <c r="AV529" s="3" t="s">
        <v>155</v>
      </c>
      <c r="BD529" s="3" t="s">
        <v>153</v>
      </c>
      <c r="BE529" s="3" t="s">
        <v>191</v>
      </c>
      <c r="BF529" s="3" t="s">
        <v>191</v>
      </c>
      <c r="BG529" s="3" t="s">
        <v>191</v>
      </c>
      <c r="BH529" s="3" t="s">
        <v>191</v>
      </c>
      <c r="BI529" s="3" t="s">
        <v>192</v>
      </c>
      <c r="BJ529" s="3" t="s">
        <v>192</v>
      </c>
      <c r="BK529" s="3" t="s">
        <v>195</v>
      </c>
      <c r="BL529" s="3" t="s">
        <v>194</v>
      </c>
      <c r="BM529" s="3" t="s">
        <v>195</v>
      </c>
      <c r="BN529" s="3" t="s">
        <v>195</v>
      </c>
      <c r="BO529" s="3" t="s">
        <v>195</v>
      </c>
      <c r="BP529" s="3" t="s">
        <v>195</v>
      </c>
      <c r="BQ529" s="3" t="s">
        <v>181</v>
      </c>
      <c r="BR529" s="3" t="s">
        <v>181</v>
      </c>
      <c r="BS529" s="3" t="s">
        <v>181</v>
      </c>
      <c r="BT529" s="3" t="s">
        <v>181</v>
      </c>
      <c r="BU529" s="3" t="s">
        <v>181</v>
      </c>
      <c r="BV529" s="3" t="s">
        <v>181</v>
      </c>
      <c r="BW529" s="3" t="s">
        <v>181</v>
      </c>
      <c r="BX529" s="3" t="s">
        <v>195</v>
      </c>
      <c r="BY529" s="3" t="s">
        <v>195</v>
      </c>
      <c r="BZ529" s="3" t="s">
        <v>195</v>
      </c>
      <c r="CA529" s="3" t="s">
        <v>195</v>
      </c>
      <c r="CB529" s="3" t="s">
        <v>155</v>
      </c>
      <c r="CF529" s="3" t="s">
        <v>316</v>
      </c>
      <c r="CG529" s="3" t="s">
        <v>155</v>
      </c>
      <c r="CH529" s="3">
        <v>1.0</v>
      </c>
      <c r="CI529" s="3" t="s">
        <v>172</v>
      </c>
      <c r="CS529" s="3" t="s">
        <v>155</v>
      </c>
      <c r="CY529" s="3" t="s">
        <v>201</v>
      </c>
      <c r="CZ529" s="3" t="s">
        <v>179</v>
      </c>
      <c r="DA529" s="3" t="s">
        <v>179</v>
      </c>
      <c r="DB529" s="3" t="s">
        <v>179</v>
      </c>
      <c r="DC529" s="3" t="s">
        <v>179</v>
      </c>
      <c r="DD529" s="3" t="s">
        <v>179</v>
      </c>
      <c r="DE529" s="3" t="s">
        <v>200</v>
      </c>
      <c r="DF529" s="3" t="s">
        <v>230</v>
      </c>
      <c r="DG529" s="3" t="s">
        <v>180</v>
      </c>
      <c r="DH529" s="3" t="s">
        <v>180</v>
      </c>
      <c r="DI529" s="3" t="s">
        <v>180</v>
      </c>
      <c r="DJ529" s="3" t="s">
        <v>230</v>
      </c>
      <c r="DK529" s="3" t="s">
        <v>196</v>
      </c>
      <c r="DL529" s="3" t="s">
        <v>196</v>
      </c>
      <c r="DM529" s="3" t="s">
        <v>196</v>
      </c>
      <c r="DN529" s="3" t="s">
        <v>196</v>
      </c>
      <c r="DO529" s="3" t="s">
        <v>196</v>
      </c>
      <c r="DP529" s="3" t="s">
        <v>196</v>
      </c>
      <c r="DQ529" s="3" t="s">
        <v>196</v>
      </c>
      <c r="DR529" s="3" t="s">
        <v>196</v>
      </c>
      <c r="DS529" s="3" t="s">
        <v>196</v>
      </c>
      <c r="DT529" s="3" t="s">
        <v>196</v>
      </c>
      <c r="DU529" s="3" t="s">
        <v>196</v>
      </c>
      <c r="DV529" s="3" t="s">
        <v>181</v>
      </c>
      <c r="DW529" s="3" t="s">
        <v>196</v>
      </c>
      <c r="DX529" s="3" t="s">
        <v>181</v>
      </c>
      <c r="DY529" s="3" t="s">
        <v>196</v>
      </c>
      <c r="DZ529" s="3" t="s">
        <v>196</v>
      </c>
      <c r="EA529" s="3" t="s">
        <v>155</v>
      </c>
      <c r="EB529" s="3" t="s">
        <v>155</v>
      </c>
      <c r="EC529" s="3" t="s">
        <v>155</v>
      </c>
      <c r="ED529" s="3" t="s">
        <v>155</v>
      </c>
      <c r="EE529" s="3" t="s">
        <v>155</v>
      </c>
      <c r="EF529" s="3" t="s">
        <v>155</v>
      </c>
      <c r="EG529" s="3" t="s">
        <v>155</v>
      </c>
      <c r="EH529" s="3" t="s">
        <v>204</v>
      </c>
      <c r="EI529" s="3" t="s">
        <v>222</v>
      </c>
      <c r="EJ529" s="3" t="s">
        <v>222</v>
      </c>
      <c r="EK529" s="3" t="s">
        <v>215</v>
      </c>
      <c r="EL529" s="3" t="s">
        <v>182</v>
      </c>
      <c r="EM529" s="3" t="s">
        <v>215</v>
      </c>
      <c r="EN529" s="3" t="s">
        <v>215</v>
      </c>
      <c r="EO529" s="3" t="s">
        <v>183</v>
      </c>
      <c r="EP529" s="3" t="s">
        <v>183</v>
      </c>
      <c r="EQ529" s="3" t="s">
        <v>183</v>
      </c>
      <c r="ER529" s="3" t="s">
        <v>183</v>
      </c>
      <c r="ES529" s="3" t="s">
        <v>183</v>
      </c>
      <c r="ET529" s="3" t="s">
        <v>183</v>
      </c>
      <c r="EU529" s="3" t="s">
        <v>183</v>
      </c>
      <c r="EV529" s="3" t="s">
        <v>844</v>
      </c>
      <c r="EW529" s="4" t="str">
        <f>TEXT("6290938882619095488","0")</f>
        <v>6290938882619095488</v>
      </c>
    </row>
    <row r="530">
      <c r="A530" s="2">
        <v>45861.480532407404</v>
      </c>
      <c r="B530" s="3" t="s">
        <v>153</v>
      </c>
      <c r="C530" s="3" t="s">
        <v>155</v>
      </c>
      <c r="E530" s="3" t="s">
        <v>155</v>
      </c>
      <c r="F530" s="3" t="s">
        <v>153</v>
      </c>
      <c r="G530" s="3" t="s">
        <v>155</v>
      </c>
      <c r="J530" s="3" t="s">
        <v>186</v>
      </c>
      <c r="O530" s="3" t="s">
        <v>186</v>
      </c>
      <c r="R530" s="3" t="s">
        <v>157</v>
      </c>
      <c r="W530" s="3" t="s">
        <v>157</v>
      </c>
      <c r="AB530" s="3" t="s">
        <v>157</v>
      </c>
      <c r="AG530" s="3" t="s">
        <v>159</v>
      </c>
      <c r="AH530" s="3">
        <v>2017.0</v>
      </c>
      <c r="AI530" s="3" t="s">
        <v>279</v>
      </c>
      <c r="AO530" s="3" t="s">
        <v>155</v>
      </c>
      <c r="AP530" s="3" t="s">
        <v>210</v>
      </c>
      <c r="AQ530" s="3" t="s">
        <v>225</v>
      </c>
      <c r="AR530" s="3" t="s">
        <v>243</v>
      </c>
      <c r="AS530" s="3" t="s">
        <v>243</v>
      </c>
      <c r="AT530" s="3" t="s">
        <v>251</v>
      </c>
      <c r="AU530" s="3" t="s">
        <v>155</v>
      </c>
      <c r="BD530" s="3" t="s">
        <v>153</v>
      </c>
      <c r="BE530" s="3" t="s">
        <v>156</v>
      </c>
      <c r="BF530" s="3" t="s">
        <v>213</v>
      </c>
      <c r="BG530" s="3" t="s">
        <v>156</v>
      </c>
      <c r="BH530" s="3" t="s">
        <v>213</v>
      </c>
      <c r="BI530" s="3" t="s">
        <v>165</v>
      </c>
      <c r="BJ530" s="3" t="s">
        <v>165</v>
      </c>
      <c r="BK530" s="3" t="s">
        <v>165</v>
      </c>
      <c r="BL530" s="3" t="s">
        <v>165</v>
      </c>
      <c r="BM530" s="3" t="s">
        <v>165</v>
      </c>
      <c r="BN530" s="3" t="s">
        <v>165</v>
      </c>
      <c r="BO530" s="3" t="s">
        <v>165</v>
      </c>
      <c r="BP530" s="3" t="s">
        <v>165</v>
      </c>
      <c r="BQ530" s="3" t="s">
        <v>197</v>
      </c>
      <c r="BR530" s="3" t="s">
        <v>196</v>
      </c>
      <c r="BS530" s="3" t="s">
        <v>196</v>
      </c>
      <c r="BT530" s="3" t="s">
        <v>166</v>
      </c>
      <c r="BU530" s="3" t="s">
        <v>196</v>
      </c>
      <c r="BV530" s="3" t="s">
        <v>197</v>
      </c>
      <c r="BW530" s="3" t="s">
        <v>196</v>
      </c>
      <c r="CB530" s="3" t="s">
        <v>155</v>
      </c>
      <c r="CF530" s="3" t="s">
        <v>155</v>
      </c>
      <c r="CG530" s="3" t="s">
        <v>155</v>
      </c>
      <c r="CH530" s="3">
        <v>0.0</v>
      </c>
      <c r="CI530" s="3" t="s">
        <v>172</v>
      </c>
      <c r="CS530" s="3" t="s">
        <v>155</v>
      </c>
      <c r="CY530" s="3" t="s">
        <v>201</v>
      </c>
      <c r="CZ530" s="3" t="s">
        <v>199</v>
      </c>
      <c r="DA530" s="3" t="s">
        <v>199</v>
      </c>
      <c r="DB530" s="3" t="s">
        <v>179</v>
      </c>
      <c r="DC530" s="3" t="s">
        <v>200</v>
      </c>
      <c r="DD530" s="3" t="s">
        <v>200</v>
      </c>
      <c r="DE530" s="3" t="s">
        <v>200</v>
      </c>
      <c r="DF530" s="3" t="s">
        <v>180</v>
      </c>
      <c r="DG530" s="3" t="s">
        <v>180</v>
      </c>
      <c r="DH530" s="3" t="s">
        <v>201</v>
      </c>
      <c r="DI530" s="3" t="s">
        <v>201</v>
      </c>
      <c r="DJ530" s="3" t="s">
        <v>180</v>
      </c>
      <c r="DK530" s="3" t="s">
        <v>197</v>
      </c>
      <c r="DL530" s="3" t="s">
        <v>197</v>
      </c>
      <c r="DM530" s="3" t="s">
        <v>197</v>
      </c>
      <c r="DN530" s="3" t="s">
        <v>196</v>
      </c>
      <c r="DO530" s="3" t="s">
        <v>202</v>
      </c>
      <c r="DP530" s="3" t="s">
        <v>197</v>
      </c>
      <c r="DQ530" s="3" t="s">
        <v>196</v>
      </c>
      <c r="DR530" s="3" t="s">
        <v>196</v>
      </c>
      <c r="DS530" s="3" t="s">
        <v>196</v>
      </c>
      <c r="DT530" s="3" t="s">
        <v>181</v>
      </c>
      <c r="DU530" s="3" t="s">
        <v>197</v>
      </c>
      <c r="DV530" s="3" t="s">
        <v>197</v>
      </c>
      <c r="DW530" s="3" t="s">
        <v>197</v>
      </c>
      <c r="DX530" s="3" t="s">
        <v>197</v>
      </c>
      <c r="DY530" s="3" t="s">
        <v>197</v>
      </c>
      <c r="DZ530" s="3" t="s">
        <v>197</v>
      </c>
      <c r="EA530" s="3" t="s">
        <v>155</v>
      </c>
      <c r="EB530" s="3" t="s">
        <v>155</v>
      </c>
      <c r="EC530" s="3" t="s">
        <v>155</v>
      </c>
      <c r="ED530" s="3" t="s">
        <v>155</v>
      </c>
      <c r="EE530" s="3" t="s">
        <v>155</v>
      </c>
      <c r="EF530" s="3" t="s">
        <v>155</v>
      </c>
      <c r="EG530" s="3" t="s">
        <v>155</v>
      </c>
      <c r="EH530" s="3" t="s">
        <v>204</v>
      </c>
      <c r="EI530" s="3" t="s">
        <v>204</v>
      </c>
      <c r="EJ530" s="3" t="s">
        <v>204</v>
      </c>
      <c r="EK530" s="3" t="s">
        <v>182</v>
      </c>
      <c r="EL530" s="3" t="s">
        <v>182</v>
      </c>
      <c r="EM530" s="3" t="s">
        <v>182</v>
      </c>
      <c r="EN530" s="3" t="s">
        <v>204</v>
      </c>
      <c r="EO530" s="3" t="s">
        <v>192</v>
      </c>
      <c r="EP530" s="3" t="s">
        <v>206</v>
      </c>
      <c r="EQ530" s="3" t="s">
        <v>206</v>
      </c>
      <c r="ER530" s="3" t="s">
        <v>192</v>
      </c>
      <c r="ES530" s="3" t="s">
        <v>192</v>
      </c>
      <c r="ET530" s="3" t="s">
        <v>206</v>
      </c>
      <c r="EU530" s="3" t="s">
        <v>192</v>
      </c>
      <c r="EV530" s="3" t="s">
        <v>845</v>
      </c>
      <c r="EW530" s="4" t="str">
        <f>TEXT("6290939181671803541","0")</f>
        <v>6290939181671803541</v>
      </c>
    </row>
    <row r="531">
      <c r="A531" s="2">
        <v>45861.49334490741</v>
      </c>
      <c r="B531" s="3" t="s">
        <v>153</v>
      </c>
      <c r="C531" s="3" t="s">
        <v>155</v>
      </c>
      <c r="E531" s="3" t="s">
        <v>153</v>
      </c>
      <c r="F531" s="3" t="s">
        <v>153</v>
      </c>
      <c r="G531" s="3" t="s">
        <v>155</v>
      </c>
      <c r="J531" s="3" t="s">
        <v>186</v>
      </c>
      <c r="N531" s="3" t="s">
        <v>158</v>
      </c>
      <c r="T531" s="3" t="s">
        <v>186</v>
      </c>
      <c r="Y531" s="3" t="s">
        <v>186</v>
      </c>
      <c r="AC531" s="3" t="s">
        <v>158</v>
      </c>
      <c r="AG531" s="3" t="s">
        <v>217</v>
      </c>
      <c r="AH531" s="3">
        <v>2023.0</v>
      </c>
      <c r="AI531" s="3" t="s">
        <v>279</v>
      </c>
      <c r="AO531" s="3" t="s">
        <v>153</v>
      </c>
      <c r="AP531" s="3" t="s">
        <v>250</v>
      </c>
      <c r="AQ531" s="3" t="s">
        <v>250</v>
      </c>
      <c r="AR531" s="3" t="s">
        <v>250</v>
      </c>
      <c r="AS531" s="3" t="s">
        <v>250</v>
      </c>
      <c r="AT531" s="3" t="s">
        <v>218</v>
      </c>
      <c r="AU531" s="3" t="s">
        <v>153</v>
      </c>
      <c r="AV531" s="3" t="s">
        <v>153</v>
      </c>
      <c r="AW531" s="3" t="s">
        <v>163</v>
      </c>
      <c r="AX531" s="3" t="s">
        <v>153</v>
      </c>
      <c r="AY531" s="3" t="s">
        <v>423</v>
      </c>
      <c r="BD531" s="3" t="s">
        <v>153</v>
      </c>
      <c r="BE531" s="3" t="s">
        <v>220</v>
      </c>
      <c r="BF531" s="3" t="s">
        <v>191</v>
      </c>
      <c r="BG531" s="3" t="s">
        <v>227</v>
      </c>
      <c r="BH531" s="3" t="s">
        <v>191</v>
      </c>
      <c r="BI531" s="3" t="s">
        <v>194</v>
      </c>
      <c r="BJ531" s="3" t="s">
        <v>194</v>
      </c>
      <c r="BK531" s="3" t="s">
        <v>194</v>
      </c>
      <c r="BL531" s="3" t="s">
        <v>194</v>
      </c>
      <c r="BM531" s="3" t="s">
        <v>194</v>
      </c>
      <c r="BN531" s="3" t="s">
        <v>194</v>
      </c>
      <c r="BO531" s="3" t="s">
        <v>194</v>
      </c>
      <c r="BP531" s="3" t="s">
        <v>194</v>
      </c>
      <c r="BQ531" s="3" t="s">
        <v>203</v>
      </c>
      <c r="BR531" s="3" t="s">
        <v>203</v>
      </c>
      <c r="BS531" s="3" t="s">
        <v>166</v>
      </c>
      <c r="BT531" s="3" t="s">
        <v>197</v>
      </c>
      <c r="BU531" s="3" t="s">
        <v>197</v>
      </c>
      <c r="BV531" s="3" t="s">
        <v>197</v>
      </c>
      <c r="BW531" s="3" t="s">
        <v>166</v>
      </c>
      <c r="BX531" s="3" t="s">
        <v>194</v>
      </c>
      <c r="BY531" s="3" t="s">
        <v>194</v>
      </c>
      <c r="BZ531" s="3" t="s">
        <v>192</v>
      </c>
      <c r="CA531" s="3" t="s">
        <v>194</v>
      </c>
      <c r="CB531" s="3" t="s">
        <v>155</v>
      </c>
      <c r="CF531" s="3" t="s">
        <v>280</v>
      </c>
      <c r="CG531" s="3" t="s">
        <v>240</v>
      </c>
      <c r="CH531" s="3">
        <v>2.0</v>
      </c>
      <c r="CI531" s="3" t="s">
        <v>172</v>
      </c>
      <c r="CS531" s="3" t="s">
        <v>155</v>
      </c>
      <c r="CY531" s="3" t="s">
        <v>201</v>
      </c>
      <c r="CZ531" s="3" t="s">
        <v>229</v>
      </c>
      <c r="DA531" s="3" t="s">
        <v>229</v>
      </c>
      <c r="DB531" s="3" t="s">
        <v>229</v>
      </c>
      <c r="DC531" s="3" t="s">
        <v>179</v>
      </c>
      <c r="DD531" s="3" t="s">
        <v>179</v>
      </c>
      <c r="DE531" s="3" t="s">
        <v>200</v>
      </c>
      <c r="DF531" s="3" t="s">
        <v>230</v>
      </c>
      <c r="DG531" s="3" t="s">
        <v>230</v>
      </c>
      <c r="DH531" s="3" t="s">
        <v>201</v>
      </c>
      <c r="DI531" s="3" t="s">
        <v>180</v>
      </c>
      <c r="DJ531" s="3" t="s">
        <v>180</v>
      </c>
      <c r="DK531" s="3" t="s">
        <v>197</v>
      </c>
      <c r="DL531" s="3" t="s">
        <v>197</v>
      </c>
      <c r="DM531" s="3" t="s">
        <v>197</v>
      </c>
      <c r="DN531" s="3" t="s">
        <v>202</v>
      </c>
      <c r="DO531" s="3" t="s">
        <v>203</v>
      </c>
      <c r="DP531" s="3" t="s">
        <v>197</v>
      </c>
      <c r="DQ531" s="3" t="s">
        <v>197</v>
      </c>
      <c r="DR531" s="3" t="s">
        <v>197</v>
      </c>
      <c r="DS531" s="3" t="s">
        <v>196</v>
      </c>
      <c r="DT531" s="3" t="s">
        <v>203</v>
      </c>
      <c r="DU531" s="3" t="s">
        <v>181</v>
      </c>
      <c r="DV531" s="3" t="s">
        <v>196</v>
      </c>
      <c r="DW531" s="3" t="s">
        <v>181</v>
      </c>
      <c r="DX531" s="3" t="s">
        <v>202</v>
      </c>
      <c r="DY531" s="3" t="s">
        <v>202</v>
      </c>
      <c r="DZ531" s="3" t="s">
        <v>202</v>
      </c>
      <c r="EA531" s="3" t="s">
        <v>155</v>
      </c>
      <c r="EB531" s="3" t="s">
        <v>155</v>
      </c>
      <c r="EC531" s="3" t="s">
        <v>155</v>
      </c>
      <c r="ED531" s="3" t="s">
        <v>155</v>
      </c>
      <c r="EE531" s="3" t="s">
        <v>155</v>
      </c>
      <c r="EF531" s="3" t="s">
        <v>155</v>
      </c>
      <c r="EG531" s="3" t="s">
        <v>155</v>
      </c>
      <c r="EH531" s="3" t="s">
        <v>204</v>
      </c>
      <c r="EI531" s="3" t="s">
        <v>222</v>
      </c>
      <c r="EJ531" s="3" t="s">
        <v>215</v>
      </c>
      <c r="EK531" s="3" t="s">
        <v>182</v>
      </c>
      <c r="EL531" s="3" t="s">
        <v>182</v>
      </c>
      <c r="EM531" s="3" t="s">
        <v>182</v>
      </c>
      <c r="EN531" s="3" t="s">
        <v>215</v>
      </c>
      <c r="EO531" s="3" t="s">
        <v>205</v>
      </c>
      <c r="EP531" s="3" t="s">
        <v>206</v>
      </c>
      <c r="EQ531" s="3" t="s">
        <v>206</v>
      </c>
      <c r="ER531" s="3" t="s">
        <v>192</v>
      </c>
      <c r="ES531" s="3" t="s">
        <v>192</v>
      </c>
      <c r="ET531" s="3" t="s">
        <v>206</v>
      </c>
      <c r="EU531" s="3" t="s">
        <v>192</v>
      </c>
      <c r="EV531" s="3" t="s">
        <v>252</v>
      </c>
      <c r="EW531" s="4" t="str">
        <f>TEXT("6290950259112233662","0")</f>
        <v>6290950259112233662</v>
      </c>
    </row>
    <row r="532">
      <c r="A532" s="2">
        <v>45861.52636574074</v>
      </c>
      <c r="B532" s="3" t="s">
        <v>153</v>
      </c>
      <c r="C532" s="3" t="s">
        <v>155</v>
      </c>
      <c r="E532" s="3" t="s">
        <v>155</v>
      </c>
      <c r="F532" s="3" t="s">
        <v>155</v>
      </c>
      <c r="G532" s="3" t="s">
        <v>155</v>
      </c>
      <c r="J532" s="3" t="s">
        <v>186</v>
      </c>
      <c r="N532" s="3" t="s">
        <v>158</v>
      </c>
      <c r="R532" s="3" t="s">
        <v>157</v>
      </c>
      <c r="W532" s="3" t="s">
        <v>157</v>
      </c>
      <c r="AC532" s="3" t="s">
        <v>158</v>
      </c>
      <c r="AG532" s="3" t="s">
        <v>224</v>
      </c>
      <c r="AH532" s="3">
        <v>2013.0</v>
      </c>
      <c r="AI532" s="3" t="s">
        <v>187</v>
      </c>
      <c r="AK532" s="3" t="s">
        <v>258</v>
      </c>
      <c r="AN532" s="3" t="s">
        <v>233</v>
      </c>
      <c r="AP532" s="3" t="s">
        <v>190</v>
      </c>
      <c r="AQ532" s="3" t="s">
        <v>190</v>
      </c>
      <c r="AR532" s="3" t="s">
        <v>190</v>
      </c>
      <c r="AS532" s="3" t="s">
        <v>190</v>
      </c>
      <c r="AT532" s="3" t="s">
        <v>218</v>
      </c>
      <c r="AU532" s="3" t="s">
        <v>153</v>
      </c>
      <c r="AV532" s="3" t="s">
        <v>155</v>
      </c>
      <c r="BD532" s="3" t="s">
        <v>153</v>
      </c>
      <c r="BE532" s="3" t="s">
        <v>156</v>
      </c>
      <c r="BF532" s="3" t="s">
        <v>191</v>
      </c>
      <c r="BG532" s="3" t="s">
        <v>156</v>
      </c>
      <c r="BH532" s="3" t="s">
        <v>213</v>
      </c>
      <c r="BI532" s="3" t="s">
        <v>194</v>
      </c>
      <c r="BJ532" s="3" t="s">
        <v>194</v>
      </c>
      <c r="BK532" s="3" t="s">
        <v>194</v>
      </c>
      <c r="BL532" s="3" t="s">
        <v>195</v>
      </c>
      <c r="BM532" s="3" t="s">
        <v>195</v>
      </c>
      <c r="BN532" s="3" t="s">
        <v>192</v>
      </c>
      <c r="BO532" s="3" t="s">
        <v>194</v>
      </c>
      <c r="BP532" s="3" t="s">
        <v>194</v>
      </c>
      <c r="BQ532" s="3" t="s">
        <v>196</v>
      </c>
      <c r="BR532" s="3" t="s">
        <v>196</v>
      </c>
      <c r="BS532" s="3" t="s">
        <v>203</v>
      </c>
      <c r="BT532" s="3" t="s">
        <v>197</v>
      </c>
      <c r="BU532" s="3" t="s">
        <v>197</v>
      </c>
      <c r="BV532" s="3" t="s">
        <v>197</v>
      </c>
      <c r="BW532" s="3" t="s">
        <v>196</v>
      </c>
      <c r="BX532" s="3" t="s">
        <v>193</v>
      </c>
      <c r="BY532" s="3" t="s">
        <v>195</v>
      </c>
      <c r="BZ532" s="3" t="s">
        <v>165</v>
      </c>
      <c r="CA532" s="3" t="s">
        <v>165</v>
      </c>
      <c r="CB532" s="3" t="s">
        <v>155</v>
      </c>
      <c r="CF532" s="3" t="s">
        <v>155</v>
      </c>
      <c r="CG532" s="3" t="s">
        <v>155</v>
      </c>
      <c r="CH532" s="3">
        <v>1.0</v>
      </c>
      <c r="CI532" s="3" t="s">
        <v>172</v>
      </c>
      <c r="CS532" s="3" t="s">
        <v>155</v>
      </c>
      <c r="CY532" s="3" t="s">
        <v>201</v>
      </c>
      <c r="CZ532" s="3" t="s">
        <v>229</v>
      </c>
      <c r="DA532" s="3" t="s">
        <v>229</v>
      </c>
      <c r="DB532" s="3" t="s">
        <v>229</v>
      </c>
      <c r="DC532" s="3" t="s">
        <v>229</v>
      </c>
      <c r="DD532" s="3" t="s">
        <v>199</v>
      </c>
      <c r="DE532" s="3" t="s">
        <v>229</v>
      </c>
      <c r="DF532" s="3" t="s">
        <v>178</v>
      </c>
      <c r="DG532" s="3" t="s">
        <v>201</v>
      </c>
      <c r="DH532" s="3" t="s">
        <v>178</v>
      </c>
      <c r="DI532" s="3" t="s">
        <v>201</v>
      </c>
      <c r="DJ532" s="3" t="s">
        <v>178</v>
      </c>
      <c r="DK532" s="3" t="s">
        <v>181</v>
      </c>
      <c r="DL532" s="3" t="s">
        <v>196</v>
      </c>
      <c r="DM532" s="3" t="s">
        <v>197</v>
      </c>
      <c r="DN532" s="3" t="s">
        <v>181</v>
      </c>
      <c r="DO532" s="3" t="s">
        <v>202</v>
      </c>
      <c r="DP532" s="3" t="s">
        <v>203</v>
      </c>
      <c r="DQ532" s="3" t="s">
        <v>197</v>
      </c>
      <c r="DR532" s="3" t="s">
        <v>202</v>
      </c>
      <c r="DS532" s="3" t="s">
        <v>196</v>
      </c>
      <c r="DT532" s="3" t="s">
        <v>196</v>
      </c>
      <c r="DU532" s="3" t="s">
        <v>202</v>
      </c>
      <c r="DV532" s="3" t="s">
        <v>202</v>
      </c>
      <c r="DW532" s="3" t="s">
        <v>202</v>
      </c>
      <c r="DX532" s="3" t="s">
        <v>202</v>
      </c>
      <c r="DY532" s="3" t="s">
        <v>202</v>
      </c>
      <c r="DZ532" s="3" t="s">
        <v>202</v>
      </c>
      <c r="EA532" s="3" t="s">
        <v>155</v>
      </c>
      <c r="EB532" s="3" t="s">
        <v>155</v>
      </c>
      <c r="EC532" s="3" t="s">
        <v>155</v>
      </c>
      <c r="ED532" s="3" t="s">
        <v>155</v>
      </c>
      <c r="EE532" s="3" t="s">
        <v>155</v>
      </c>
      <c r="EF532" s="3" t="s">
        <v>155</v>
      </c>
      <c r="EG532" s="3" t="s">
        <v>155</v>
      </c>
      <c r="EH532" s="3" t="s">
        <v>204</v>
      </c>
      <c r="EI532" s="3" t="s">
        <v>204</v>
      </c>
      <c r="EJ532" s="3" t="s">
        <v>204</v>
      </c>
      <c r="EK532" s="3" t="s">
        <v>247</v>
      </c>
      <c r="EL532" s="3" t="s">
        <v>182</v>
      </c>
      <c r="EM532" s="3" t="s">
        <v>182</v>
      </c>
      <c r="EN532" s="3" t="s">
        <v>247</v>
      </c>
      <c r="EO532" s="3" t="s">
        <v>206</v>
      </c>
      <c r="EP532" s="3" t="s">
        <v>193</v>
      </c>
      <c r="EQ532" s="3" t="s">
        <v>183</v>
      </c>
      <c r="ER532" s="3" t="s">
        <v>183</v>
      </c>
      <c r="ES532" s="3" t="s">
        <v>183</v>
      </c>
      <c r="ET532" s="3" t="s">
        <v>183</v>
      </c>
      <c r="EU532" s="3" t="s">
        <v>183</v>
      </c>
      <c r="EV532" s="3" t="s">
        <v>846</v>
      </c>
      <c r="EW532" s="4" t="str">
        <f>TEXT("6290978787427223786","0")</f>
        <v>6290978787427223786</v>
      </c>
    </row>
    <row r="533">
      <c r="A533" s="2">
        <v>45861.578680555554</v>
      </c>
      <c r="B533" s="3" t="s">
        <v>153</v>
      </c>
      <c r="C533" s="3" t="s">
        <v>155</v>
      </c>
      <c r="E533" s="3" t="s">
        <v>155</v>
      </c>
      <c r="F533" s="3" t="s">
        <v>153</v>
      </c>
      <c r="G533" s="3" t="s">
        <v>155</v>
      </c>
      <c r="J533" s="3" t="s">
        <v>186</v>
      </c>
      <c r="O533" s="3" t="s">
        <v>186</v>
      </c>
      <c r="S533" s="3" t="s">
        <v>158</v>
      </c>
      <c r="X533" s="3" t="s">
        <v>158</v>
      </c>
      <c r="AD533" s="3" t="s">
        <v>186</v>
      </c>
      <c r="AG533" s="3" t="s">
        <v>224</v>
      </c>
      <c r="AH533" s="3">
        <v>2020.0</v>
      </c>
      <c r="AI533" s="3" t="s">
        <v>242</v>
      </c>
      <c r="AP533" s="3" t="s">
        <v>190</v>
      </c>
      <c r="AQ533" s="3" t="s">
        <v>210</v>
      </c>
      <c r="AR533" s="3" t="s">
        <v>190</v>
      </c>
      <c r="AS533" s="3" t="s">
        <v>210</v>
      </c>
      <c r="AT533" s="3" t="s">
        <v>234</v>
      </c>
      <c r="AU533" s="3" t="s">
        <v>153</v>
      </c>
      <c r="AV533" s="3" t="s">
        <v>155</v>
      </c>
      <c r="BD533" s="3" t="s">
        <v>153</v>
      </c>
      <c r="BE533" s="3" t="s">
        <v>227</v>
      </c>
      <c r="BF533" s="3" t="s">
        <v>227</v>
      </c>
      <c r="BG533" s="3" t="s">
        <v>191</v>
      </c>
      <c r="BH533" s="3" t="s">
        <v>191</v>
      </c>
      <c r="BI533" s="3" t="s">
        <v>194</v>
      </c>
      <c r="BJ533" s="3" t="s">
        <v>194</v>
      </c>
      <c r="BK533" s="3" t="s">
        <v>192</v>
      </c>
      <c r="BL533" s="3" t="s">
        <v>192</v>
      </c>
      <c r="BM533" s="3" t="s">
        <v>194</v>
      </c>
      <c r="BN533" s="3" t="s">
        <v>194</v>
      </c>
      <c r="BO533" s="3" t="s">
        <v>192</v>
      </c>
      <c r="BP533" s="3" t="s">
        <v>192</v>
      </c>
      <c r="BQ533" s="3" t="s">
        <v>203</v>
      </c>
      <c r="BR533" s="3" t="s">
        <v>203</v>
      </c>
      <c r="BS533" s="3" t="s">
        <v>203</v>
      </c>
      <c r="BT533" s="3" t="s">
        <v>181</v>
      </c>
      <c r="BU533" s="3" t="s">
        <v>181</v>
      </c>
      <c r="BV533" s="3" t="s">
        <v>181</v>
      </c>
      <c r="BW533" s="3" t="s">
        <v>181</v>
      </c>
      <c r="BX533" s="3" t="s">
        <v>192</v>
      </c>
      <c r="BY533" s="3" t="s">
        <v>192</v>
      </c>
      <c r="BZ533" s="3" t="s">
        <v>195</v>
      </c>
      <c r="CA533" s="3" t="s">
        <v>194</v>
      </c>
      <c r="CB533" s="3" t="s">
        <v>153</v>
      </c>
      <c r="CC533" s="3" t="s">
        <v>167</v>
      </c>
      <c r="CD533" s="3" t="s">
        <v>168</v>
      </c>
      <c r="CE533" s="3" t="s">
        <v>169</v>
      </c>
      <c r="CF533" s="3" t="s">
        <v>155</v>
      </c>
      <c r="CG533" s="3" t="s">
        <v>256</v>
      </c>
      <c r="CH533" s="3">
        <v>2.0</v>
      </c>
      <c r="CI533" s="3" t="s">
        <v>172</v>
      </c>
      <c r="CS533" s="3" t="s">
        <v>155</v>
      </c>
      <c r="CY533" s="3" t="s">
        <v>178</v>
      </c>
      <c r="CZ533" s="3" t="s">
        <v>229</v>
      </c>
      <c r="DA533" s="3" t="s">
        <v>229</v>
      </c>
      <c r="DB533" s="3" t="s">
        <v>199</v>
      </c>
      <c r="DC533" s="3" t="s">
        <v>199</v>
      </c>
      <c r="DD533" s="3" t="s">
        <v>199</v>
      </c>
      <c r="DE533" s="3" t="s">
        <v>179</v>
      </c>
      <c r="DF533" s="3" t="s">
        <v>178</v>
      </c>
      <c r="DG533" s="3" t="s">
        <v>201</v>
      </c>
      <c r="DH533" s="3" t="s">
        <v>178</v>
      </c>
      <c r="DI533" s="3" t="s">
        <v>201</v>
      </c>
      <c r="DJ533" s="3" t="s">
        <v>201</v>
      </c>
      <c r="DK533" s="3" t="s">
        <v>197</v>
      </c>
      <c r="DL533" s="3" t="s">
        <v>196</v>
      </c>
      <c r="DM533" s="3" t="s">
        <v>197</v>
      </c>
      <c r="DN533" s="3" t="s">
        <v>202</v>
      </c>
      <c r="DO533" s="3" t="s">
        <v>196</v>
      </c>
      <c r="DP533" s="3" t="s">
        <v>181</v>
      </c>
      <c r="DQ533" s="3" t="s">
        <v>181</v>
      </c>
      <c r="DR533" s="3" t="s">
        <v>181</v>
      </c>
      <c r="DS533" s="3" t="s">
        <v>203</v>
      </c>
      <c r="DT533" s="3" t="s">
        <v>203</v>
      </c>
      <c r="DU533" s="3" t="s">
        <v>181</v>
      </c>
      <c r="DV533" s="3" t="s">
        <v>181</v>
      </c>
      <c r="DW533" s="3" t="s">
        <v>181</v>
      </c>
      <c r="DX533" s="3" t="s">
        <v>196</v>
      </c>
      <c r="DY533" s="3" t="s">
        <v>196</v>
      </c>
      <c r="DZ533" s="3" t="s">
        <v>196</v>
      </c>
      <c r="EA533" s="3" t="s">
        <v>155</v>
      </c>
      <c r="EB533" s="3" t="s">
        <v>155</v>
      </c>
      <c r="EC533" s="3" t="s">
        <v>155</v>
      </c>
      <c r="ED533" s="3" t="s">
        <v>155</v>
      </c>
      <c r="EE533" s="3" t="s">
        <v>155</v>
      </c>
      <c r="EF533" s="3" t="s">
        <v>155</v>
      </c>
      <c r="EG533" s="3" t="s">
        <v>155</v>
      </c>
      <c r="EH533" s="3" t="s">
        <v>204</v>
      </c>
      <c r="EI533" s="3" t="s">
        <v>204</v>
      </c>
      <c r="EJ533" s="3" t="s">
        <v>204</v>
      </c>
      <c r="EK533" s="3" t="s">
        <v>215</v>
      </c>
      <c r="EL533" s="3" t="s">
        <v>182</v>
      </c>
      <c r="EM533" s="3" t="s">
        <v>215</v>
      </c>
      <c r="EN533" s="3" t="s">
        <v>182</v>
      </c>
      <c r="EO533" s="3" t="s">
        <v>205</v>
      </c>
      <c r="EP533" s="3" t="s">
        <v>205</v>
      </c>
      <c r="EQ533" s="3" t="s">
        <v>192</v>
      </c>
      <c r="ER533" s="3" t="s">
        <v>193</v>
      </c>
      <c r="ES533" s="3" t="s">
        <v>193</v>
      </c>
      <c r="ET533" s="3" t="s">
        <v>193</v>
      </c>
      <c r="EU533" s="3" t="s">
        <v>193</v>
      </c>
      <c r="EV533" s="3" t="s">
        <v>847</v>
      </c>
      <c r="EW533" s="4" t="str">
        <f>TEXT("6291023989675731447","0")</f>
        <v>6291023989675731447</v>
      </c>
    </row>
    <row r="534">
      <c r="A534" s="2">
        <v>45861.58787037037</v>
      </c>
      <c r="B534" s="3" t="s">
        <v>153</v>
      </c>
      <c r="C534" s="3" t="s">
        <v>155</v>
      </c>
      <c r="E534" s="3" t="s">
        <v>153</v>
      </c>
      <c r="F534" s="3" t="s">
        <v>155</v>
      </c>
      <c r="G534" s="3" t="s">
        <v>155</v>
      </c>
      <c r="K534" s="3" t="s">
        <v>185</v>
      </c>
      <c r="P534" s="3" t="s">
        <v>185</v>
      </c>
      <c r="T534" s="3" t="s">
        <v>186</v>
      </c>
      <c r="Z534" s="3" t="s">
        <v>185</v>
      </c>
      <c r="AE534" s="3" t="s">
        <v>185</v>
      </c>
      <c r="AG534" s="3" t="s">
        <v>159</v>
      </c>
      <c r="AH534" s="3">
        <v>2021.0</v>
      </c>
      <c r="AI534" s="3" t="s">
        <v>187</v>
      </c>
      <c r="AL534" s="3" t="s">
        <v>237</v>
      </c>
      <c r="AM534" s="3" t="s">
        <v>339</v>
      </c>
      <c r="AN534" s="3" t="s">
        <v>233</v>
      </c>
      <c r="AP534" s="3" t="s">
        <v>190</v>
      </c>
      <c r="AQ534" s="3" t="s">
        <v>250</v>
      </c>
      <c r="AR534" s="3" t="s">
        <v>250</v>
      </c>
      <c r="AS534" s="3" t="s">
        <v>210</v>
      </c>
      <c r="AT534" s="3" t="s">
        <v>251</v>
      </c>
      <c r="AU534" s="3" t="s">
        <v>155</v>
      </c>
      <c r="BD534" s="3" t="s">
        <v>153</v>
      </c>
      <c r="BE534" s="3" t="s">
        <v>227</v>
      </c>
      <c r="BF534" s="3" t="s">
        <v>227</v>
      </c>
      <c r="BG534" s="3" t="s">
        <v>227</v>
      </c>
      <c r="BH534" s="3" t="s">
        <v>227</v>
      </c>
      <c r="BI534" s="3" t="s">
        <v>165</v>
      </c>
      <c r="BJ534" s="3" t="s">
        <v>165</v>
      </c>
      <c r="BK534" s="3" t="s">
        <v>195</v>
      </c>
      <c r="BL534" s="3" t="s">
        <v>165</v>
      </c>
      <c r="BM534" s="3" t="s">
        <v>165</v>
      </c>
      <c r="BN534" s="3" t="s">
        <v>165</v>
      </c>
      <c r="BO534" s="3" t="s">
        <v>165</v>
      </c>
      <c r="BP534" s="3" t="s">
        <v>165</v>
      </c>
      <c r="BQ534" s="3" t="s">
        <v>181</v>
      </c>
      <c r="BR534" s="3" t="s">
        <v>196</v>
      </c>
      <c r="BS534" s="3" t="s">
        <v>166</v>
      </c>
      <c r="BT534" s="3" t="s">
        <v>197</v>
      </c>
      <c r="BU534" s="3" t="s">
        <v>196</v>
      </c>
      <c r="BV534" s="3" t="s">
        <v>196</v>
      </c>
      <c r="BW534" s="3" t="s">
        <v>196</v>
      </c>
      <c r="CB534" s="3" t="s">
        <v>155</v>
      </c>
      <c r="CF534" s="3" t="s">
        <v>259</v>
      </c>
      <c r="CG534" s="3" t="s">
        <v>198</v>
      </c>
      <c r="CH534" s="3">
        <v>4.0</v>
      </c>
      <c r="CI534" s="3" t="s">
        <v>172</v>
      </c>
      <c r="CS534" s="3" t="s">
        <v>155</v>
      </c>
      <c r="CY534" s="3" t="s">
        <v>180</v>
      </c>
      <c r="CZ534" s="3" t="s">
        <v>199</v>
      </c>
      <c r="DA534" s="3" t="s">
        <v>229</v>
      </c>
      <c r="DB534" s="3" t="s">
        <v>229</v>
      </c>
      <c r="DC534" s="3" t="s">
        <v>229</v>
      </c>
      <c r="DD534" s="3" t="s">
        <v>179</v>
      </c>
      <c r="DE534" s="3" t="s">
        <v>179</v>
      </c>
      <c r="DF534" s="3" t="s">
        <v>230</v>
      </c>
      <c r="DG534" s="3" t="s">
        <v>230</v>
      </c>
      <c r="DH534" s="3" t="s">
        <v>230</v>
      </c>
      <c r="DI534" s="3" t="s">
        <v>230</v>
      </c>
      <c r="DJ534" s="3" t="s">
        <v>180</v>
      </c>
      <c r="DK534" s="3" t="s">
        <v>197</v>
      </c>
      <c r="DL534" s="3" t="s">
        <v>196</v>
      </c>
      <c r="DM534" s="3" t="s">
        <v>196</v>
      </c>
      <c r="DN534" s="3" t="s">
        <v>197</v>
      </c>
      <c r="DO534" s="3" t="s">
        <v>196</v>
      </c>
      <c r="DP534" s="3" t="s">
        <v>203</v>
      </c>
      <c r="DQ534" s="3" t="s">
        <v>203</v>
      </c>
      <c r="DR534" s="3" t="s">
        <v>203</v>
      </c>
      <c r="DS534" s="3" t="s">
        <v>203</v>
      </c>
      <c r="DT534" s="3" t="s">
        <v>203</v>
      </c>
      <c r="DU534" s="3" t="s">
        <v>197</v>
      </c>
      <c r="DV534" s="3" t="s">
        <v>197</v>
      </c>
      <c r="DW534" s="3" t="s">
        <v>197</v>
      </c>
      <c r="DX534" s="3" t="s">
        <v>197</v>
      </c>
      <c r="DY534" s="3" t="s">
        <v>197</v>
      </c>
      <c r="DZ534" s="3" t="s">
        <v>197</v>
      </c>
      <c r="EA534" s="3" t="s">
        <v>155</v>
      </c>
      <c r="EB534" s="3" t="s">
        <v>155</v>
      </c>
      <c r="EC534" s="3" t="s">
        <v>155</v>
      </c>
      <c r="ED534" s="3" t="s">
        <v>155</v>
      </c>
      <c r="EE534" s="3" t="s">
        <v>155</v>
      </c>
      <c r="EF534" s="3" t="s">
        <v>155</v>
      </c>
      <c r="EG534" s="3" t="s">
        <v>155</v>
      </c>
      <c r="EH534" s="3" t="s">
        <v>204</v>
      </c>
      <c r="EI534" s="3" t="s">
        <v>204</v>
      </c>
      <c r="EJ534" s="3" t="s">
        <v>204</v>
      </c>
      <c r="EK534" s="3" t="s">
        <v>204</v>
      </c>
      <c r="EL534" s="3" t="s">
        <v>182</v>
      </c>
      <c r="EM534" s="3" t="s">
        <v>222</v>
      </c>
      <c r="EN534" s="3" t="s">
        <v>247</v>
      </c>
      <c r="EO534" s="3" t="s">
        <v>205</v>
      </c>
      <c r="EP534" s="3" t="s">
        <v>205</v>
      </c>
      <c r="EQ534" s="3" t="s">
        <v>205</v>
      </c>
      <c r="ER534" s="3" t="s">
        <v>205</v>
      </c>
      <c r="ES534" s="3" t="s">
        <v>205</v>
      </c>
      <c r="ET534" s="3" t="s">
        <v>205</v>
      </c>
      <c r="EU534" s="3" t="s">
        <v>205</v>
      </c>
      <c r="EV534" s="3" t="s">
        <v>848</v>
      </c>
      <c r="EW534" s="4" t="str">
        <f>TEXT("6291031924103425737","0")</f>
        <v>6291031924103425737</v>
      </c>
    </row>
    <row r="535">
      <c r="A535" s="2">
        <v>45861.591319444444</v>
      </c>
      <c r="B535" s="3" t="s">
        <v>153</v>
      </c>
      <c r="C535" s="3" t="s">
        <v>155</v>
      </c>
      <c r="E535" s="3" t="s">
        <v>153</v>
      </c>
      <c r="F535" s="3" t="s">
        <v>153</v>
      </c>
      <c r="G535" s="3" t="s">
        <v>155</v>
      </c>
      <c r="J535" s="3" t="s">
        <v>186</v>
      </c>
      <c r="O535" s="3" t="s">
        <v>186</v>
      </c>
      <c r="S535" s="3" t="s">
        <v>158</v>
      </c>
      <c r="X535" s="3" t="s">
        <v>158</v>
      </c>
      <c r="AB535" s="3" t="s">
        <v>157</v>
      </c>
      <c r="AG535" s="3" t="s">
        <v>217</v>
      </c>
      <c r="AH535" s="3">
        <v>2010.0</v>
      </c>
      <c r="AI535" s="3" t="s">
        <v>187</v>
      </c>
      <c r="AK535" s="3" t="s">
        <v>258</v>
      </c>
      <c r="AN535" s="3" t="s">
        <v>233</v>
      </c>
      <c r="AP535" s="3" t="s">
        <v>250</v>
      </c>
      <c r="AQ535" s="3" t="s">
        <v>190</v>
      </c>
      <c r="AR535" s="3" t="s">
        <v>250</v>
      </c>
      <c r="AS535" s="3" t="s">
        <v>250</v>
      </c>
      <c r="AT535" s="3" t="s">
        <v>406</v>
      </c>
      <c r="AU535" s="3" t="s">
        <v>155</v>
      </c>
      <c r="BD535" s="3" t="s">
        <v>153</v>
      </c>
      <c r="BE535" s="3" t="s">
        <v>227</v>
      </c>
      <c r="BF535" s="3" t="s">
        <v>227</v>
      </c>
      <c r="BG535" s="3" t="s">
        <v>227</v>
      </c>
      <c r="BH535" s="3" t="s">
        <v>191</v>
      </c>
      <c r="BI535" s="3" t="s">
        <v>192</v>
      </c>
      <c r="BJ535" s="3" t="s">
        <v>193</v>
      </c>
      <c r="BK535" s="3" t="s">
        <v>193</v>
      </c>
      <c r="BL535" s="3" t="s">
        <v>193</v>
      </c>
      <c r="BM535" s="3" t="s">
        <v>193</v>
      </c>
      <c r="BN535" s="3" t="s">
        <v>193</v>
      </c>
      <c r="BO535" s="3" t="s">
        <v>193</v>
      </c>
      <c r="BP535" s="3" t="s">
        <v>193</v>
      </c>
      <c r="BQ535" s="3" t="s">
        <v>197</v>
      </c>
      <c r="BR535" s="3" t="s">
        <v>197</v>
      </c>
      <c r="BS535" s="3" t="s">
        <v>166</v>
      </c>
      <c r="BT535" s="3" t="s">
        <v>166</v>
      </c>
      <c r="BU535" s="3" t="s">
        <v>166</v>
      </c>
      <c r="BV535" s="3" t="s">
        <v>166</v>
      </c>
      <c r="BW535" s="3" t="s">
        <v>166</v>
      </c>
      <c r="CB535" s="3" t="s">
        <v>153</v>
      </c>
      <c r="CC535" s="3" t="s">
        <v>167</v>
      </c>
      <c r="CD535" s="3" t="s">
        <v>228</v>
      </c>
      <c r="CE535" s="3" t="s">
        <v>155</v>
      </c>
      <c r="CF535" s="3" t="s">
        <v>155</v>
      </c>
      <c r="CG535" s="3" t="s">
        <v>296</v>
      </c>
      <c r="CH535" s="3">
        <v>3.0</v>
      </c>
      <c r="CI535" s="3" t="s">
        <v>172</v>
      </c>
      <c r="CS535" s="3" t="s">
        <v>155</v>
      </c>
      <c r="CY535" s="3" t="s">
        <v>180</v>
      </c>
      <c r="CZ535" s="3" t="s">
        <v>179</v>
      </c>
      <c r="DA535" s="3" t="s">
        <v>179</v>
      </c>
      <c r="DB535" s="3" t="s">
        <v>179</v>
      </c>
      <c r="DC535" s="3" t="s">
        <v>200</v>
      </c>
      <c r="DD535" s="3" t="s">
        <v>200</v>
      </c>
      <c r="DE535" s="3" t="s">
        <v>200</v>
      </c>
      <c r="DF535" s="3" t="s">
        <v>230</v>
      </c>
      <c r="DG535" s="3" t="s">
        <v>230</v>
      </c>
      <c r="DH535" s="3" t="s">
        <v>230</v>
      </c>
      <c r="DI535" s="3" t="s">
        <v>230</v>
      </c>
      <c r="DJ535" s="3" t="s">
        <v>230</v>
      </c>
      <c r="DK535" s="3" t="s">
        <v>202</v>
      </c>
      <c r="DL535" s="3" t="s">
        <v>202</v>
      </c>
      <c r="DM535" s="3" t="s">
        <v>202</v>
      </c>
      <c r="DN535" s="3" t="s">
        <v>202</v>
      </c>
      <c r="DO535" s="3" t="s">
        <v>197</v>
      </c>
      <c r="DP535" s="3" t="s">
        <v>202</v>
      </c>
      <c r="DQ535" s="3" t="s">
        <v>197</v>
      </c>
      <c r="DR535" s="3" t="s">
        <v>202</v>
      </c>
      <c r="DS535" s="3" t="s">
        <v>202</v>
      </c>
      <c r="DT535" s="3" t="s">
        <v>202</v>
      </c>
      <c r="DU535" s="3" t="s">
        <v>202</v>
      </c>
      <c r="DV535" s="3" t="s">
        <v>202</v>
      </c>
      <c r="DW535" s="3" t="s">
        <v>202</v>
      </c>
      <c r="DX535" s="3" t="s">
        <v>202</v>
      </c>
      <c r="DY535" s="3" t="s">
        <v>202</v>
      </c>
      <c r="DZ535" s="3" t="s">
        <v>202</v>
      </c>
      <c r="EA535" s="3" t="s">
        <v>155</v>
      </c>
      <c r="EB535" s="3" t="s">
        <v>155</v>
      </c>
      <c r="EC535" s="3" t="s">
        <v>155</v>
      </c>
      <c r="ED535" s="3" t="s">
        <v>155</v>
      </c>
      <c r="EE535" s="3" t="s">
        <v>155</v>
      </c>
      <c r="EF535" s="3" t="s">
        <v>155</v>
      </c>
      <c r="EG535" s="3" t="s">
        <v>155</v>
      </c>
      <c r="EH535" s="3" t="s">
        <v>204</v>
      </c>
      <c r="EI535" s="3" t="s">
        <v>204</v>
      </c>
      <c r="EJ535" s="3" t="s">
        <v>204</v>
      </c>
      <c r="EK535" s="3" t="s">
        <v>215</v>
      </c>
      <c r="EL535" s="3" t="s">
        <v>182</v>
      </c>
      <c r="EM535" s="3" t="s">
        <v>182</v>
      </c>
      <c r="EN535" s="3" t="s">
        <v>182</v>
      </c>
      <c r="EO535" s="3" t="s">
        <v>205</v>
      </c>
      <c r="EP535" s="3" t="s">
        <v>192</v>
      </c>
      <c r="EQ535" s="3" t="s">
        <v>192</v>
      </c>
      <c r="ER535" s="3" t="s">
        <v>206</v>
      </c>
      <c r="ES535" s="3" t="s">
        <v>206</v>
      </c>
      <c r="ET535" s="3" t="s">
        <v>193</v>
      </c>
      <c r="EU535" s="3" t="s">
        <v>192</v>
      </c>
      <c r="EV535" s="3" t="s">
        <v>849</v>
      </c>
      <c r="EW535" s="4" t="str">
        <f>TEXT("6291034904711700912","0")</f>
        <v>6291034904711700912</v>
      </c>
    </row>
    <row r="536">
      <c r="A536" s="2">
        <v>45861.627534722225</v>
      </c>
      <c r="B536" s="3" t="s">
        <v>153</v>
      </c>
      <c r="C536" s="3" t="s">
        <v>155</v>
      </c>
      <c r="E536" s="3" t="s">
        <v>153</v>
      </c>
      <c r="F536" s="3" t="s">
        <v>155</v>
      </c>
      <c r="G536" s="3" t="s">
        <v>155</v>
      </c>
      <c r="I536" s="3" t="s">
        <v>158</v>
      </c>
      <c r="O536" s="3" t="s">
        <v>186</v>
      </c>
      <c r="R536" s="3" t="s">
        <v>157</v>
      </c>
      <c r="W536" s="3" t="s">
        <v>157</v>
      </c>
      <c r="AB536" s="3" t="s">
        <v>157</v>
      </c>
      <c r="AG536" s="3" t="s">
        <v>159</v>
      </c>
      <c r="AH536" s="3">
        <v>2020.0</v>
      </c>
      <c r="AI536" s="3" t="s">
        <v>242</v>
      </c>
      <c r="AP536" s="3" t="s">
        <v>190</v>
      </c>
      <c r="AQ536" s="3" t="s">
        <v>190</v>
      </c>
      <c r="AR536" s="3" t="s">
        <v>190</v>
      </c>
      <c r="AS536" s="3" t="s">
        <v>190</v>
      </c>
      <c r="AT536" s="3" t="s">
        <v>226</v>
      </c>
      <c r="AU536" s="3" t="s">
        <v>155</v>
      </c>
      <c r="BD536" s="3" t="s">
        <v>153</v>
      </c>
      <c r="BE536" s="3" t="s">
        <v>213</v>
      </c>
      <c r="BF536" s="3" t="s">
        <v>164</v>
      </c>
      <c r="BG536" s="3" t="s">
        <v>213</v>
      </c>
      <c r="BH536" s="3" t="s">
        <v>191</v>
      </c>
      <c r="BI536" s="3" t="s">
        <v>193</v>
      </c>
      <c r="BJ536" s="3" t="s">
        <v>193</v>
      </c>
      <c r="BK536" s="3" t="s">
        <v>192</v>
      </c>
      <c r="BL536" s="3" t="s">
        <v>192</v>
      </c>
      <c r="BM536" s="3" t="s">
        <v>192</v>
      </c>
      <c r="BN536" s="3" t="s">
        <v>192</v>
      </c>
      <c r="BO536" s="3" t="s">
        <v>192</v>
      </c>
      <c r="BP536" s="3" t="s">
        <v>192</v>
      </c>
      <c r="BQ536" s="3" t="s">
        <v>196</v>
      </c>
      <c r="BR536" s="3" t="s">
        <v>196</v>
      </c>
      <c r="BS536" s="3" t="s">
        <v>181</v>
      </c>
      <c r="BT536" s="3" t="s">
        <v>196</v>
      </c>
      <c r="BU536" s="3" t="s">
        <v>203</v>
      </c>
      <c r="BV536" s="3" t="s">
        <v>181</v>
      </c>
      <c r="BW536" s="3" t="s">
        <v>203</v>
      </c>
      <c r="CB536" s="3" t="s">
        <v>155</v>
      </c>
      <c r="CF536" s="3" t="s">
        <v>155</v>
      </c>
      <c r="CG536" s="3" t="s">
        <v>240</v>
      </c>
      <c r="CH536" s="3">
        <v>1.0</v>
      </c>
      <c r="CI536" s="3" t="s">
        <v>172</v>
      </c>
      <c r="CS536" s="3" t="s">
        <v>155</v>
      </c>
      <c r="CY536" s="3" t="s">
        <v>180</v>
      </c>
      <c r="CZ536" s="3" t="s">
        <v>199</v>
      </c>
      <c r="DA536" s="3" t="s">
        <v>199</v>
      </c>
      <c r="DB536" s="3" t="s">
        <v>199</v>
      </c>
      <c r="DC536" s="3" t="s">
        <v>199</v>
      </c>
      <c r="DD536" s="3" t="s">
        <v>199</v>
      </c>
      <c r="DE536" s="3" t="s">
        <v>199</v>
      </c>
      <c r="DF536" s="3" t="s">
        <v>180</v>
      </c>
      <c r="DG536" s="3" t="s">
        <v>180</v>
      </c>
      <c r="DH536" s="3" t="s">
        <v>180</v>
      </c>
      <c r="DI536" s="3" t="s">
        <v>178</v>
      </c>
      <c r="DJ536" s="3" t="s">
        <v>180</v>
      </c>
      <c r="DK536" s="3" t="s">
        <v>196</v>
      </c>
      <c r="DL536" s="3" t="s">
        <v>181</v>
      </c>
      <c r="DM536" s="3" t="s">
        <v>196</v>
      </c>
      <c r="DN536" s="3" t="s">
        <v>197</v>
      </c>
      <c r="DO536" s="3" t="s">
        <v>202</v>
      </c>
      <c r="DP536" s="3" t="s">
        <v>196</v>
      </c>
      <c r="DQ536" s="3" t="s">
        <v>202</v>
      </c>
      <c r="DR536" s="3" t="s">
        <v>202</v>
      </c>
      <c r="DS536" s="3" t="s">
        <v>181</v>
      </c>
      <c r="DT536" s="3" t="s">
        <v>197</v>
      </c>
      <c r="DU536" s="3" t="s">
        <v>196</v>
      </c>
      <c r="DV536" s="3" t="s">
        <v>202</v>
      </c>
      <c r="DW536" s="3" t="s">
        <v>197</v>
      </c>
      <c r="DX536" s="3" t="s">
        <v>196</v>
      </c>
      <c r="DY536" s="3" t="s">
        <v>181</v>
      </c>
      <c r="DZ536" s="3" t="s">
        <v>181</v>
      </c>
      <c r="EA536" s="3" t="s">
        <v>214</v>
      </c>
      <c r="EB536" s="3" t="s">
        <v>155</v>
      </c>
      <c r="EC536" s="3" t="s">
        <v>155</v>
      </c>
      <c r="ED536" s="3" t="s">
        <v>155</v>
      </c>
      <c r="EE536" s="3" t="s">
        <v>155</v>
      </c>
      <c r="EF536" s="3" t="s">
        <v>155</v>
      </c>
      <c r="EG536" s="3" t="s">
        <v>155</v>
      </c>
      <c r="EH536" s="3" t="s">
        <v>204</v>
      </c>
      <c r="EI536" s="3" t="s">
        <v>204</v>
      </c>
      <c r="EJ536" s="3" t="s">
        <v>204</v>
      </c>
      <c r="EK536" s="3" t="s">
        <v>204</v>
      </c>
      <c r="EL536" s="3" t="s">
        <v>204</v>
      </c>
      <c r="EM536" s="3" t="s">
        <v>222</v>
      </c>
      <c r="EN536" s="3" t="s">
        <v>204</v>
      </c>
      <c r="EO536" s="3" t="s">
        <v>205</v>
      </c>
      <c r="EP536" s="3" t="s">
        <v>205</v>
      </c>
      <c r="EQ536" s="3" t="s">
        <v>192</v>
      </c>
      <c r="ER536" s="3" t="s">
        <v>205</v>
      </c>
      <c r="ES536" s="3" t="s">
        <v>205</v>
      </c>
      <c r="ET536" s="3" t="s">
        <v>192</v>
      </c>
      <c r="EU536" s="3" t="s">
        <v>192</v>
      </c>
      <c r="EV536" s="3" t="s">
        <v>850</v>
      </c>
      <c r="EW536" s="4" t="str">
        <f>TEXT("6291066190468715493","0")</f>
        <v>6291066190468715493</v>
      </c>
    </row>
    <row r="537">
      <c r="A537" s="2">
        <v>45861.71739583334</v>
      </c>
      <c r="B537" s="3" t="s">
        <v>153</v>
      </c>
      <c r="C537" s="3" t="s">
        <v>155</v>
      </c>
      <c r="E537" s="3" t="s">
        <v>155</v>
      </c>
      <c r="F537" s="3" t="s">
        <v>155</v>
      </c>
      <c r="G537" s="3" t="s">
        <v>155</v>
      </c>
      <c r="K537" s="3" t="s">
        <v>185</v>
      </c>
      <c r="N537" s="3" t="s">
        <v>158</v>
      </c>
      <c r="S537" s="3" t="s">
        <v>158</v>
      </c>
      <c r="W537" s="3" t="s">
        <v>157</v>
      </c>
      <c r="AF537" s="3" t="s">
        <v>156</v>
      </c>
      <c r="AG537" s="3" t="s">
        <v>224</v>
      </c>
      <c r="AH537" s="3">
        <v>2023.0</v>
      </c>
      <c r="AI537" s="3" t="s">
        <v>187</v>
      </c>
      <c r="AJ537" s="3" t="s">
        <v>188</v>
      </c>
      <c r="AN537" s="3" t="s">
        <v>233</v>
      </c>
      <c r="AP537" s="3" t="s">
        <v>190</v>
      </c>
      <c r="AQ537" s="3" t="s">
        <v>210</v>
      </c>
      <c r="AR537" s="3" t="s">
        <v>210</v>
      </c>
      <c r="AS537" s="3" t="s">
        <v>190</v>
      </c>
      <c r="AT537" s="3" t="s">
        <v>162</v>
      </c>
      <c r="AU537" s="3" t="s">
        <v>155</v>
      </c>
      <c r="BD537" s="3" t="s">
        <v>153</v>
      </c>
      <c r="BE537" s="3" t="s">
        <v>156</v>
      </c>
      <c r="BF537" s="3" t="s">
        <v>164</v>
      </c>
      <c r="BG537" s="3" t="s">
        <v>156</v>
      </c>
      <c r="BH537" s="3" t="s">
        <v>164</v>
      </c>
      <c r="BI537" s="3" t="s">
        <v>192</v>
      </c>
      <c r="BJ537" s="3" t="s">
        <v>195</v>
      </c>
      <c r="BK537" s="3" t="s">
        <v>192</v>
      </c>
      <c r="BL537" s="3" t="s">
        <v>192</v>
      </c>
      <c r="BM537" s="3" t="s">
        <v>192</v>
      </c>
      <c r="BN537" s="3" t="s">
        <v>192</v>
      </c>
      <c r="BO537" s="3" t="s">
        <v>192</v>
      </c>
      <c r="BP537" s="3" t="s">
        <v>192</v>
      </c>
      <c r="BQ537" s="3" t="s">
        <v>181</v>
      </c>
      <c r="BR537" s="3" t="s">
        <v>181</v>
      </c>
      <c r="BS537" s="3" t="s">
        <v>203</v>
      </c>
      <c r="BT537" s="3" t="s">
        <v>181</v>
      </c>
      <c r="BU537" s="3" t="s">
        <v>203</v>
      </c>
      <c r="BV537" s="3" t="s">
        <v>203</v>
      </c>
      <c r="BW537" s="3" t="s">
        <v>203</v>
      </c>
      <c r="CB537" s="3" t="s">
        <v>155</v>
      </c>
      <c r="CF537" s="3" t="s">
        <v>155</v>
      </c>
      <c r="CG537" s="3" t="s">
        <v>296</v>
      </c>
      <c r="CH537" s="3">
        <v>9.0</v>
      </c>
      <c r="CM537" s="3" t="s">
        <v>382</v>
      </c>
      <c r="CS537" s="3" t="s">
        <v>153</v>
      </c>
      <c r="CT537" s="3" t="s">
        <v>299</v>
      </c>
      <c r="CU537" s="3" t="s">
        <v>300</v>
      </c>
      <c r="CV537" s="3" t="s">
        <v>384</v>
      </c>
      <c r="CW537" s="3" t="s">
        <v>302</v>
      </c>
      <c r="CX537" s="3" t="s">
        <v>177</v>
      </c>
      <c r="CY537" s="3" t="s">
        <v>180</v>
      </c>
      <c r="CZ537" s="3" t="s">
        <v>229</v>
      </c>
      <c r="DA537" s="3" t="s">
        <v>229</v>
      </c>
      <c r="DB537" s="3" t="s">
        <v>179</v>
      </c>
      <c r="DC537" s="3" t="s">
        <v>229</v>
      </c>
      <c r="DD537" s="3" t="s">
        <v>179</v>
      </c>
      <c r="DE537" s="3" t="s">
        <v>200</v>
      </c>
      <c r="DF537" s="3" t="s">
        <v>230</v>
      </c>
      <c r="DG537" s="3" t="s">
        <v>230</v>
      </c>
      <c r="DH537" s="3" t="s">
        <v>180</v>
      </c>
      <c r="DI537" s="3" t="s">
        <v>230</v>
      </c>
      <c r="DJ537" s="3" t="s">
        <v>180</v>
      </c>
      <c r="DK537" s="3" t="s">
        <v>196</v>
      </c>
      <c r="DL537" s="3" t="s">
        <v>181</v>
      </c>
      <c r="DM537" s="3" t="s">
        <v>196</v>
      </c>
      <c r="DN537" s="3" t="s">
        <v>196</v>
      </c>
      <c r="DO537" s="3" t="s">
        <v>196</v>
      </c>
      <c r="DP537" s="3" t="s">
        <v>196</v>
      </c>
      <c r="DQ537" s="3" t="s">
        <v>202</v>
      </c>
      <c r="DR537" s="3" t="s">
        <v>202</v>
      </c>
      <c r="DS537" s="3" t="s">
        <v>197</v>
      </c>
      <c r="DT537" s="3" t="s">
        <v>197</v>
      </c>
      <c r="DU537" s="3" t="s">
        <v>197</v>
      </c>
      <c r="DV537" s="3" t="s">
        <v>197</v>
      </c>
      <c r="DW537" s="3" t="s">
        <v>197</v>
      </c>
      <c r="DX537" s="3" t="s">
        <v>197</v>
      </c>
      <c r="DY537" s="3" t="s">
        <v>197</v>
      </c>
      <c r="DZ537" s="3" t="s">
        <v>197</v>
      </c>
      <c r="EA537" s="3" t="s">
        <v>155</v>
      </c>
      <c r="EB537" s="3" t="s">
        <v>155</v>
      </c>
      <c r="EC537" s="3" t="s">
        <v>155</v>
      </c>
      <c r="ED537" s="3" t="s">
        <v>155</v>
      </c>
      <c r="EE537" s="3" t="s">
        <v>155</v>
      </c>
      <c r="EF537" s="3" t="s">
        <v>155</v>
      </c>
      <c r="EG537" s="3" t="s">
        <v>155</v>
      </c>
      <c r="EH537" s="3" t="s">
        <v>204</v>
      </c>
      <c r="EI537" s="3" t="s">
        <v>204</v>
      </c>
      <c r="EJ537" s="3" t="s">
        <v>204</v>
      </c>
      <c r="EK537" s="3" t="s">
        <v>204</v>
      </c>
      <c r="EL537" s="3" t="s">
        <v>182</v>
      </c>
      <c r="EM537" s="3" t="s">
        <v>204</v>
      </c>
      <c r="EN537" s="3" t="s">
        <v>204</v>
      </c>
      <c r="EO537" s="3" t="s">
        <v>205</v>
      </c>
      <c r="EP537" s="3" t="s">
        <v>206</v>
      </c>
      <c r="EQ537" s="3" t="s">
        <v>206</v>
      </c>
      <c r="ER537" s="3" t="s">
        <v>206</v>
      </c>
      <c r="ES537" s="3" t="s">
        <v>206</v>
      </c>
      <c r="ET537" s="3" t="s">
        <v>206</v>
      </c>
      <c r="EU537" s="3" t="s">
        <v>206</v>
      </c>
      <c r="EV537" s="3" t="s">
        <v>851</v>
      </c>
      <c r="EW537" s="4" t="str">
        <f>TEXT("6291143835288015054","0")</f>
        <v>6291143835288015054</v>
      </c>
    </row>
    <row r="538">
      <c r="A538" s="2">
        <v>45861.73321759259</v>
      </c>
      <c r="B538" s="3" t="s">
        <v>153</v>
      </c>
      <c r="C538" s="3" t="s">
        <v>155</v>
      </c>
      <c r="E538" s="3" t="s">
        <v>155</v>
      </c>
      <c r="F538" s="3" t="s">
        <v>155</v>
      </c>
      <c r="G538" s="3" t="s">
        <v>155</v>
      </c>
      <c r="J538" s="3" t="s">
        <v>186</v>
      </c>
      <c r="N538" s="3" t="s">
        <v>158</v>
      </c>
      <c r="R538" s="3" t="s">
        <v>157</v>
      </c>
      <c r="X538" s="3" t="s">
        <v>158</v>
      </c>
      <c r="AD538" s="3" t="s">
        <v>186</v>
      </c>
      <c r="AG538" s="3" t="s">
        <v>159</v>
      </c>
      <c r="AH538" s="3">
        <v>2019.0</v>
      </c>
      <c r="AI538" s="3" t="s">
        <v>279</v>
      </c>
      <c r="AO538" s="3" t="s">
        <v>153</v>
      </c>
      <c r="AP538" s="3" t="s">
        <v>250</v>
      </c>
      <c r="AQ538" s="3" t="s">
        <v>243</v>
      </c>
      <c r="AR538" s="3" t="s">
        <v>210</v>
      </c>
      <c r="AS538" s="3" t="s">
        <v>210</v>
      </c>
      <c r="AT538" s="3" t="s">
        <v>234</v>
      </c>
      <c r="AU538" s="3" t="s">
        <v>153</v>
      </c>
      <c r="AV538" s="3" t="s">
        <v>155</v>
      </c>
      <c r="BD538" s="3" t="s">
        <v>153</v>
      </c>
      <c r="BE538" s="3" t="s">
        <v>220</v>
      </c>
      <c r="BF538" s="3" t="s">
        <v>191</v>
      </c>
      <c r="BG538" s="3" t="s">
        <v>164</v>
      </c>
      <c r="BH538" s="3" t="s">
        <v>164</v>
      </c>
      <c r="BI538" s="3" t="s">
        <v>165</v>
      </c>
      <c r="BJ538" s="3" t="s">
        <v>193</v>
      </c>
      <c r="BK538" s="3" t="s">
        <v>193</v>
      </c>
      <c r="BL538" s="3" t="s">
        <v>193</v>
      </c>
      <c r="BM538" s="3" t="s">
        <v>193</v>
      </c>
      <c r="BN538" s="3" t="s">
        <v>193</v>
      </c>
      <c r="BO538" s="3" t="s">
        <v>193</v>
      </c>
      <c r="BP538" s="3" t="s">
        <v>193</v>
      </c>
      <c r="BQ538" s="3" t="s">
        <v>196</v>
      </c>
      <c r="BR538" s="3" t="s">
        <v>196</v>
      </c>
      <c r="BS538" s="3" t="s">
        <v>196</v>
      </c>
      <c r="BT538" s="3" t="s">
        <v>196</v>
      </c>
      <c r="BU538" s="3" t="s">
        <v>196</v>
      </c>
      <c r="BV538" s="3" t="s">
        <v>196</v>
      </c>
      <c r="BW538" s="3" t="s">
        <v>196</v>
      </c>
      <c r="BX538" s="3" t="s">
        <v>195</v>
      </c>
      <c r="BY538" s="3" t="s">
        <v>195</v>
      </c>
      <c r="BZ538" s="3" t="s">
        <v>195</v>
      </c>
      <c r="CA538" s="3" t="s">
        <v>195</v>
      </c>
      <c r="CB538" s="3" t="s">
        <v>155</v>
      </c>
      <c r="CF538" s="3" t="s">
        <v>155</v>
      </c>
      <c r="CG538" s="3" t="s">
        <v>155</v>
      </c>
      <c r="CH538" s="3">
        <v>0.0</v>
      </c>
      <c r="CK538" s="3" t="s">
        <v>307</v>
      </c>
      <c r="CS538" s="3" t="s">
        <v>153</v>
      </c>
      <c r="CT538" s="3" t="s">
        <v>299</v>
      </c>
      <c r="CU538" s="3" t="s">
        <v>300</v>
      </c>
      <c r="CV538" s="3" t="s">
        <v>301</v>
      </c>
      <c r="CW538" s="3" t="s">
        <v>302</v>
      </c>
      <c r="CX538" s="3" t="s">
        <v>155</v>
      </c>
      <c r="CY538" s="3" t="s">
        <v>180</v>
      </c>
      <c r="CZ538" s="3" t="s">
        <v>200</v>
      </c>
      <c r="DA538" s="3" t="s">
        <v>200</v>
      </c>
      <c r="DB538" s="3" t="s">
        <v>200</v>
      </c>
      <c r="DC538" s="3" t="s">
        <v>200</v>
      </c>
      <c r="DD538" s="3" t="s">
        <v>200</v>
      </c>
      <c r="DE538" s="3" t="s">
        <v>200</v>
      </c>
      <c r="DF538" s="3" t="s">
        <v>230</v>
      </c>
      <c r="DG538" s="3" t="s">
        <v>230</v>
      </c>
      <c r="DH538" s="3" t="s">
        <v>230</v>
      </c>
      <c r="DI538" s="3" t="s">
        <v>230</v>
      </c>
      <c r="DJ538" s="3" t="s">
        <v>230</v>
      </c>
      <c r="DK538" s="3" t="s">
        <v>181</v>
      </c>
      <c r="DL538" s="3" t="s">
        <v>181</v>
      </c>
      <c r="DM538" s="3" t="s">
        <v>181</v>
      </c>
      <c r="DN538" s="3" t="s">
        <v>181</v>
      </c>
      <c r="DO538" s="3" t="s">
        <v>181</v>
      </c>
      <c r="DP538" s="3" t="s">
        <v>181</v>
      </c>
      <c r="DQ538" s="3" t="s">
        <v>181</v>
      </c>
      <c r="DR538" s="3" t="s">
        <v>181</v>
      </c>
      <c r="DS538" s="3" t="s">
        <v>181</v>
      </c>
      <c r="DT538" s="3" t="s">
        <v>181</v>
      </c>
      <c r="DU538" s="3" t="s">
        <v>181</v>
      </c>
      <c r="DV538" s="3" t="s">
        <v>181</v>
      </c>
      <c r="DW538" s="3" t="s">
        <v>181</v>
      </c>
      <c r="DX538" s="3" t="s">
        <v>181</v>
      </c>
      <c r="DY538" s="3" t="s">
        <v>181</v>
      </c>
      <c r="DZ538" s="3" t="s">
        <v>181</v>
      </c>
      <c r="EA538" s="3" t="s">
        <v>155</v>
      </c>
      <c r="EB538" s="3" t="s">
        <v>155</v>
      </c>
      <c r="EC538" s="3" t="s">
        <v>155</v>
      </c>
      <c r="ED538" s="3" t="s">
        <v>214</v>
      </c>
      <c r="EE538" s="3" t="s">
        <v>155</v>
      </c>
      <c r="EF538" s="3" t="s">
        <v>214</v>
      </c>
      <c r="EG538" s="3" t="s">
        <v>214</v>
      </c>
      <c r="EH538" s="3" t="s">
        <v>204</v>
      </c>
      <c r="EI538" s="3" t="s">
        <v>204</v>
      </c>
      <c r="EJ538" s="3" t="s">
        <v>204</v>
      </c>
      <c r="EK538" s="3" t="s">
        <v>204</v>
      </c>
      <c r="EL538" s="3" t="s">
        <v>204</v>
      </c>
      <c r="EM538" s="3" t="s">
        <v>204</v>
      </c>
      <c r="EN538" s="3" t="s">
        <v>204</v>
      </c>
      <c r="EO538" s="3" t="s">
        <v>205</v>
      </c>
      <c r="EP538" s="3" t="s">
        <v>205</v>
      </c>
      <c r="EQ538" s="3" t="s">
        <v>205</v>
      </c>
      <c r="ER538" s="3" t="s">
        <v>205</v>
      </c>
      <c r="ES538" s="3" t="s">
        <v>205</v>
      </c>
      <c r="ET538" s="3" t="s">
        <v>205</v>
      </c>
      <c r="EU538" s="3" t="s">
        <v>205</v>
      </c>
      <c r="EV538" s="3" t="s">
        <v>391</v>
      </c>
      <c r="EW538" s="4" t="str">
        <f>TEXT("6291157505243685045","0")</f>
        <v>6291157505243685045</v>
      </c>
    </row>
    <row r="539">
      <c r="A539" s="2">
        <v>45861.792129629626</v>
      </c>
      <c r="B539" s="3" t="s">
        <v>153</v>
      </c>
      <c r="C539" s="3" t="s">
        <v>155</v>
      </c>
      <c r="E539" s="3" t="s">
        <v>155</v>
      </c>
      <c r="F539" s="3" t="s">
        <v>155</v>
      </c>
      <c r="G539" s="3" t="s">
        <v>155</v>
      </c>
      <c r="I539" s="3" t="s">
        <v>158</v>
      </c>
      <c r="N539" s="3" t="s">
        <v>158</v>
      </c>
      <c r="R539" s="3" t="s">
        <v>157</v>
      </c>
      <c r="W539" s="3" t="s">
        <v>157</v>
      </c>
      <c r="AC539" s="3" t="s">
        <v>158</v>
      </c>
      <c r="AG539" s="3" t="s">
        <v>224</v>
      </c>
      <c r="AH539" s="3">
        <v>2021.0</v>
      </c>
      <c r="AI539" s="3" t="s">
        <v>187</v>
      </c>
      <c r="AJ539" s="3" t="s">
        <v>188</v>
      </c>
      <c r="AN539" s="3" t="s">
        <v>270</v>
      </c>
      <c r="AP539" s="3" t="s">
        <v>250</v>
      </c>
      <c r="AQ539" s="3" t="s">
        <v>250</v>
      </c>
      <c r="AR539" s="3" t="s">
        <v>250</v>
      </c>
      <c r="AS539" s="3" t="s">
        <v>250</v>
      </c>
      <c r="AT539" s="3" t="s">
        <v>226</v>
      </c>
      <c r="AU539" s="3" t="s">
        <v>155</v>
      </c>
      <c r="BD539" s="3" t="s">
        <v>153</v>
      </c>
      <c r="BE539" s="3" t="s">
        <v>164</v>
      </c>
      <c r="BF539" s="3" t="s">
        <v>164</v>
      </c>
      <c r="BG539" s="3" t="s">
        <v>164</v>
      </c>
      <c r="BH539" s="3" t="s">
        <v>164</v>
      </c>
      <c r="BI539" s="3" t="s">
        <v>165</v>
      </c>
      <c r="BJ539" s="3" t="s">
        <v>165</v>
      </c>
      <c r="BK539" s="3" t="s">
        <v>165</v>
      </c>
      <c r="BL539" s="3" t="s">
        <v>165</v>
      </c>
      <c r="BM539" s="3" t="s">
        <v>165</v>
      </c>
      <c r="BN539" s="3" t="s">
        <v>165</v>
      </c>
      <c r="BO539" s="3" t="s">
        <v>165</v>
      </c>
      <c r="BP539" s="3" t="s">
        <v>165</v>
      </c>
      <c r="BQ539" s="3" t="s">
        <v>166</v>
      </c>
      <c r="BR539" s="3" t="s">
        <v>166</v>
      </c>
      <c r="BS539" s="3" t="s">
        <v>166</v>
      </c>
      <c r="BT539" s="3" t="s">
        <v>166</v>
      </c>
      <c r="BU539" s="3" t="s">
        <v>166</v>
      </c>
      <c r="BV539" s="3" t="s">
        <v>166</v>
      </c>
      <c r="BW539" s="3" t="s">
        <v>166</v>
      </c>
      <c r="CB539" s="3" t="s">
        <v>155</v>
      </c>
      <c r="CF539" s="3" t="s">
        <v>155</v>
      </c>
      <c r="CG539" s="3" t="s">
        <v>267</v>
      </c>
      <c r="CH539" s="3">
        <v>2.0</v>
      </c>
      <c r="CI539" s="3" t="s">
        <v>172</v>
      </c>
      <c r="CS539" s="3" t="s">
        <v>155</v>
      </c>
      <c r="CY539" s="3" t="s">
        <v>221</v>
      </c>
      <c r="CZ539" s="3" t="s">
        <v>200</v>
      </c>
      <c r="DA539" s="3" t="s">
        <v>200</v>
      </c>
      <c r="DB539" s="3" t="s">
        <v>200</v>
      </c>
      <c r="DC539" s="3" t="s">
        <v>200</v>
      </c>
      <c r="DD539" s="3" t="s">
        <v>200</v>
      </c>
      <c r="DE539" s="3" t="s">
        <v>200</v>
      </c>
      <c r="DF539" s="3" t="s">
        <v>201</v>
      </c>
      <c r="DG539" s="3" t="s">
        <v>201</v>
      </c>
      <c r="DH539" s="3" t="s">
        <v>201</v>
      </c>
      <c r="DI539" s="3" t="s">
        <v>201</v>
      </c>
      <c r="DJ539" s="3" t="s">
        <v>201</v>
      </c>
      <c r="DK539" s="3" t="s">
        <v>203</v>
      </c>
      <c r="DL539" s="3" t="s">
        <v>203</v>
      </c>
      <c r="DM539" s="3" t="s">
        <v>203</v>
      </c>
      <c r="DN539" s="3" t="s">
        <v>203</v>
      </c>
      <c r="DO539" s="3" t="s">
        <v>203</v>
      </c>
      <c r="DP539" s="3" t="s">
        <v>203</v>
      </c>
      <c r="DQ539" s="3" t="s">
        <v>203</v>
      </c>
      <c r="DR539" s="3" t="s">
        <v>203</v>
      </c>
      <c r="DS539" s="3" t="s">
        <v>203</v>
      </c>
      <c r="DT539" s="3" t="s">
        <v>203</v>
      </c>
      <c r="DU539" s="3" t="s">
        <v>203</v>
      </c>
      <c r="DV539" s="3" t="s">
        <v>203</v>
      </c>
      <c r="DW539" s="3" t="s">
        <v>203</v>
      </c>
      <c r="DX539" s="3" t="s">
        <v>203</v>
      </c>
      <c r="DY539" s="3" t="s">
        <v>203</v>
      </c>
      <c r="DZ539" s="3" t="s">
        <v>203</v>
      </c>
      <c r="EA539" s="3" t="s">
        <v>155</v>
      </c>
      <c r="EB539" s="3" t="s">
        <v>155</v>
      </c>
      <c r="EC539" s="3" t="s">
        <v>155</v>
      </c>
      <c r="ED539" s="3" t="s">
        <v>155</v>
      </c>
      <c r="EE539" s="3" t="s">
        <v>155</v>
      </c>
      <c r="EF539" s="3" t="s">
        <v>155</v>
      </c>
      <c r="EG539" s="3" t="s">
        <v>155</v>
      </c>
      <c r="EH539" s="3" t="s">
        <v>204</v>
      </c>
      <c r="EI539" s="3" t="s">
        <v>204</v>
      </c>
      <c r="EJ539" s="3" t="s">
        <v>204</v>
      </c>
      <c r="EK539" s="3" t="s">
        <v>204</v>
      </c>
      <c r="EL539" s="3" t="s">
        <v>204</v>
      </c>
      <c r="EM539" s="3" t="s">
        <v>204</v>
      </c>
      <c r="EN539" s="3" t="s">
        <v>204</v>
      </c>
      <c r="EO539" s="3" t="s">
        <v>206</v>
      </c>
      <c r="EP539" s="3" t="s">
        <v>206</v>
      </c>
      <c r="EQ539" s="3" t="s">
        <v>206</v>
      </c>
      <c r="ER539" s="3" t="s">
        <v>206</v>
      </c>
      <c r="ES539" s="3" t="s">
        <v>206</v>
      </c>
      <c r="ET539" s="3" t="s">
        <v>206</v>
      </c>
      <c r="EU539" s="3" t="s">
        <v>206</v>
      </c>
      <c r="EV539" s="3" t="s">
        <v>852</v>
      </c>
      <c r="EW539" s="4" t="str">
        <f>TEXT("6291208400136222307","0")</f>
        <v>6291208400136222307</v>
      </c>
    </row>
    <row r="540">
      <c r="A540" s="2">
        <v>45861.84761574074</v>
      </c>
      <c r="B540" s="3" t="s">
        <v>153</v>
      </c>
      <c r="C540" s="3" t="s">
        <v>153</v>
      </c>
      <c r="D540" s="3" t="s">
        <v>284</v>
      </c>
      <c r="E540" s="3" t="s">
        <v>155</v>
      </c>
      <c r="F540" s="3" t="s">
        <v>155</v>
      </c>
      <c r="G540" s="3" t="s">
        <v>153</v>
      </c>
      <c r="J540" s="3" t="s">
        <v>186</v>
      </c>
      <c r="N540" s="3" t="s">
        <v>158</v>
      </c>
      <c r="S540" s="3" t="s">
        <v>158</v>
      </c>
      <c r="W540" s="3" t="s">
        <v>157</v>
      </c>
      <c r="AB540" s="3" t="s">
        <v>157</v>
      </c>
      <c r="AG540" s="3" t="s">
        <v>224</v>
      </c>
      <c r="AH540" s="3">
        <v>2004.0</v>
      </c>
      <c r="AI540" s="3" t="s">
        <v>187</v>
      </c>
      <c r="AK540" s="3" t="s">
        <v>258</v>
      </c>
      <c r="AN540" s="3" t="s">
        <v>246</v>
      </c>
      <c r="AP540" s="3" t="s">
        <v>190</v>
      </c>
      <c r="AQ540" s="3" t="s">
        <v>190</v>
      </c>
      <c r="AR540" s="3" t="s">
        <v>190</v>
      </c>
      <c r="AS540" s="3" t="s">
        <v>190</v>
      </c>
      <c r="AT540" s="3" t="s">
        <v>162</v>
      </c>
      <c r="AU540" s="3" t="s">
        <v>153</v>
      </c>
      <c r="AV540" s="3" t="s">
        <v>155</v>
      </c>
      <c r="BD540" s="3" t="s">
        <v>153</v>
      </c>
      <c r="BE540" s="3" t="s">
        <v>156</v>
      </c>
      <c r="BF540" s="3" t="s">
        <v>191</v>
      </c>
      <c r="BG540" s="3" t="s">
        <v>156</v>
      </c>
      <c r="BH540" s="3" t="s">
        <v>191</v>
      </c>
      <c r="BI540" s="3" t="s">
        <v>193</v>
      </c>
      <c r="BJ540" s="3" t="s">
        <v>165</v>
      </c>
      <c r="BK540" s="3" t="s">
        <v>193</v>
      </c>
      <c r="BL540" s="3" t="s">
        <v>192</v>
      </c>
      <c r="BM540" s="3" t="s">
        <v>193</v>
      </c>
      <c r="BN540" s="3" t="s">
        <v>195</v>
      </c>
      <c r="BO540" s="3" t="s">
        <v>193</v>
      </c>
      <c r="BP540" s="3" t="s">
        <v>193</v>
      </c>
      <c r="BQ540" s="3" t="s">
        <v>197</v>
      </c>
      <c r="BR540" s="3" t="s">
        <v>196</v>
      </c>
      <c r="BS540" s="3" t="s">
        <v>181</v>
      </c>
      <c r="BT540" s="3" t="s">
        <v>197</v>
      </c>
      <c r="BU540" s="3" t="s">
        <v>181</v>
      </c>
      <c r="BV540" s="3" t="s">
        <v>197</v>
      </c>
      <c r="BW540" s="3" t="s">
        <v>196</v>
      </c>
      <c r="BX540" s="3" t="s">
        <v>193</v>
      </c>
      <c r="BY540" s="3" t="s">
        <v>195</v>
      </c>
      <c r="BZ540" s="3" t="s">
        <v>165</v>
      </c>
      <c r="CA540" s="3" t="s">
        <v>193</v>
      </c>
      <c r="CB540" s="3" t="s">
        <v>155</v>
      </c>
      <c r="CF540" s="3" t="s">
        <v>170</v>
      </c>
      <c r="CG540" s="3" t="s">
        <v>155</v>
      </c>
      <c r="CH540" s="3">
        <v>1.0</v>
      </c>
      <c r="CI540" s="3" t="s">
        <v>172</v>
      </c>
      <c r="CS540" s="3" t="s">
        <v>155</v>
      </c>
      <c r="CY540" s="3" t="s">
        <v>201</v>
      </c>
      <c r="CZ540" s="3" t="s">
        <v>199</v>
      </c>
      <c r="DA540" s="3" t="s">
        <v>199</v>
      </c>
      <c r="DB540" s="3" t="s">
        <v>199</v>
      </c>
      <c r="DC540" s="3" t="s">
        <v>199</v>
      </c>
      <c r="DD540" s="3" t="s">
        <v>199</v>
      </c>
      <c r="DE540" s="3" t="s">
        <v>200</v>
      </c>
      <c r="DF540" s="3" t="s">
        <v>230</v>
      </c>
      <c r="DG540" s="3" t="s">
        <v>230</v>
      </c>
      <c r="DH540" s="3" t="s">
        <v>180</v>
      </c>
      <c r="DI540" s="3" t="s">
        <v>201</v>
      </c>
      <c r="DJ540" s="3" t="s">
        <v>201</v>
      </c>
      <c r="DK540" s="3" t="s">
        <v>196</v>
      </c>
      <c r="DL540" s="3" t="s">
        <v>196</v>
      </c>
      <c r="DM540" s="3" t="s">
        <v>197</v>
      </c>
      <c r="DN540" s="3" t="s">
        <v>197</v>
      </c>
      <c r="DO540" s="3" t="s">
        <v>197</v>
      </c>
      <c r="DP540" s="3" t="s">
        <v>197</v>
      </c>
      <c r="DQ540" s="3" t="s">
        <v>197</v>
      </c>
      <c r="DR540" s="3" t="s">
        <v>197</v>
      </c>
      <c r="DS540" s="3" t="s">
        <v>197</v>
      </c>
      <c r="DT540" s="3" t="s">
        <v>197</v>
      </c>
      <c r="DU540" s="3" t="s">
        <v>203</v>
      </c>
      <c r="DV540" s="3" t="s">
        <v>203</v>
      </c>
      <c r="DW540" s="3" t="s">
        <v>203</v>
      </c>
      <c r="DX540" s="3" t="s">
        <v>197</v>
      </c>
      <c r="DY540" s="3" t="s">
        <v>197</v>
      </c>
      <c r="DZ540" s="3" t="s">
        <v>197</v>
      </c>
      <c r="EA540" s="3" t="s">
        <v>214</v>
      </c>
      <c r="EB540" s="3" t="s">
        <v>155</v>
      </c>
      <c r="EC540" s="3" t="s">
        <v>155</v>
      </c>
      <c r="ED540" s="3" t="s">
        <v>155</v>
      </c>
      <c r="EE540" s="3" t="s">
        <v>155</v>
      </c>
      <c r="EF540" s="3" t="s">
        <v>155</v>
      </c>
      <c r="EG540" s="3" t="s">
        <v>155</v>
      </c>
      <c r="EH540" s="3" t="s">
        <v>222</v>
      </c>
      <c r="EI540" s="3" t="s">
        <v>182</v>
      </c>
      <c r="EJ540" s="3" t="s">
        <v>222</v>
      </c>
      <c r="EK540" s="3" t="s">
        <v>182</v>
      </c>
      <c r="EL540" s="3" t="s">
        <v>182</v>
      </c>
      <c r="EM540" s="3" t="s">
        <v>182</v>
      </c>
      <c r="EN540" s="3" t="s">
        <v>182</v>
      </c>
      <c r="EO540" s="3" t="s">
        <v>192</v>
      </c>
      <c r="EP540" s="3" t="s">
        <v>193</v>
      </c>
      <c r="EQ540" s="3" t="s">
        <v>193</v>
      </c>
      <c r="ER540" s="3" t="s">
        <v>193</v>
      </c>
      <c r="ES540" s="3" t="s">
        <v>193</v>
      </c>
      <c r="ET540" s="3" t="s">
        <v>193</v>
      </c>
      <c r="EU540" s="3" t="s">
        <v>192</v>
      </c>
      <c r="EV540" s="3" t="s">
        <v>853</v>
      </c>
      <c r="EW540" s="4" t="str">
        <f>TEXT("6291256340314123137","0")</f>
        <v>6291256340314123137</v>
      </c>
    </row>
    <row r="541">
      <c r="A541" s="2">
        <v>45861.8578587963</v>
      </c>
      <c r="B541" s="3" t="s">
        <v>153</v>
      </c>
      <c r="C541" s="3" t="s">
        <v>155</v>
      </c>
      <c r="E541" s="3" t="s">
        <v>153</v>
      </c>
      <c r="F541" s="3" t="s">
        <v>153</v>
      </c>
      <c r="G541" s="3" t="s">
        <v>155</v>
      </c>
      <c r="J541" s="3" t="s">
        <v>186</v>
      </c>
      <c r="O541" s="3" t="s">
        <v>186</v>
      </c>
      <c r="S541" s="3" t="s">
        <v>158</v>
      </c>
      <c r="X541" s="3" t="s">
        <v>158</v>
      </c>
      <c r="AB541" s="3" t="s">
        <v>157</v>
      </c>
      <c r="AG541" s="3" t="s">
        <v>159</v>
      </c>
      <c r="AH541" s="3">
        <v>2000.0</v>
      </c>
      <c r="AI541" s="3" t="s">
        <v>160</v>
      </c>
      <c r="AO541" s="3" t="s">
        <v>155</v>
      </c>
      <c r="AP541" s="3" t="s">
        <v>210</v>
      </c>
      <c r="AQ541" s="3" t="s">
        <v>210</v>
      </c>
      <c r="AR541" s="3" t="s">
        <v>190</v>
      </c>
      <c r="AS541" s="3" t="s">
        <v>190</v>
      </c>
      <c r="AT541" s="3" t="s">
        <v>234</v>
      </c>
      <c r="AU541" s="3" t="s">
        <v>153</v>
      </c>
      <c r="AV541" s="3" t="s">
        <v>153</v>
      </c>
      <c r="AW541" s="3" t="s">
        <v>163</v>
      </c>
      <c r="AX541" s="3" t="s">
        <v>153</v>
      </c>
      <c r="AY541" s="3" t="s">
        <v>212</v>
      </c>
      <c r="BD541" s="3" t="s">
        <v>153</v>
      </c>
      <c r="BE541" s="3" t="s">
        <v>164</v>
      </c>
      <c r="BF541" s="3" t="s">
        <v>220</v>
      </c>
      <c r="BG541" s="3" t="s">
        <v>227</v>
      </c>
      <c r="BH541" s="3" t="s">
        <v>220</v>
      </c>
      <c r="BI541" s="3" t="s">
        <v>194</v>
      </c>
      <c r="BJ541" s="3" t="s">
        <v>195</v>
      </c>
      <c r="BK541" s="3" t="s">
        <v>165</v>
      </c>
      <c r="BL541" s="3" t="s">
        <v>193</v>
      </c>
      <c r="BM541" s="3" t="s">
        <v>165</v>
      </c>
      <c r="BN541" s="3" t="s">
        <v>165</v>
      </c>
      <c r="BO541" s="3" t="s">
        <v>165</v>
      </c>
      <c r="BP541" s="3" t="s">
        <v>165</v>
      </c>
      <c r="BQ541" s="3" t="s">
        <v>166</v>
      </c>
      <c r="BR541" s="3" t="s">
        <v>197</v>
      </c>
      <c r="BS541" s="3" t="s">
        <v>196</v>
      </c>
      <c r="BT541" s="3" t="s">
        <v>166</v>
      </c>
      <c r="BU541" s="3" t="s">
        <v>166</v>
      </c>
      <c r="BV541" s="3" t="s">
        <v>166</v>
      </c>
      <c r="BW541" s="3" t="s">
        <v>166</v>
      </c>
      <c r="BX541" s="3" t="s">
        <v>165</v>
      </c>
      <c r="BY541" s="3" t="s">
        <v>165</v>
      </c>
      <c r="BZ541" s="3" t="s">
        <v>165</v>
      </c>
      <c r="CA541" s="3" t="s">
        <v>165</v>
      </c>
      <c r="CB541" s="3" t="s">
        <v>155</v>
      </c>
      <c r="CF541" s="3" t="s">
        <v>318</v>
      </c>
      <c r="CG541" s="3" t="s">
        <v>240</v>
      </c>
      <c r="CH541" s="3">
        <v>2.0</v>
      </c>
      <c r="CI541" s="3" t="s">
        <v>172</v>
      </c>
      <c r="CS541" s="3" t="s">
        <v>155</v>
      </c>
      <c r="CY541" s="3" t="s">
        <v>180</v>
      </c>
      <c r="CZ541" s="3" t="s">
        <v>200</v>
      </c>
      <c r="DA541" s="3" t="s">
        <v>179</v>
      </c>
      <c r="DB541" s="3" t="s">
        <v>179</v>
      </c>
      <c r="DC541" s="3" t="s">
        <v>179</v>
      </c>
      <c r="DD541" s="3" t="s">
        <v>200</v>
      </c>
      <c r="DE541" s="3" t="s">
        <v>200</v>
      </c>
      <c r="DF541" s="3" t="s">
        <v>230</v>
      </c>
      <c r="DG541" s="3" t="s">
        <v>230</v>
      </c>
      <c r="DH541" s="3" t="s">
        <v>230</v>
      </c>
      <c r="DI541" s="3" t="s">
        <v>230</v>
      </c>
      <c r="DJ541" s="3" t="s">
        <v>230</v>
      </c>
      <c r="DK541" s="3" t="s">
        <v>197</v>
      </c>
      <c r="DL541" s="3" t="s">
        <v>202</v>
      </c>
      <c r="DM541" s="3" t="s">
        <v>197</v>
      </c>
      <c r="DN541" s="3" t="s">
        <v>202</v>
      </c>
      <c r="DO541" s="3" t="s">
        <v>202</v>
      </c>
      <c r="DP541" s="3" t="s">
        <v>202</v>
      </c>
      <c r="DQ541" s="3" t="s">
        <v>202</v>
      </c>
      <c r="DR541" s="3" t="s">
        <v>202</v>
      </c>
      <c r="DS541" s="3" t="s">
        <v>202</v>
      </c>
      <c r="DT541" s="3" t="s">
        <v>197</v>
      </c>
      <c r="DU541" s="3" t="s">
        <v>202</v>
      </c>
      <c r="DV541" s="3" t="s">
        <v>202</v>
      </c>
      <c r="DW541" s="3" t="s">
        <v>202</v>
      </c>
      <c r="DX541" s="3" t="s">
        <v>202</v>
      </c>
      <c r="DY541" s="3" t="s">
        <v>202</v>
      </c>
      <c r="DZ541" s="3" t="s">
        <v>202</v>
      </c>
      <c r="EA541" s="3" t="s">
        <v>155</v>
      </c>
      <c r="EB541" s="3" t="s">
        <v>155</v>
      </c>
      <c r="EC541" s="3" t="s">
        <v>155</v>
      </c>
      <c r="ED541" s="3" t="s">
        <v>155</v>
      </c>
      <c r="EE541" s="3" t="s">
        <v>155</v>
      </c>
      <c r="EF541" s="3" t="s">
        <v>155</v>
      </c>
      <c r="EG541" s="3" t="s">
        <v>155</v>
      </c>
      <c r="EH541" s="3" t="s">
        <v>204</v>
      </c>
      <c r="EI541" s="3" t="s">
        <v>247</v>
      </c>
      <c r="EJ541" s="3" t="s">
        <v>204</v>
      </c>
      <c r="EK541" s="3" t="s">
        <v>215</v>
      </c>
      <c r="EL541" s="3" t="s">
        <v>182</v>
      </c>
      <c r="EM541" s="3" t="s">
        <v>182</v>
      </c>
      <c r="EN541" s="3" t="s">
        <v>247</v>
      </c>
      <c r="EO541" s="3" t="s">
        <v>205</v>
      </c>
      <c r="EP541" s="3" t="s">
        <v>192</v>
      </c>
      <c r="EQ541" s="3" t="s">
        <v>192</v>
      </c>
      <c r="ER541" s="3" t="s">
        <v>192</v>
      </c>
      <c r="ES541" s="3" t="s">
        <v>192</v>
      </c>
      <c r="ET541" s="3" t="s">
        <v>192</v>
      </c>
      <c r="EU541" s="3" t="s">
        <v>192</v>
      </c>
      <c r="EV541" s="3" t="s">
        <v>854</v>
      </c>
      <c r="EW541" s="4" t="str">
        <f>TEXT("6291265190422023805","0")</f>
        <v>6291265190422023805</v>
      </c>
    </row>
    <row r="542">
      <c r="A542" s="2">
        <v>45861.867951388886</v>
      </c>
      <c r="B542" s="3" t="s">
        <v>153</v>
      </c>
      <c r="C542" s="3" t="s">
        <v>153</v>
      </c>
      <c r="D542" s="3" t="s">
        <v>284</v>
      </c>
      <c r="E542" s="3" t="s">
        <v>155</v>
      </c>
      <c r="F542" s="3" t="s">
        <v>155</v>
      </c>
      <c r="G542" s="3" t="s">
        <v>155</v>
      </c>
      <c r="I542" s="3" t="s">
        <v>158</v>
      </c>
      <c r="N542" s="3" t="s">
        <v>158</v>
      </c>
      <c r="R542" s="3" t="s">
        <v>157</v>
      </c>
      <c r="W542" s="3" t="s">
        <v>157</v>
      </c>
      <c r="AB542" s="3" t="s">
        <v>157</v>
      </c>
      <c r="AG542" s="3" t="s">
        <v>729</v>
      </c>
      <c r="AH542" s="3">
        <v>2000.0</v>
      </c>
      <c r="AI542" s="3" t="s">
        <v>279</v>
      </c>
      <c r="AO542" s="3" t="s">
        <v>153</v>
      </c>
      <c r="AP542" s="3" t="s">
        <v>190</v>
      </c>
      <c r="AQ542" s="3" t="s">
        <v>190</v>
      </c>
      <c r="AR542" s="3" t="s">
        <v>190</v>
      </c>
      <c r="AS542" s="3" t="s">
        <v>190</v>
      </c>
      <c r="AT542" s="3" t="s">
        <v>218</v>
      </c>
      <c r="AU542" s="3" t="s">
        <v>153</v>
      </c>
      <c r="AV542" s="3" t="s">
        <v>153</v>
      </c>
      <c r="AW542" s="3" t="s">
        <v>163</v>
      </c>
      <c r="AX542" s="3" t="s">
        <v>153</v>
      </c>
      <c r="AY542" s="3" t="s">
        <v>212</v>
      </c>
      <c r="BD542" s="3" t="s">
        <v>153</v>
      </c>
      <c r="BE542" s="3" t="s">
        <v>191</v>
      </c>
      <c r="BF542" s="3" t="s">
        <v>191</v>
      </c>
      <c r="BG542" s="3" t="s">
        <v>227</v>
      </c>
      <c r="BH542" s="3" t="s">
        <v>220</v>
      </c>
      <c r="BI542" s="3" t="s">
        <v>193</v>
      </c>
      <c r="BJ542" s="3" t="s">
        <v>193</v>
      </c>
      <c r="BK542" s="3" t="s">
        <v>193</v>
      </c>
      <c r="BL542" s="3" t="s">
        <v>193</v>
      </c>
      <c r="BM542" s="3" t="s">
        <v>193</v>
      </c>
      <c r="BN542" s="3" t="s">
        <v>193</v>
      </c>
      <c r="BO542" s="3" t="s">
        <v>193</v>
      </c>
      <c r="BP542" s="3" t="s">
        <v>193</v>
      </c>
      <c r="BQ542" s="3" t="s">
        <v>196</v>
      </c>
      <c r="BR542" s="3" t="s">
        <v>196</v>
      </c>
      <c r="BS542" s="3" t="s">
        <v>196</v>
      </c>
      <c r="BT542" s="3" t="s">
        <v>196</v>
      </c>
      <c r="BU542" s="3" t="s">
        <v>196</v>
      </c>
      <c r="BV542" s="3" t="s">
        <v>196</v>
      </c>
      <c r="BW542" s="3" t="s">
        <v>196</v>
      </c>
      <c r="BX542" s="3" t="s">
        <v>193</v>
      </c>
      <c r="BY542" s="3" t="s">
        <v>193</v>
      </c>
      <c r="BZ542" s="3" t="s">
        <v>193</v>
      </c>
      <c r="CA542" s="3" t="s">
        <v>193</v>
      </c>
      <c r="CB542" s="3" t="s">
        <v>153</v>
      </c>
      <c r="CC542" s="3" t="s">
        <v>235</v>
      </c>
      <c r="CD542" s="3" t="s">
        <v>168</v>
      </c>
      <c r="CE542" s="3" t="s">
        <v>155</v>
      </c>
      <c r="CF542" s="3" t="s">
        <v>170</v>
      </c>
      <c r="CG542" s="3" t="s">
        <v>155</v>
      </c>
      <c r="CH542" s="3">
        <v>2.0</v>
      </c>
      <c r="CI542" s="3" t="s">
        <v>172</v>
      </c>
      <c r="CS542" s="3" t="s">
        <v>155</v>
      </c>
      <c r="CY542" s="3" t="s">
        <v>180</v>
      </c>
      <c r="CZ542" s="3" t="s">
        <v>229</v>
      </c>
      <c r="DA542" s="3" t="s">
        <v>229</v>
      </c>
      <c r="DB542" s="3" t="s">
        <v>229</v>
      </c>
      <c r="DC542" s="3" t="s">
        <v>229</v>
      </c>
      <c r="DD542" s="3" t="s">
        <v>229</v>
      </c>
      <c r="DE542" s="3" t="s">
        <v>229</v>
      </c>
      <c r="DF542" s="3" t="s">
        <v>230</v>
      </c>
      <c r="DG542" s="3" t="s">
        <v>178</v>
      </c>
      <c r="DH542" s="3" t="s">
        <v>178</v>
      </c>
      <c r="DI542" s="3" t="s">
        <v>178</v>
      </c>
      <c r="DJ542" s="3" t="s">
        <v>180</v>
      </c>
      <c r="DK542" s="3" t="s">
        <v>196</v>
      </c>
      <c r="DL542" s="3" t="s">
        <v>202</v>
      </c>
      <c r="DM542" s="3" t="s">
        <v>202</v>
      </c>
      <c r="DN542" s="3" t="s">
        <v>202</v>
      </c>
      <c r="DO542" s="3" t="s">
        <v>181</v>
      </c>
      <c r="DP542" s="3" t="s">
        <v>181</v>
      </c>
      <c r="DQ542" s="3" t="s">
        <v>202</v>
      </c>
      <c r="DR542" s="3" t="s">
        <v>202</v>
      </c>
      <c r="DS542" s="3" t="s">
        <v>203</v>
      </c>
      <c r="DT542" s="3" t="s">
        <v>197</v>
      </c>
      <c r="DU542" s="3" t="s">
        <v>202</v>
      </c>
      <c r="DV542" s="3" t="s">
        <v>203</v>
      </c>
      <c r="DW542" s="3" t="s">
        <v>203</v>
      </c>
      <c r="DX542" s="3" t="s">
        <v>181</v>
      </c>
      <c r="DY542" s="3" t="s">
        <v>181</v>
      </c>
      <c r="DZ542" s="3" t="s">
        <v>196</v>
      </c>
      <c r="EA542" s="3" t="s">
        <v>214</v>
      </c>
      <c r="EB542" s="3" t="s">
        <v>214</v>
      </c>
      <c r="EC542" s="3" t="s">
        <v>214</v>
      </c>
      <c r="ED542" s="3" t="s">
        <v>155</v>
      </c>
      <c r="EE542" s="3" t="s">
        <v>155</v>
      </c>
      <c r="EF542" s="3" t="s">
        <v>155</v>
      </c>
      <c r="EG542" s="3" t="s">
        <v>155</v>
      </c>
      <c r="EH542" s="3" t="s">
        <v>215</v>
      </c>
      <c r="EI542" s="3" t="s">
        <v>215</v>
      </c>
      <c r="EJ542" s="3" t="s">
        <v>215</v>
      </c>
      <c r="EK542" s="3" t="s">
        <v>215</v>
      </c>
      <c r="EL542" s="3" t="s">
        <v>215</v>
      </c>
      <c r="EM542" s="3" t="s">
        <v>215</v>
      </c>
      <c r="EN542" s="3" t="s">
        <v>215</v>
      </c>
      <c r="EO542" s="3" t="s">
        <v>183</v>
      </c>
      <c r="EP542" s="3" t="s">
        <v>183</v>
      </c>
      <c r="EQ542" s="3" t="s">
        <v>183</v>
      </c>
      <c r="ER542" s="3" t="s">
        <v>183</v>
      </c>
      <c r="ES542" s="3" t="s">
        <v>183</v>
      </c>
      <c r="ET542" s="3" t="s">
        <v>183</v>
      </c>
      <c r="EU542" s="3" t="s">
        <v>183</v>
      </c>
      <c r="EV542" s="3" t="s">
        <v>855</v>
      </c>
      <c r="EW542" s="4" t="str">
        <f>TEXT("6291273912764382641","0")</f>
        <v>6291273912764382641</v>
      </c>
    </row>
    <row r="543">
      <c r="A543" s="2">
        <v>45861.876550925925</v>
      </c>
      <c r="B543" s="3" t="s">
        <v>153</v>
      </c>
      <c r="C543" s="3" t="s">
        <v>155</v>
      </c>
      <c r="E543" s="3" t="s">
        <v>155</v>
      </c>
      <c r="F543" s="3" t="s">
        <v>153</v>
      </c>
      <c r="G543" s="3" t="s">
        <v>153</v>
      </c>
      <c r="J543" s="3" t="s">
        <v>186</v>
      </c>
      <c r="N543" s="3" t="s">
        <v>158</v>
      </c>
      <c r="R543" s="3" t="s">
        <v>157</v>
      </c>
      <c r="W543" s="3" t="s">
        <v>157</v>
      </c>
      <c r="AF543" s="3" t="s">
        <v>156</v>
      </c>
      <c r="AG543" s="3" t="s">
        <v>159</v>
      </c>
      <c r="AH543" s="3">
        <v>2000.0</v>
      </c>
      <c r="AI543" s="3" t="s">
        <v>187</v>
      </c>
      <c r="AJ543" s="3" t="s">
        <v>188</v>
      </c>
      <c r="AN543" s="3" t="s">
        <v>233</v>
      </c>
      <c r="AP543" s="3" t="s">
        <v>190</v>
      </c>
      <c r="AQ543" s="3" t="s">
        <v>190</v>
      </c>
      <c r="AR543" s="3" t="s">
        <v>190</v>
      </c>
      <c r="AS543" s="3" t="s">
        <v>190</v>
      </c>
      <c r="AT543" s="3" t="s">
        <v>218</v>
      </c>
      <c r="AU543" s="3" t="s">
        <v>153</v>
      </c>
      <c r="AV543" s="3" t="s">
        <v>153</v>
      </c>
      <c r="AW543" s="3" t="s">
        <v>163</v>
      </c>
      <c r="AX543" s="3" t="s">
        <v>153</v>
      </c>
      <c r="AY543" s="3" t="s">
        <v>212</v>
      </c>
      <c r="BD543" s="3" t="s">
        <v>153</v>
      </c>
      <c r="BE543" s="3" t="s">
        <v>156</v>
      </c>
      <c r="BF543" s="3" t="s">
        <v>164</v>
      </c>
      <c r="BG543" s="3" t="s">
        <v>156</v>
      </c>
      <c r="BH543" s="3" t="s">
        <v>164</v>
      </c>
      <c r="BI543" s="3" t="s">
        <v>165</v>
      </c>
      <c r="BJ543" s="3" t="s">
        <v>165</v>
      </c>
      <c r="BK543" s="3" t="s">
        <v>165</v>
      </c>
      <c r="BL543" s="3" t="s">
        <v>192</v>
      </c>
      <c r="BM543" s="3" t="s">
        <v>165</v>
      </c>
      <c r="BN543" s="3" t="s">
        <v>165</v>
      </c>
      <c r="BO543" s="3" t="s">
        <v>165</v>
      </c>
      <c r="BP543" s="3" t="s">
        <v>165</v>
      </c>
      <c r="BQ543" s="3" t="s">
        <v>196</v>
      </c>
      <c r="BR543" s="3" t="s">
        <v>181</v>
      </c>
      <c r="BS543" s="3" t="s">
        <v>196</v>
      </c>
      <c r="BT543" s="3" t="s">
        <v>196</v>
      </c>
      <c r="BU543" s="3" t="s">
        <v>166</v>
      </c>
      <c r="BV543" s="3" t="s">
        <v>166</v>
      </c>
      <c r="BW543" s="3" t="s">
        <v>166</v>
      </c>
      <c r="BX543" s="3" t="s">
        <v>165</v>
      </c>
      <c r="BY543" s="3" t="s">
        <v>192</v>
      </c>
      <c r="BZ543" s="3" t="s">
        <v>165</v>
      </c>
      <c r="CA543" s="3" t="s">
        <v>192</v>
      </c>
      <c r="CB543" s="3" t="s">
        <v>155</v>
      </c>
      <c r="CF543" s="3" t="s">
        <v>155</v>
      </c>
      <c r="CG543" s="3" t="s">
        <v>281</v>
      </c>
      <c r="CH543" s="3">
        <v>2.0</v>
      </c>
      <c r="CI543" s="3" t="s">
        <v>172</v>
      </c>
      <c r="CS543" s="3" t="s">
        <v>155</v>
      </c>
      <c r="CY543" s="3" t="s">
        <v>180</v>
      </c>
      <c r="CZ543" s="3" t="s">
        <v>200</v>
      </c>
      <c r="DA543" s="3" t="s">
        <v>200</v>
      </c>
      <c r="DB543" s="3" t="s">
        <v>200</v>
      </c>
      <c r="DC543" s="3" t="s">
        <v>200</v>
      </c>
      <c r="DD543" s="3" t="s">
        <v>200</v>
      </c>
      <c r="DE543" s="3" t="s">
        <v>200</v>
      </c>
      <c r="DF543" s="3" t="s">
        <v>230</v>
      </c>
      <c r="DG543" s="3" t="s">
        <v>230</v>
      </c>
      <c r="DH543" s="3" t="s">
        <v>230</v>
      </c>
      <c r="DI543" s="3" t="s">
        <v>230</v>
      </c>
      <c r="DJ543" s="3" t="s">
        <v>230</v>
      </c>
      <c r="DK543" s="3" t="s">
        <v>196</v>
      </c>
      <c r="DL543" s="3" t="s">
        <v>197</v>
      </c>
      <c r="DM543" s="3" t="s">
        <v>202</v>
      </c>
      <c r="DN543" s="3" t="s">
        <v>202</v>
      </c>
      <c r="DO543" s="3" t="s">
        <v>202</v>
      </c>
      <c r="DP543" s="3" t="s">
        <v>202</v>
      </c>
      <c r="DQ543" s="3" t="s">
        <v>202</v>
      </c>
      <c r="DR543" s="3" t="s">
        <v>202</v>
      </c>
      <c r="DS543" s="3" t="s">
        <v>202</v>
      </c>
      <c r="DT543" s="3" t="s">
        <v>203</v>
      </c>
      <c r="DU543" s="3" t="s">
        <v>196</v>
      </c>
      <c r="DV543" s="3" t="s">
        <v>202</v>
      </c>
      <c r="DW543" s="3" t="s">
        <v>202</v>
      </c>
      <c r="DX543" s="3" t="s">
        <v>202</v>
      </c>
      <c r="DY543" s="3" t="s">
        <v>202</v>
      </c>
      <c r="DZ543" s="3" t="s">
        <v>202</v>
      </c>
      <c r="EA543" s="3" t="s">
        <v>155</v>
      </c>
      <c r="EB543" s="3" t="s">
        <v>155</v>
      </c>
      <c r="EC543" s="3" t="s">
        <v>155</v>
      </c>
      <c r="ED543" s="3" t="s">
        <v>155</v>
      </c>
      <c r="EE543" s="3" t="s">
        <v>155</v>
      </c>
      <c r="EF543" s="3" t="s">
        <v>155</v>
      </c>
      <c r="EG543" s="3" t="s">
        <v>155</v>
      </c>
      <c r="EH543" s="3" t="s">
        <v>204</v>
      </c>
      <c r="EI543" s="3" t="s">
        <v>204</v>
      </c>
      <c r="EJ543" s="3" t="s">
        <v>204</v>
      </c>
      <c r="EK543" s="3" t="s">
        <v>204</v>
      </c>
      <c r="EL543" s="3" t="s">
        <v>182</v>
      </c>
      <c r="EM543" s="3" t="s">
        <v>204</v>
      </c>
      <c r="EN543" s="3" t="s">
        <v>204</v>
      </c>
      <c r="EO543" s="3" t="s">
        <v>205</v>
      </c>
      <c r="EP543" s="3" t="s">
        <v>205</v>
      </c>
      <c r="EQ543" s="3" t="s">
        <v>205</v>
      </c>
      <c r="ER543" s="3" t="s">
        <v>205</v>
      </c>
      <c r="ES543" s="3" t="s">
        <v>205</v>
      </c>
      <c r="ET543" s="3" t="s">
        <v>205</v>
      </c>
      <c r="EU543" s="3" t="s">
        <v>205</v>
      </c>
      <c r="EV543" s="3" t="s">
        <v>856</v>
      </c>
      <c r="EW543" s="4" t="str">
        <f>TEXT("6291281348428367103","0")</f>
        <v>6291281348428367103</v>
      </c>
    </row>
    <row r="544">
      <c r="A544" s="2">
        <v>45861.879525462966</v>
      </c>
      <c r="B544" s="3" t="s">
        <v>153</v>
      </c>
      <c r="C544" s="3" t="s">
        <v>155</v>
      </c>
      <c r="E544" s="3" t="s">
        <v>155</v>
      </c>
      <c r="F544" s="3" t="s">
        <v>155</v>
      </c>
      <c r="G544" s="3" t="s">
        <v>155</v>
      </c>
      <c r="J544" s="3" t="s">
        <v>186</v>
      </c>
      <c r="N544" s="3" t="s">
        <v>158</v>
      </c>
      <c r="R544" s="3" t="s">
        <v>157</v>
      </c>
      <c r="W544" s="3" t="s">
        <v>157</v>
      </c>
      <c r="AC544" s="3" t="s">
        <v>158</v>
      </c>
      <c r="AG544" s="3" t="s">
        <v>159</v>
      </c>
      <c r="AH544" s="3">
        <v>2004.0</v>
      </c>
      <c r="AI544" s="3" t="s">
        <v>279</v>
      </c>
      <c r="AO544" s="3" t="s">
        <v>155</v>
      </c>
      <c r="AP544" s="3" t="s">
        <v>250</v>
      </c>
      <c r="AQ544" s="3" t="s">
        <v>250</v>
      </c>
      <c r="AR544" s="3" t="s">
        <v>250</v>
      </c>
      <c r="AS544" s="3" t="s">
        <v>250</v>
      </c>
      <c r="AT544" s="3" t="s">
        <v>218</v>
      </c>
      <c r="AU544" s="3" t="s">
        <v>153</v>
      </c>
      <c r="AV544" s="3" t="s">
        <v>153</v>
      </c>
      <c r="AW544" s="3" t="s">
        <v>163</v>
      </c>
      <c r="AX544" s="3" t="s">
        <v>153</v>
      </c>
      <c r="AY544" s="3" t="s">
        <v>212</v>
      </c>
      <c r="BD544" s="3" t="s">
        <v>153</v>
      </c>
      <c r="BE544" s="3" t="s">
        <v>164</v>
      </c>
      <c r="BF544" s="3" t="s">
        <v>164</v>
      </c>
      <c r="BG544" s="3" t="s">
        <v>191</v>
      </c>
      <c r="BH544" s="3" t="s">
        <v>191</v>
      </c>
      <c r="BI544" s="3" t="s">
        <v>194</v>
      </c>
      <c r="BJ544" s="3" t="s">
        <v>165</v>
      </c>
      <c r="BK544" s="3" t="s">
        <v>193</v>
      </c>
      <c r="BL544" s="3" t="s">
        <v>192</v>
      </c>
      <c r="BM544" s="3" t="s">
        <v>193</v>
      </c>
      <c r="BN544" s="3" t="s">
        <v>165</v>
      </c>
      <c r="BO544" s="3" t="s">
        <v>193</v>
      </c>
      <c r="BP544" s="3" t="s">
        <v>193</v>
      </c>
      <c r="BQ544" s="3" t="s">
        <v>196</v>
      </c>
      <c r="BR544" s="3" t="s">
        <v>181</v>
      </c>
      <c r="BS544" s="3" t="s">
        <v>196</v>
      </c>
      <c r="BT544" s="3" t="s">
        <v>196</v>
      </c>
      <c r="BU544" s="3" t="s">
        <v>196</v>
      </c>
      <c r="BV544" s="3" t="s">
        <v>196</v>
      </c>
      <c r="BW544" s="3" t="s">
        <v>196</v>
      </c>
      <c r="BX544" s="3" t="s">
        <v>165</v>
      </c>
      <c r="BY544" s="3" t="s">
        <v>165</v>
      </c>
      <c r="BZ544" s="3" t="s">
        <v>165</v>
      </c>
      <c r="CA544" s="3" t="s">
        <v>165</v>
      </c>
      <c r="CB544" s="3" t="s">
        <v>155</v>
      </c>
      <c r="CF544" s="3" t="s">
        <v>155</v>
      </c>
      <c r="CG544" s="3" t="s">
        <v>240</v>
      </c>
      <c r="CH544" s="3">
        <v>1.0</v>
      </c>
      <c r="CI544" s="3" t="s">
        <v>172</v>
      </c>
      <c r="CS544" s="3" t="s">
        <v>155</v>
      </c>
      <c r="CY544" s="3" t="s">
        <v>221</v>
      </c>
      <c r="CZ544" s="3" t="s">
        <v>200</v>
      </c>
      <c r="DA544" s="3" t="s">
        <v>179</v>
      </c>
      <c r="DB544" s="3" t="s">
        <v>179</v>
      </c>
      <c r="DC544" s="3" t="s">
        <v>179</v>
      </c>
      <c r="DD544" s="3" t="s">
        <v>179</v>
      </c>
      <c r="DE544" s="3" t="s">
        <v>179</v>
      </c>
      <c r="DF544" s="3" t="s">
        <v>230</v>
      </c>
      <c r="DG544" s="3" t="s">
        <v>230</v>
      </c>
      <c r="DH544" s="3" t="s">
        <v>230</v>
      </c>
      <c r="DI544" s="3" t="s">
        <v>230</v>
      </c>
      <c r="DJ544" s="3" t="s">
        <v>230</v>
      </c>
      <c r="DK544" s="3" t="s">
        <v>196</v>
      </c>
      <c r="DL544" s="3" t="s">
        <v>196</v>
      </c>
      <c r="DM544" s="3" t="s">
        <v>196</v>
      </c>
      <c r="DN544" s="3" t="s">
        <v>196</v>
      </c>
      <c r="DO544" s="3" t="s">
        <v>196</v>
      </c>
      <c r="DP544" s="3" t="s">
        <v>196</v>
      </c>
      <c r="DQ544" s="3" t="s">
        <v>196</v>
      </c>
      <c r="DR544" s="3" t="s">
        <v>196</v>
      </c>
      <c r="DS544" s="3" t="s">
        <v>196</v>
      </c>
      <c r="DT544" s="3" t="s">
        <v>196</v>
      </c>
      <c r="DU544" s="3" t="s">
        <v>196</v>
      </c>
      <c r="DV544" s="3" t="s">
        <v>196</v>
      </c>
      <c r="DW544" s="3" t="s">
        <v>196</v>
      </c>
      <c r="DX544" s="3" t="s">
        <v>196</v>
      </c>
      <c r="DY544" s="3" t="s">
        <v>196</v>
      </c>
      <c r="DZ544" s="3" t="s">
        <v>196</v>
      </c>
      <c r="EA544" s="3" t="s">
        <v>214</v>
      </c>
      <c r="EB544" s="3" t="s">
        <v>214</v>
      </c>
      <c r="EC544" s="3" t="s">
        <v>155</v>
      </c>
      <c r="ED544" s="3" t="s">
        <v>155</v>
      </c>
      <c r="EE544" s="3" t="s">
        <v>155</v>
      </c>
      <c r="EF544" s="3" t="s">
        <v>155</v>
      </c>
      <c r="EG544" s="3" t="s">
        <v>155</v>
      </c>
      <c r="EH544" s="3" t="s">
        <v>204</v>
      </c>
      <c r="EI544" s="3" t="s">
        <v>215</v>
      </c>
      <c r="EJ544" s="3" t="s">
        <v>204</v>
      </c>
      <c r="EK544" s="3" t="s">
        <v>204</v>
      </c>
      <c r="EL544" s="3" t="s">
        <v>182</v>
      </c>
      <c r="EM544" s="3" t="s">
        <v>204</v>
      </c>
      <c r="EN544" s="3" t="s">
        <v>182</v>
      </c>
      <c r="EO544" s="3" t="s">
        <v>205</v>
      </c>
      <c r="EP544" s="3" t="s">
        <v>205</v>
      </c>
      <c r="EQ544" s="3" t="s">
        <v>205</v>
      </c>
      <c r="ER544" s="3" t="s">
        <v>205</v>
      </c>
      <c r="ES544" s="3" t="s">
        <v>205</v>
      </c>
      <c r="ET544" s="3" t="s">
        <v>205</v>
      </c>
      <c r="EU544" s="3" t="s">
        <v>205</v>
      </c>
      <c r="EV544" s="3" t="s">
        <v>857</v>
      </c>
      <c r="EW544" s="4" t="str">
        <f>TEXT("6291283918916125665","0")</f>
        <v>6291283918916125665</v>
      </c>
    </row>
    <row r="545">
      <c r="A545" s="2">
        <v>45861.88196759259</v>
      </c>
      <c r="B545" s="3" t="s">
        <v>153</v>
      </c>
      <c r="C545" s="3" t="s">
        <v>155</v>
      </c>
      <c r="E545" s="3" t="s">
        <v>155</v>
      </c>
      <c r="F545" s="3" t="s">
        <v>155</v>
      </c>
      <c r="G545" s="3" t="s">
        <v>155</v>
      </c>
      <c r="K545" s="3" t="s">
        <v>185</v>
      </c>
      <c r="N545" s="3" t="s">
        <v>158</v>
      </c>
      <c r="S545" s="3" t="s">
        <v>158</v>
      </c>
      <c r="X545" s="3" t="s">
        <v>158</v>
      </c>
      <c r="AF545" s="3" t="s">
        <v>156</v>
      </c>
      <c r="AG545" s="3" t="s">
        <v>159</v>
      </c>
      <c r="AH545" s="3">
        <v>2015.0</v>
      </c>
      <c r="AI545" s="3" t="s">
        <v>187</v>
      </c>
      <c r="AL545" s="3" t="s">
        <v>237</v>
      </c>
      <c r="AN545" s="3" t="s">
        <v>189</v>
      </c>
      <c r="AP545" s="3" t="s">
        <v>190</v>
      </c>
      <c r="AQ545" s="3" t="s">
        <v>190</v>
      </c>
      <c r="AR545" s="3" t="s">
        <v>190</v>
      </c>
      <c r="AS545" s="3" t="s">
        <v>190</v>
      </c>
      <c r="AT545" s="3" t="s">
        <v>218</v>
      </c>
      <c r="AU545" s="3" t="s">
        <v>153</v>
      </c>
      <c r="AV545" s="3" t="s">
        <v>153</v>
      </c>
      <c r="AW545" s="3" t="s">
        <v>315</v>
      </c>
      <c r="AX545" s="3" t="s">
        <v>153</v>
      </c>
      <c r="AY545" s="3" t="s">
        <v>212</v>
      </c>
      <c r="BD545" s="3" t="s">
        <v>153</v>
      </c>
      <c r="BE545" s="3" t="s">
        <v>213</v>
      </c>
      <c r="BF545" s="3" t="s">
        <v>164</v>
      </c>
      <c r="BG545" s="3" t="s">
        <v>164</v>
      </c>
      <c r="BH545" s="3" t="s">
        <v>164</v>
      </c>
      <c r="BI545" s="3" t="s">
        <v>192</v>
      </c>
      <c r="BJ545" s="3" t="s">
        <v>195</v>
      </c>
      <c r="BK545" s="3" t="s">
        <v>195</v>
      </c>
      <c r="BL545" s="3" t="s">
        <v>192</v>
      </c>
      <c r="BM545" s="3" t="s">
        <v>192</v>
      </c>
      <c r="BN545" s="3" t="s">
        <v>192</v>
      </c>
      <c r="BO545" s="3" t="s">
        <v>195</v>
      </c>
      <c r="BP545" s="3" t="s">
        <v>195</v>
      </c>
      <c r="BQ545" s="3" t="s">
        <v>196</v>
      </c>
      <c r="BR545" s="3" t="s">
        <v>196</v>
      </c>
      <c r="BS545" s="3" t="s">
        <v>196</v>
      </c>
      <c r="BT545" s="3" t="s">
        <v>196</v>
      </c>
      <c r="BU545" s="3" t="s">
        <v>196</v>
      </c>
      <c r="BV545" s="3" t="s">
        <v>196</v>
      </c>
      <c r="BW545" s="3" t="s">
        <v>196</v>
      </c>
      <c r="BX545" s="3" t="s">
        <v>192</v>
      </c>
      <c r="BY545" s="3" t="s">
        <v>192</v>
      </c>
      <c r="BZ545" s="3" t="s">
        <v>192</v>
      </c>
      <c r="CA545" s="3" t="s">
        <v>192</v>
      </c>
      <c r="CB545" s="3" t="s">
        <v>155</v>
      </c>
      <c r="CF545" s="3" t="s">
        <v>170</v>
      </c>
      <c r="CG545" s="3" t="s">
        <v>256</v>
      </c>
      <c r="CH545" s="3">
        <v>3.0</v>
      </c>
      <c r="CK545" s="3" t="s">
        <v>307</v>
      </c>
      <c r="CS545" s="3" t="s">
        <v>153</v>
      </c>
      <c r="CT545" s="3" t="s">
        <v>299</v>
      </c>
      <c r="CU545" s="3" t="s">
        <v>300</v>
      </c>
      <c r="CV545" s="3" t="s">
        <v>175</v>
      </c>
      <c r="CW545" s="3" t="s">
        <v>302</v>
      </c>
      <c r="CX545" s="3" t="s">
        <v>155</v>
      </c>
      <c r="CY545" s="3" t="s">
        <v>221</v>
      </c>
      <c r="CZ545" s="3" t="s">
        <v>199</v>
      </c>
      <c r="DA545" s="3" t="s">
        <v>179</v>
      </c>
      <c r="DB545" s="3" t="s">
        <v>179</v>
      </c>
      <c r="DC545" s="3" t="s">
        <v>179</v>
      </c>
      <c r="DD545" s="3" t="s">
        <v>179</v>
      </c>
      <c r="DE545" s="3" t="s">
        <v>200</v>
      </c>
      <c r="DF545" s="3" t="s">
        <v>230</v>
      </c>
      <c r="DG545" s="3" t="s">
        <v>230</v>
      </c>
      <c r="DH545" s="3" t="s">
        <v>180</v>
      </c>
      <c r="DI545" s="3" t="s">
        <v>180</v>
      </c>
      <c r="DJ545" s="3" t="s">
        <v>180</v>
      </c>
      <c r="DK545" s="3" t="s">
        <v>181</v>
      </c>
      <c r="DL545" s="3" t="s">
        <v>196</v>
      </c>
      <c r="DM545" s="3" t="s">
        <v>197</v>
      </c>
      <c r="DN545" s="3" t="s">
        <v>197</v>
      </c>
      <c r="DO545" s="3" t="s">
        <v>197</v>
      </c>
      <c r="DP545" s="3" t="s">
        <v>181</v>
      </c>
      <c r="DQ545" s="3" t="s">
        <v>196</v>
      </c>
      <c r="DR545" s="3" t="s">
        <v>196</v>
      </c>
      <c r="DS545" s="3" t="s">
        <v>202</v>
      </c>
      <c r="DT545" s="3" t="s">
        <v>202</v>
      </c>
      <c r="DU545" s="3" t="s">
        <v>181</v>
      </c>
      <c r="DV545" s="3" t="s">
        <v>197</v>
      </c>
      <c r="DW545" s="3" t="s">
        <v>202</v>
      </c>
      <c r="DX545" s="3" t="s">
        <v>197</v>
      </c>
      <c r="DY545" s="3" t="s">
        <v>197</v>
      </c>
      <c r="DZ545" s="3" t="s">
        <v>196</v>
      </c>
      <c r="EA545" s="3" t="s">
        <v>155</v>
      </c>
      <c r="EB545" s="3" t="s">
        <v>155</v>
      </c>
      <c r="EC545" s="3" t="s">
        <v>155</v>
      </c>
      <c r="ED545" s="3" t="s">
        <v>155</v>
      </c>
      <c r="EE545" s="3" t="s">
        <v>155</v>
      </c>
      <c r="EF545" s="3" t="s">
        <v>155</v>
      </c>
      <c r="EG545" s="3" t="s">
        <v>155</v>
      </c>
      <c r="EH545" s="3" t="s">
        <v>247</v>
      </c>
      <c r="EI545" s="3" t="s">
        <v>247</v>
      </c>
      <c r="EJ545" s="3" t="s">
        <v>247</v>
      </c>
      <c r="EK545" s="3" t="s">
        <v>247</v>
      </c>
      <c r="EL545" s="3" t="s">
        <v>247</v>
      </c>
      <c r="EM545" s="3" t="s">
        <v>204</v>
      </c>
      <c r="EN545" s="3" t="s">
        <v>204</v>
      </c>
      <c r="EO545" s="3" t="s">
        <v>206</v>
      </c>
      <c r="EP545" s="3" t="s">
        <v>206</v>
      </c>
      <c r="EQ545" s="3" t="s">
        <v>206</v>
      </c>
      <c r="ER545" s="3" t="s">
        <v>206</v>
      </c>
      <c r="ES545" s="3" t="s">
        <v>206</v>
      </c>
      <c r="ET545" s="3" t="s">
        <v>206</v>
      </c>
      <c r="EU545" s="3" t="s">
        <v>206</v>
      </c>
      <c r="EV545" s="3" t="s">
        <v>505</v>
      </c>
      <c r="EW545" s="4" t="str">
        <f>TEXT("6291286024286116546","0")</f>
        <v>6291286024286116546</v>
      </c>
    </row>
    <row r="546">
      <c r="A546" s="2">
        <v>45861.92209490741</v>
      </c>
      <c r="B546" s="3" t="s">
        <v>153</v>
      </c>
      <c r="C546" s="3" t="s">
        <v>155</v>
      </c>
      <c r="E546" s="3" t="s">
        <v>155</v>
      </c>
      <c r="F546" s="3" t="s">
        <v>153</v>
      </c>
      <c r="G546" s="3" t="s">
        <v>155</v>
      </c>
      <c r="K546" s="3" t="s">
        <v>185</v>
      </c>
      <c r="N546" s="3" t="s">
        <v>158</v>
      </c>
      <c r="S546" s="3" t="s">
        <v>158</v>
      </c>
      <c r="W546" s="3" t="s">
        <v>157</v>
      </c>
      <c r="AC546" s="3" t="s">
        <v>158</v>
      </c>
      <c r="AG546" s="3" t="s">
        <v>159</v>
      </c>
      <c r="AH546" s="3">
        <v>2015.0</v>
      </c>
      <c r="AI546" s="3" t="s">
        <v>187</v>
      </c>
      <c r="AJ546" s="3" t="s">
        <v>188</v>
      </c>
      <c r="AN546" s="3" t="s">
        <v>189</v>
      </c>
      <c r="AP546" s="3" t="s">
        <v>250</v>
      </c>
      <c r="AQ546" s="3" t="s">
        <v>250</v>
      </c>
      <c r="AR546" s="3" t="s">
        <v>250</v>
      </c>
      <c r="AS546" s="3" t="s">
        <v>190</v>
      </c>
      <c r="AT546" s="3" t="s">
        <v>234</v>
      </c>
      <c r="AU546" s="3" t="s">
        <v>153</v>
      </c>
      <c r="AV546" s="3" t="s">
        <v>153</v>
      </c>
      <c r="AW546" s="3" t="s">
        <v>288</v>
      </c>
      <c r="AX546" s="3" t="s">
        <v>153</v>
      </c>
      <c r="AY546" s="3" t="s">
        <v>244</v>
      </c>
      <c r="AZ546" s="3" t="s">
        <v>155</v>
      </c>
      <c r="BA546" s="3" t="s">
        <v>155</v>
      </c>
      <c r="BB546" s="3" t="s">
        <v>155</v>
      </c>
      <c r="BC546" s="3" t="s">
        <v>155</v>
      </c>
      <c r="BD546" s="3" t="s">
        <v>153</v>
      </c>
      <c r="BE546" s="3" t="s">
        <v>164</v>
      </c>
      <c r="BF546" s="3" t="s">
        <v>213</v>
      </c>
      <c r="BG546" s="3" t="s">
        <v>220</v>
      </c>
      <c r="BH546" s="3" t="s">
        <v>213</v>
      </c>
      <c r="BI546" s="3" t="s">
        <v>193</v>
      </c>
      <c r="BJ546" s="3" t="s">
        <v>193</v>
      </c>
      <c r="BK546" s="3" t="s">
        <v>193</v>
      </c>
      <c r="BL546" s="3" t="s">
        <v>193</v>
      </c>
      <c r="BM546" s="3" t="s">
        <v>193</v>
      </c>
      <c r="BN546" s="3" t="s">
        <v>195</v>
      </c>
      <c r="BO546" s="3" t="s">
        <v>193</v>
      </c>
      <c r="BP546" s="3" t="s">
        <v>193</v>
      </c>
      <c r="BQ546" s="3" t="s">
        <v>196</v>
      </c>
      <c r="BR546" s="3" t="s">
        <v>197</v>
      </c>
      <c r="BS546" s="3" t="s">
        <v>166</v>
      </c>
      <c r="BT546" s="3" t="s">
        <v>166</v>
      </c>
      <c r="BU546" s="3" t="s">
        <v>197</v>
      </c>
      <c r="BV546" s="3" t="s">
        <v>197</v>
      </c>
      <c r="BW546" s="3" t="s">
        <v>166</v>
      </c>
      <c r="BX546" s="3" t="s">
        <v>193</v>
      </c>
      <c r="BY546" s="3" t="s">
        <v>193</v>
      </c>
      <c r="BZ546" s="3" t="s">
        <v>193</v>
      </c>
      <c r="CA546" s="3" t="s">
        <v>193</v>
      </c>
      <c r="CB546" s="3" t="s">
        <v>155</v>
      </c>
      <c r="CF546" s="3" t="s">
        <v>155</v>
      </c>
      <c r="CG546" s="3" t="s">
        <v>332</v>
      </c>
      <c r="CH546" s="3">
        <v>2.0</v>
      </c>
      <c r="CI546" s="3" t="s">
        <v>172</v>
      </c>
      <c r="CS546" s="3" t="s">
        <v>155</v>
      </c>
      <c r="CY546" s="3" t="s">
        <v>180</v>
      </c>
      <c r="CZ546" s="3" t="s">
        <v>200</v>
      </c>
      <c r="DA546" s="3" t="s">
        <v>179</v>
      </c>
      <c r="DB546" s="3" t="s">
        <v>200</v>
      </c>
      <c r="DC546" s="3" t="s">
        <v>179</v>
      </c>
      <c r="DD546" s="3" t="s">
        <v>200</v>
      </c>
      <c r="DE546" s="3" t="s">
        <v>200</v>
      </c>
      <c r="DF546" s="3" t="s">
        <v>180</v>
      </c>
      <c r="DG546" s="3" t="s">
        <v>180</v>
      </c>
      <c r="DH546" s="3" t="s">
        <v>180</v>
      </c>
      <c r="DI546" s="3" t="s">
        <v>230</v>
      </c>
      <c r="DJ546" s="3" t="s">
        <v>230</v>
      </c>
      <c r="DK546" s="3" t="s">
        <v>202</v>
      </c>
      <c r="DL546" s="3" t="s">
        <v>197</v>
      </c>
      <c r="DM546" s="3" t="s">
        <v>202</v>
      </c>
      <c r="DN546" s="3" t="s">
        <v>202</v>
      </c>
      <c r="DO546" s="3" t="s">
        <v>197</v>
      </c>
      <c r="DP546" s="3" t="s">
        <v>202</v>
      </c>
      <c r="DQ546" s="3" t="s">
        <v>202</v>
      </c>
      <c r="DR546" s="3" t="s">
        <v>197</v>
      </c>
      <c r="DS546" s="3" t="s">
        <v>181</v>
      </c>
      <c r="DT546" s="3" t="s">
        <v>203</v>
      </c>
      <c r="DU546" s="3" t="s">
        <v>202</v>
      </c>
      <c r="DV546" s="3" t="s">
        <v>202</v>
      </c>
      <c r="DW546" s="3" t="s">
        <v>202</v>
      </c>
      <c r="DX546" s="3" t="s">
        <v>197</v>
      </c>
      <c r="DY546" s="3" t="s">
        <v>197</v>
      </c>
      <c r="DZ546" s="3" t="s">
        <v>197</v>
      </c>
      <c r="EA546" s="3" t="s">
        <v>155</v>
      </c>
      <c r="EB546" s="3" t="s">
        <v>155</v>
      </c>
      <c r="EC546" s="3" t="s">
        <v>155</v>
      </c>
      <c r="ED546" s="3" t="s">
        <v>155</v>
      </c>
      <c r="EE546" s="3" t="s">
        <v>155</v>
      </c>
      <c r="EF546" s="3" t="s">
        <v>155</v>
      </c>
      <c r="EG546" s="3" t="s">
        <v>155</v>
      </c>
      <c r="EH546" s="3" t="s">
        <v>222</v>
      </c>
      <c r="EI546" s="3" t="s">
        <v>215</v>
      </c>
      <c r="EJ546" s="3" t="s">
        <v>215</v>
      </c>
      <c r="EK546" s="3" t="s">
        <v>182</v>
      </c>
      <c r="EL546" s="3" t="s">
        <v>182</v>
      </c>
      <c r="EM546" s="3" t="s">
        <v>182</v>
      </c>
      <c r="EN546" s="3" t="s">
        <v>215</v>
      </c>
      <c r="EO546" s="3" t="s">
        <v>192</v>
      </c>
      <c r="EP546" s="3" t="s">
        <v>206</v>
      </c>
      <c r="EQ546" s="3" t="s">
        <v>206</v>
      </c>
      <c r="ER546" s="3" t="s">
        <v>206</v>
      </c>
      <c r="ES546" s="3" t="s">
        <v>206</v>
      </c>
      <c r="ET546" s="3" t="s">
        <v>192</v>
      </c>
      <c r="EU546" s="3" t="s">
        <v>192</v>
      </c>
      <c r="EV546" s="3" t="s">
        <v>252</v>
      </c>
      <c r="EW546" s="4" t="str">
        <f>TEXT("6291320691846001849","0")</f>
        <v>6291320691846001849</v>
      </c>
    </row>
    <row r="547">
      <c r="A547" s="2">
        <v>45861.950208333335</v>
      </c>
      <c r="B547" s="3" t="s">
        <v>153</v>
      </c>
      <c r="C547" s="3" t="s">
        <v>153</v>
      </c>
      <c r="D547" s="3" t="s">
        <v>284</v>
      </c>
      <c r="E547" s="3" t="s">
        <v>155</v>
      </c>
      <c r="F547" s="3" t="s">
        <v>155</v>
      </c>
      <c r="G547" s="3" t="s">
        <v>155</v>
      </c>
      <c r="J547" s="3" t="s">
        <v>186</v>
      </c>
      <c r="O547" s="3" t="s">
        <v>186</v>
      </c>
      <c r="R547" s="3" t="s">
        <v>157</v>
      </c>
      <c r="W547" s="3" t="s">
        <v>157</v>
      </c>
      <c r="AB547" s="3" t="s">
        <v>157</v>
      </c>
      <c r="AG547" s="3" t="s">
        <v>159</v>
      </c>
      <c r="AH547" s="3">
        <v>2023.0</v>
      </c>
      <c r="AI547" s="3" t="s">
        <v>187</v>
      </c>
      <c r="AL547" s="3" t="s">
        <v>237</v>
      </c>
      <c r="AN547" s="3" t="s">
        <v>233</v>
      </c>
      <c r="AP547" s="3" t="s">
        <v>190</v>
      </c>
      <c r="AQ547" s="3" t="s">
        <v>190</v>
      </c>
      <c r="AR547" s="3" t="s">
        <v>190</v>
      </c>
      <c r="AS547" s="3" t="s">
        <v>190</v>
      </c>
      <c r="AT547" s="3" t="s">
        <v>251</v>
      </c>
      <c r="AU547" s="3" t="s">
        <v>155</v>
      </c>
      <c r="BD547" s="3" t="s">
        <v>153</v>
      </c>
      <c r="BE547" s="3" t="s">
        <v>156</v>
      </c>
      <c r="BF547" s="3" t="s">
        <v>164</v>
      </c>
      <c r="BG547" s="3" t="s">
        <v>156</v>
      </c>
      <c r="BH547" s="3" t="s">
        <v>164</v>
      </c>
      <c r="BI547" s="3" t="s">
        <v>192</v>
      </c>
      <c r="BJ547" s="3" t="s">
        <v>192</v>
      </c>
      <c r="BK547" s="3" t="s">
        <v>192</v>
      </c>
      <c r="BL547" s="3" t="s">
        <v>192</v>
      </c>
      <c r="BM547" s="3" t="s">
        <v>192</v>
      </c>
      <c r="BN547" s="3" t="s">
        <v>192</v>
      </c>
      <c r="BO547" s="3" t="s">
        <v>192</v>
      </c>
      <c r="BP547" s="3" t="s">
        <v>192</v>
      </c>
      <c r="BQ547" s="3" t="s">
        <v>181</v>
      </c>
      <c r="BR547" s="3" t="s">
        <v>196</v>
      </c>
      <c r="BS547" s="3" t="s">
        <v>196</v>
      </c>
      <c r="BT547" s="3" t="s">
        <v>196</v>
      </c>
      <c r="BU547" s="3" t="s">
        <v>196</v>
      </c>
      <c r="BV547" s="3" t="s">
        <v>196</v>
      </c>
      <c r="BW547" s="3" t="s">
        <v>196</v>
      </c>
      <c r="CB547" s="3" t="s">
        <v>155</v>
      </c>
      <c r="CF547" s="3" t="s">
        <v>170</v>
      </c>
      <c r="CG547" s="3" t="s">
        <v>155</v>
      </c>
      <c r="CH547" s="3">
        <v>2.0</v>
      </c>
      <c r="CI547" s="3" t="s">
        <v>172</v>
      </c>
      <c r="CS547" s="3" t="s">
        <v>155</v>
      </c>
      <c r="CY547" s="3" t="s">
        <v>201</v>
      </c>
      <c r="CZ547" s="3" t="s">
        <v>179</v>
      </c>
      <c r="DA547" s="3" t="s">
        <v>179</v>
      </c>
      <c r="DB547" s="3" t="s">
        <v>179</v>
      </c>
      <c r="DC547" s="3" t="s">
        <v>179</v>
      </c>
      <c r="DD547" s="3" t="s">
        <v>179</v>
      </c>
      <c r="DE547" s="3" t="s">
        <v>200</v>
      </c>
      <c r="DF547" s="3" t="s">
        <v>180</v>
      </c>
      <c r="DG547" s="3" t="s">
        <v>180</v>
      </c>
      <c r="DH547" s="3" t="s">
        <v>180</v>
      </c>
      <c r="DI547" s="3" t="s">
        <v>180</v>
      </c>
      <c r="DJ547" s="3" t="s">
        <v>180</v>
      </c>
      <c r="DK547" s="3" t="s">
        <v>181</v>
      </c>
      <c r="DL547" s="3" t="s">
        <v>181</v>
      </c>
      <c r="DM547" s="3" t="s">
        <v>196</v>
      </c>
      <c r="DN547" s="3" t="s">
        <v>197</v>
      </c>
      <c r="DO547" s="3" t="s">
        <v>202</v>
      </c>
      <c r="DP547" s="3" t="s">
        <v>197</v>
      </c>
      <c r="DQ547" s="3" t="s">
        <v>202</v>
      </c>
      <c r="DR547" s="3" t="s">
        <v>202</v>
      </c>
      <c r="DS547" s="3" t="s">
        <v>181</v>
      </c>
      <c r="DT547" s="3" t="s">
        <v>181</v>
      </c>
      <c r="DU547" s="3" t="s">
        <v>202</v>
      </c>
      <c r="DV547" s="3" t="s">
        <v>202</v>
      </c>
      <c r="DW547" s="3" t="s">
        <v>202</v>
      </c>
      <c r="DX547" s="3" t="s">
        <v>202</v>
      </c>
      <c r="DY547" s="3" t="s">
        <v>202</v>
      </c>
      <c r="DZ547" s="3" t="s">
        <v>202</v>
      </c>
      <c r="EA547" s="3" t="s">
        <v>155</v>
      </c>
      <c r="EB547" s="3" t="s">
        <v>155</v>
      </c>
      <c r="EC547" s="3" t="s">
        <v>155</v>
      </c>
      <c r="ED547" s="3" t="s">
        <v>155</v>
      </c>
      <c r="EE547" s="3" t="s">
        <v>155</v>
      </c>
      <c r="EF547" s="3" t="s">
        <v>155</v>
      </c>
      <c r="EG547" s="3" t="s">
        <v>155</v>
      </c>
      <c r="EH547" s="3" t="s">
        <v>204</v>
      </c>
      <c r="EI547" s="3" t="s">
        <v>204</v>
      </c>
      <c r="EJ547" s="3" t="s">
        <v>204</v>
      </c>
      <c r="EK547" s="3" t="s">
        <v>247</v>
      </c>
      <c r="EL547" s="3" t="s">
        <v>182</v>
      </c>
      <c r="EM547" s="3" t="s">
        <v>247</v>
      </c>
      <c r="EN547" s="3" t="s">
        <v>182</v>
      </c>
      <c r="EO547" s="3" t="s">
        <v>192</v>
      </c>
      <c r="EP547" s="3" t="s">
        <v>192</v>
      </c>
      <c r="EQ547" s="3" t="s">
        <v>192</v>
      </c>
      <c r="ER547" s="3" t="s">
        <v>192</v>
      </c>
      <c r="ES547" s="3" t="s">
        <v>192</v>
      </c>
      <c r="ET547" s="3" t="s">
        <v>192</v>
      </c>
      <c r="EU547" s="3" t="s">
        <v>192</v>
      </c>
      <c r="EV547" s="3" t="s">
        <v>858</v>
      </c>
      <c r="EW547" s="4" t="str">
        <f>TEXT("6291344982373560590","0")</f>
        <v>6291344982373560590</v>
      </c>
    </row>
    <row r="548">
      <c r="A548" s="2">
        <v>45861.96834490741</v>
      </c>
      <c r="B548" s="3" t="s">
        <v>153</v>
      </c>
      <c r="C548" s="3" t="s">
        <v>155</v>
      </c>
      <c r="E548" s="3" t="s">
        <v>155</v>
      </c>
      <c r="F548" s="3" t="s">
        <v>155</v>
      </c>
      <c r="G548" s="3" t="s">
        <v>153</v>
      </c>
      <c r="J548" s="3" t="s">
        <v>186</v>
      </c>
      <c r="N548" s="3" t="s">
        <v>158</v>
      </c>
      <c r="S548" s="3" t="s">
        <v>158</v>
      </c>
      <c r="W548" s="3" t="s">
        <v>157</v>
      </c>
      <c r="AD548" s="3" t="s">
        <v>186</v>
      </c>
      <c r="AG548" s="3" t="s">
        <v>859</v>
      </c>
      <c r="AH548" s="3">
        <v>2012.0</v>
      </c>
      <c r="AI548" s="3" t="s">
        <v>187</v>
      </c>
      <c r="AL548" s="3" t="s">
        <v>237</v>
      </c>
      <c r="AN548" s="3" t="s">
        <v>270</v>
      </c>
      <c r="AP548" s="3" t="s">
        <v>190</v>
      </c>
      <c r="AQ548" s="3" t="s">
        <v>190</v>
      </c>
      <c r="AR548" s="3" t="s">
        <v>210</v>
      </c>
      <c r="AS548" s="3" t="s">
        <v>250</v>
      </c>
      <c r="AT548" s="3" t="s">
        <v>234</v>
      </c>
      <c r="AU548" s="3" t="s">
        <v>153</v>
      </c>
      <c r="AV548" s="3" t="s">
        <v>153</v>
      </c>
      <c r="AW548" s="3" t="s">
        <v>219</v>
      </c>
      <c r="AX548" s="3" t="s">
        <v>153</v>
      </c>
      <c r="AY548" s="3" t="s">
        <v>244</v>
      </c>
      <c r="AZ548" s="3" t="s">
        <v>155</v>
      </c>
      <c r="BA548" s="3" t="s">
        <v>155</v>
      </c>
      <c r="BB548" s="3" t="s">
        <v>239</v>
      </c>
      <c r="BC548" s="3" t="s">
        <v>155</v>
      </c>
      <c r="BD548" s="3" t="s">
        <v>153</v>
      </c>
      <c r="BE548" s="3" t="s">
        <v>191</v>
      </c>
      <c r="BF548" s="3" t="s">
        <v>164</v>
      </c>
      <c r="BG548" s="3" t="s">
        <v>164</v>
      </c>
      <c r="BH548" s="3" t="s">
        <v>164</v>
      </c>
      <c r="BI548" s="3" t="s">
        <v>195</v>
      </c>
      <c r="BJ548" s="3" t="s">
        <v>195</v>
      </c>
      <c r="BK548" s="3" t="s">
        <v>195</v>
      </c>
      <c r="BL548" s="3" t="s">
        <v>193</v>
      </c>
      <c r="BM548" s="3" t="s">
        <v>193</v>
      </c>
      <c r="BN548" s="3" t="s">
        <v>165</v>
      </c>
      <c r="BO548" s="3" t="s">
        <v>165</v>
      </c>
      <c r="BP548" s="3" t="s">
        <v>165</v>
      </c>
      <c r="BQ548" s="3" t="s">
        <v>197</v>
      </c>
      <c r="BR548" s="3" t="s">
        <v>196</v>
      </c>
      <c r="BS548" s="3" t="s">
        <v>197</v>
      </c>
      <c r="BT548" s="3" t="s">
        <v>166</v>
      </c>
      <c r="BU548" s="3" t="s">
        <v>166</v>
      </c>
      <c r="BV548" s="3" t="s">
        <v>197</v>
      </c>
      <c r="BW548" s="3" t="s">
        <v>166</v>
      </c>
      <c r="BX548" s="3" t="s">
        <v>165</v>
      </c>
      <c r="BY548" s="3" t="s">
        <v>193</v>
      </c>
      <c r="BZ548" s="3" t="s">
        <v>193</v>
      </c>
      <c r="CA548" s="3" t="s">
        <v>193</v>
      </c>
      <c r="CB548" s="3" t="s">
        <v>153</v>
      </c>
      <c r="CC548" s="3" t="s">
        <v>167</v>
      </c>
      <c r="CD548" s="3" t="s">
        <v>168</v>
      </c>
      <c r="CE548" s="3" t="s">
        <v>155</v>
      </c>
      <c r="CF548" s="3" t="s">
        <v>280</v>
      </c>
      <c r="CG548" s="3" t="s">
        <v>256</v>
      </c>
      <c r="CH548" s="3">
        <v>6.0</v>
      </c>
      <c r="CI548" s="3" t="s">
        <v>172</v>
      </c>
      <c r="CS548" s="3" t="s">
        <v>155</v>
      </c>
      <c r="CY548" s="3" t="s">
        <v>180</v>
      </c>
      <c r="CZ548" s="3" t="s">
        <v>179</v>
      </c>
      <c r="DA548" s="3" t="s">
        <v>179</v>
      </c>
      <c r="DB548" s="3" t="s">
        <v>179</v>
      </c>
      <c r="DC548" s="3" t="s">
        <v>179</v>
      </c>
      <c r="DD548" s="3" t="s">
        <v>179</v>
      </c>
      <c r="DE548" s="3" t="s">
        <v>200</v>
      </c>
      <c r="DF548" s="3" t="s">
        <v>230</v>
      </c>
      <c r="DG548" s="3" t="s">
        <v>180</v>
      </c>
      <c r="DH548" s="3" t="s">
        <v>180</v>
      </c>
      <c r="DI548" s="3" t="s">
        <v>180</v>
      </c>
      <c r="DJ548" s="3" t="s">
        <v>180</v>
      </c>
      <c r="DK548" s="3" t="s">
        <v>196</v>
      </c>
      <c r="DL548" s="3" t="s">
        <v>197</v>
      </c>
      <c r="DM548" s="3" t="s">
        <v>197</v>
      </c>
      <c r="DN548" s="3" t="s">
        <v>196</v>
      </c>
      <c r="DO548" s="3" t="s">
        <v>197</v>
      </c>
      <c r="DP548" s="3" t="s">
        <v>197</v>
      </c>
      <c r="DQ548" s="3" t="s">
        <v>181</v>
      </c>
      <c r="DR548" s="3" t="s">
        <v>196</v>
      </c>
      <c r="DS548" s="3" t="s">
        <v>203</v>
      </c>
      <c r="DT548" s="3" t="s">
        <v>203</v>
      </c>
      <c r="DU548" s="3" t="s">
        <v>196</v>
      </c>
      <c r="DV548" s="3" t="s">
        <v>181</v>
      </c>
      <c r="DW548" s="3" t="s">
        <v>202</v>
      </c>
      <c r="DX548" s="3" t="s">
        <v>196</v>
      </c>
      <c r="DY548" s="3" t="s">
        <v>202</v>
      </c>
      <c r="DZ548" s="3" t="s">
        <v>202</v>
      </c>
      <c r="EA548" s="3" t="s">
        <v>155</v>
      </c>
      <c r="EB548" s="3" t="s">
        <v>155</v>
      </c>
      <c r="EC548" s="3" t="s">
        <v>155</v>
      </c>
      <c r="ED548" s="3" t="s">
        <v>155</v>
      </c>
      <c r="EE548" s="3" t="s">
        <v>155</v>
      </c>
      <c r="EF548" s="3" t="s">
        <v>155</v>
      </c>
      <c r="EG548" s="3" t="s">
        <v>155</v>
      </c>
      <c r="EH548" s="3" t="s">
        <v>222</v>
      </c>
      <c r="EI548" s="3" t="s">
        <v>222</v>
      </c>
      <c r="EJ548" s="3" t="s">
        <v>215</v>
      </c>
      <c r="EK548" s="3" t="s">
        <v>247</v>
      </c>
      <c r="EL548" s="3" t="s">
        <v>182</v>
      </c>
      <c r="EM548" s="3" t="s">
        <v>182</v>
      </c>
      <c r="EN548" s="3" t="s">
        <v>222</v>
      </c>
      <c r="EO548" s="3" t="s">
        <v>192</v>
      </c>
      <c r="EP548" s="3" t="s">
        <v>206</v>
      </c>
      <c r="EQ548" s="3" t="s">
        <v>192</v>
      </c>
      <c r="ER548" s="3" t="s">
        <v>206</v>
      </c>
      <c r="ES548" s="3" t="s">
        <v>206</v>
      </c>
      <c r="ET548" s="3" t="s">
        <v>206</v>
      </c>
      <c r="EU548" s="3" t="s">
        <v>192</v>
      </c>
      <c r="EV548" s="3" t="s">
        <v>860</v>
      </c>
      <c r="EW548" s="4" t="str">
        <f>TEXT("6291360658324149808","0")</f>
        <v>6291360658324149808</v>
      </c>
    </row>
    <row r="549">
      <c r="A549" s="2">
        <v>45861.98099537037</v>
      </c>
      <c r="B549" s="3" t="s">
        <v>153</v>
      </c>
      <c r="C549" s="3" t="s">
        <v>153</v>
      </c>
      <c r="D549" s="3" t="s">
        <v>444</v>
      </c>
      <c r="E549" s="3" t="s">
        <v>155</v>
      </c>
      <c r="F549" s="3" t="s">
        <v>155</v>
      </c>
      <c r="G549" s="3" t="s">
        <v>153</v>
      </c>
      <c r="J549" s="3" t="s">
        <v>186</v>
      </c>
      <c r="O549" s="3" t="s">
        <v>186</v>
      </c>
      <c r="S549" s="3" t="s">
        <v>158</v>
      </c>
      <c r="Y549" s="3" t="s">
        <v>186</v>
      </c>
      <c r="AD549" s="3" t="s">
        <v>186</v>
      </c>
      <c r="AG549" s="3" t="s">
        <v>159</v>
      </c>
      <c r="AH549" s="3">
        <v>2022.0</v>
      </c>
      <c r="AI549" s="3" t="s">
        <v>253</v>
      </c>
      <c r="AP549" s="3" t="s">
        <v>190</v>
      </c>
      <c r="AQ549" s="3" t="s">
        <v>190</v>
      </c>
      <c r="AR549" s="3" t="s">
        <v>250</v>
      </c>
      <c r="AS549" s="3" t="s">
        <v>250</v>
      </c>
      <c r="AT549" s="3" t="s">
        <v>162</v>
      </c>
      <c r="AU549" s="3" t="s">
        <v>155</v>
      </c>
      <c r="BD549" s="3" t="s">
        <v>153</v>
      </c>
      <c r="BE549" s="3" t="s">
        <v>227</v>
      </c>
      <c r="BF549" s="3" t="s">
        <v>227</v>
      </c>
      <c r="BG549" s="3" t="s">
        <v>227</v>
      </c>
      <c r="BH549" s="3" t="s">
        <v>227</v>
      </c>
      <c r="BI549" s="3" t="s">
        <v>193</v>
      </c>
      <c r="BJ549" s="3" t="s">
        <v>193</v>
      </c>
      <c r="BK549" s="3" t="s">
        <v>195</v>
      </c>
      <c r="BL549" s="3" t="s">
        <v>194</v>
      </c>
      <c r="BM549" s="3" t="s">
        <v>165</v>
      </c>
      <c r="BN549" s="3" t="s">
        <v>194</v>
      </c>
      <c r="BO549" s="3" t="s">
        <v>165</v>
      </c>
      <c r="BP549" s="3" t="s">
        <v>194</v>
      </c>
      <c r="BQ549" s="3" t="s">
        <v>203</v>
      </c>
      <c r="BR549" s="3" t="s">
        <v>196</v>
      </c>
      <c r="BS549" s="3" t="s">
        <v>166</v>
      </c>
      <c r="BT549" s="3" t="s">
        <v>166</v>
      </c>
      <c r="BU549" s="3" t="s">
        <v>166</v>
      </c>
      <c r="BV549" s="3" t="s">
        <v>196</v>
      </c>
      <c r="BW549" s="3" t="s">
        <v>166</v>
      </c>
      <c r="CB549" s="3" t="s">
        <v>153</v>
      </c>
      <c r="CC549" s="3" t="s">
        <v>235</v>
      </c>
      <c r="CD549" s="3" t="s">
        <v>168</v>
      </c>
      <c r="CE549" s="3" t="s">
        <v>155</v>
      </c>
      <c r="CF549" s="3" t="s">
        <v>170</v>
      </c>
      <c r="CG549" s="3" t="s">
        <v>256</v>
      </c>
      <c r="CH549" s="3">
        <v>4.0</v>
      </c>
      <c r="CI549" s="3" t="s">
        <v>172</v>
      </c>
      <c r="CS549" s="3" t="s">
        <v>155</v>
      </c>
      <c r="CY549" s="3" t="s">
        <v>221</v>
      </c>
      <c r="CZ549" s="3" t="s">
        <v>179</v>
      </c>
      <c r="DA549" s="3" t="s">
        <v>199</v>
      </c>
      <c r="DB549" s="3" t="s">
        <v>179</v>
      </c>
      <c r="DC549" s="3" t="s">
        <v>200</v>
      </c>
      <c r="DD549" s="3" t="s">
        <v>229</v>
      </c>
      <c r="DE549" s="3" t="s">
        <v>200</v>
      </c>
      <c r="DF549" s="3" t="s">
        <v>230</v>
      </c>
      <c r="DG549" s="3" t="s">
        <v>230</v>
      </c>
      <c r="DH549" s="3" t="s">
        <v>230</v>
      </c>
      <c r="DI549" s="3" t="s">
        <v>230</v>
      </c>
      <c r="DJ549" s="3" t="s">
        <v>230</v>
      </c>
      <c r="DK549" s="3" t="s">
        <v>196</v>
      </c>
      <c r="DL549" s="3" t="s">
        <v>196</v>
      </c>
      <c r="DM549" s="3" t="s">
        <v>202</v>
      </c>
      <c r="DN549" s="3" t="s">
        <v>196</v>
      </c>
      <c r="DO549" s="3" t="s">
        <v>197</v>
      </c>
      <c r="DP549" s="3" t="s">
        <v>202</v>
      </c>
      <c r="DQ549" s="3" t="s">
        <v>203</v>
      </c>
      <c r="DR549" s="3" t="s">
        <v>203</v>
      </c>
      <c r="DS549" s="3" t="s">
        <v>203</v>
      </c>
      <c r="DT549" s="3" t="s">
        <v>203</v>
      </c>
      <c r="DU549" s="3" t="s">
        <v>202</v>
      </c>
      <c r="DV549" s="3" t="s">
        <v>202</v>
      </c>
      <c r="DW549" s="3" t="s">
        <v>202</v>
      </c>
      <c r="DX549" s="3" t="s">
        <v>197</v>
      </c>
      <c r="DY549" s="3" t="s">
        <v>197</v>
      </c>
      <c r="DZ549" s="3" t="s">
        <v>202</v>
      </c>
      <c r="EA549" s="3" t="s">
        <v>155</v>
      </c>
      <c r="EB549" s="3" t="s">
        <v>155</v>
      </c>
      <c r="EC549" s="3" t="s">
        <v>155</v>
      </c>
      <c r="ED549" s="3" t="s">
        <v>155</v>
      </c>
      <c r="EE549" s="3" t="s">
        <v>155</v>
      </c>
      <c r="EF549" s="3" t="s">
        <v>155</v>
      </c>
      <c r="EG549" s="3" t="s">
        <v>155</v>
      </c>
      <c r="EH549" s="3" t="s">
        <v>204</v>
      </c>
      <c r="EI549" s="3" t="s">
        <v>204</v>
      </c>
      <c r="EJ549" s="3" t="s">
        <v>204</v>
      </c>
      <c r="EK549" s="3" t="s">
        <v>182</v>
      </c>
      <c r="EL549" s="3" t="s">
        <v>182</v>
      </c>
      <c r="EM549" s="3" t="s">
        <v>215</v>
      </c>
      <c r="EN549" s="3" t="s">
        <v>204</v>
      </c>
      <c r="EO549" s="3" t="s">
        <v>193</v>
      </c>
      <c r="EP549" s="3" t="s">
        <v>193</v>
      </c>
      <c r="EQ549" s="3" t="s">
        <v>193</v>
      </c>
      <c r="ER549" s="3" t="s">
        <v>206</v>
      </c>
      <c r="ES549" s="3" t="s">
        <v>183</v>
      </c>
      <c r="ET549" s="3" t="s">
        <v>193</v>
      </c>
      <c r="EU549" s="3" t="s">
        <v>206</v>
      </c>
      <c r="EV549" s="3" t="s">
        <v>861</v>
      </c>
      <c r="EW549" s="4" t="str">
        <f>TEXT("6291371586243903413","0")</f>
        <v>6291371586243903413</v>
      </c>
    </row>
    <row r="550">
      <c r="A550" s="2">
        <v>45862.03125</v>
      </c>
      <c r="B550" s="3" t="s">
        <v>153</v>
      </c>
      <c r="C550" s="3" t="s">
        <v>155</v>
      </c>
      <c r="E550" s="3" t="s">
        <v>155</v>
      </c>
      <c r="F550" s="3" t="s">
        <v>155</v>
      </c>
      <c r="G550" s="3" t="s">
        <v>155</v>
      </c>
      <c r="J550" s="3" t="s">
        <v>186</v>
      </c>
      <c r="O550" s="3" t="s">
        <v>186</v>
      </c>
      <c r="S550" s="3" t="s">
        <v>158</v>
      </c>
      <c r="Z550" s="3" t="s">
        <v>185</v>
      </c>
      <c r="AF550" s="3" t="s">
        <v>156</v>
      </c>
      <c r="AG550" s="3" t="s">
        <v>217</v>
      </c>
      <c r="AH550" s="3">
        <v>2010.0</v>
      </c>
      <c r="AI550" s="3" t="s">
        <v>209</v>
      </c>
      <c r="AP550" s="3" t="s">
        <v>250</v>
      </c>
      <c r="AQ550" s="3" t="s">
        <v>250</v>
      </c>
      <c r="AR550" s="3" t="s">
        <v>250</v>
      </c>
      <c r="AS550" s="3" t="s">
        <v>250</v>
      </c>
      <c r="AT550" s="3" t="s">
        <v>211</v>
      </c>
      <c r="AU550" s="3" t="s">
        <v>153</v>
      </c>
      <c r="AV550" s="3" t="s">
        <v>155</v>
      </c>
      <c r="BD550" s="3" t="s">
        <v>153</v>
      </c>
      <c r="BE550" s="3" t="s">
        <v>156</v>
      </c>
      <c r="BF550" s="3" t="s">
        <v>191</v>
      </c>
      <c r="BG550" s="3" t="s">
        <v>156</v>
      </c>
      <c r="BH550" s="3" t="s">
        <v>191</v>
      </c>
      <c r="BI550" s="3" t="s">
        <v>192</v>
      </c>
      <c r="BJ550" s="3" t="s">
        <v>195</v>
      </c>
      <c r="BK550" s="3" t="s">
        <v>193</v>
      </c>
      <c r="BL550" s="3" t="s">
        <v>165</v>
      </c>
      <c r="BM550" s="3" t="s">
        <v>165</v>
      </c>
      <c r="BN550" s="3" t="s">
        <v>165</v>
      </c>
      <c r="BO550" s="3" t="s">
        <v>165</v>
      </c>
      <c r="BP550" s="3" t="s">
        <v>165</v>
      </c>
      <c r="BQ550" s="3" t="s">
        <v>197</v>
      </c>
      <c r="BR550" s="3" t="s">
        <v>196</v>
      </c>
      <c r="BS550" s="3" t="s">
        <v>197</v>
      </c>
      <c r="BT550" s="3" t="s">
        <v>166</v>
      </c>
      <c r="BU550" s="3" t="s">
        <v>166</v>
      </c>
      <c r="BV550" s="3" t="s">
        <v>166</v>
      </c>
      <c r="BW550" s="3" t="s">
        <v>166</v>
      </c>
      <c r="BX550" s="3" t="s">
        <v>165</v>
      </c>
      <c r="BY550" s="3" t="s">
        <v>165</v>
      </c>
      <c r="BZ550" s="3" t="s">
        <v>165</v>
      </c>
      <c r="CA550" s="3" t="s">
        <v>165</v>
      </c>
      <c r="CB550" s="3" t="s">
        <v>155</v>
      </c>
      <c r="CF550" s="3" t="s">
        <v>155</v>
      </c>
      <c r="CG550" s="3" t="s">
        <v>155</v>
      </c>
      <c r="CH550" s="3">
        <v>1.0</v>
      </c>
      <c r="CI550" s="3" t="s">
        <v>172</v>
      </c>
      <c r="CS550" s="3" t="s">
        <v>155</v>
      </c>
      <c r="CY550" s="3" t="s">
        <v>221</v>
      </c>
      <c r="CZ550" s="3" t="s">
        <v>200</v>
      </c>
      <c r="DA550" s="3" t="s">
        <v>179</v>
      </c>
      <c r="DB550" s="3" t="s">
        <v>200</v>
      </c>
      <c r="DC550" s="3" t="s">
        <v>200</v>
      </c>
      <c r="DD550" s="3" t="s">
        <v>200</v>
      </c>
      <c r="DE550" s="3" t="s">
        <v>200</v>
      </c>
      <c r="DF550" s="3" t="s">
        <v>230</v>
      </c>
      <c r="DG550" s="3" t="s">
        <v>230</v>
      </c>
      <c r="DH550" s="3" t="s">
        <v>180</v>
      </c>
      <c r="DI550" s="3" t="s">
        <v>180</v>
      </c>
      <c r="DJ550" s="3" t="s">
        <v>230</v>
      </c>
      <c r="DK550" s="3" t="s">
        <v>202</v>
      </c>
      <c r="DL550" s="3" t="s">
        <v>202</v>
      </c>
      <c r="DM550" s="3" t="s">
        <v>202</v>
      </c>
      <c r="DN550" s="3" t="s">
        <v>202</v>
      </c>
      <c r="DO550" s="3" t="s">
        <v>202</v>
      </c>
      <c r="DP550" s="3" t="s">
        <v>202</v>
      </c>
      <c r="DQ550" s="3" t="s">
        <v>203</v>
      </c>
      <c r="DR550" s="3" t="s">
        <v>196</v>
      </c>
      <c r="DS550" s="3" t="s">
        <v>203</v>
      </c>
      <c r="DT550" s="3" t="s">
        <v>203</v>
      </c>
      <c r="DU550" s="3" t="s">
        <v>202</v>
      </c>
      <c r="DV550" s="3" t="s">
        <v>202</v>
      </c>
      <c r="DW550" s="3" t="s">
        <v>202</v>
      </c>
      <c r="DX550" s="3" t="s">
        <v>202</v>
      </c>
      <c r="DY550" s="3" t="s">
        <v>202</v>
      </c>
      <c r="DZ550" s="3" t="s">
        <v>202</v>
      </c>
      <c r="EA550" s="3" t="s">
        <v>155</v>
      </c>
      <c r="EB550" s="3" t="s">
        <v>155</v>
      </c>
      <c r="EC550" s="3" t="s">
        <v>155</v>
      </c>
      <c r="ED550" s="3" t="s">
        <v>155</v>
      </c>
      <c r="EE550" s="3" t="s">
        <v>155</v>
      </c>
      <c r="EF550" s="3" t="s">
        <v>155</v>
      </c>
      <c r="EG550" s="3" t="s">
        <v>155</v>
      </c>
      <c r="EH550" s="3" t="s">
        <v>204</v>
      </c>
      <c r="EI550" s="3" t="s">
        <v>247</v>
      </c>
      <c r="EJ550" s="3" t="s">
        <v>222</v>
      </c>
      <c r="EK550" s="3" t="s">
        <v>204</v>
      </c>
      <c r="EL550" s="3" t="s">
        <v>182</v>
      </c>
      <c r="EM550" s="3" t="s">
        <v>182</v>
      </c>
      <c r="EN550" s="3" t="s">
        <v>182</v>
      </c>
      <c r="EO550" s="3" t="s">
        <v>205</v>
      </c>
      <c r="EP550" s="3" t="s">
        <v>183</v>
      </c>
      <c r="EQ550" s="3" t="s">
        <v>183</v>
      </c>
      <c r="ER550" s="3" t="s">
        <v>205</v>
      </c>
      <c r="ES550" s="3" t="s">
        <v>192</v>
      </c>
      <c r="ET550" s="3" t="s">
        <v>192</v>
      </c>
      <c r="EU550" s="3" t="s">
        <v>192</v>
      </c>
      <c r="EV550" s="3" t="s">
        <v>862</v>
      </c>
      <c r="EW550" s="4" t="str">
        <f>TEXT("6291415006325090881","0")</f>
        <v>6291415006325090881</v>
      </c>
    </row>
    <row r="551">
      <c r="A551" s="2">
        <v>45862.071180555555</v>
      </c>
      <c r="B551" s="3" t="s">
        <v>153</v>
      </c>
      <c r="C551" s="3" t="s">
        <v>155</v>
      </c>
      <c r="E551" s="3" t="s">
        <v>155</v>
      </c>
      <c r="F551" s="3" t="s">
        <v>153</v>
      </c>
      <c r="G551" s="3" t="s">
        <v>155</v>
      </c>
      <c r="I551" s="3" t="s">
        <v>158</v>
      </c>
      <c r="O551" s="3" t="s">
        <v>186</v>
      </c>
      <c r="R551" s="3" t="s">
        <v>157</v>
      </c>
      <c r="W551" s="3" t="s">
        <v>157</v>
      </c>
      <c r="AB551" s="3" t="s">
        <v>157</v>
      </c>
      <c r="AG551" s="3" t="s">
        <v>224</v>
      </c>
      <c r="AH551" s="3">
        <v>2023.0</v>
      </c>
      <c r="AI551" s="3" t="s">
        <v>187</v>
      </c>
      <c r="AJ551" s="3" t="s">
        <v>188</v>
      </c>
      <c r="AN551" s="3" t="s">
        <v>189</v>
      </c>
      <c r="AP551" s="3" t="s">
        <v>210</v>
      </c>
      <c r="AQ551" s="3" t="s">
        <v>210</v>
      </c>
      <c r="AR551" s="3" t="s">
        <v>243</v>
      </c>
      <c r="AS551" s="3" t="s">
        <v>243</v>
      </c>
      <c r="AT551" s="3" t="s">
        <v>218</v>
      </c>
      <c r="AU551" s="3" t="s">
        <v>153</v>
      </c>
      <c r="AV551" s="3" t="s">
        <v>153</v>
      </c>
      <c r="AW551" s="3" t="s">
        <v>163</v>
      </c>
      <c r="AX551" s="3" t="s">
        <v>153</v>
      </c>
      <c r="AY551" s="3" t="s">
        <v>212</v>
      </c>
      <c r="BD551" s="3" t="s">
        <v>153</v>
      </c>
      <c r="BE551" s="3" t="s">
        <v>227</v>
      </c>
      <c r="BF551" s="3" t="s">
        <v>164</v>
      </c>
      <c r="BG551" s="3" t="s">
        <v>227</v>
      </c>
      <c r="BH551" s="3" t="s">
        <v>213</v>
      </c>
      <c r="BI551" s="3" t="s">
        <v>192</v>
      </c>
      <c r="BJ551" s="3" t="s">
        <v>192</v>
      </c>
      <c r="BK551" s="3" t="s">
        <v>195</v>
      </c>
      <c r="BL551" s="3" t="s">
        <v>195</v>
      </c>
      <c r="BM551" s="3" t="s">
        <v>192</v>
      </c>
      <c r="BN551" s="3" t="s">
        <v>192</v>
      </c>
      <c r="BO551" s="3" t="s">
        <v>192</v>
      </c>
      <c r="BP551" s="3" t="s">
        <v>193</v>
      </c>
      <c r="BQ551" s="3" t="s">
        <v>181</v>
      </c>
      <c r="BR551" s="3" t="s">
        <v>181</v>
      </c>
      <c r="BS551" s="3" t="s">
        <v>203</v>
      </c>
      <c r="BT551" s="3" t="s">
        <v>196</v>
      </c>
      <c r="BU551" s="3" t="s">
        <v>181</v>
      </c>
      <c r="BV551" s="3" t="s">
        <v>181</v>
      </c>
      <c r="BW551" s="3" t="s">
        <v>196</v>
      </c>
      <c r="BX551" s="3" t="s">
        <v>192</v>
      </c>
      <c r="BY551" s="3" t="s">
        <v>192</v>
      </c>
      <c r="BZ551" s="3" t="s">
        <v>192</v>
      </c>
      <c r="CA551" s="3" t="s">
        <v>192</v>
      </c>
      <c r="CB551" s="3" t="s">
        <v>155</v>
      </c>
      <c r="CF551" s="3" t="s">
        <v>280</v>
      </c>
      <c r="CG551" s="3" t="s">
        <v>267</v>
      </c>
      <c r="CH551" s="3">
        <v>9.0</v>
      </c>
      <c r="CI551" s="3" t="s">
        <v>172</v>
      </c>
      <c r="CS551" s="3" t="s">
        <v>155</v>
      </c>
      <c r="CY551" s="3" t="s">
        <v>201</v>
      </c>
      <c r="CZ551" s="3" t="s">
        <v>199</v>
      </c>
      <c r="DA551" s="3" t="s">
        <v>179</v>
      </c>
      <c r="DB551" s="3" t="s">
        <v>179</v>
      </c>
      <c r="DC551" s="3" t="s">
        <v>179</v>
      </c>
      <c r="DD551" s="3" t="s">
        <v>179</v>
      </c>
      <c r="DE551" s="3" t="s">
        <v>200</v>
      </c>
      <c r="DF551" s="3" t="s">
        <v>201</v>
      </c>
      <c r="DG551" s="3" t="s">
        <v>201</v>
      </c>
      <c r="DH551" s="3" t="s">
        <v>201</v>
      </c>
      <c r="DI551" s="3" t="s">
        <v>201</v>
      </c>
      <c r="DJ551" s="3" t="s">
        <v>180</v>
      </c>
      <c r="DK551" s="3" t="s">
        <v>196</v>
      </c>
      <c r="DL551" s="3" t="s">
        <v>197</v>
      </c>
      <c r="DM551" s="3" t="s">
        <v>202</v>
      </c>
      <c r="DN551" s="3" t="s">
        <v>197</v>
      </c>
      <c r="DO551" s="3" t="s">
        <v>203</v>
      </c>
      <c r="DP551" s="3" t="s">
        <v>197</v>
      </c>
      <c r="DQ551" s="3" t="s">
        <v>196</v>
      </c>
      <c r="DR551" s="3" t="s">
        <v>196</v>
      </c>
      <c r="DS551" s="3" t="s">
        <v>196</v>
      </c>
      <c r="DT551" s="3" t="s">
        <v>196</v>
      </c>
      <c r="DU551" s="3" t="s">
        <v>181</v>
      </c>
      <c r="DV551" s="3" t="s">
        <v>202</v>
      </c>
      <c r="DW551" s="3" t="s">
        <v>202</v>
      </c>
      <c r="DX551" s="3" t="s">
        <v>196</v>
      </c>
      <c r="DY551" s="3" t="s">
        <v>196</v>
      </c>
      <c r="DZ551" s="3" t="s">
        <v>196</v>
      </c>
      <c r="EA551" s="3" t="s">
        <v>310</v>
      </c>
      <c r="EB551" s="3" t="s">
        <v>155</v>
      </c>
      <c r="EC551" s="3" t="s">
        <v>155</v>
      </c>
      <c r="ED551" s="3" t="s">
        <v>155</v>
      </c>
      <c r="EE551" s="3" t="s">
        <v>155</v>
      </c>
      <c r="EF551" s="3" t="s">
        <v>214</v>
      </c>
      <c r="EG551" s="3" t="s">
        <v>214</v>
      </c>
      <c r="EH551" s="3" t="s">
        <v>204</v>
      </c>
      <c r="EI551" s="3" t="s">
        <v>204</v>
      </c>
      <c r="EJ551" s="3" t="s">
        <v>204</v>
      </c>
      <c r="EK551" s="3" t="s">
        <v>247</v>
      </c>
      <c r="EL551" s="3" t="s">
        <v>182</v>
      </c>
      <c r="EM551" s="3" t="s">
        <v>247</v>
      </c>
      <c r="EN551" s="3" t="s">
        <v>247</v>
      </c>
      <c r="EO551" s="3" t="s">
        <v>205</v>
      </c>
      <c r="EP551" s="3" t="s">
        <v>206</v>
      </c>
      <c r="EQ551" s="3" t="s">
        <v>206</v>
      </c>
      <c r="ER551" s="3" t="s">
        <v>206</v>
      </c>
      <c r="ES551" s="3" t="s">
        <v>193</v>
      </c>
      <c r="ET551" s="3" t="s">
        <v>183</v>
      </c>
      <c r="EU551" s="3" t="s">
        <v>206</v>
      </c>
      <c r="EV551" s="3" t="s">
        <v>863</v>
      </c>
      <c r="EW551" s="4" t="str">
        <f>TEXT("6291449509346299817","0")</f>
        <v>6291449509346299817</v>
      </c>
    </row>
    <row r="552">
      <c r="A552" s="2">
        <v>45862.41019675926</v>
      </c>
      <c r="B552" s="3" t="s">
        <v>153</v>
      </c>
      <c r="C552" s="3" t="s">
        <v>155</v>
      </c>
      <c r="E552" s="3" t="s">
        <v>155</v>
      </c>
      <c r="F552" s="3" t="s">
        <v>155</v>
      </c>
      <c r="G552" s="3" t="s">
        <v>155</v>
      </c>
      <c r="J552" s="3" t="s">
        <v>186</v>
      </c>
      <c r="O552" s="3" t="s">
        <v>186</v>
      </c>
      <c r="S552" s="3" t="s">
        <v>158</v>
      </c>
      <c r="X552" s="3" t="s">
        <v>158</v>
      </c>
      <c r="AC552" s="3" t="s">
        <v>158</v>
      </c>
      <c r="AG552" s="3" t="s">
        <v>217</v>
      </c>
      <c r="AH552" s="3">
        <v>2012.0</v>
      </c>
      <c r="AI552" s="3" t="s">
        <v>187</v>
      </c>
      <c r="AJ552" s="3" t="s">
        <v>188</v>
      </c>
      <c r="AN552" s="3" t="s">
        <v>270</v>
      </c>
      <c r="AP552" s="3" t="s">
        <v>250</v>
      </c>
      <c r="AQ552" s="3" t="s">
        <v>250</v>
      </c>
      <c r="AR552" s="3" t="s">
        <v>250</v>
      </c>
      <c r="AS552" s="3" t="s">
        <v>250</v>
      </c>
      <c r="AT552" s="3" t="s">
        <v>234</v>
      </c>
      <c r="AU552" s="3" t="s">
        <v>153</v>
      </c>
      <c r="AV552" s="3" t="s">
        <v>155</v>
      </c>
      <c r="BD552" s="3" t="s">
        <v>153</v>
      </c>
      <c r="BE552" s="3" t="s">
        <v>191</v>
      </c>
      <c r="BF552" s="3" t="s">
        <v>191</v>
      </c>
      <c r="BG552" s="3" t="s">
        <v>156</v>
      </c>
      <c r="BH552" s="3" t="s">
        <v>213</v>
      </c>
      <c r="BI552" s="3" t="s">
        <v>193</v>
      </c>
      <c r="BJ552" s="3" t="s">
        <v>165</v>
      </c>
      <c r="BK552" s="3" t="s">
        <v>193</v>
      </c>
      <c r="BL552" s="3" t="s">
        <v>165</v>
      </c>
      <c r="BM552" s="3" t="s">
        <v>193</v>
      </c>
      <c r="BN552" s="3" t="s">
        <v>193</v>
      </c>
      <c r="BO552" s="3" t="s">
        <v>193</v>
      </c>
      <c r="BP552" s="3" t="s">
        <v>193</v>
      </c>
      <c r="BQ552" s="3" t="s">
        <v>166</v>
      </c>
      <c r="BR552" s="3" t="s">
        <v>166</v>
      </c>
      <c r="BS552" s="3" t="s">
        <v>166</v>
      </c>
      <c r="BT552" s="3" t="s">
        <v>166</v>
      </c>
      <c r="BU552" s="3" t="s">
        <v>166</v>
      </c>
      <c r="BV552" s="3" t="s">
        <v>196</v>
      </c>
      <c r="BW552" s="3" t="s">
        <v>197</v>
      </c>
      <c r="BX552" s="3" t="s">
        <v>165</v>
      </c>
      <c r="BY552" s="3" t="s">
        <v>165</v>
      </c>
      <c r="BZ552" s="3" t="s">
        <v>165</v>
      </c>
      <c r="CA552" s="3" t="s">
        <v>165</v>
      </c>
      <c r="CB552" s="3" t="s">
        <v>155</v>
      </c>
      <c r="CF552" s="3" t="s">
        <v>155</v>
      </c>
      <c r="CG552" s="3" t="s">
        <v>240</v>
      </c>
      <c r="CH552" s="3">
        <v>1.0</v>
      </c>
      <c r="CI552" s="3" t="s">
        <v>172</v>
      </c>
      <c r="CS552" s="3" t="s">
        <v>155</v>
      </c>
      <c r="CY552" s="3" t="s">
        <v>180</v>
      </c>
      <c r="CZ552" s="3" t="s">
        <v>179</v>
      </c>
      <c r="DA552" s="3" t="s">
        <v>199</v>
      </c>
      <c r="DB552" s="3" t="s">
        <v>179</v>
      </c>
      <c r="DC552" s="3" t="s">
        <v>199</v>
      </c>
      <c r="DD552" s="3" t="s">
        <v>200</v>
      </c>
      <c r="DE552" s="3" t="s">
        <v>200</v>
      </c>
      <c r="DF552" s="3" t="s">
        <v>230</v>
      </c>
      <c r="DG552" s="3" t="s">
        <v>230</v>
      </c>
      <c r="DH552" s="3" t="s">
        <v>230</v>
      </c>
      <c r="DI552" s="3" t="s">
        <v>230</v>
      </c>
      <c r="DJ552" s="3" t="s">
        <v>230</v>
      </c>
      <c r="DK552" s="3" t="s">
        <v>203</v>
      </c>
      <c r="DL552" s="3" t="s">
        <v>203</v>
      </c>
      <c r="DM552" s="3" t="s">
        <v>202</v>
      </c>
      <c r="DN552" s="3" t="s">
        <v>197</v>
      </c>
      <c r="DO552" s="3" t="s">
        <v>202</v>
      </c>
      <c r="DP552" s="3" t="s">
        <v>197</v>
      </c>
      <c r="DQ552" s="3" t="s">
        <v>181</v>
      </c>
      <c r="DR552" s="3" t="s">
        <v>181</v>
      </c>
      <c r="DS552" s="3" t="s">
        <v>181</v>
      </c>
      <c r="DT552" s="3" t="s">
        <v>203</v>
      </c>
      <c r="DU552" s="3" t="s">
        <v>202</v>
      </c>
      <c r="DV552" s="3" t="s">
        <v>202</v>
      </c>
      <c r="DW552" s="3" t="s">
        <v>202</v>
      </c>
      <c r="DX552" s="3" t="s">
        <v>202</v>
      </c>
      <c r="DY552" s="3" t="s">
        <v>202</v>
      </c>
      <c r="DZ552" s="3" t="s">
        <v>202</v>
      </c>
      <c r="EA552" s="3" t="s">
        <v>155</v>
      </c>
      <c r="EB552" s="3" t="s">
        <v>155</v>
      </c>
      <c r="EC552" s="3" t="s">
        <v>155</v>
      </c>
      <c r="ED552" s="3" t="s">
        <v>155</v>
      </c>
      <c r="EE552" s="3" t="s">
        <v>155</v>
      </c>
      <c r="EF552" s="3" t="s">
        <v>155</v>
      </c>
      <c r="EG552" s="3" t="s">
        <v>155</v>
      </c>
      <c r="EH552" s="3" t="s">
        <v>247</v>
      </c>
      <c r="EI552" s="3" t="s">
        <v>182</v>
      </c>
      <c r="EJ552" s="3" t="s">
        <v>204</v>
      </c>
      <c r="EK552" s="3" t="s">
        <v>204</v>
      </c>
      <c r="EL552" s="3" t="s">
        <v>182</v>
      </c>
      <c r="EM552" s="3" t="s">
        <v>204</v>
      </c>
      <c r="EN552" s="3" t="s">
        <v>182</v>
      </c>
      <c r="EO552" s="3" t="s">
        <v>205</v>
      </c>
      <c r="EP552" s="3" t="s">
        <v>205</v>
      </c>
      <c r="EQ552" s="3" t="s">
        <v>205</v>
      </c>
      <c r="ER552" s="3" t="s">
        <v>205</v>
      </c>
      <c r="ES552" s="3" t="s">
        <v>205</v>
      </c>
      <c r="ET552" s="3" t="s">
        <v>205</v>
      </c>
      <c r="EU552" s="3" t="s">
        <v>205</v>
      </c>
      <c r="EV552" s="3" t="s">
        <v>252</v>
      </c>
      <c r="EW552" s="4" t="str">
        <f>TEXT("6291742410222594357","0")</f>
        <v>6291742410222594357</v>
      </c>
    </row>
    <row r="553">
      <c r="A553" s="2">
        <v>45862.44829861111</v>
      </c>
      <c r="B553" s="3" t="s">
        <v>153</v>
      </c>
      <c r="C553" s="3" t="s">
        <v>155</v>
      </c>
      <c r="E553" s="3" t="s">
        <v>155</v>
      </c>
      <c r="F553" s="3" t="s">
        <v>153</v>
      </c>
      <c r="G553" s="3" t="s">
        <v>155</v>
      </c>
      <c r="J553" s="3" t="s">
        <v>186</v>
      </c>
      <c r="N553" s="3" t="s">
        <v>158</v>
      </c>
      <c r="R553" s="3" t="s">
        <v>157</v>
      </c>
      <c r="W553" s="3" t="s">
        <v>157</v>
      </c>
      <c r="AB553" s="3" t="s">
        <v>157</v>
      </c>
      <c r="AG553" s="3" t="s">
        <v>224</v>
      </c>
      <c r="AH553" s="3">
        <v>2025.0</v>
      </c>
      <c r="AI553" s="3" t="s">
        <v>187</v>
      </c>
      <c r="AK553" s="3" t="s">
        <v>258</v>
      </c>
      <c r="AN553" s="3" t="s">
        <v>233</v>
      </c>
      <c r="AP553" s="3" t="s">
        <v>250</v>
      </c>
      <c r="AQ553" s="3" t="s">
        <v>250</v>
      </c>
      <c r="AR553" s="3" t="s">
        <v>250</v>
      </c>
      <c r="AS553" s="3" t="s">
        <v>250</v>
      </c>
      <c r="AT553" s="3" t="s">
        <v>162</v>
      </c>
      <c r="AU553" s="3" t="s">
        <v>155</v>
      </c>
      <c r="BD553" s="3" t="s">
        <v>153</v>
      </c>
      <c r="BE553" s="3" t="s">
        <v>220</v>
      </c>
      <c r="BF553" s="3" t="s">
        <v>220</v>
      </c>
      <c r="BG553" s="3" t="s">
        <v>191</v>
      </c>
      <c r="BH553" s="3" t="s">
        <v>191</v>
      </c>
      <c r="BI553" s="3" t="s">
        <v>193</v>
      </c>
      <c r="BJ553" s="3" t="s">
        <v>193</v>
      </c>
      <c r="BK553" s="3" t="s">
        <v>193</v>
      </c>
      <c r="BL553" s="3" t="s">
        <v>193</v>
      </c>
      <c r="BM553" s="3" t="s">
        <v>193</v>
      </c>
      <c r="BN553" s="3" t="s">
        <v>193</v>
      </c>
      <c r="BO553" s="3" t="s">
        <v>193</v>
      </c>
      <c r="BP553" s="3" t="s">
        <v>193</v>
      </c>
      <c r="BQ553" s="3" t="s">
        <v>197</v>
      </c>
      <c r="BR553" s="3" t="s">
        <v>197</v>
      </c>
      <c r="BS553" s="3" t="s">
        <v>197</v>
      </c>
      <c r="BT553" s="3" t="s">
        <v>197</v>
      </c>
      <c r="BU553" s="3" t="s">
        <v>197</v>
      </c>
      <c r="BV553" s="3" t="s">
        <v>197</v>
      </c>
      <c r="BW553" s="3" t="s">
        <v>197</v>
      </c>
      <c r="CB553" s="3" t="s">
        <v>155</v>
      </c>
      <c r="CF553" s="3" t="s">
        <v>259</v>
      </c>
      <c r="CG553" s="3" t="s">
        <v>256</v>
      </c>
      <c r="CH553" s="3">
        <v>2.0</v>
      </c>
      <c r="CI553" s="3" t="s">
        <v>172</v>
      </c>
      <c r="CS553" s="3" t="s">
        <v>155</v>
      </c>
      <c r="CY553" s="3" t="s">
        <v>180</v>
      </c>
      <c r="CZ553" s="3" t="s">
        <v>200</v>
      </c>
      <c r="DA553" s="3" t="s">
        <v>200</v>
      </c>
      <c r="DB553" s="3" t="s">
        <v>200</v>
      </c>
      <c r="DC553" s="3" t="s">
        <v>200</v>
      </c>
      <c r="DD553" s="3" t="s">
        <v>200</v>
      </c>
      <c r="DE553" s="3" t="s">
        <v>200</v>
      </c>
      <c r="DF553" s="3" t="s">
        <v>180</v>
      </c>
      <c r="DG553" s="3" t="s">
        <v>180</v>
      </c>
      <c r="DH553" s="3" t="s">
        <v>180</v>
      </c>
      <c r="DI553" s="3" t="s">
        <v>180</v>
      </c>
      <c r="DJ553" s="3" t="s">
        <v>180</v>
      </c>
      <c r="DK553" s="3" t="s">
        <v>197</v>
      </c>
      <c r="DL553" s="3" t="s">
        <v>197</v>
      </c>
      <c r="DM553" s="3" t="s">
        <v>202</v>
      </c>
      <c r="DN553" s="3" t="s">
        <v>202</v>
      </c>
      <c r="DO553" s="3" t="s">
        <v>196</v>
      </c>
      <c r="DP553" s="3" t="s">
        <v>197</v>
      </c>
      <c r="DQ553" s="3" t="s">
        <v>181</v>
      </c>
      <c r="DR553" s="3" t="s">
        <v>181</v>
      </c>
      <c r="DS553" s="3" t="s">
        <v>203</v>
      </c>
      <c r="DT553" s="3" t="s">
        <v>203</v>
      </c>
      <c r="DU553" s="3" t="s">
        <v>197</v>
      </c>
      <c r="DV553" s="3" t="s">
        <v>202</v>
      </c>
      <c r="DW553" s="3" t="s">
        <v>202</v>
      </c>
      <c r="DX553" s="3" t="s">
        <v>202</v>
      </c>
      <c r="DY553" s="3" t="s">
        <v>202</v>
      </c>
      <c r="DZ553" s="3" t="s">
        <v>202</v>
      </c>
      <c r="EA553" s="3" t="s">
        <v>155</v>
      </c>
      <c r="EB553" s="3" t="s">
        <v>155</v>
      </c>
      <c r="EC553" s="3" t="s">
        <v>155</v>
      </c>
      <c r="ED553" s="3" t="s">
        <v>155</v>
      </c>
      <c r="EE553" s="3" t="s">
        <v>155</v>
      </c>
      <c r="EF553" s="3" t="s">
        <v>155</v>
      </c>
      <c r="EG553" s="3" t="s">
        <v>155</v>
      </c>
      <c r="EH553" s="3" t="s">
        <v>204</v>
      </c>
      <c r="EI553" s="3" t="s">
        <v>204</v>
      </c>
      <c r="EJ553" s="3" t="s">
        <v>204</v>
      </c>
      <c r="EK553" s="3" t="s">
        <v>222</v>
      </c>
      <c r="EL553" s="3" t="s">
        <v>182</v>
      </c>
      <c r="EM553" s="3" t="s">
        <v>215</v>
      </c>
      <c r="EN553" s="3" t="s">
        <v>204</v>
      </c>
      <c r="EO553" s="3" t="s">
        <v>192</v>
      </c>
      <c r="EP553" s="3" t="s">
        <v>193</v>
      </c>
      <c r="EQ553" s="3" t="s">
        <v>193</v>
      </c>
      <c r="ER553" s="3" t="s">
        <v>206</v>
      </c>
      <c r="ES553" s="3" t="s">
        <v>206</v>
      </c>
      <c r="ET553" s="3" t="s">
        <v>192</v>
      </c>
      <c r="EU553" s="3" t="s">
        <v>205</v>
      </c>
      <c r="EV553" s="3" t="s">
        <v>864</v>
      </c>
      <c r="EW553" s="4" t="str">
        <f>TEXT("6291775338322585415","0")</f>
        <v>6291775338322585415</v>
      </c>
    </row>
    <row r="554">
      <c r="A554" s="2">
        <v>45862.44863425926</v>
      </c>
      <c r="B554" s="3" t="s">
        <v>153</v>
      </c>
      <c r="C554" s="3" t="s">
        <v>155</v>
      </c>
      <c r="E554" s="3" t="s">
        <v>155</v>
      </c>
      <c r="F554" s="3" t="s">
        <v>155</v>
      </c>
      <c r="G554" s="3" t="s">
        <v>155</v>
      </c>
      <c r="K554" s="3" t="s">
        <v>185</v>
      </c>
      <c r="O554" s="3" t="s">
        <v>186</v>
      </c>
      <c r="T554" s="3" t="s">
        <v>186</v>
      </c>
      <c r="X554" s="3" t="s">
        <v>158</v>
      </c>
      <c r="AE554" s="3" t="s">
        <v>185</v>
      </c>
      <c r="AG554" s="3" t="s">
        <v>159</v>
      </c>
      <c r="AH554" s="3">
        <v>1996.0</v>
      </c>
      <c r="AI554" s="3" t="s">
        <v>279</v>
      </c>
      <c r="AO554" s="3" t="s">
        <v>153</v>
      </c>
      <c r="AP554" s="3" t="s">
        <v>190</v>
      </c>
      <c r="AQ554" s="3" t="s">
        <v>190</v>
      </c>
      <c r="AR554" s="3" t="s">
        <v>190</v>
      </c>
      <c r="AS554" s="3" t="s">
        <v>190</v>
      </c>
      <c r="AT554" s="3" t="s">
        <v>234</v>
      </c>
      <c r="AU554" s="3" t="s">
        <v>153</v>
      </c>
      <c r="AV554" s="3" t="s">
        <v>153</v>
      </c>
      <c r="AW554" s="3" t="s">
        <v>219</v>
      </c>
      <c r="AX554" s="3" t="s">
        <v>153</v>
      </c>
      <c r="AY554" s="3" t="s">
        <v>212</v>
      </c>
      <c r="BD554" s="3" t="s">
        <v>153</v>
      </c>
      <c r="BE554" s="3" t="s">
        <v>220</v>
      </c>
      <c r="BF554" s="3" t="s">
        <v>220</v>
      </c>
      <c r="BG554" s="3" t="s">
        <v>191</v>
      </c>
      <c r="BH554" s="3" t="s">
        <v>191</v>
      </c>
      <c r="BI554" s="3" t="s">
        <v>195</v>
      </c>
      <c r="BJ554" s="3" t="s">
        <v>192</v>
      </c>
      <c r="BK554" s="3" t="s">
        <v>195</v>
      </c>
      <c r="BL554" s="3" t="s">
        <v>195</v>
      </c>
      <c r="BM554" s="3" t="s">
        <v>195</v>
      </c>
      <c r="BN554" s="3" t="s">
        <v>195</v>
      </c>
      <c r="BO554" s="3" t="s">
        <v>195</v>
      </c>
      <c r="BP554" s="3" t="s">
        <v>195</v>
      </c>
      <c r="BQ554" s="3" t="s">
        <v>196</v>
      </c>
      <c r="BR554" s="3" t="s">
        <v>197</v>
      </c>
      <c r="BS554" s="3" t="s">
        <v>196</v>
      </c>
      <c r="BT554" s="3" t="s">
        <v>197</v>
      </c>
      <c r="BU554" s="3" t="s">
        <v>196</v>
      </c>
      <c r="BV554" s="3" t="s">
        <v>197</v>
      </c>
      <c r="BW554" s="3" t="s">
        <v>197</v>
      </c>
      <c r="BX554" s="3" t="s">
        <v>195</v>
      </c>
      <c r="BY554" s="3" t="s">
        <v>195</v>
      </c>
      <c r="BZ554" s="3" t="s">
        <v>195</v>
      </c>
      <c r="CA554" s="3" t="s">
        <v>195</v>
      </c>
      <c r="CB554" s="3" t="s">
        <v>155</v>
      </c>
      <c r="CF554" s="3" t="s">
        <v>155</v>
      </c>
      <c r="CG554" s="3" t="s">
        <v>198</v>
      </c>
      <c r="CH554" s="3">
        <v>1.0</v>
      </c>
      <c r="CI554" s="3" t="s">
        <v>172</v>
      </c>
      <c r="CS554" s="3" t="s">
        <v>155</v>
      </c>
      <c r="CY554" s="3" t="s">
        <v>180</v>
      </c>
      <c r="CZ554" s="3" t="s">
        <v>200</v>
      </c>
      <c r="DA554" s="3" t="s">
        <v>179</v>
      </c>
      <c r="DB554" s="3" t="s">
        <v>179</v>
      </c>
      <c r="DC554" s="3" t="s">
        <v>200</v>
      </c>
      <c r="DD554" s="3" t="s">
        <v>200</v>
      </c>
      <c r="DE554" s="3" t="s">
        <v>200</v>
      </c>
      <c r="DF554" s="3" t="s">
        <v>180</v>
      </c>
      <c r="DG554" s="3" t="s">
        <v>180</v>
      </c>
      <c r="DH554" s="3" t="s">
        <v>180</v>
      </c>
      <c r="DI554" s="3" t="s">
        <v>180</v>
      </c>
      <c r="DJ554" s="3" t="s">
        <v>180</v>
      </c>
      <c r="DK554" s="3" t="s">
        <v>197</v>
      </c>
      <c r="DL554" s="3" t="s">
        <v>196</v>
      </c>
      <c r="DM554" s="3" t="s">
        <v>197</v>
      </c>
      <c r="DN554" s="3" t="s">
        <v>202</v>
      </c>
      <c r="DO554" s="3" t="s">
        <v>202</v>
      </c>
      <c r="DP554" s="3" t="s">
        <v>202</v>
      </c>
      <c r="DQ554" s="3" t="s">
        <v>197</v>
      </c>
      <c r="DR554" s="3" t="s">
        <v>197</v>
      </c>
      <c r="DS554" s="3" t="s">
        <v>181</v>
      </c>
      <c r="DT554" s="3" t="s">
        <v>181</v>
      </c>
      <c r="DU554" s="3" t="s">
        <v>202</v>
      </c>
      <c r="DV554" s="3" t="s">
        <v>202</v>
      </c>
      <c r="DW554" s="3" t="s">
        <v>202</v>
      </c>
      <c r="DX554" s="3" t="s">
        <v>202</v>
      </c>
      <c r="DY554" s="3" t="s">
        <v>202</v>
      </c>
      <c r="DZ554" s="3" t="s">
        <v>202</v>
      </c>
      <c r="EA554" s="3" t="s">
        <v>155</v>
      </c>
      <c r="EB554" s="3" t="s">
        <v>155</v>
      </c>
      <c r="EC554" s="3" t="s">
        <v>155</v>
      </c>
      <c r="ED554" s="3" t="s">
        <v>155</v>
      </c>
      <c r="EE554" s="3" t="s">
        <v>155</v>
      </c>
      <c r="EF554" s="3" t="s">
        <v>155</v>
      </c>
      <c r="EG554" s="3" t="s">
        <v>155</v>
      </c>
      <c r="EH554" s="3" t="s">
        <v>204</v>
      </c>
      <c r="EI554" s="3" t="s">
        <v>215</v>
      </c>
      <c r="EJ554" s="3" t="s">
        <v>204</v>
      </c>
      <c r="EK554" s="3" t="s">
        <v>204</v>
      </c>
      <c r="EL554" s="3" t="s">
        <v>182</v>
      </c>
      <c r="EM554" s="3" t="s">
        <v>247</v>
      </c>
      <c r="EN554" s="3" t="s">
        <v>222</v>
      </c>
      <c r="EO554" s="3" t="s">
        <v>192</v>
      </c>
      <c r="EP554" s="3" t="s">
        <v>206</v>
      </c>
      <c r="EQ554" s="3" t="s">
        <v>206</v>
      </c>
      <c r="ER554" s="3" t="s">
        <v>206</v>
      </c>
      <c r="ES554" s="3" t="s">
        <v>206</v>
      </c>
      <c r="ET554" s="3" t="s">
        <v>206</v>
      </c>
      <c r="EU554" s="3" t="s">
        <v>206</v>
      </c>
      <c r="EV554" s="3" t="s">
        <v>865</v>
      </c>
      <c r="EW554" s="4" t="str">
        <f>TEXT("6291775624511038750","0")</f>
        <v>6291775624511038750</v>
      </c>
    </row>
    <row r="555">
      <c r="A555" s="2">
        <v>45862.58509259259</v>
      </c>
      <c r="B555" s="3" t="s">
        <v>153</v>
      </c>
      <c r="C555" s="3" t="s">
        <v>155</v>
      </c>
      <c r="E555" s="3" t="s">
        <v>155</v>
      </c>
      <c r="F555" s="3" t="s">
        <v>153</v>
      </c>
      <c r="G555" s="3" t="s">
        <v>155</v>
      </c>
      <c r="J555" s="3" t="s">
        <v>186</v>
      </c>
      <c r="P555" s="3" t="s">
        <v>185</v>
      </c>
      <c r="R555" s="3" t="s">
        <v>157</v>
      </c>
      <c r="Y555" s="3" t="s">
        <v>186</v>
      </c>
      <c r="AB555" s="3" t="s">
        <v>157</v>
      </c>
      <c r="AG555" s="3" t="s">
        <v>208</v>
      </c>
      <c r="AH555" s="3">
        <v>2018.0</v>
      </c>
      <c r="AI555" s="3" t="s">
        <v>187</v>
      </c>
      <c r="AJ555" s="3" t="s">
        <v>188</v>
      </c>
      <c r="AN555" s="3" t="s">
        <v>189</v>
      </c>
      <c r="AP555" s="3" t="s">
        <v>250</v>
      </c>
      <c r="AQ555" s="3" t="s">
        <v>250</v>
      </c>
      <c r="AR555" s="3" t="s">
        <v>250</v>
      </c>
      <c r="AS555" s="3" t="s">
        <v>250</v>
      </c>
      <c r="AT555" s="3" t="s">
        <v>234</v>
      </c>
      <c r="AU555" s="3" t="s">
        <v>153</v>
      </c>
      <c r="AV555" s="3" t="s">
        <v>153</v>
      </c>
      <c r="AW555" s="3" t="s">
        <v>219</v>
      </c>
      <c r="AX555" s="3" t="s">
        <v>153</v>
      </c>
      <c r="AY555" s="3" t="s">
        <v>297</v>
      </c>
      <c r="BD555" s="3" t="s">
        <v>153</v>
      </c>
      <c r="BE555" s="3" t="s">
        <v>227</v>
      </c>
      <c r="BF555" s="3" t="s">
        <v>227</v>
      </c>
      <c r="BG555" s="3" t="s">
        <v>227</v>
      </c>
      <c r="BH555" s="3" t="s">
        <v>227</v>
      </c>
      <c r="BI555" s="3" t="s">
        <v>194</v>
      </c>
      <c r="BJ555" s="3" t="s">
        <v>192</v>
      </c>
      <c r="BK555" s="3" t="s">
        <v>192</v>
      </c>
      <c r="BL555" s="3" t="s">
        <v>194</v>
      </c>
      <c r="BM555" s="3" t="s">
        <v>194</v>
      </c>
      <c r="BN555" s="3" t="s">
        <v>194</v>
      </c>
      <c r="BO555" s="3" t="s">
        <v>194</v>
      </c>
      <c r="BP555" s="3" t="s">
        <v>194</v>
      </c>
      <c r="BQ555" s="3" t="s">
        <v>203</v>
      </c>
      <c r="BR555" s="3" t="s">
        <v>181</v>
      </c>
      <c r="BS555" s="3" t="s">
        <v>203</v>
      </c>
      <c r="BT555" s="3" t="s">
        <v>203</v>
      </c>
      <c r="BU555" s="3" t="s">
        <v>203</v>
      </c>
      <c r="BV555" s="3" t="s">
        <v>181</v>
      </c>
      <c r="BW555" s="3" t="s">
        <v>181</v>
      </c>
      <c r="BX555" s="3" t="s">
        <v>194</v>
      </c>
      <c r="BY555" s="3" t="s">
        <v>192</v>
      </c>
      <c r="BZ555" s="3" t="s">
        <v>194</v>
      </c>
      <c r="CA555" s="3" t="s">
        <v>194</v>
      </c>
      <c r="CB555" s="3" t="s">
        <v>155</v>
      </c>
      <c r="CF555" s="3" t="s">
        <v>155</v>
      </c>
      <c r="CG555" s="3" t="s">
        <v>198</v>
      </c>
      <c r="CH555" s="3">
        <v>1.0</v>
      </c>
      <c r="CI555" s="3" t="s">
        <v>172</v>
      </c>
      <c r="CS555" s="3" t="s">
        <v>155</v>
      </c>
      <c r="CY555" s="3" t="s">
        <v>201</v>
      </c>
      <c r="CZ555" s="3" t="s">
        <v>229</v>
      </c>
      <c r="DA555" s="3" t="s">
        <v>229</v>
      </c>
      <c r="DB555" s="3" t="s">
        <v>229</v>
      </c>
      <c r="DC555" s="3" t="s">
        <v>229</v>
      </c>
      <c r="DD555" s="3" t="s">
        <v>229</v>
      </c>
      <c r="DE555" s="3" t="s">
        <v>199</v>
      </c>
      <c r="DF555" s="3" t="s">
        <v>201</v>
      </c>
      <c r="DG555" s="3" t="s">
        <v>201</v>
      </c>
      <c r="DH555" s="3" t="s">
        <v>178</v>
      </c>
      <c r="DI555" s="3" t="s">
        <v>201</v>
      </c>
      <c r="DJ555" s="3" t="s">
        <v>178</v>
      </c>
      <c r="DK555" s="3" t="s">
        <v>181</v>
      </c>
      <c r="DL555" s="3" t="s">
        <v>203</v>
      </c>
      <c r="DM555" s="3" t="s">
        <v>202</v>
      </c>
      <c r="DN555" s="3" t="s">
        <v>202</v>
      </c>
      <c r="DO555" s="3" t="s">
        <v>197</v>
      </c>
      <c r="DP555" s="3" t="s">
        <v>203</v>
      </c>
      <c r="DQ555" s="3" t="s">
        <v>202</v>
      </c>
      <c r="DR555" s="3" t="s">
        <v>202</v>
      </c>
      <c r="DS555" s="3" t="s">
        <v>202</v>
      </c>
      <c r="DT555" s="3" t="s">
        <v>202</v>
      </c>
      <c r="DU555" s="3" t="s">
        <v>203</v>
      </c>
      <c r="DV555" s="3" t="s">
        <v>202</v>
      </c>
      <c r="DW555" s="3" t="s">
        <v>202</v>
      </c>
      <c r="DX555" s="3" t="s">
        <v>181</v>
      </c>
      <c r="DY555" s="3" t="s">
        <v>181</v>
      </c>
      <c r="DZ555" s="3" t="s">
        <v>181</v>
      </c>
      <c r="EA555" s="3" t="s">
        <v>155</v>
      </c>
      <c r="EB555" s="3" t="s">
        <v>155</v>
      </c>
      <c r="EC555" s="3" t="s">
        <v>155</v>
      </c>
      <c r="ED555" s="3" t="s">
        <v>155</v>
      </c>
      <c r="EE555" s="3" t="s">
        <v>155</v>
      </c>
      <c r="EF555" s="3" t="s">
        <v>155</v>
      </c>
      <c r="EG555" s="3" t="s">
        <v>155</v>
      </c>
      <c r="EH555" s="3" t="s">
        <v>204</v>
      </c>
      <c r="EI555" s="3" t="s">
        <v>204</v>
      </c>
      <c r="EJ555" s="3" t="s">
        <v>204</v>
      </c>
      <c r="EK555" s="3" t="s">
        <v>215</v>
      </c>
      <c r="EL555" s="3" t="s">
        <v>182</v>
      </c>
      <c r="EM555" s="3" t="s">
        <v>222</v>
      </c>
      <c r="EN555" s="3" t="s">
        <v>215</v>
      </c>
      <c r="EO555" s="3" t="s">
        <v>205</v>
      </c>
      <c r="EP555" s="3" t="s">
        <v>206</v>
      </c>
      <c r="EQ555" s="3" t="s">
        <v>206</v>
      </c>
      <c r="ER555" s="3" t="s">
        <v>183</v>
      </c>
      <c r="ES555" s="3" t="s">
        <v>183</v>
      </c>
      <c r="ET555" s="3" t="s">
        <v>183</v>
      </c>
      <c r="EU555" s="3" t="s">
        <v>205</v>
      </c>
      <c r="EV555" s="3" t="s">
        <v>866</v>
      </c>
      <c r="EW555" s="4" t="str">
        <f>TEXT("6291893528613347630","0")</f>
        <v>6291893528613347630</v>
      </c>
    </row>
    <row r="556">
      <c r="A556" s="2">
        <v>45862.65305555556</v>
      </c>
      <c r="B556" s="3" t="s">
        <v>153</v>
      </c>
      <c r="C556" s="3" t="s">
        <v>155</v>
      </c>
      <c r="E556" s="3" t="s">
        <v>155</v>
      </c>
      <c r="F556" s="3" t="s">
        <v>155</v>
      </c>
      <c r="G556" s="3" t="s">
        <v>155</v>
      </c>
      <c r="J556" s="3" t="s">
        <v>186</v>
      </c>
      <c r="N556" s="3" t="s">
        <v>158</v>
      </c>
      <c r="R556" s="3" t="s">
        <v>157</v>
      </c>
      <c r="W556" s="3" t="s">
        <v>157</v>
      </c>
      <c r="AB556" s="3" t="s">
        <v>157</v>
      </c>
      <c r="AG556" s="3" t="s">
        <v>159</v>
      </c>
      <c r="AH556" s="3">
        <v>2015.0</v>
      </c>
      <c r="AI556" s="3" t="s">
        <v>187</v>
      </c>
      <c r="AK556" s="3" t="s">
        <v>258</v>
      </c>
      <c r="AN556" s="3" t="s">
        <v>189</v>
      </c>
      <c r="AP556" s="3" t="s">
        <v>190</v>
      </c>
      <c r="AQ556" s="3" t="s">
        <v>190</v>
      </c>
      <c r="AR556" s="3" t="s">
        <v>190</v>
      </c>
      <c r="AS556" s="3" t="s">
        <v>190</v>
      </c>
      <c r="AT556" s="3" t="s">
        <v>218</v>
      </c>
      <c r="AU556" s="3" t="s">
        <v>153</v>
      </c>
      <c r="AV556" s="3" t="s">
        <v>153</v>
      </c>
      <c r="AW556" s="3" t="s">
        <v>163</v>
      </c>
      <c r="AX556" s="3" t="s">
        <v>153</v>
      </c>
      <c r="AY556" s="3" t="s">
        <v>212</v>
      </c>
      <c r="BD556" s="3" t="s">
        <v>153</v>
      </c>
      <c r="BE556" s="3" t="s">
        <v>227</v>
      </c>
      <c r="BF556" s="3" t="s">
        <v>191</v>
      </c>
      <c r="BG556" s="3" t="s">
        <v>227</v>
      </c>
      <c r="BH556" s="3" t="s">
        <v>191</v>
      </c>
      <c r="BI556" s="3" t="s">
        <v>195</v>
      </c>
      <c r="BJ556" s="3" t="s">
        <v>192</v>
      </c>
      <c r="BK556" s="3" t="s">
        <v>195</v>
      </c>
      <c r="BL556" s="3" t="s">
        <v>195</v>
      </c>
      <c r="BM556" s="3" t="s">
        <v>195</v>
      </c>
      <c r="BN556" s="3" t="s">
        <v>192</v>
      </c>
      <c r="BO556" s="3" t="s">
        <v>195</v>
      </c>
      <c r="BP556" s="3" t="s">
        <v>195</v>
      </c>
      <c r="BQ556" s="3" t="s">
        <v>196</v>
      </c>
      <c r="BR556" s="3" t="s">
        <v>203</v>
      </c>
      <c r="BS556" s="3" t="s">
        <v>197</v>
      </c>
      <c r="BT556" s="3" t="s">
        <v>197</v>
      </c>
      <c r="BU556" s="3" t="s">
        <v>197</v>
      </c>
      <c r="BV556" s="3" t="s">
        <v>197</v>
      </c>
      <c r="BW556" s="3" t="s">
        <v>197</v>
      </c>
      <c r="BX556" s="3" t="s">
        <v>195</v>
      </c>
      <c r="BY556" s="3" t="s">
        <v>195</v>
      </c>
      <c r="BZ556" s="3" t="s">
        <v>193</v>
      </c>
      <c r="CA556" s="3" t="s">
        <v>195</v>
      </c>
      <c r="CB556" s="3" t="s">
        <v>155</v>
      </c>
      <c r="CF556" s="3" t="s">
        <v>155</v>
      </c>
      <c r="CG556" s="3" t="s">
        <v>332</v>
      </c>
      <c r="CH556" s="3">
        <v>3.0</v>
      </c>
      <c r="CI556" s="3" t="s">
        <v>172</v>
      </c>
      <c r="CS556" s="3" t="s">
        <v>155</v>
      </c>
      <c r="CY556" s="3" t="s">
        <v>180</v>
      </c>
      <c r="CZ556" s="3" t="s">
        <v>200</v>
      </c>
      <c r="DA556" s="3" t="s">
        <v>179</v>
      </c>
      <c r="DB556" s="3" t="s">
        <v>179</v>
      </c>
      <c r="DC556" s="3" t="s">
        <v>179</v>
      </c>
      <c r="DD556" s="3" t="s">
        <v>179</v>
      </c>
      <c r="DE556" s="3" t="s">
        <v>179</v>
      </c>
      <c r="DF556" s="3" t="s">
        <v>180</v>
      </c>
      <c r="DG556" s="3" t="s">
        <v>180</v>
      </c>
      <c r="DH556" s="3" t="s">
        <v>180</v>
      </c>
      <c r="DI556" s="3" t="s">
        <v>180</v>
      </c>
      <c r="DJ556" s="3" t="s">
        <v>180</v>
      </c>
      <c r="DK556" s="3" t="s">
        <v>197</v>
      </c>
      <c r="DL556" s="3" t="s">
        <v>197</v>
      </c>
      <c r="DM556" s="3" t="s">
        <v>202</v>
      </c>
      <c r="DN556" s="3" t="s">
        <v>202</v>
      </c>
      <c r="DO556" s="3" t="s">
        <v>197</v>
      </c>
      <c r="DP556" s="3" t="s">
        <v>202</v>
      </c>
      <c r="DQ556" s="3" t="s">
        <v>197</v>
      </c>
      <c r="DR556" s="3" t="s">
        <v>197</v>
      </c>
      <c r="DS556" s="3" t="s">
        <v>181</v>
      </c>
      <c r="DT556" s="3" t="s">
        <v>181</v>
      </c>
      <c r="DU556" s="3" t="s">
        <v>202</v>
      </c>
      <c r="DV556" s="3" t="s">
        <v>202</v>
      </c>
      <c r="DW556" s="3" t="s">
        <v>202</v>
      </c>
      <c r="DX556" s="3" t="s">
        <v>197</v>
      </c>
      <c r="DY556" s="3" t="s">
        <v>197</v>
      </c>
      <c r="DZ556" s="3" t="s">
        <v>197</v>
      </c>
      <c r="EA556" s="3" t="s">
        <v>155</v>
      </c>
      <c r="EB556" s="3" t="s">
        <v>155</v>
      </c>
      <c r="EC556" s="3" t="s">
        <v>155</v>
      </c>
      <c r="ED556" s="3" t="s">
        <v>155</v>
      </c>
      <c r="EE556" s="3" t="s">
        <v>155</v>
      </c>
      <c r="EF556" s="3" t="s">
        <v>155</v>
      </c>
      <c r="EG556" s="3" t="s">
        <v>155</v>
      </c>
      <c r="EH556" s="3" t="s">
        <v>204</v>
      </c>
      <c r="EI556" s="3" t="s">
        <v>204</v>
      </c>
      <c r="EJ556" s="3" t="s">
        <v>204</v>
      </c>
      <c r="EK556" s="3" t="s">
        <v>215</v>
      </c>
      <c r="EL556" s="3" t="s">
        <v>182</v>
      </c>
      <c r="EM556" s="3" t="s">
        <v>215</v>
      </c>
      <c r="EN556" s="3" t="s">
        <v>215</v>
      </c>
      <c r="EO556" s="3" t="s">
        <v>192</v>
      </c>
      <c r="EP556" s="3" t="s">
        <v>206</v>
      </c>
      <c r="EQ556" s="3" t="s">
        <v>192</v>
      </c>
      <c r="ER556" s="3" t="s">
        <v>206</v>
      </c>
      <c r="ES556" s="3" t="s">
        <v>206</v>
      </c>
      <c r="ET556" s="3" t="s">
        <v>206</v>
      </c>
      <c r="EU556" s="3" t="s">
        <v>192</v>
      </c>
      <c r="EV556" s="3" t="s">
        <v>867</v>
      </c>
      <c r="EW556" s="4" t="str">
        <f>TEXT("6291952243889865260","0")</f>
        <v>6291952243889865260</v>
      </c>
    </row>
    <row r="557">
      <c r="A557" s="2">
        <v>45862.70457175926</v>
      </c>
      <c r="B557" s="3" t="s">
        <v>153</v>
      </c>
      <c r="C557" s="3" t="s">
        <v>155</v>
      </c>
      <c r="E557" s="3" t="s">
        <v>155</v>
      </c>
      <c r="F557" s="3" t="s">
        <v>153</v>
      </c>
      <c r="G557" s="3" t="s">
        <v>155</v>
      </c>
      <c r="J557" s="3" t="s">
        <v>186</v>
      </c>
      <c r="O557" s="3" t="s">
        <v>186</v>
      </c>
      <c r="S557" s="3" t="s">
        <v>158</v>
      </c>
      <c r="Y557" s="3" t="s">
        <v>186</v>
      </c>
      <c r="AD557" s="3" t="s">
        <v>186</v>
      </c>
      <c r="AG557" s="3" t="s">
        <v>208</v>
      </c>
      <c r="AH557" s="3">
        <v>2025.0</v>
      </c>
      <c r="AI557" s="3" t="s">
        <v>279</v>
      </c>
      <c r="AO557" s="3" t="s">
        <v>153</v>
      </c>
      <c r="AP557" s="3" t="s">
        <v>210</v>
      </c>
      <c r="AQ557" s="3" t="s">
        <v>190</v>
      </c>
      <c r="AR557" s="3" t="s">
        <v>243</v>
      </c>
      <c r="AS557" s="3" t="s">
        <v>190</v>
      </c>
      <c r="AT557" s="3" t="s">
        <v>162</v>
      </c>
      <c r="AU557" s="3" t="s">
        <v>155</v>
      </c>
      <c r="BD557" s="3" t="s">
        <v>153</v>
      </c>
      <c r="BE557" s="3" t="s">
        <v>227</v>
      </c>
      <c r="BF557" s="3" t="s">
        <v>227</v>
      </c>
      <c r="BG557" s="3" t="s">
        <v>191</v>
      </c>
      <c r="BH557" s="3" t="s">
        <v>191</v>
      </c>
      <c r="BI557" s="3" t="s">
        <v>195</v>
      </c>
      <c r="BJ557" s="3" t="s">
        <v>192</v>
      </c>
      <c r="BK557" s="3" t="s">
        <v>192</v>
      </c>
      <c r="BL557" s="3" t="s">
        <v>195</v>
      </c>
      <c r="BM557" s="3" t="s">
        <v>195</v>
      </c>
      <c r="BN557" s="3" t="s">
        <v>192</v>
      </c>
      <c r="BO557" s="3" t="s">
        <v>195</v>
      </c>
      <c r="BP557" s="3" t="s">
        <v>193</v>
      </c>
      <c r="BQ557" s="3" t="s">
        <v>203</v>
      </c>
      <c r="BR557" s="3" t="s">
        <v>196</v>
      </c>
      <c r="BS557" s="3" t="s">
        <v>166</v>
      </c>
      <c r="BT557" s="3" t="s">
        <v>196</v>
      </c>
      <c r="BU557" s="3" t="s">
        <v>197</v>
      </c>
      <c r="BV557" s="3" t="s">
        <v>197</v>
      </c>
      <c r="BW557" s="3" t="s">
        <v>197</v>
      </c>
      <c r="CB557" s="3" t="s">
        <v>155</v>
      </c>
      <c r="CF557" s="3" t="s">
        <v>414</v>
      </c>
      <c r="CG557" s="3" t="s">
        <v>296</v>
      </c>
      <c r="CH557" s="3">
        <v>2.0</v>
      </c>
      <c r="CI557" s="3" t="s">
        <v>172</v>
      </c>
      <c r="CS557" s="3" t="s">
        <v>155</v>
      </c>
      <c r="CY557" s="3" t="s">
        <v>178</v>
      </c>
      <c r="CZ557" s="3" t="s">
        <v>229</v>
      </c>
      <c r="DA557" s="3" t="s">
        <v>229</v>
      </c>
      <c r="DB557" s="3" t="s">
        <v>199</v>
      </c>
      <c r="DC557" s="3" t="s">
        <v>229</v>
      </c>
      <c r="DD557" s="3" t="s">
        <v>179</v>
      </c>
      <c r="DE557" s="3" t="s">
        <v>200</v>
      </c>
      <c r="DF557" s="3" t="s">
        <v>180</v>
      </c>
      <c r="DG557" s="3" t="s">
        <v>180</v>
      </c>
      <c r="DH557" s="3" t="s">
        <v>180</v>
      </c>
      <c r="DI557" s="3" t="s">
        <v>180</v>
      </c>
      <c r="DJ557" s="3" t="s">
        <v>180</v>
      </c>
      <c r="DK557" s="3" t="s">
        <v>196</v>
      </c>
      <c r="DL557" s="3" t="s">
        <v>196</v>
      </c>
      <c r="DM557" s="3" t="s">
        <v>202</v>
      </c>
      <c r="DN557" s="3" t="s">
        <v>202</v>
      </c>
      <c r="DO557" s="3" t="s">
        <v>202</v>
      </c>
      <c r="DP557" s="3" t="s">
        <v>202</v>
      </c>
      <c r="DQ557" s="3" t="s">
        <v>196</v>
      </c>
      <c r="DR557" s="3" t="s">
        <v>196</v>
      </c>
      <c r="DS557" s="3" t="s">
        <v>196</v>
      </c>
      <c r="DT557" s="3" t="s">
        <v>196</v>
      </c>
      <c r="DU557" s="3" t="s">
        <v>196</v>
      </c>
      <c r="DV557" s="3" t="s">
        <v>196</v>
      </c>
      <c r="DW557" s="3" t="s">
        <v>196</v>
      </c>
      <c r="DX557" s="3" t="s">
        <v>196</v>
      </c>
      <c r="DY557" s="3" t="s">
        <v>181</v>
      </c>
      <c r="DZ557" s="3" t="s">
        <v>196</v>
      </c>
      <c r="EA557" s="3" t="s">
        <v>155</v>
      </c>
      <c r="EB557" s="3" t="s">
        <v>155</v>
      </c>
      <c r="EC557" s="3" t="s">
        <v>155</v>
      </c>
      <c r="ED557" s="3" t="s">
        <v>155</v>
      </c>
      <c r="EE557" s="3" t="s">
        <v>155</v>
      </c>
      <c r="EF557" s="3" t="s">
        <v>274</v>
      </c>
      <c r="EG557" s="3" t="s">
        <v>155</v>
      </c>
      <c r="EH557" s="3" t="s">
        <v>204</v>
      </c>
      <c r="EI557" s="3" t="s">
        <v>204</v>
      </c>
      <c r="EJ557" s="3" t="s">
        <v>204</v>
      </c>
      <c r="EK557" s="3" t="s">
        <v>204</v>
      </c>
      <c r="EL557" s="3" t="s">
        <v>182</v>
      </c>
      <c r="EM557" s="3" t="s">
        <v>182</v>
      </c>
      <c r="EN557" s="3" t="s">
        <v>204</v>
      </c>
      <c r="EO557" s="3" t="s">
        <v>192</v>
      </c>
      <c r="EP557" s="3" t="s">
        <v>192</v>
      </c>
      <c r="EQ557" s="3" t="s">
        <v>192</v>
      </c>
      <c r="ER557" s="3" t="s">
        <v>192</v>
      </c>
      <c r="ES557" s="3" t="s">
        <v>192</v>
      </c>
      <c r="ET557" s="3" t="s">
        <v>192</v>
      </c>
      <c r="EU557" s="3" t="s">
        <v>192</v>
      </c>
      <c r="EV557" s="3" t="s">
        <v>868</v>
      </c>
      <c r="EW557" s="4" t="str">
        <f>TEXT("6291996751328298963","0")</f>
        <v>6291996751328298963</v>
      </c>
    </row>
    <row r="558">
      <c r="A558" s="2">
        <v>45862.86851851852</v>
      </c>
      <c r="B558" s="3" t="s">
        <v>153</v>
      </c>
      <c r="C558" s="3" t="s">
        <v>155</v>
      </c>
      <c r="E558" s="3" t="s">
        <v>153</v>
      </c>
      <c r="F558" s="3" t="s">
        <v>153</v>
      </c>
      <c r="G558" s="3" t="s">
        <v>155</v>
      </c>
      <c r="K558" s="3" t="s">
        <v>185</v>
      </c>
      <c r="M558" s="3" t="s">
        <v>157</v>
      </c>
      <c r="S558" s="3" t="s">
        <v>158</v>
      </c>
      <c r="Z558" s="3" t="s">
        <v>185</v>
      </c>
      <c r="AC558" s="3" t="s">
        <v>158</v>
      </c>
      <c r="AG558" s="3" t="s">
        <v>224</v>
      </c>
      <c r="AH558" s="3">
        <v>2020.0</v>
      </c>
      <c r="AI558" s="3" t="s">
        <v>187</v>
      </c>
      <c r="AL558" s="3" t="s">
        <v>237</v>
      </c>
      <c r="AN558" s="3" t="s">
        <v>189</v>
      </c>
      <c r="AP558" s="3" t="s">
        <v>190</v>
      </c>
      <c r="AQ558" s="3" t="s">
        <v>243</v>
      </c>
      <c r="AR558" s="3" t="s">
        <v>243</v>
      </c>
      <c r="AS558" s="3" t="s">
        <v>243</v>
      </c>
      <c r="AT558" s="3" t="s">
        <v>162</v>
      </c>
      <c r="AU558" s="3" t="s">
        <v>155</v>
      </c>
      <c r="BD558" s="3" t="s">
        <v>153</v>
      </c>
      <c r="BE558" s="3" t="s">
        <v>227</v>
      </c>
      <c r="BF558" s="3" t="s">
        <v>227</v>
      </c>
      <c r="BG558" s="3" t="s">
        <v>227</v>
      </c>
      <c r="BH558" s="3" t="s">
        <v>227</v>
      </c>
      <c r="BI558" s="3" t="s">
        <v>194</v>
      </c>
      <c r="BJ558" s="3" t="s">
        <v>195</v>
      </c>
      <c r="BK558" s="3" t="s">
        <v>194</v>
      </c>
      <c r="BL558" s="3" t="s">
        <v>194</v>
      </c>
      <c r="BM558" s="3" t="s">
        <v>194</v>
      </c>
      <c r="BN558" s="3" t="s">
        <v>194</v>
      </c>
      <c r="BO558" s="3" t="s">
        <v>194</v>
      </c>
      <c r="BP558" s="3" t="s">
        <v>194</v>
      </c>
      <c r="BQ558" s="3" t="s">
        <v>203</v>
      </c>
      <c r="BR558" s="3" t="s">
        <v>203</v>
      </c>
      <c r="BS558" s="3" t="s">
        <v>203</v>
      </c>
      <c r="BT558" s="3" t="s">
        <v>181</v>
      </c>
      <c r="BU558" s="3" t="s">
        <v>203</v>
      </c>
      <c r="BV558" s="3" t="s">
        <v>203</v>
      </c>
      <c r="BW558" s="3" t="s">
        <v>197</v>
      </c>
      <c r="CB558" s="3" t="s">
        <v>155</v>
      </c>
      <c r="CF558" s="3" t="s">
        <v>414</v>
      </c>
      <c r="CG558" s="3" t="s">
        <v>281</v>
      </c>
      <c r="CH558" s="3">
        <v>2.0</v>
      </c>
      <c r="CI558" s="3" t="s">
        <v>172</v>
      </c>
      <c r="CS558" s="3" t="s">
        <v>155</v>
      </c>
      <c r="CY558" s="3" t="s">
        <v>178</v>
      </c>
      <c r="CZ558" s="3" t="s">
        <v>179</v>
      </c>
      <c r="DA558" s="3" t="s">
        <v>229</v>
      </c>
      <c r="DB558" s="3" t="s">
        <v>229</v>
      </c>
      <c r="DC558" s="3" t="s">
        <v>229</v>
      </c>
      <c r="DD558" s="3" t="s">
        <v>200</v>
      </c>
      <c r="DE558" s="3" t="s">
        <v>200</v>
      </c>
      <c r="DF558" s="3" t="s">
        <v>230</v>
      </c>
      <c r="DG558" s="3" t="s">
        <v>201</v>
      </c>
      <c r="DH558" s="3" t="s">
        <v>178</v>
      </c>
      <c r="DI558" s="3" t="s">
        <v>178</v>
      </c>
      <c r="DJ558" s="3" t="s">
        <v>178</v>
      </c>
      <c r="DK558" s="3" t="s">
        <v>203</v>
      </c>
      <c r="DL558" s="3" t="s">
        <v>203</v>
      </c>
      <c r="DM558" s="3" t="s">
        <v>203</v>
      </c>
      <c r="DN558" s="3" t="s">
        <v>202</v>
      </c>
      <c r="DO558" s="3" t="s">
        <v>202</v>
      </c>
      <c r="DP558" s="3" t="s">
        <v>202</v>
      </c>
      <c r="DQ558" s="3" t="s">
        <v>202</v>
      </c>
      <c r="DR558" s="3" t="s">
        <v>202</v>
      </c>
      <c r="DS558" s="3" t="s">
        <v>202</v>
      </c>
      <c r="DT558" s="3" t="s">
        <v>202</v>
      </c>
      <c r="DU558" s="3" t="s">
        <v>202</v>
      </c>
      <c r="DV558" s="3" t="s">
        <v>202</v>
      </c>
      <c r="DW558" s="3" t="s">
        <v>202</v>
      </c>
      <c r="DX558" s="3" t="s">
        <v>203</v>
      </c>
      <c r="DY558" s="3" t="s">
        <v>203</v>
      </c>
      <c r="DZ558" s="3" t="s">
        <v>203</v>
      </c>
      <c r="EA558" s="3" t="s">
        <v>310</v>
      </c>
      <c r="EB558" s="3" t="s">
        <v>155</v>
      </c>
      <c r="EC558" s="3" t="s">
        <v>155</v>
      </c>
      <c r="ED558" s="3" t="s">
        <v>155</v>
      </c>
      <c r="EE558" s="3" t="s">
        <v>155</v>
      </c>
      <c r="EF558" s="3" t="s">
        <v>155</v>
      </c>
      <c r="EG558" s="3" t="s">
        <v>155</v>
      </c>
      <c r="EH558" s="3" t="s">
        <v>204</v>
      </c>
      <c r="EI558" s="3" t="s">
        <v>204</v>
      </c>
      <c r="EJ558" s="3" t="s">
        <v>204</v>
      </c>
      <c r="EK558" s="3" t="s">
        <v>204</v>
      </c>
      <c r="EL558" s="3" t="s">
        <v>182</v>
      </c>
      <c r="EM558" s="3" t="s">
        <v>182</v>
      </c>
      <c r="EN558" s="3" t="s">
        <v>182</v>
      </c>
      <c r="EO558" s="3" t="s">
        <v>205</v>
      </c>
      <c r="EP558" s="3" t="s">
        <v>205</v>
      </c>
      <c r="EQ558" s="3" t="s">
        <v>205</v>
      </c>
      <c r="ER558" s="3" t="s">
        <v>183</v>
      </c>
      <c r="ES558" s="3" t="s">
        <v>183</v>
      </c>
      <c r="ET558" s="3" t="s">
        <v>183</v>
      </c>
      <c r="EU558" s="3" t="s">
        <v>205</v>
      </c>
      <c r="EV558" s="3" t="s">
        <v>869</v>
      </c>
      <c r="EW558" s="4" t="str">
        <f>TEXT("6292138403882305192","0")</f>
        <v>6292138403882305192</v>
      </c>
    </row>
    <row r="559">
      <c r="A559" s="2">
        <v>45862.87684027778</v>
      </c>
      <c r="B559" s="3" t="s">
        <v>153</v>
      </c>
      <c r="C559" s="3" t="s">
        <v>155</v>
      </c>
      <c r="E559" s="3" t="s">
        <v>155</v>
      </c>
      <c r="F559" s="3" t="s">
        <v>155</v>
      </c>
      <c r="G559" s="3" t="s">
        <v>155</v>
      </c>
      <c r="I559" s="3" t="s">
        <v>158</v>
      </c>
      <c r="N559" s="3" t="s">
        <v>158</v>
      </c>
      <c r="R559" s="3" t="s">
        <v>157</v>
      </c>
      <c r="W559" s="3" t="s">
        <v>157</v>
      </c>
      <c r="AB559" s="3" t="s">
        <v>157</v>
      </c>
      <c r="AG559" s="3" t="s">
        <v>159</v>
      </c>
      <c r="AH559" s="3">
        <v>2024.0</v>
      </c>
      <c r="AI559" s="3" t="s">
        <v>279</v>
      </c>
      <c r="AO559" s="3" t="s">
        <v>153</v>
      </c>
      <c r="AP559" s="3" t="s">
        <v>225</v>
      </c>
      <c r="AQ559" s="3" t="s">
        <v>225</v>
      </c>
      <c r="AR559" s="3" t="s">
        <v>225</v>
      </c>
      <c r="AS559" s="3" t="s">
        <v>225</v>
      </c>
      <c r="AT559" s="3" t="s">
        <v>162</v>
      </c>
      <c r="AU559" s="3" t="s">
        <v>155</v>
      </c>
      <c r="BD559" s="3" t="s">
        <v>153</v>
      </c>
      <c r="BE559" s="3" t="s">
        <v>213</v>
      </c>
      <c r="BF559" s="3" t="s">
        <v>164</v>
      </c>
      <c r="BG559" s="3" t="s">
        <v>213</v>
      </c>
      <c r="BH559" s="3" t="s">
        <v>213</v>
      </c>
      <c r="BI559" s="3" t="s">
        <v>192</v>
      </c>
      <c r="BJ559" s="3" t="s">
        <v>192</v>
      </c>
      <c r="BK559" s="3" t="s">
        <v>192</v>
      </c>
      <c r="BL559" s="3" t="s">
        <v>192</v>
      </c>
      <c r="BM559" s="3" t="s">
        <v>192</v>
      </c>
      <c r="BN559" s="3" t="s">
        <v>192</v>
      </c>
      <c r="BO559" s="3" t="s">
        <v>192</v>
      </c>
      <c r="BP559" s="3" t="s">
        <v>192</v>
      </c>
      <c r="BQ559" s="3" t="s">
        <v>181</v>
      </c>
      <c r="BR559" s="3" t="s">
        <v>181</v>
      </c>
      <c r="BS559" s="3" t="s">
        <v>181</v>
      </c>
      <c r="BT559" s="3" t="s">
        <v>196</v>
      </c>
      <c r="BU559" s="3" t="s">
        <v>196</v>
      </c>
      <c r="BV559" s="3" t="s">
        <v>196</v>
      </c>
      <c r="BW559" s="3" t="s">
        <v>196</v>
      </c>
      <c r="CB559" s="3" t="s">
        <v>155</v>
      </c>
      <c r="CF559" s="3" t="s">
        <v>318</v>
      </c>
      <c r="CG559" s="3" t="s">
        <v>198</v>
      </c>
      <c r="CH559" s="3">
        <v>1.0</v>
      </c>
      <c r="CK559" s="3" t="s">
        <v>307</v>
      </c>
      <c r="CS559" s="3" t="s">
        <v>153</v>
      </c>
      <c r="CT559" s="3" t="s">
        <v>299</v>
      </c>
      <c r="CU559" s="3" t="s">
        <v>300</v>
      </c>
      <c r="CV559" s="3" t="s">
        <v>301</v>
      </c>
      <c r="CW559" s="3" t="s">
        <v>302</v>
      </c>
      <c r="CX559" s="3" t="s">
        <v>177</v>
      </c>
      <c r="CY559" s="3" t="s">
        <v>180</v>
      </c>
      <c r="CZ559" s="3" t="s">
        <v>179</v>
      </c>
      <c r="DA559" s="3" t="s">
        <v>179</v>
      </c>
      <c r="DB559" s="3" t="s">
        <v>179</v>
      </c>
      <c r="DC559" s="3" t="s">
        <v>179</v>
      </c>
      <c r="DD559" s="3" t="s">
        <v>179</v>
      </c>
      <c r="DE559" s="3" t="s">
        <v>179</v>
      </c>
      <c r="DF559" s="3" t="s">
        <v>230</v>
      </c>
      <c r="DG559" s="3" t="s">
        <v>230</v>
      </c>
      <c r="DH559" s="3" t="s">
        <v>180</v>
      </c>
      <c r="DI559" s="3" t="s">
        <v>180</v>
      </c>
      <c r="DJ559" s="3" t="s">
        <v>180</v>
      </c>
      <c r="DK559" s="3" t="s">
        <v>181</v>
      </c>
      <c r="DL559" s="3" t="s">
        <v>196</v>
      </c>
      <c r="DM559" s="3" t="s">
        <v>181</v>
      </c>
      <c r="DN559" s="3" t="s">
        <v>196</v>
      </c>
      <c r="DO559" s="3" t="s">
        <v>181</v>
      </c>
      <c r="DP559" s="3" t="s">
        <v>196</v>
      </c>
      <c r="DQ559" s="3" t="s">
        <v>181</v>
      </c>
      <c r="DR559" s="3" t="s">
        <v>196</v>
      </c>
      <c r="DS559" s="3" t="s">
        <v>181</v>
      </c>
      <c r="DT559" s="3" t="s">
        <v>196</v>
      </c>
      <c r="DU559" s="3" t="s">
        <v>181</v>
      </c>
      <c r="DV559" s="3" t="s">
        <v>196</v>
      </c>
      <c r="DW559" s="3" t="s">
        <v>181</v>
      </c>
      <c r="DX559" s="3" t="s">
        <v>196</v>
      </c>
      <c r="DY559" s="3" t="s">
        <v>181</v>
      </c>
      <c r="DZ559" s="3" t="s">
        <v>196</v>
      </c>
      <c r="EA559" s="3" t="s">
        <v>155</v>
      </c>
      <c r="EB559" s="3" t="s">
        <v>214</v>
      </c>
      <c r="EC559" s="3" t="s">
        <v>214</v>
      </c>
      <c r="ED559" s="3" t="s">
        <v>214</v>
      </c>
      <c r="EE559" s="3" t="s">
        <v>214</v>
      </c>
      <c r="EF559" s="3" t="s">
        <v>214</v>
      </c>
      <c r="EG559" s="3" t="s">
        <v>214</v>
      </c>
      <c r="EH559" s="3" t="s">
        <v>215</v>
      </c>
      <c r="EI559" s="3" t="s">
        <v>222</v>
      </c>
      <c r="EJ559" s="3" t="s">
        <v>215</v>
      </c>
      <c r="EK559" s="3" t="s">
        <v>222</v>
      </c>
      <c r="EL559" s="3" t="s">
        <v>222</v>
      </c>
      <c r="EM559" s="3" t="s">
        <v>222</v>
      </c>
      <c r="EN559" s="3" t="s">
        <v>215</v>
      </c>
      <c r="EO559" s="3" t="s">
        <v>192</v>
      </c>
      <c r="EP559" s="3" t="s">
        <v>192</v>
      </c>
      <c r="EQ559" s="3" t="s">
        <v>192</v>
      </c>
      <c r="ER559" s="3" t="s">
        <v>192</v>
      </c>
      <c r="ES559" s="3" t="s">
        <v>192</v>
      </c>
      <c r="ET559" s="3" t="s">
        <v>192</v>
      </c>
      <c r="EU559" s="3" t="s">
        <v>192</v>
      </c>
      <c r="EV559" s="3" t="s">
        <v>870</v>
      </c>
      <c r="EW559" s="4" t="str">
        <f>TEXT("6292145598124108604","0")</f>
        <v>6292145598124108604</v>
      </c>
    </row>
    <row r="560">
      <c r="A560" s="2">
        <v>45862.91028935185</v>
      </c>
      <c r="B560" s="3" t="s">
        <v>153</v>
      </c>
      <c r="C560" s="3" t="s">
        <v>153</v>
      </c>
      <c r="D560" s="3" t="s">
        <v>871</v>
      </c>
      <c r="E560" s="3" t="s">
        <v>155</v>
      </c>
      <c r="F560" s="3" t="s">
        <v>155</v>
      </c>
      <c r="G560" s="3" t="s">
        <v>155</v>
      </c>
      <c r="J560" s="3" t="s">
        <v>186</v>
      </c>
      <c r="N560" s="3" t="s">
        <v>158</v>
      </c>
      <c r="R560" s="3" t="s">
        <v>157</v>
      </c>
      <c r="AA560" s="3" t="s">
        <v>156</v>
      </c>
      <c r="AC560" s="3" t="s">
        <v>158</v>
      </c>
      <c r="AG560" s="3" t="s">
        <v>217</v>
      </c>
      <c r="AH560" s="3">
        <v>2005.0</v>
      </c>
      <c r="AI560" s="3" t="s">
        <v>286</v>
      </c>
      <c r="AO560" s="3" t="s">
        <v>153</v>
      </c>
      <c r="AP560" s="3" t="s">
        <v>225</v>
      </c>
      <c r="AQ560" s="3" t="s">
        <v>225</v>
      </c>
      <c r="AR560" s="3" t="s">
        <v>210</v>
      </c>
      <c r="AS560" s="3" t="s">
        <v>210</v>
      </c>
      <c r="AT560" s="3" t="s">
        <v>218</v>
      </c>
      <c r="AU560" s="3" t="s">
        <v>153</v>
      </c>
      <c r="AV560" s="3" t="s">
        <v>153</v>
      </c>
      <c r="AW560" s="3" t="s">
        <v>163</v>
      </c>
      <c r="AX560" s="3" t="s">
        <v>153</v>
      </c>
      <c r="AY560" s="3" t="s">
        <v>293</v>
      </c>
      <c r="BD560" s="3" t="s">
        <v>153</v>
      </c>
      <c r="BE560" s="3" t="s">
        <v>220</v>
      </c>
      <c r="BF560" s="3" t="s">
        <v>191</v>
      </c>
      <c r="BG560" s="3" t="s">
        <v>220</v>
      </c>
      <c r="BH560" s="3" t="s">
        <v>191</v>
      </c>
      <c r="BI560" s="3" t="s">
        <v>193</v>
      </c>
      <c r="BJ560" s="3" t="s">
        <v>193</v>
      </c>
      <c r="BK560" s="3" t="s">
        <v>193</v>
      </c>
      <c r="BL560" s="3" t="s">
        <v>193</v>
      </c>
      <c r="BM560" s="3" t="s">
        <v>193</v>
      </c>
      <c r="BN560" s="3" t="s">
        <v>193</v>
      </c>
      <c r="BO560" s="3" t="s">
        <v>193</v>
      </c>
      <c r="BP560" s="3" t="s">
        <v>193</v>
      </c>
      <c r="BQ560" s="3" t="s">
        <v>166</v>
      </c>
      <c r="BR560" s="3" t="s">
        <v>197</v>
      </c>
      <c r="BS560" s="3" t="s">
        <v>166</v>
      </c>
      <c r="BT560" s="3" t="s">
        <v>166</v>
      </c>
      <c r="BU560" s="3" t="s">
        <v>166</v>
      </c>
      <c r="BV560" s="3" t="s">
        <v>197</v>
      </c>
      <c r="BW560" s="3" t="s">
        <v>166</v>
      </c>
      <c r="BX560" s="3" t="s">
        <v>193</v>
      </c>
      <c r="BY560" s="3" t="s">
        <v>193</v>
      </c>
      <c r="BZ560" s="3" t="s">
        <v>193</v>
      </c>
      <c r="CA560" s="3" t="s">
        <v>193</v>
      </c>
      <c r="CB560" s="3" t="s">
        <v>155</v>
      </c>
      <c r="CF560" s="3" t="s">
        <v>155</v>
      </c>
      <c r="CG560" s="3" t="s">
        <v>155</v>
      </c>
      <c r="CH560" s="3">
        <v>0.0</v>
      </c>
      <c r="CI560" s="3" t="s">
        <v>172</v>
      </c>
      <c r="CS560" s="3" t="s">
        <v>155</v>
      </c>
      <c r="CY560" s="3" t="s">
        <v>178</v>
      </c>
      <c r="CZ560" s="3" t="s">
        <v>200</v>
      </c>
      <c r="DA560" s="3" t="s">
        <v>200</v>
      </c>
      <c r="DB560" s="3" t="s">
        <v>200</v>
      </c>
      <c r="DC560" s="3" t="s">
        <v>200</v>
      </c>
      <c r="DD560" s="3" t="s">
        <v>200</v>
      </c>
      <c r="DE560" s="3" t="s">
        <v>200</v>
      </c>
      <c r="DF560" s="3" t="s">
        <v>178</v>
      </c>
      <c r="DG560" s="3" t="s">
        <v>178</v>
      </c>
      <c r="DH560" s="3" t="s">
        <v>178</v>
      </c>
      <c r="DI560" s="3" t="s">
        <v>178</v>
      </c>
      <c r="DJ560" s="3" t="s">
        <v>178</v>
      </c>
      <c r="DK560" s="3" t="s">
        <v>197</v>
      </c>
      <c r="DL560" s="3" t="s">
        <v>196</v>
      </c>
      <c r="DM560" s="3" t="s">
        <v>202</v>
      </c>
      <c r="DN560" s="3" t="s">
        <v>197</v>
      </c>
      <c r="DO560" s="3" t="s">
        <v>202</v>
      </c>
      <c r="DP560" s="3" t="s">
        <v>202</v>
      </c>
      <c r="DQ560" s="3" t="s">
        <v>202</v>
      </c>
      <c r="DR560" s="3" t="s">
        <v>202</v>
      </c>
      <c r="DS560" s="3" t="s">
        <v>202</v>
      </c>
      <c r="DT560" s="3" t="s">
        <v>202</v>
      </c>
      <c r="DU560" s="3" t="s">
        <v>202</v>
      </c>
      <c r="DV560" s="3" t="s">
        <v>202</v>
      </c>
      <c r="DW560" s="3" t="s">
        <v>202</v>
      </c>
      <c r="DX560" s="3" t="s">
        <v>202</v>
      </c>
      <c r="DY560" s="3" t="s">
        <v>202</v>
      </c>
      <c r="DZ560" s="3" t="s">
        <v>202</v>
      </c>
      <c r="EA560" s="3" t="s">
        <v>155</v>
      </c>
      <c r="EB560" s="3" t="s">
        <v>155</v>
      </c>
      <c r="EC560" s="3" t="s">
        <v>155</v>
      </c>
      <c r="ED560" s="3" t="s">
        <v>155</v>
      </c>
      <c r="EE560" s="3" t="s">
        <v>155</v>
      </c>
      <c r="EF560" s="3" t="s">
        <v>155</v>
      </c>
      <c r="EG560" s="3" t="s">
        <v>155</v>
      </c>
      <c r="EH560" s="3" t="s">
        <v>222</v>
      </c>
      <c r="EI560" s="3" t="s">
        <v>222</v>
      </c>
      <c r="EJ560" s="3" t="s">
        <v>222</v>
      </c>
      <c r="EK560" s="3" t="s">
        <v>215</v>
      </c>
      <c r="EL560" s="3" t="s">
        <v>182</v>
      </c>
      <c r="EM560" s="3" t="s">
        <v>182</v>
      </c>
      <c r="EN560" s="3" t="s">
        <v>215</v>
      </c>
      <c r="EO560" s="3" t="s">
        <v>192</v>
      </c>
      <c r="EP560" s="3" t="s">
        <v>192</v>
      </c>
      <c r="EQ560" s="3" t="s">
        <v>192</v>
      </c>
      <c r="ER560" s="3" t="s">
        <v>192</v>
      </c>
      <c r="ES560" s="3" t="s">
        <v>192</v>
      </c>
      <c r="ET560" s="3" t="s">
        <v>192</v>
      </c>
      <c r="EU560" s="3" t="s">
        <v>192</v>
      </c>
      <c r="EV560" s="3" t="s">
        <v>872</v>
      </c>
      <c r="EW560" s="4" t="str">
        <f>TEXT("6292174492257837975","0")</f>
        <v>6292174492257837975</v>
      </c>
    </row>
    <row r="561">
      <c r="A561" s="2">
        <v>45862.954560185186</v>
      </c>
      <c r="B561" s="3" t="s">
        <v>153</v>
      </c>
      <c r="C561" s="3" t="s">
        <v>155</v>
      </c>
      <c r="E561" s="3" t="s">
        <v>153</v>
      </c>
      <c r="F561" s="3" t="s">
        <v>153</v>
      </c>
      <c r="G561" s="3" t="s">
        <v>155</v>
      </c>
      <c r="J561" s="3" t="s">
        <v>186</v>
      </c>
      <c r="N561" s="3" t="s">
        <v>158</v>
      </c>
      <c r="R561" s="3" t="s">
        <v>157</v>
      </c>
      <c r="W561" s="3" t="s">
        <v>157</v>
      </c>
      <c r="AF561" s="3" t="s">
        <v>156</v>
      </c>
      <c r="AG561" s="3" t="s">
        <v>159</v>
      </c>
      <c r="AH561" s="3">
        <v>2010.0</v>
      </c>
      <c r="AI561" s="3" t="s">
        <v>187</v>
      </c>
      <c r="AK561" s="3" t="s">
        <v>258</v>
      </c>
      <c r="AN561" s="3" t="s">
        <v>233</v>
      </c>
      <c r="AP561" s="3" t="s">
        <v>190</v>
      </c>
      <c r="AQ561" s="3" t="s">
        <v>250</v>
      </c>
      <c r="AR561" s="3" t="s">
        <v>190</v>
      </c>
      <c r="AS561" s="3" t="s">
        <v>190</v>
      </c>
      <c r="AT561" s="3" t="s">
        <v>406</v>
      </c>
      <c r="AU561" s="3" t="s">
        <v>155</v>
      </c>
      <c r="BD561" s="3" t="s">
        <v>153</v>
      </c>
      <c r="BE561" s="3" t="s">
        <v>156</v>
      </c>
      <c r="BF561" s="3" t="s">
        <v>164</v>
      </c>
      <c r="BG561" s="3" t="s">
        <v>156</v>
      </c>
      <c r="BH561" s="3" t="s">
        <v>191</v>
      </c>
      <c r="BI561" s="3" t="s">
        <v>193</v>
      </c>
      <c r="BJ561" s="3" t="s">
        <v>195</v>
      </c>
      <c r="BK561" s="3" t="s">
        <v>195</v>
      </c>
      <c r="BL561" s="3" t="s">
        <v>193</v>
      </c>
      <c r="BM561" s="3" t="s">
        <v>193</v>
      </c>
      <c r="BN561" s="3" t="s">
        <v>195</v>
      </c>
      <c r="BO561" s="3" t="s">
        <v>193</v>
      </c>
      <c r="BP561" s="3" t="s">
        <v>193</v>
      </c>
      <c r="BQ561" s="3" t="s">
        <v>197</v>
      </c>
      <c r="BR561" s="3" t="s">
        <v>197</v>
      </c>
      <c r="BS561" s="3" t="s">
        <v>197</v>
      </c>
      <c r="BT561" s="3" t="s">
        <v>196</v>
      </c>
      <c r="BU561" s="3" t="s">
        <v>197</v>
      </c>
      <c r="BV561" s="3" t="s">
        <v>197</v>
      </c>
      <c r="BW561" s="3" t="s">
        <v>196</v>
      </c>
      <c r="CB561" s="3" t="s">
        <v>153</v>
      </c>
      <c r="CC561" s="3" t="s">
        <v>167</v>
      </c>
      <c r="CD561" s="3" t="s">
        <v>168</v>
      </c>
      <c r="CE561" s="3" t="s">
        <v>169</v>
      </c>
      <c r="CF561" s="3" t="s">
        <v>155</v>
      </c>
      <c r="CG561" s="3" t="s">
        <v>240</v>
      </c>
      <c r="CH561" s="3">
        <v>2.0</v>
      </c>
      <c r="CI561" s="3" t="s">
        <v>172</v>
      </c>
      <c r="CS561" s="3" t="s">
        <v>155</v>
      </c>
      <c r="CY561" s="3" t="s">
        <v>221</v>
      </c>
      <c r="CZ561" s="3" t="s">
        <v>179</v>
      </c>
      <c r="DA561" s="3" t="s">
        <v>179</v>
      </c>
      <c r="DB561" s="3" t="s">
        <v>200</v>
      </c>
      <c r="DC561" s="3" t="s">
        <v>200</v>
      </c>
      <c r="DD561" s="3" t="s">
        <v>200</v>
      </c>
      <c r="DE561" s="3" t="s">
        <v>200</v>
      </c>
      <c r="DF561" s="3" t="s">
        <v>230</v>
      </c>
      <c r="DG561" s="3" t="s">
        <v>230</v>
      </c>
      <c r="DH561" s="3" t="s">
        <v>230</v>
      </c>
      <c r="DI561" s="3" t="s">
        <v>230</v>
      </c>
      <c r="DJ561" s="3" t="s">
        <v>230</v>
      </c>
      <c r="DK561" s="3" t="s">
        <v>197</v>
      </c>
      <c r="DL561" s="3" t="s">
        <v>197</v>
      </c>
      <c r="DM561" s="3" t="s">
        <v>197</v>
      </c>
      <c r="DN561" s="3" t="s">
        <v>197</v>
      </c>
      <c r="DO561" s="3" t="s">
        <v>196</v>
      </c>
      <c r="DP561" s="3" t="s">
        <v>196</v>
      </c>
      <c r="DQ561" s="3" t="s">
        <v>197</v>
      </c>
      <c r="DR561" s="3" t="s">
        <v>197</v>
      </c>
      <c r="DS561" s="3" t="s">
        <v>181</v>
      </c>
      <c r="DT561" s="3" t="s">
        <v>196</v>
      </c>
      <c r="DU561" s="3" t="s">
        <v>197</v>
      </c>
      <c r="DV561" s="3" t="s">
        <v>202</v>
      </c>
      <c r="DW561" s="3" t="s">
        <v>202</v>
      </c>
      <c r="DX561" s="3" t="s">
        <v>202</v>
      </c>
      <c r="DY561" s="3" t="s">
        <v>202</v>
      </c>
      <c r="DZ561" s="3" t="s">
        <v>197</v>
      </c>
      <c r="EA561" s="3" t="s">
        <v>155</v>
      </c>
      <c r="EB561" s="3" t="s">
        <v>155</v>
      </c>
      <c r="EC561" s="3" t="s">
        <v>155</v>
      </c>
      <c r="ED561" s="3" t="s">
        <v>155</v>
      </c>
      <c r="EE561" s="3" t="s">
        <v>155</v>
      </c>
      <c r="EF561" s="3" t="s">
        <v>155</v>
      </c>
      <c r="EG561" s="3" t="s">
        <v>155</v>
      </c>
      <c r="EH561" s="3" t="s">
        <v>204</v>
      </c>
      <c r="EI561" s="3" t="s">
        <v>204</v>
      </c>
      <c r="EJ561" s="3" t="s">
        <v>204</v>
      </c>
      <c r="EK561" s="3" t="s">
        <v>215</v>
      </c>
      <c r="EL561" s="3" t="s">
        <v>182</v>
      </c>
      <c r="EM561" s="3" t="s">
        <v>204</v>
      </c>
      <c r="EN561" s="3" t="s">
        <v>204</v>
      </c>
      <c r="EO561" s="3" t="s">
        <v>183</v>
      </c>
      <c r="EP561" s="3" t="s">
        <v>183</v>
      </c>
      <c r="EQ561" s="3" t="s">
        <v>183</v>
      </c>
      <c r="ER561" s="3" t="s">
        <v>183</v>
      </c>
      <c r="ES561" s="3" t="s">
        <v>183</v>
      </c>
      <c r="ET561" s="3" t="s">
        <v>183</v>
      </c>
      <c r="EU561" s="3" t="s">
        <v>183</v>
      </c>
      <c r="EV561" s="3" t="s">
        <v>873</v>
      </c>
      <c r="EW561" s="4" t="str">
        <f>TEXT("6292212746119559949","0")</f>
        <v>6292212746119559949</v>
      </c>
    </row>
    <row r="562">
      <c r="A562" s="2">
        <v>45863.239953703705</v>
      </c>
      <c r="B562" s="3" t="s">
        <v>153</v>
      </c>
      <c r="C562" s="3" t="s">
        <v>155</v>
      </c>
      <c r="E562" s="3" t="s">
        <v>155</v>
      </c>
      <c r="F562" s="3" t="s">
        <v>155</v>
      </c>
      <c r="G562" s="3" t="s">
        <v>155</v>
      </c>
      <c r="K562" s="3" t="s">
        <v>185</v>
      </c>
      <c r="N562" s="3" t="s">
        <v>158</v>
      </c>
      <c r="R562" s="3" t="s">
        <v>157</v>
      </c>
      <c r="W562" s="3" t="s">
        <v>157</v>
      </c>
      <c r="AD562" s="3" t="s">
        <v>186</v>
      </c>
      <c r="AG562" s="3" t="s">
        <v>224</v>
      </c>
      <c r="AH562" s="3">
        <v>2008.0</v>
      </c>
      <c r="AI562" s="3" t="s">
        <v>187</v>
      </c>
      <c r="AJ562" s="3" t="s">
        <v>188</v>
      </c>
      <c r="AN562" s="3" t="s">
        <v>233</v>
      </c>
      <c r="AP562" s="3" t="s">
        <v>250</v>
      </c>
      <c r="AQ562" s="3" t="s">
        <v>250</v>
      </c>
      <c r="AR562" s="3" t="s">
        <v>190</v>
      </c>
      <c r="AS562" s="3" t="s">
        <v>190</v>
      </c>
      <c r="AT562" s="3" t="s">
        <v>234</v>
      </c>
      <c r="AU562" s="3" t="s">
        <v>153</v>
      </c>
      <c r="AV562" s="3" t="s">
        <v>153</v>
      </c>
      <c r="AW562" s="3" t="s">
        <v>288</v>
      </c>
      <c r="AX562" s="3" t="s">
        <v>153</v>
      </c>
      <c r="AY562" s="3" t="s">
        <v>212</v>
      </c>
      <c r="BD562" s="3" t="s">
        <v>153</v>
      </c>
      <c r="BE562" s="3" t="s">
        <v>164</v>
      </c>
      <c r="BF562" s="3" t="s">
        <v>213</v>
      </c>
      <c r="BG562" s="3" t="s">
        <v>191</v>
      </c>
      <c r="BH562" s="3" t="s">
        <v>164</v>
      </c>
      <c r="BI562" s="3" t="s">
        <v>195</v>
      </c>
      <c r="BJ562" s="3" t="s">
        <v>195</v>
      </c>
      <c r="BK562" s="3" t="s">
        <v>195</v>
      </c>
      <c r="BL562" s="3" t="s">
        <v>192</v>
      </c>
      <c r="BM562" s="3" t="s">
        <v>192</v>
      </c>
      <c r="BN562" s="3" t="s">
        <v>192</v>
      </c>
      <c r="BO562" s="3" t="s">
        <v>195</v>
      </c>
      <c r="BP562" s="3" t="s">
        <v>195</v>
      </c>
      <c r="BQ562" s="3" t="s">
        <v>196</v>
      </c>
      <c r="BR562" s="3" t="s">
        <v>196</v>
      </c>
      <c r="BS562" s="3" t="s">
        <v>197</v>
      </c>
      <c r="BT562" s="3" t="s">
        <v>196</v>
      </c>
      <c r="BU562" s="3" t="s">
        <v>181</v>
      </c>
      <c r="BV562" s="3" t="s">
        <v>181</v>
      </c>
      <c r="BW562" s="3" t="s">
        <v>181</v>
      </c>
      <c r="BX562" s="3" t="s">
        <v>192</v>
      </c>
      <c r="BY562" s="3" t="s">
        <v>195</v>
      </c>
      <c r="BZ562" s="3" t="s">
        <v>193</v>
      </c>
      <c r="CA562" s="3" t="s">
        <v>195</v>
      </c>
      <c r="CB562" s="3" t="s">
        <v>155</v>
      </c>
      <c r="CF562" s="3" t="s">
        <v>155</v>
      </c>
      <c r="CG562" s="3" t="s">
        <v>155</v>
      </c>
      <c r="CH562" s="3">
        <v>0.0</v>
      </c>
      <c r="CI562" s="3" t="s">
        <v>172</v>
      </c>
      <c r="CS562" s="3" t="s">
        <v>155</v>
      </c>
      <c r="CY562" s="3" t="s">
        <v>201</v>
      </c>
      <c r="CZ562" s="3" t="s">
        <v>179</v>
      </c>
      <c r="DA562" s="3" t="s">
        <v>179</v>
      </c>
      <c r="DB562" s="3" t="s">
        <v>199</v>
      </c>
      <c r="DC562" s="3" t="s">
        <v>179</v>
      </c>
      <c r="DD562" s="3" t="s">
        <v>200</v>
      </c>
      <c r="DE562" s="3" t="s">
        <v>200</v>
      </c>
      <c r="DF562" s="3" t="s">
        <v>230</v>
      </c>
      <c r="DG562" s="3" t="s">
        <v>230</v>
      </c>
      <c r="DH562" s="3" t="s">
        <v>230</v>
      </c>
      <c r="DI562" s="3" t="s">
        <v>230</v>
      </c>
      <c r="DJ562" s="3" t="s">
        <v>230</v>
      </c>
      <c r="DK562" s="3" t="s">
        <v>197</v>
      </c>
      <c r="DL562" s="3" t="s">
        <v>196</v>
      </c>
      <c r="DM562" s="3" t="s">
        <v>196</v>
      </c>
      <c r="DN562" s="3" t="s">
        <v>202</v>
      </c>
      <c r="DO562" s="3" t="s">
        <v>196</v>
      </c>
      <c r="DP562" s="3" t="s">
        <v>181</v>
      </c>
      <c r="DQ562" s="3" t="s">
        <v>196</v>
      </c>
      <c r="DR562" s="3" t="s">
        <v>196</v>
      </c>
      <c r="DS562" s="3" t="s">
        <v>197</v>
      </c>
      <c r="DT562" s="3" t="s">
        <v>196</v>
      </c>
      <c r="DU562" s="3" t="s">
        <v>196</v>
      </c>
      <c r="DV562" s="3" t="s">
        <v>196</v>
      </c>
      <c r="DW562" s="3" t="s">
        <v>197</v>
      </c>
      <c r="DX562" s="3" t="s">
        <v>197</v>
      </c>
      <c r="DY562" s="3" t="s">
        <v>197</v>
      </c>
      <c r="DZ562" s="3" t="s">
        <v>197</v>
      </c>
      <c r="EA562" s="3" t="s">
        <v>155</v>
      </c>
      <c r="EB562" s="3" t="s">
        <v>155</v>
      </c>
      <c r="EC562" s="3" t="s">
        <v>155</v>
      </c>
      <c r="ED562" s="3" t="s">
        <v>155</v>
      </c>
      <c r="EE562" s="3" t="s">
        <v>155</v>
      </c>
      <c r="EF562" s="3" t="s">
        <v>155</v>
      </c>
      <c r="EG562" s="3" t="s">
        <v>155</v>
      </c>
      <c r="EH562" s="3" t="s">
        <v>204</v>
      </c>
      <c r="EI562" s="3" t="s">
        <v>204</v>
      </c>
      <c r="EJ562" s="3" t="s">
        <v>204</v>
      </c>
      <c r="EK562" s="3" t="s">
        <v>204</v>
      </c>
      <c r="EL562" s="3" t="s">
        <v>182</v>
      </c>
      <c r="EM562" s="3" t="s">
        <v>182</v>
      </c>
      <c r="EN562" s="3" t="s">
        <v>182</v>
      </c>
      <c r="EO562" s="3" t="s">
        <v>205</v>
      </c>
      <c r="EP562" s="3" t="s">
        <v>205</v>
      </c>
      <c r="EQ562" s="3" t="s">
        <v>205</v>
      </c>
      <c r="ER562" s="3" t="s">
        <v>192</v>
      </c>
      <c r="ES562" s="3" t="s">
        <v>192</v>
      </c>
      <c r="ET562" s="3" t="s">
        <v>192</v>
      </c>
      <c r="EU562" s="3" t="s">
        <v>205</v>
      </c>
      <c r="EV562" s="3" t="s">
        <v>874</v>
      </c>
      <c r="EW562" s="4" t="str">
        <f>TEXT("6292459327919630887","0")</f>
        <v>6292459327919630887</v>
      </c>
    </row>
    <row r="563">
      <c r="A563" s="2">
        <v>45863.379270833335</v>
      </c>
      <c r="B563" s="3" t="s">
        <v>153</v>
      </c>
      <c r="C563" s="3" t="s">
        <v>155</v>
      </c>
      <c r="E563" s="3" t="s">
        <v>155</v>
      </c>
      <c r="F563" s="3" t="s">
        <v>153</v>
      </c>
      <c r="G563" s="3" t="s">
        <v>155</v>
      </c>
      <c r="I563" s="3" t="s">
        <v>158</v>
      </c>
      <c r="O563" s="3" t="s">
        <v>186</v>
      </c>
      <c r="R563" s="3" t="s">
        <v>157</v>
      </c>
      <c r="W563" s="3" t="s">
        <v>157</v>
      </c>
      <c r="AB563" s="3" t="s">
        <v>157</v>
      </c>
      <c r="AG563" s="3" t="s">
        <v>208</v>
      </c>
      <c r="AH563" s="3">
        <v>2023.0</v>
      </c>
      <c r="AI563" s="3" t="s">
        <v>279</v>
      </c>
      <c r="AO563" s="3" t="s">
        <v>153</v>
      </c>
      <c r="AP563" s="3" t="s">
        <v>250</v>
      </c>
      <c r="AQ563" s="3" t="s">
        <v>190</v>
      </c>
      <c r="AR563" s="3" t="s">
        <v>210</v>
      </c>
      <c r="AS563" s="3" t="s">
        <v>250</v>
      </c>
      <c r="AT563" s="3" t="s">
        <v>218</v>
      </c>
      <c r="AU563" s="3" t="s">
        <v>153</v>
      </c>
      <c r="AV563" s="3" t="s">
        <v>153</v>
      </c>
      <c r="AW563" s="3" t="s">
        <v>355</v>
      </c>
      <c r="AX563" s="3" t="s">
        <v>153</v>
      </c>
      <c r="AY563" s="3" t="s">
        <v>212</v>
      </c>
      <c r="BD563" s="3" t="s">
        <v>153</v>
      </c>
      <c r="BE563" s="3" t="s">
        <v>191</v>
      </c>
      <c r="BF563" s="3" t="s">
        <v>191</v>
      </c>
      <c r="BG563" s="3" t="s">
        <v>156</v>
      </c>
      <c r="BH563" s="3" t="s">
        <v>156</v>
      </c>
      <c r="BI563" s="3" t="s">
        <v>165</v>
      </c>
      <c r="BJ563" s="3" t="s">
        <v>165</v>
      </c>
      <c r="BK563" s="3" t="s">
        <v>165</v>
      </c>
      <c r="BL563" s="3" t="s">
        <v>165</v>
      </c>
      <c r="BM563" s="3" t="s">
        <v>165</v>
      </c>
      <c r="BN563" s="3" t="s">
        <v>165</v>
      </c>
      <c r="BO563" s="3" t="s">
        <v>165</v>
      </c>
      <c r="BP563" s="3" t="s">
        <v>165</v>
      </c>
      <c r="BQ563" s="3" t="s">
        <v>166</v>
      </c>
      <c r="BR563" s="3" t="s">
        <v>166</v>
      </c>
      <c r="BS563" s="3" t="s">
        <v>181</v>
      </c>
      <c r="BT563" s="3" t="s">
        <v>166</v>
      </c>
      <c r="BU563" s="3" t="s">
        <v>196</v>
      </c>
      <c r="BV563" s="3" t="s">
        <v>196</v>
      </c>
      <c r="BW563" s="3" t="s">
        <v>196</v>
      </c>
      <c r="BX563" s="3" t="s">
        <v>165</v>
      </c>
      <c r="BY563" s="3" t="s">
        <v>165</v>
      </c>
      <c r="BZ563" s="3" t="s">
        <v>165</v>
      </c>
      <c r="CA563" s="3" t="s">
        <v>165</v>
      </c>
      <c r="CB563" s="3" t="s">
        <v>155</v>
      </c>
      <c r="CF563" s="3" t="s">
        <v>170</v>
      </c>
      <c r="CG563" s="3" t="s">
        <v>256</v>
      </c>
      <c r="CH563" s="3">
        <v>3.0</v>
      </c>
      <c r="CI563" s="3" t="s">
        <v>172</v>
      </c>
      <c r="CS563" s="3" t="s">
        <v>155</v>
      </c>
      <c r="CY563" s="3" t="s">
        <v>180</v>
      </c>
      <c r="CZ563" s="3" t="s">
        <v>200</v>
      </c>
      <c r="DA563" s="3" t="s">
        <v>200</v>
      </c>
      <c r="DB563" s="3" t="s">
        <v>200</v>
      </c>
      <c r="DC563" s="3" t="s">
        <v>200</v>
      </c>
      <c r="DD563" s="3" t="s">
        <v>200</v>
      </c>
      <c r="DE563" s="3" t="s">
        <v>200</v>
      </c>
      <c r="DF563" s="3" t="s">
        <v>230</v>
      </c>
      <c r="DG563" s="3" t="s">
        <v>230</v>
      </c>
      <c r="DH563" s="3" t="s">
        <v>230</v>
      </c>
      <c r="DI563" s="3" t="s">
        <v>230</v>
      </c>
      <c r="DJ563" s="3" t="s">
        <v>230</v>
      </c>
      <c r="DK563" s="3" t="s">
        <v>202</v>
      </c>
      <c r="DL563" s="3" t="s">
        <v>197</v>
      </c>
      <c r="DM563" s="3" t="s">
        <v>202</v>
      </c>
      <c r="DN563" s="3" t="s">
        <v>203</v>
      </c>
      <c r="DO563" s="3" t="s">
        <v>196</v>
      </c>
      <c r="DP563" s="3" t="s">
        <v>203</v>
      </c>
      <c r="DQ563" s="3" t="s">
        <v>181</v>
      </c>
      <c r="DR563" s="3" t="s">
        <v>197</v>
      </c>
      <c r="DS563" s="3" t="s">
        <v>197</v>
      </c>
      <c r="DT563" s="3" t="s">
        <v>181</v>
      </c>
      <c r="DU563" s="3" t="s">
        <v>181</v>
      </c>
      <c r="DV563" s="3" t="s">
        <v>181</v>
      </c>
      <c r="DW563" s="3" t="s">
        <v>181</v>
      </c>
      <c r="DX563" s="3" t="s">
        <v>203</v>
      </c>
      <c r="DY563" s="3" t="s">
        <v>203</v>
      </c>
      <c r="DZ563" s="3" t="s">
        <v>196</v>
      </c>
      <c r="EA563" s="3" t="s">
        <v>214</v>
      </c>
      <c r="EB563" s="3" t="s">
        <v>214</v>
      </c>
      <c r="EC563" s="3" t="s">
        <v>274</v>
      </c>
      <c r="ED563" s="3" t="s">
        <v>155</v>
      </c>
      <c r="EE563" s="3" t="s">
        <v>155</v>
      </c>
      <c r="EF563" s="3" t="s">
        <v>155</v>
      </c>
      <c r="EG563" s="3" t="s">
        <v>214</v>
      </c>
      <c r="EH563" s="3" t="s">
        <v>204</v>
      </c>
      <c r="EI563" s="3" t="s">
        <v>204</v>
      </c>
      <c r="EJ563" s="3" t="s">
        <v>204</v>
      </c>
      <c r="EK563" s="3" t="s">
        <v>204</v>
      </c>
      <c r="EL563" s="3" t="s">
        <v>182</v>
      </c>
      <c r="EM563" s="3" t="s">
        <v>204</v>
      </c>
      <c r="EN563" s="3" t="s">
        <v>204</v>
      </c>
      <c r="EO563" s="3" t="s">
        <v>205</v>
      </c>
      <c r="EP563" s="3" t="s">
        <v>205</v>
      </c>
      <c r="EQ563" s="3" t="s">
        <v>205</v>
      </c>
      <c r="ER563" s="3" t="s">
        <v>205</v>
      </c>
      <c r="ES563" s="3" t="s">
        <v>205</v>
      </c>
      <c r="ET563" s="3" t="s">
        <v>205</v>
      </c>
      <c r="EU563" s="3" t="s">
        <v>205</v>
      </c>
      <c r="EV563" s="3" t="s">
        <v>875</v>
      </c>
      <c r="EW563" s="4" t="str">
        <f>TEXT("6292579696218708128","0")</f>
        <v>6292579696218708128</v>
      </c>
    </row>
    <row r="564">
      <c r="A564" s="2">
        <v>45863.46888888889</v>
      </c>
      <c r="B564" s="3" t="s">
        <v>153</v>
      </c>
      <c r="C564" s="3" t="s">
        <v>153</v>
      </c>
      <c r="D564" s="3" t="s">
        <v>284</v>
      </c>
      <c r="E564" s="3" t="s">
        <v>155</v>
      </c>
      <c r="F564" s="3" t="s">
        <v>153</v>
      </c>
      <c r="G564" s="3" t="s">
        <v>155</v>
      </c>
      <c r="J564" s="3" t="s">
        <v>186</v>
      </c>
      <c r="N564" s="3" t="s">
        <v>158</v>
      </c>
      <c r="S564" s="3" t="s">
        <v>158</v>
      </c>
      <c r="X564" s="3" t="s">
        <v>158</v>
      </c>
      <c r="AC564" s="3" t="s">
        <v>158</v>
      </c>
      <c r="AG564" s="3" t="s">
        <v>159</v>
      </c>
      <c r="AH564" s="3">
        <v>2018.0</v>
      </c>
      <c r="AI564" s="3" t="s">
        <v>187</v>
      </c>
      <c r="AJ564" s="3" t="s">
        <v>188</v>
      </c>
      <c r="AN564" s="3" t="s">
        <v>189</v>
      </c>
      <c r="AP564" s="3" t="s">
        <v>190</v>
      </c>
      <c r="AQ564" s="3" t="s">
        <v>190</v>
      </c>
      <c r="AR564" s="3" t="s">
        <v>190</v>
      </c>
      <c r="AS564" s="3" t="s">
        <v>190</v>
      </c>
      <c r="AT564" s="3" t="s">
        <v>218</v>
      </c>
      <c r="AU564" s="3" t="s">
        <v>153</v>
      </c>
      <c r="AV564" s="3" t="s">
        <v>153</v>
      </c>
      <c r="AW564" s="3" t="s">
        <v>288</v>
      </c>
      <c r="AX564" s="3" t="s">
        <v>153</v>
      </c>
      <c r="AY564" s="3" t="s">
        <v>212</v>
      </c>
      <c r="BD564" s="3" t="s">
        <v>153</v>
      </c>
      <c r="BE564" s="3" t="s">
        <v>227</v>
      </c>
      <c r="BF564" s="3" t="s">
        <v>227</v>
      </c>
      <c r="BG564" s="3" t="s">
        <v>220</v>
      </c>
      <c r="BH564" s="3" t="s">
        <v>220</v>
      </c>
      <c r="BI564" s="3" t="s">
        <v>195</v>
      </c>
      <c r="BJ564" s="3" t="s">
        <v>195</v>
      </c>
      <c r="BK564" s="3" t="s">
        <v>195</v>
      </c>
      <c r="BL564" s="3" t="s">
        <v>195</v>
      </c>
      <c r="BM564" s="3" t="s">
        <v>195</v>
      </c>
      <c r="BN564" s="3" t="s">
        <v>195</v>
      </c>
      <c r="BO564" s="3" t="s">
        <v>195</v>
      </c>
      <c r="BP564" s="3" t="s">
        <v>195</v>
      </c>
      <c r="BQ564" s="3" t="s">
        <v>181</v>
      </c>
      <c r="BR564" s="3" t="s">
        <v>181</v>
      </c>
      <c r="BS564" s="3" t="s">
        <v>196</v>
      </c>
      <c r="BT564" s="3" t="s">
        <v>196</v>
      </c>
      <c r="BU564" s="3" t="s">
        <v>196</v>
      </c>
      <c r="BV564" s="3" t="s">
        <v>196</v>
      </c>
      <c r="BW564" s="3" t="s">
        <v>196</v>
      </c>
      <c r="BX564" s="3" t="s">
        <v>192</v>
      </c>
      <c r="BY564" s="3" t="s">
        <v>192</v>
      </c>
      <c r="BZ564" s="3" t="s">
        <v>192</v>
      </c>
      <c r="CA564" s="3" t="s">
        <v>194</v>
      </c>
      <c r="CB564" s="3" t="s">
        <v>153</v>
      </c>
      <c r="CC564" s="3" t="s">
        <v>235</v>
      </c>
      <c r="CD564" s="3" t="s">
        <v>228</v>
      </c>
      <c r="CE564" s="3" t="s">
        <v>155</v>
      </c>
      <c r="CF564" s="3" t="s">
        <v>155</v>
      </c>
      <c r="CG564" s="3" t="s">
        <v>155</v>
      </c>
      <c r="CH564" s="3">
        <v>0.0</v>
      </c>
      <c r="CI564" s="3" t="s">
        <v>172</v>
      </c>
      <c r="CS564" s="3" t="s">
        <v>155</v>
      </c>
      <c r="CY564" s="3" t="s">
        <v>180</v>
      </c>
      <c r="CZ564" s="3" t="s">
        <v>199</v>
      </c>
      <c r="DA564" s="3" t="s">
        <v>179</v>
      </c>
      <c r="DB564" s="3" t="s">
        <v>179</v>
      </c>
      <c r="DC564" s="3" t="s">
        <v>179</v>
      </c>
      <c r="DD564" s="3" t="s">
        <v>200</v>
      </c>
      <c r="DE564" s="3" t="s">
        <v>200</v>
      </c>
      <c r="DF564" s="3" t="s">
        <v>230</v>
      </c>
      <c r="DG564" s="3" t="s">
        <v>180</v>
      </c>
      <c r="DH564" s="3" t="s">
        <v>180</v>
      </c>
      <c r="DI564" s="3" t="s">
        <v>230</v>
      </c>
      <c r="DJ564" s="3" t="s">
        <v>180</v>
      </c>
      <c r="DK564" s="3" t="s">
        <v>196</v>
      </c>
      <c r="DL564" s="3" t="s">
        <v>196</v>
      </c>
      <c r="DM564" s="3" t="s">
        <v>197</v>
      </c>
      <c r="DN564" s="3" t="s">
        <v>197</v>
      </c>
      <c r="DO564" s="3" t="s">
        <v>197</v>
      </c>
      <c r="DP564" s="3" t="s">
        <v>181</v>
      </c>
      <c r="DQ564" s="3" t="s">
        <v>196</v>
      </c>
      <c r="DR564" s="3" t="s">
        <v>181</v>
      </c>
      <c r="DS564" s="3" t="s">
        <v>181</v>
      </c>
      <c r="DT564" s="3" t="s">
        <v>181</v>
      </c>
      <c r="DU564" s="3" t="s">
        <v>196</v>
      </c>
      <c r="DV564" s="3" t="s">
        <v>197</v>
      </c>
      <c r="DW564" s="3" t="s">
        <v>197</v>
      </c>
      <c r="DX564" s="3" t="s">
        <v>196</v>
      </c>
      <c r="DY564" s="3" t="s">
        <v>196</v>
      </c>
      <c r="DZ564" s="3" t="s">
        <v>196</v>
      </c>
      <c r="EA564" s="3" t="s">
        <v>274</v>
      </c>
      <c r="EB564" s="3" t="s">
        <v>214</v>
      </c>
      <c r="EC564" s="3" t="s">
        <v>274</v>
      </c>
      <c r="ED564" s="3" t="s">
        <v>214</v>
      </c>
      <c r="EE564" s="3" t="s">
        <v>274</v>
      </c>
      <c r="EF564" s="3" t="s">
        <v>310</v>
      </c>
      <c r="EG564" s="3" t="s">
        <v>274</v>
      </c>
      <c r="EH564" s="3" t="s">
        <v>247</v>
      </c>
      <c r="EI564" s="3" t="s">
        <v>215</v>
      </c>
      <c r="EJ564" s="3" t="s">
        <v>222</v>
      </c>
      <c r="EK564" s="3" t="s">
        <v>215</v>
      </c>
      <c r="EL564" s="3" t="s">
        <v>222</v>
      </c>
      <c r="EM564" s="3" t="s">
        <v>247</v>
      </c>
      <c r="EN564" s="3" t="s">
        <v>222</v>
      </c>
      <c r="EO564" s="3" t="s">
        <v>193</v>
      </c>
      <c r="EP564" s="3" t="s">
        <v>193</v>
      </c>
      <c r="EQ564" s="3" t="s">
        <v>193</v>
      </c>
      <c r="ER564" s="3" t="s">
        <v>206</v>
      </c>
      <c r="ES564" s="3" t="s">
        <v>193</v>
      </c>
      <c r="ET564" s="3" t="s">
        <v>206</v>
      </c>
      <c r="EU564" s="3" t="s">
        <v>193</v>
      </c>
      <c r="EV564" s="3" t="s">
        <v>876</v>
      </c>
      <c r="EW564" s="4" t="str">
        <f>TEXT("6292657128713065800","0")</f>
        <v>6292657128713065800</v>
      </c>
    </row>
    <row r="565">
      <c r="A565" s="2">
        <v>45863.65283564815</v>
      </c>
      <c r="B565" s="3" t="s">
        <v>153</v>
      </c>
      <c r="C565" s="3" t="s">
        <v>155</v>
      </c>
      <c r="E565" s="3" t="s">
        <v>155</v>
      </c>
      <c r="F565" s="3" t="s">
        <v>155</v>
      </c>
      <c r="G565" s="3" t="s">
        <v>155</v>
      </c>
      <c r="J565" s="3" t="s">
        <v>186</v>
      </c>
      <c r="M565" s="3" t="s">
        <v>157</v>
      </c>
      <c r="R565" s="3" t="s">
        <v>157</v>
      </c>
      <c r="W565" s="3" t="s">
        <v>157</v>
      </c>
      <c r="AC565" s="3" t="s">
        <v>158</v>
      </c>
      <c r="AG565" s="3" t="s">
        <v>159</v>
      </c>
      <c r="AH565" s="3">
        <v>2024.0</v>
      </c>
      <c r="AI565" s="3" t="s">
        <v>187</v>
      </c>
      <c r="AK565" s="3" t="s">
        <v>258</v>
      </c>
      <c r="AN565" s="3" t="s">
        <v>189</v>
      </c>
      <c r="AP565" s="3" t="s">
        <v>190</v>
      </c>
      <c r="AQ565" s="3" t="s">
        <v>190</v>
      </c>
      <c r="AR565" s="3" t="s">
        <v>190</v>
      </c>
      <c r="AS565" s="3" t="s">
        <v>210</v>
      </c>
      <c r="AT565" s="3" t="s">
        <v>234</v>
      </c>
      <c r="AU565" s="3" t="s">
        <v>153</v>
      </c>
      <c r="AV565" s="3" t="s">
        <v>153</v>
      </c>
      <c r="AW565" s="3" t="s">
        <v>163</v>
      </c>
      <c r="AX565" s="3" t="s">
        <v>153</v>
      </c>
      <c r="AY565" s="3" t="s">
        <v>293</v>
      </c>
      <c r="BD565" s="3" t="s">
        <v>153</v>
      </c>
      <c r="BE565" s="3" t="s">
        <v>164</v>
      </c>
      <c r="BF565" s="3" t="s">
        <v>164</v>
      </c>
      <c r="BG565" s="3" t="s">
        <v>164</v>
      </c>
      <c r="BH565" s="3" t="s">
        <v>164</v>
      </c>
      <c r="BI565" s="3" t="s">
        <v>192</v>
      </c>
      <c r="BJ565" s="3" t="s">
        <v>193</v>
      </c>
      <c r="BK565" s="3" t="s">
        <v>193</v>
      </c>
      <c r="BL565" s="3" t="s">
        <v>192</v>
      </c>
      <c r="BM565" s="3" t="s">
        <v>193</v>
      </c>
      <c r="BN565" s="3" t="s">
        <v>192</v>
      </c>
      <c r="BO565" s="3" t="s">
        <v>195</v>
      </c>
      <c r="BP565" s="3" t="s">
        <v>192</v>
      </c>
      <c r="BQ565" s="3" t="s">
        <v>181</v>
      </c>
      <c r="BR565" s="3" t="s">
        <v>181</v>
      </c>
      <c r="BS565" s="3" t="s">
        <v>181</v>
      </c>
      <c r="BT565" s="3" t="s">
        <v>196</v>
      </c>
      <c r="BU565" s="3" t="s">
        <v>196</v>
      </c>
      <c r="BV565" s="3" t="s">
        <v>196</v>
      </c>
      <c r="BW565" s="3" t="s">
        <v>196</v>
      </c>
      <c r="BX565" s="3" t="s">
        <v>195</v>
      </c>
      <c r="BY565" s="3" t="s">
        <v>193</v>
      </c>
      <c r="BZ565" s="3" t="s">
        <v>193</v>
      </c>
      <c r="CA565" s="3" t="s">
        <v>195</v>
      </c>
      <c r="CB565" s="3" t="s">
        <v>153</v>
      </c>
      <c r="CC565" s="3" t="s">
        <v>167</v>
      </c>
      <c r="CD565" s="3" t="s">
        <v>168</v>
      </c>
      <c r="CE565" s="3" t="s">
        <v>322</v>
      </c>
      <c r="CF565" s="3" t="s">
        <v>155</v>
      </c>
      <c r="CG565" s="3" t="s">
        <v>155</v>
      </c>
      <c r="CH565" s="3">
        <v>2.0</v>
      </c>
      <c r="CI565" s="3" t="s">
        <v>172</v>
      </c>
      <c r="CS565" s="3" t="s">
        <v>155</v>
      </c>
      <c r="CY565" s="3" t="s">
        <v>221</v>
      </c>
      <c r="CZ565" s="3" t="s">
        <v>200</v>
      </c>
      <c r="DA565" s="3" t="s">
        <v>200</v>
      </c>
      <c r="DB565" s="3" t="s">
        <v>200</v>
      </c>
      <c r="DC565" s="3" t="s">
        <v>200</v>
      </c>
      <c r="DD565" s="3" t="s">
        <v>200</v>
      </c>
      <c r="DE565" s="3" t="s">
        <v>200</v>
      </c>
      <c r="DF565" s="3" t="s">
        <v>180</v>
      </c>
      <c r="DG565" s="3" t="s">
        <v>180</v>
      </c>
      <c r="DH565" s="3" t="s">
        <v>180</v>
      </c>
      <c r="DI565" s="3" t="s">
        <v>230</v>
      </c>
      <c r="DJ565" s="3" t="s">
        <v>230</v>
      </c>
      <c r="DK565" s="3" t="s">
        <v>181</v>
      </c>
      <c r="DL565" s="3" t="s">
        <v>196</v>
      </c>
      <c r="DM565" s="3" t="s">
        <v>197</v>
      </c>
      <c r="DN565" s="3" t="s">
        <v>202</v>
      </c>
      <c r="DO565" s="3" t="s">
        <v>196</v>
      </c>
      <c r="DP565" s="3" t="s">
        <v>196</v>
      </c>
      <c r="DQ565" s="3" t="s">
        <v>196</v>
      </c>
      <c r="DR565" s="3" t="s">
        <v>196</v>
      </c>
      <c r="DS565" s="3" t="s">
        <v>181</v>
      </c>
      <c r="DT565" s="3" t="s">
        <v>181</v>
      </c>
      <c r="DU565" s="3" t="s">
        <v>202</v>
      </c>
      <c r="DV565" s="3" t="s">
        <v>202</v>
      </c>
      <c r="DW565" s="3" t="s">
        <v>202</v>
      </c>
      <c r="DX565" s="3" t="s">
        <v>197</v>
      </c>
      <c r="DY565" s="3" t="s">
        <v>202</v>
      </c>
      <c r="DZ565" s="3" t="s">
        <v>202</v>
      </c>
      <c r="EA565" s="3" t="s">
        <v>155</v>
      </c>
      <c r="EB565" s="3" t="s">
        <v>155</v>
      </c>
      <c r="EC565" s="3" t="s">
        <v>155</v>
      </c>
      <c r="ED565" s="3" t="s">
        <v>155</v>
      </c>
      <c r="EE565" s="3" t="s">
        <v>155</v>
      </c>
      <c r="EF565" s="3" t="s">
        <v>155</v>
      </c>
      <c r="EG565" s="3" t="s">
        <v>155</v>
      </c>
      <c r="EH565" s="3" t="s">
        <v>222</v>
      </c>
      <c r="EI565" s="3" t="s">
        <v>247</v>
      </c>
      <c r="EJ565" s="3" t="s">
        <v>215</v>
      </c>
      <c r="EK565" s="3" t="s">
        <v>182</v>
      </c>
      <c r="EL565" s="3" t="s">
        <v>182</v>
      </c>
      <c r="EM565" s="3" t="s">
        <v>182</v>
      </c>
      <c r="EN565" s="3" t="s">
        <v>182</v>
      </c>
      <c r="EO565" s="3" t="s">
        <v>192</v>
      </c>
      <c r="EP565" s="3" t="s">
        <v>192</v>
      </c>
      <c r="EQ565" s="3" t="s">
        <v>192</v>
      </c>
      <c r="ER565" s="3" t="s">
        <v>206</v>
      </c>
      <c r="ES565" s="3" t="s">
        <v>206</v>
      </c>
      <c r="ET565" s="3" t="s">
        <v>206</v>
      </c>
      <c r="EU565" s="3" t="s">
        <v>192</v>
      </c>
      <c r="EV565" s="3" t="s">
        <v>877</v>
      </c>
      <c r="EW565" s="4" t="str">
        <f>TEXT("6292816056819312099","0")</f>
        <v>6292816056819312099</v>
      </c>
    </row>
    <row r="566">
      <c r="A566" s="2">
        <v>45863.68628472222</v>
      </c>
      <c r="B566" s="3" t="s">
        <v>155</v>
      </c>
      <c r="EW566" s="4" t="str">
        <f>TEXT("6292844957236162469","0")</f>
        <v>6292844957236162469</v>
      </c>
    </row>
    <row r="567">
      <c r="A567" s="2">
        <v>45863.72696759259</v>
      </c>
      <c r="B567" s="3" t="s">
        <v>153</v>
      </c>
      <c r="C567" s="3" t="s">
        <v>155</v>
      </c>
      <c r="E567" s="3" t="s">
        <v>153</v>
      </c>
      <c r="F567" s="3" t="s">
        <v>153</v>
      </c>
      <c r="G567" s="3" t="s">
        <v>155</v>
      </c>
      <c r="J567" s="3" t="s">
        <v>186</v>
      </c>
      <c r="N567" s="3" t="s">
        <v>158</v>
      </c>
      <c r="R567" s="3" t="s">
        <v>157</v>
      </c>
      <c r="AA567" s="3" t="s">
        <v>156</v>
      </c>
      <c r="AF567" s="3" t="s">
        <v>156</v>
      </c>
      <c r="AG567" s="3" t="s">
        <v>878</v>
      </c>
      <c r="AH567" s="3">
        <v>2020.0</v>
      </c>
      <c r="AI567" s="3" t="s">
        <v>187</v>
      </c>
      <c r="AJ567" s="3" t="s">
        <v>188</v>
      </c>
      <c r="AN567" s="3" t="s">
        <v>233</v>
      </c>
      <c r="AP567" s="3" t="s">
        <v>190</v>
      </c>
      <c r="AQ567" s="3" t="s">
        <v>190</v>
      </c>
      <c r="AR567" s="3" t="s">
        <v>190</v>
      </c>
      <c r="AS567" s="3" t="s">
        <v>190</v>
      </c>
      <c r="AT567" s="3" t="s">
        <v>234</v>
      </c>
      <c r="AU567" s="3" t="s">
        <v>153</v>
      </c>
      <c r="AV567" s="3" t="s">
        <v>153</v>
      </c>
      <c r="AW567" s="3" t="s">
        <v>163</v>
      </c>
      <c r="AX567" s="3" t="s">
        <v>153</v>
      </c>
      <c r="AY567" s="3" t="s">
        <v>212</v>
      </c>
      <c r="BD567" s="3" t="s">
        <v>153</v>
      </c>
      <c r="BE567" s="3" t="s">
        <v>191</v>
      </c>
      <c r="BF567" s="3" t="s">
        <v>220</v>
      </c>
      <c r="BG567" s="3" t="s">
        <v>156</v>
      </c>
      <c r="BH567" s="3" t="s">
        <v>156</v>
      </c>
      <c r="BI567" s="3" t="s">
        <v>195</v>
      </c>
      <c r="BJ567" s="3" t="s">
        <v>195</v>
      </c>
      <c r="BK567" s="3" t="s">
        <v>195</v>
      </c>
      <c r="BL567" s="3" t="s">
        <v>195</v>
      </c>
      <c r="BM567" s="3" t="s">
        <v>195</v>
      </c>
      <c r="BN567" s="3" t="s">
        <v>195</v>
      </c>
      <c r="BO567" s="3" t="s">
        <v>195</v>
      </c>
      <c r="BP567" s="3" t="s">
        <v>193</v>
      </c>
      <c r="BQ567" s="3" t="s">
        <v>196</v>
      </c>
      <c r="BR567" s="3" t="s">
        <v>166</v>
      </c>
      <c r="BS567" s="3" t="s">
        <v>166</v>
      </c>
      <c r="BT567" s="3" t="s">
        <v>166</v>
      </c>
      <c r="BU567" s="3" t="s">
        <v>197</v>
      </c>
      <c r="BV567" s="3" t="s">
        <v>197</v>
      </c>
      <c r="BW567" s="3" t="s">
        <v>166</v>
      </c>
      <c r="BX567" s="3" t="s">
        <v>165</v>
      </c>
      <c r="BY567" s="3" t="s">
        <v>193</v>
      </c>
      <c r="BZ567" s="3" t="s">
        <v>165</v>
      </c>
      <c r="CA567" s="3" t="s">
        <v>165</v>
      </c>
      <c r="CB567" s="3" t="s">
        <v>155</v>
      </c>
      <c r="CF567" s="3" t="s">
        <v>155</v>
      </c>
      <c r="CG567" s="3" t="s">
        <v>256</v>
      </c>
      <c r="CH567" s="3">
        <v>1.0</v>
      </c>
      <c r="CI567" s="3" t="s">
        <v>172</v>
      </c>
      <c r="CS567" s="3" t="s">
        <v>155</v>
      </c>
      <c r="CY567" s="3" t="s">
        <v>180</v>
      </c>
      <c r="CZ567" s="3" t="s">
        <v>200</v>
      </c>
      <c r="DA567" s="3" t="s">
        <v>179</v>
      </c>
      <c r="DB567" s="3" t="s">
        <v>179</v>
      </c>
      <c r="DC567" s="3" t="s">
        <v>179</v>
      </c>
      <c r="DD567" s="3" t="s">
        <v>179</v>
      </c>
      <c r="DE567" s="3" t="s">
        <v>179</v>
      </c>
      <c r="DF567" s="3" t="s">
        <v>230</v>
      </c>
      <c r="DG567" s="3" t="s">
        <v>230</v>
      </c>
      <c r="DH567" s="3" t="s">
        <v>201</v>
      </c>
      <c r="DI567" s="3" t="s">
        <v>230</v>
      </c>
      <c r="DJ567" s="3" t="s">
        <v>230</v>
      </c>
      <c r="DK567" s="3" t="s">
        <v>197</v>
      </c>
      <c r="DL567" s="3" t="s">
        <v>197</v>
      </c>
      <c r="DM567" s="3" t="s">
        <v>196</v>
      </c>
      <c r="DN567" s="3" t="s">
        <v>202</v>
      </c>
      <c r="DO567" s="3" t="s">
        <v>196</v>
      </c>
      <c r="DP567" s="3" t="s">
        <v>196</v>
      </c>
      <c r="DQ567" s="3" t="s">
        <v>203</v>
      </c>
      <c r="DR567" s="3" t="s">
        <v>202</v>
      </c>
      <c r="DS567" s="3" t="s">
        <v>202</v>
      </c>
      <c r="DT567" s="3" t="s">
        <v>203</v>
      </c>
      <c r="DU567" s="3" t="s">
        <v>202</v>
      </c>
      <c r="DV567" s="3" t="s">
        <v>202</v>
      </c>
      <c r="DW567" s="3" t="s">
        <v>202</v>
      </c>
      <c r="DX567" s="3" t="s">
        <v>202</v>
      </c>
      <c r="DY567" s="3" t="s">
        <v>202</v>
      </c>
      <c r="DZ567" s="3" t="s">
        <v>202</v>
      </c>
      <c r="EA567" s="3" t="s">
        <v>155</v>
      </c>
      <c r="EB567" s="3" t="s">
        <v>155</v>
      </c>
      <c r="EC567" s="3" t="s">
        <v>155</v>
      </c>
      <c r="ED567" s="3" t="s">
        <v>155</v>
      </c>
      <c r="EE567" s="3" t="s">
        <v>155</v>
      </c>
      <c r="EF567" s="3" t="s">
        <v>155</v>
      </c>
      <c r="EG567" s="3" t="s">
        <v>155</v>
      </c>
      <c r="EH567" s="3" t="s">
        <v>204</v>
      </c>
      <c r="EI567" s="3" t="s">
        <v>204</v>
      </c>
      <c r="EJ567" s="3" t="s">
        <v>204</v>
      </c>
      <c r="EK567" s="3" t="s">
        <v>204</v>
      </c>
      <c r="EL567" s="3" t="s">
        <v>182</v>
      </c>
      <c r="EM567" s="3" t="s">
        <v>215</v>
      </c>
      <c r="EN567" s="3" t="s">
        <v>204</v>
      </c>
      <c r="EO567" s="3" t="s">
        <v>205</v>
      </c>
      <c r="EP567" s="3" t="s">
        <v>205</v>
      </c>
      <c r="EQ567" s="3" t="s">
        <v>205</v>
      </c>
      <c r="ER567" s="3" t="s">
        <v>205</v>
      </c>
      <c r="ES567" s="3" t="s">
        <v>205</v>
      </c>
      <c r="ET567" s="3" t="s">
        <v>205</v>
      </c>
      <c r="EU567" s="3" t="s">
        <v>205</v>
      </c>
      <c r="EV567" s="3" t="s">
        <v>879</v>
      </c>
      <c r="EW567" s="4" t="str">
        <f>TEXT("6292880103525905449","0")</f>
        <v>6292880103525905449</v>
      </c>
    </row>
    <row r="568">
      <c r="A568" s="2">
        <v>45863.966319444444</v>
      </c>
      <c r="B568" s="3" t="s">
        <v>153</v>
      </c>
      <c r="C568" s="3" t="s">
        <v>153</v>
      </c>
      <c r="D568" s="3" t="s">
        <v>284</v>
      </c>
      <c r="E568" s="3" t="s">
        <v>155</v>
      </c>
      <c r="F568" s="3" t="s">
        <v>155</v>
      </c>
      <c r="G568" s="3" t="s">
        <v>155</v>
      </c>
      <c r="I568" s="3" t="s">
        <v>158</v>
      </c>
      <c r="M568" s="3" t="s">
        <v>157</v>
      </c>
      <c r="R568" s="3" t="s">
        <v>157</v>
      </c>
      <c r="X568" s="3" t="s">
        <v>158</v>
      </c>
      <c r="AB568" s="3" t="s">
        <v>157</v>
      </c>
      <c r="AG568" s="3" t="s">
        <v>159</v>
      </c>
      <c r="AH568" s="3">
        <v>2019.0</v>
      </c>
      <c r="AI568" s="3" t="s">
        <v>187</v>
      </c>
      <c r="AM568" s="3" t="s">
        <v>481</v>
      </c>
      <c r="AN568" s="3" t="s">
        <v>233</v>
      </c>
      <c r="AP568" s="3" t="s">
        <v>210</v>
      </c>
      <c r="AQ568" s="3" t="s">
        <v>210</v>
      </c>
      <c r="AR568" s="3" t="s">
        <v>210</v>
      </c>
      <c r="AS568" s="3" t="s">
        <v>210</v>
      </c>
      <c r="AT568" s="3" t="s">
        <v>234</v>
      </c>
      <c r="AU568" s="3" t="s">
        <v>153</v>
      </c>
      <c r="AV568" s="3" t="s">
        <v>153</v>
      </c>
      <c r="AW568" s="3" t="s">
        <v>315</v>
      </c>
      <c r="AX568" s="3" t="s">
        <v>153</v>
      </c>
      <c r="AY568" s="3" t="s">
        <v>212</v>
      </c>
      <c r="BD568" s="3" t="s">
        <v>153</v>
      </c>
      <c r="BE568" s="3" t="s">
        <v>156</v>
      </c>
      <c r="BF568" s="3" t="s">
        <v>213</v>
      </c>
      <c r="BG568" s="3" t="s">
        <v>156</v>
      </c>
      <c r="BH568" s="3" t="s">
        <v>213</v>
      </c>
      <c r="BI568" s="3" t="s">
        <v>165</v>
      </c>
      <c r="BJ568" s="3" t="s">
        <v>193</v>
      </c>
      <c r="BK568" s="3" t="s">
        <v>195</v>
      </c>
      <c r="BL568" s="3" t="s">
        <v>193</v>
      </c>
      <c r="BM568" s="3" t="s">
        <v>193</v>
      </c>
      <c r="BN568" s="3" t="s">
        <v>165</v>
      </c>
      <c r="BO568" s="3" t="s">
        <v>165</v>
      </c>
      <c r="BP568" s="3" t="s">
        <v>193</v>
      </c>
      <c r="BQ568" s="3" t="s">
        <v>166</v>
      </c>
      <c r="BR568" s="3" t="s">
        <v>166</v>
      </c>
      <c r="BS568" s="3" t="s">
        <v>166</v>
      </c>
      <c r="BT568" s="3" t="s">
        <v>166</v>
      </c>
      <c r="BU568" s="3" t="s">
        <v>166</v>
      </c>
      <c r="BV568" s="3" t="s">
        <v>166</v>
      </c>
      <c r="BW568" s="3" t="s">
        <v>166</v>
      </c>
      <c r="BX568" s="3" t="s">
        <v>165</v>
      </c>
      <c r="BY568" s="3" t="s">
        <v>165</v>
      </c>
      <c r="BZ568" s="3" t="s">
        <v>165</v>
      </c>
      <c r="CA568" s="3" t="s">
        <v>193</v>
      </c>
      <c r="CB568" s="3" t="s">
        <v>155</v>
      </c>
      <c r="CF568" s="3" t="s">
        <v>155</v>
      </c>
      <c r="CG568" s="3" t="s">
        <v>240</v>
      </c>
      <c r="CH568" s="3">
        <v>2.0</v>
      </c>
      <c r="CI568" s="3" t="s">
        <v>172</v>
      </c>
      <c r="CS568" s="3" t="s">
        <v>155</v>
      </c>
      <c r="CY568" s="3" t="s">
        <v>221</v>
      </c>
      <c r="CZ568" s="3" t="s">
        <v>200</v>
      </c>
      <c r="DA568" s="3" t="s">
        <v>200</v>
      </c>
      <c r="DB568" s="3" t="s">
        <v>200</v>
      </c>
      <c r="DC568" s="3" t="s">
        <v>200</v>
      </c>
      <c r="DD568" s="3" t="s">
        <v>200</v>
      </c>
      <c r="DE568" s="3" t="s">
        <v>200</v>
      </c>
      <c r="DF568" s="3" t="s">
        <v>230</v>
      </c>
      <c r="DG568" s="3" t="s">
        <v>230</v>
      </c>
      <c r="DH568" s="3" t="s">
        <v>180</v>
      </c>
      <c r="DI568" s="3" t="s">
        <v>180</v>
      </c>
      <c r="DJ568" s="3" t="s">
        <v>230</v>
      </c>
      <c r="DK568" s="3" t="s">
        <v>202</v>
      </c>
      <c r="DL568" s="3" t="s">
        <v>197</v>
      </c>
      <c r="DM568" s="3" t="s">
        <v>202</v>
      </c>
      <c r="DN568" s="3" t="s">
        <v>202</v>
      </c>
      <c r="DO568" s="3" t="s">
        <v>202</v>
      </c>
      <c r="DP568" s="3" t="s">
        <v>202</v>
      </c>
      <c r="DQ568" s="3" t="s">
        <v>197</v>
      </c>
      <c r="DR568" s="3" t="s">
        <v>202</v>
      </c>
      <c r="DS568" s="3" t="s">
        <v>203</v>
      </c>
      <c r="DT568" s="3" t="s">
        <v>203</v>
      </c>
      <c r="DU568" s="3" t="s">
        <v>202</v>
      </c>
      <c r="DV568" s="3" t="s">
        <v>202</v>
      </c>
      <c r="DW568" s="3" t="s">
        <v>202</v>
      </c>
      <c r="DX568" s="3" t="s">
        <v>202</v>
      </c>
      <c r="DY568" s="3" t="s">
        <v>202</v>
      </c>
      <c r="DZ568" s="3" t="s">
        <v>202</v>
      </c>
      <c r="EA568" s="3" t="s">
        <v>155</v>
      </c>
      <c r="EB568" s="3" t="s">
        <v>155</v>
      </c>
      <c r="EC568" s="3" t="s">
        <v>214</v>
      </c>
      <c r="ED568" s="3" t="s">
        <v>155</v>
      </c>
      <c r="EE568" s="3" t="s">
        <v>155</v>
      </c>
      <c r="EF568" s="3" t="s">
        <v>155</v>
      </c>
      <c r="EG568" s="3" t="s">
        <v>155</v>
      </c>
      <c r="EH568" s="3" t="s">
        <v>222</v>
      </c>
      <c r="EI568" s="3" t="s">
        <v>215</v>
      </c>
      <c r="EJ568" s="3" t="s">
        <v>222</v>
      </c>
      <c r="EK568" s="3" t="s">
        <v>222</v>
      </c>
      <c r="EL568" s="3" t="s">
        <v>182</v>
      </c>
      <c r="EM568" s="3" t="s">
        <v>182</v>
      </c>
      <c r="EN568" s="3" t="s">
        <v>215</v>
      </c>
      <c r="EO568" s="3" t="s">
        <v>205</v>
      </c>
      <c r="EP568" s="3" t="s">
        <v>205</v>
      </c>
      <c r="EQ568" s="3" t="s">
        <v>192</v>
      </c>
      <c r="ER568" s="3" t="s">
        <v>192</v>
      </c>
      <c r="ES568" s="3" t="s">
        <v>192</v>
      </c>
      <c r="ET568" s="3" t="s">
        <v>193</v>
      </c>
      <c r="EU568" s="3" t="s">
        <v>205</v>
      </c>
      <c r="EV568" s="3" t="s">
        <v>880</v>
      </c>
      <c r="EW568" s="4" t="str">
        <f>TEXT("6293086909323330414","0")</f>
        <v>6293086909323330414</v>
      </c>
    </row>
    <row r="569">
      <c r="A569" s="2">
        <v>45864.443078703705</v>
      </c>
      <c r="B569" s="3" t="s">
        <v>153</v>
      </c>
      <c r="C569" s="3" t="s">
        <v>155</v>
      </c>
      <c r="E569" s="3" t="s">
        <v>155</v>
      </c>
      <c r="F569" s="3" t="s">
        <v>153</v>
      </c>
      <c r="G569" s="3" t="s">
        <v>155</v>
      </c>
      <c r="H569" s="3" t="s">
        <v>157</v>
      </c>
      <c r="M569" s="3" t="s">
        <v>157</v>
      </c>
      <c r="R569" s="3" t="s">
        <v>157</v>
      </c>
      <c r="W569" s="3" t="s">
        <v>157</v>
      </c>
      <c r="AB569" s="3" t="s">
        <v>157</v>
      </c>
      <c r="AG569" s="3" t="s">
        <v>224</v>
      </c>
      <c r="AH569" s="3">
        <v>2015.0</v>
      </c>
      <c r="AI569" s="3" t="s">
        <v>187</v>
      </c>
      <c r="AJ569" s="3" t="s">
        <v>188</v>
      </c>
      <c r="AN569" s="3" t="s">
        <v>881</v>
      </c>
      <c r="AP569" s="3" t="s">
        <v>250</v>
      </c>
      <c r="AQ569" s="3" t="s">
        <v>250</v>
      </c>
      <c r="AR569" s="3" t="s">
        <v>250</v>
      </c>
      <c r="AS569" s="3" t="s">
        <v>250</v>
      </c>
      <c r="AT569" s="3" t="s">
        <v>162</v>
      </c>
      <c r="AU569" s="3" t="s">
        <v>155</v>
      </c>
      <c r="BD569" s="3" t="s">
        <v>153</v>
      </c>
      <c r="BE569" s="3" t="s">
        <v>164</v>
      </c>
      <c r="BF569" s="3" t="s">
        <v>164</v>
      </c>
      <c r="BG569" s="3" t="s">
        <v>227</v>
      </c>
      <c r="BH569" s="3" t="s">
        <v>164</v>
      </c>
      <c r="BI569" s="3" t="s">
        <v>165</v>
      </c>
      <c r="BJ569" s="3" t="s">
        <v>165</v>
      </c>
      <c r="BK569" s="3" t="s">
        <v>165</v>
      </c>
      <c r="BL569" s="3" t="s">
        <v>165</v>
      </c>
      <c r="BM569" s="3" t="s">
        <v>165</v>
      </c>
      <c r="BN569" s="3" t="s">
        <v>165</v>
      </c>
      <c r="BO569" s="3" t="s">
        <v>165</v>
      </c>
      <c r="BP569" s="3" t="s">
        <v>165</v>
      </c>
      <c r="BQ569" s="3" t="s">
        <v>166</v>
      </c>
      <c r="BR569" s="3" t="s">
        <v>166</v>
      </c>
      <c r="BS569" s="3" t="s">
        <v>166</v>
      </c>
      <c r="BT569" s="3" t="s">
        <v>166</v>
      </c>
      <c r="BU569" s="3" t="s">
        <v>166</v>
      </c>
      <c r="BV569" s="3" t="s">
        <v>166</v>
      </c>
      <c r="BW569" s="3" t="s">
        <v>166</v>
      </c>
      <c r="CB569" s="3" t="s">
        <v>155</v>
      </c>
      <c r="CF569" s="3" t="s">
        <v>155</v>
      </c>
      <c r="CG569" s="3" t="s">
        <v>155</v>
      </c>
      <c r="CH569" s="3">
        <v>0.0</v>
      </c>
      <c r="CI569" s="3" t="s">
        <v>172</v>
      </c>
      <c r="CS569" s="3" t="s">
        <v>155</v>
      </c>
      <c r="CY569" s="3" t="s">
        <v>221</v>
      </c>
      <c r="CZ569" s="3" t="s">
        <v>179</v>
      </c>
      <c r="DA569" s="3" t="s">
        <v>179</v>
      </c>
      <c r="DB569" s="3" t="s">
        <v>179</v>
      </c>
      <c r="DC569" s="3" t="s">
        <v>200</v>
      </c>
      <c r="DD569" s="3" t="s">
        <v>200</v>
      </c>
      <c r="DE569" s="3" t="s">
        <v>179</v>
      </c>
      <c r="DF569" s="3" t="s">
        <v>180</v>
      </c>
      <c r="DG569" s="3" t="s">
        <v>180</v>
      </c>
      <c r="DH569" s="3" t="s">
        <v>180</v>
      </c>
      <c r="DI569" s="3" t="s">
        <v>180</v>
      </c>
      <c r="DJ569" s="3" t="s">
        <v>180</v>
      </c>
      <c r="DK569" s="3" t="s">
        <v>202</v>
      </c>
      <c r="DL569" s="3" t="s">
        <v>202</v>
      </c>
      <c r="DM569" s="3" t="s">
        <v>202</v>
      </c>
      <c r="DN569" s="3" t="s">
        <v>202</v>
      </c>
      <c r="DO569" s="3" t="s">
        <v>202</v>
      </c>
      <c r="DP569" s="3" t="s">
        <v>202</v>
      </c>
      <c r="DQ569" s="3" t="s">
        <v>202</v>
      </c>
      <c r="DR569" s="3" t="s">
        <v>202</v>
      </c>
      <c r="DS569" s="3" t="s">
        <v>202</v>
      </c>
      <c r="DT569" s="3" t="s">
        <v>202</v>
      </c>
      <c r="DU569" s="3" t="s">
        <v>202</v>
      </c>
      <c r="DV569" s="3" t="s">
        <v>202</v>
      </c>
      <c r="DW569" s="3" t="s">
        <v>202</v>
      </c>
      <c r="DX569" s="3" t="s">
        <v>202</v>
      </c>
      <c r="DY569" s="3" t="s">
        <v>202</v>
      </c>
      <c r="DZ569" s="3" t="s">
        <v>202</v>
      </c>
      <c r="EA569" s="3" t="s">
        <v>155</v>
      </c>
      <c r="EB569" s="3" t="s">
        <v>155</v>
      </c>
      <c r="EC569" s="3" t="s">
        <v>155</v>
      </c>
      <c r="ED569" s="3" t="s">
        <v>155</v>
      </c>
      <c r="EE569" s="3" t="s">
        <v>155</v>
      </c>
      <c r="EF569" s="3" t="s">
        <v>155</v>
      </c>
      <c r="EG569" s="3" t="s">
        <v>155</v>
      </c>
      <c r="EH569" s="3" t="s">
        <v>204</v>
      </c>
      <c r="EI569" s="3" t="s">
        <v>222</v>
      </c>
      <c r="EJ569" s="3" t="s">
        <v>222</v>
      </c>
      <c r="EK569" s="3" t="s">
        <v>222</v>
      </c>
      <c r="EL569" s="3" t="s">
        <v>182</v>
      </c>
      <c r="EM569" s="3" t="s">
        <v>182</v>
      </c>
      <c r="EN569" s="3" t="s">
        <v>182</v>
      </c>
      <c r="EO569" s="3" t="s">
        <v>192</v>
      </c>
      <c r="EP569" s="3" t="s">
        <v>192</v>
      </c>
      <c r="EQ569" s="3" t="s">
        <v>206</v>
      </c>
      <c r="ER569" s="3" t="s">
        <v>183</v>
      </c>
      <c r="ES569" s="3" t="s">
        <v>183</v>
      </c>
      <c r="ET569" s="3" t="s">
        <v>183</v>
      </c>
      <c r="EU569" s="3" t="s">
        <v>183</v>
      </c>
      <c r="EV569" s="3" t="s">
        <v>882</v>
      </c>
      <c r="EW569" s="4" t="str">
        <f>TEXT("6293498827117511716","0")</f>
        <v>6293498827117511716</v>
      </c>
    </row>
    <row r="570">
      <c r="A570" s="2">
        <v>45864.52258101852</v>
      </c>
      <c r="B570" s="3" t="s">
        <v>153</v>
      </c>
      <c r="C570" s="3" t="s">
        <v>153</v>
      </c>
      <c r="D570" s="3" t="s">
        <v>284</v>
      </c>
      <c r="E570" s="3" t="s">
        <v>155</v>
      </c>
      <c r="F570" s="3" t="s">
        <v>155</v>
      </c>
      <c r="G570" s="3" t="s">
        <v>155</v>
      </c>
      <c r="I570" s="3" t="s">
        <v>158</v>
      </c>
      <c r="J570" s="3" t="s">
        <v>186</v>
      </c>
      <c r="P570" s="3" t="s">
        <v>185</v>
      </c>
      <c r="S570" s="3" t="s">
        <v>158</v>
      </c>
      <c r="X570" s="3" t="s">
        <v>158</v>
      </c>
      <c r="AC570" s="3" t="s">
        <v>158</v>
      </c>
      <c r="AG570" s="3" t="s">
        <v>159</v>
      </c>
      <c r="AH570" s="3">
        <v>2021.0</v>
      </c>
      <c r="AI570" s="3" t="s">
        <v>187</v>
      </c>
      <c r="AJ570" s="3" t="s">
        <v>188</v>
      </c>
      <c r="AN570" s="3" t="s">
        <v>233</v>
      </c>
      <c r="AP570" s="3" t="s">
        <v>243</v>
      </c>
      <c r="AQ570" s="3" t="s">
        <v>190</v>
      </c>
      <c r="AR570" s="3" t="s">
        <v>250</v>
      </c>
      <c r="AS570" s="3" t="s">
        <v>250</v>
      </c>
      <c r="AT570" s="3" t="s">
        <v>234</v>
      </c>
      <c r="AU570" s="3" t="s">
        <v>153</v>
      </c>
      <c r="AV570" s="3" t="s">
        <v>153</v>
      </c>
      <c r="AW570" s="3" t="s">
        <v>315</v>
      </c>
      <c r="AX570" s="3" t="s">
        <v>153</v>
      </c>
      <c r="AY570" s="3" t="s">
        <v>244</v>
      </c>
      <c r="AZ570" s="3" t="s">
        <v>155</v>
      </c>
      <c r="BA570" s="3" t="s">
        <v>155</v>
      </c>
      <c r="BB570" s="3" t="s">
        <v>155</v>
      </c>
      <c r="BC570" s="3" t="s">
        <v>155</v>
      </c>
      <c r="BD570" s="3" t="s">
        <v>153</v>
      </c>
      <c r="BE570" s="3" t="s">
        <v>156</v>
      </c>
      <c r="BF570" s="3" t="s">
        <v>227</v>
      </c>
      <c r="BG570" s="3" t="s">
        <v>227</v>
      </c>
      <c r="BH570" s="3" t="s">
        <v>227</v>
      </c>
      <c r="BI570" s="3" t="s">
        <v>165</v>
      </c>
      <c r="BJ570" s="3" t="s">
        <v>195</v>
      </c>
      <c r="BK570" s="3" t="s">
        <v>165</v>
      </c>
      <c r="BL570" s="3" t="s">
        <v>192</v>
      </c>
      <c r="BM570" s="3" t="s">
        <v>193</v>
      </c>
      <c r="BN570" s="3" t="s">
        <v>165</v>
      </c>
      <c r="BO570" s="3" t="s">
        <v>193</v>
      </c>
      <c r="BP570" s="3" t="s">
        <v>165</v>
      </c>
      <c r="BQ570" s="3" t="s">
        <v>203</v>
      </c>
      <c r="BR570" s="3" t="s">
        <v>203</v>
      </c>
      <c r="BS570" s="3" t="s">
        <v>203</v>
      </c>
      <c r="BT570" s="3" t="s">
        <v>196</v>
      </c>
      <c r="BU570" s="3" t="s">
        <v>196</v>
      </c>
      <c r="BV570" s="3" t="s">
        <v>203</v>
      </c>
      <c r="BW570" s="3" t="s">
        <v>196</v>
      </c>
      <c r="BX570" s="3" t="s">
        <v>193</v>
      </c>
      <c r="BY570" s="3" t="s">
        <v>195</v>
      </c>
      <c r="BZ570" s="3" t="s">
        <v>165</v>
      </c>
      <c r="CA570" s="3" t="s">
        <v>195</v>
      </c>
      <c r="CB570" s="3" t="s">
        <v>153</v>
      </c>
      <c r="CC570" s="3" t="s">
        <v>235</v>
      </c>
      <c r="CD570" s="3" t="s">
        <v>228</v>
      </c>
      <c r="CE570" s="3" t="s">
        <v>155</v>
      </c>
      <c r="CF570" s="3" t="s">
        <v>259</v>
      </c>
      <c r="CG570" s="3" t="s">
        <v>256</v>
      </c>
      <c r="CH570" s="3">
        <v>4.0</v>
      </c>
      <c r="CI570" s="3" t="s">
        <v>172</v>
      </c>
      <c r="CS570" s="3" t="s">
        <v>155</v>
      </c>
      <c r="CY570" s="3" t="s">
        <v>221</v>
      </c>
      <c r="CZ570" s="3" t="s">
        <v>200</v>
      </c>
      <c r="DA570" s="3" t="s">
        <v>200</v>
      </c>
      <c r="DB570" s="3" t="s">
        <v>200</v>
      </c>
      <c r="DC570" s="3" t="s">
        <v>200</v>
      </c>
      <c r="DD570" s="3" t="s">
        <v>200</v>
      </c>
      <c r="DE570" s="3" t="s">
        <v>200</v>
      </c>
      <c r="DF570" s="3" t="s">
        <v>180</v>
      </c>
      <c r="DG570" s="3" t="s">
        <v>180</v>
      </c>
      <c r="DH570" s="3" t="s">
        <v>201</v>
      </c>
      <c r="DI570" s="3" t="s">
        <v>230</v>
      </c>
      <c r="DJ570" s="3" t="s">
        <v>180</v>
      </c>
      <c r="DK570" s="3" t="s">
        <v>202</v>
      </c>
      <c r="DL570" s="3" t="s">
        <v>203</v>
      </c>
      <c r="DM570" s="3" t="s">
        <v>202</v>
      </c>
      <c r="DN570" s="3" t="s">
        <v>197</v>
      </c>
      <c r="DO570" s="3" t="s">
        <v>197</v>
      </c>
      <c r="DP570" s="3" t="s">
        <v>197</v>
      </c>
      <c r="DQ570" s="3" t="s">
        <v>197</v>
      </c>
      <c r="DR570" s="3" t="s">
        <v>202</v>
      </c>
      <c r="DS570" s="3" t="s">
        <v>203</v>
      </c>
      <c r="DT570" s="3" t="s">
        <v>203</v>
      </c>
      <c r="DU570" s="3" t="s">
        <v>202</v>
      </c>
      <c r="DV570" s="3" t="s">
        <v>202</v>
      </c>
      <c r="DW570" s="3" t="s">
        <v>202</v>
      </c>
      <c r="DX570" s="3" t="s">
        <v>197</v>
      </c>
      <c r="DY570" s="3" t="s">
        <v>202</v>
      </c>
      <c r="DZ570" s="3" t="s">
        <v>202</v>
      </c>
      <c r="EA570" s="3" t="s">
        <v>155</v>
      </c>
      <c r="EB570" s="3" t="s">
        <v>155</v>
      </c>
      <c r="EC570" s="3" t="s">
        <v>155</v>
      </c>
      <c r="ED570" s="3" t="s">
        <v>155</v>
      </c>
      <c r="EE570" s="3" t="s">
        <v>155</v>
      </c>
      <c r="EF570" s="3" t="s">
        <v>155</v>
      </c>
      <c r="EG570" s="3" t="s">
        <v>155</v>
      </c>
      <c r="EH570" s="3" t="s">
        <v>204</v>
      </c>
      <c r="EI570" s="3" t="s">
        <v>204</v>
      </c>
      <c r="EJ570" s="3" t="s">
        <v>222</v>
      </c>
      <c r="EK570" s="3" t="s">
        <v>215</v>
      </c>
      <c r="EL570" s="3" t="s">
        <v>247</v>
      </c>
      <c r="EM570" s="3" t="s">
        <v>222</v>
      </c>
      <c r="EN570" s="3" t="s">
        <v>182</v>
      </c>
      <c r="EO570" s="3" t="s">
        <v>205</v>
      </c>
      <c r="EP570" s="3" t="s">
        <v>205</v>
      </c>
      <c r="EQ570" s="3" t="s">
        <v>206</v>
      </c>
      <c r="ER570" s="3" t="s">
        <v>206</v>
      </c>
      <c r="ES570" s="3" t="s">
        <v>206</v>
      </c>
      <c r="ET570" s="3" t="s">
        <v>206</v>
      </c>
      <c r="EU570" s="3" t="s">
        <v>205</v>
      </c>
      <c r="EV570" s="3" t="s">
        <v>662</v>
      </c>
      <c r="EW570" s="4" t="str">
        <f>TEXT("6293567518216569060","0")</f>
        <v>6293567518216569060</v>
      </c>
    </row>
    <row r="571">
      <c r="A571" s="2">
        <v>45864.53258101852</v>
      </c>
      <c r="B571" s="3" t="s">
        <v>153</v>
      </c>
      <c r="C571" s="3" t="s">
        <v>155</v>
      </c>
      <c r="E571" s="3" t="s">
        <v>153</v>
      </c>
      <c r="F571" s="3" t="s">
        <v>153</v>
      </c>
      <c r="G571" s="3" t="s">
        <v>153</v>
      </c>
      <c r="H571" s="3" t="s">
        <v>157</v>
      </c>
      <c r="M571" s="3" t="s">
        <v>157</v>
      </c>
      <c r="R571" s="3" t="s">
        <v>157</v>
      </c>
      <c r="W571" s="3" t="s">
        <v>157</v>
      </c>
      <c r="AB571" s="3" t="s">
        <v>157</v>
      </c>
      <c r="AG571" s="3" t="s">
        <v>217</v>
      </c>
      <c r="AH571" s="3">
        <v>2015.0</v>
      </c>
      <c r="AI571" s="3" t="s">
        <v>187</v>
      </c>
      <c r="AK571" s="3" t="s">
        <v>258</v>
      </c>
      <c r="AN571" s="3" t="s">
        <v>189</v>
      </c>
      <c r="AP571" s="3" t="s">
        <v>190</v>
      </c>
      <c r="AQ571" s="3" t="s">
        <v>190</v>
      </c>
      <c r="AR571" s="3" t="s">
        <v>250</v>
      </c>
      <c r="AS571" s="3" t="s">
        <v>250</v>
      </c>
      <c r="AT571" s="3" t="s">
        <v>234</v>
      </c>
      <c r="AU571" s="3" t="s">
        <v>153</v>
      </c>
      <c r="AV571" s="3" t="s">
        <v>155</v>
      </c>
      <c r="BD571" s="3" t="s">
        <v>153</v>
      </c>
      <c r="BE571" s="3" t="s">
        <v>213</v>
      </c>
      <c r="BF571" s="3" t="s">
        <v>191</v>
      </c>
      <c r="BG571" s="3" t="s">
        <v>156</v>
      </c>
      <c r="BH571" s="3" t="s">
        <v>156</v>
      </c>
      <c r="BI571" s="3" t="s">
        <v>194</v>
      </c>
      <c r="BJ571" s="3" t="s">
        <v>194</v>
      </c>
      <c r="BK571" s="3" t="s">
        <v>194</v>
      </c>
      <c r="BL571" s="3" t="s">
        <v>195</v>
      </c>
      <c r="BM571" s="3" t="s">
        <v>165</v>
      </c>
      <c r="BN571" s="3" t="s">
        <v>195</v>
      </c>
      <c r="BO571" s="3" t="s">
        <v>193</v>
      </c>
      <c r="BP571" s="3" t="s">
        <v>165</v>
      </c>
      <c r="BQ571" s="3" t="s">
        <v>203</v>
      </c>
      <c r="BR571" s="3" t="s">
        <v>196</v>
      </c>
      <c r="BS571" s="3" t="s">
        <v>181</v>
      </c>
      <c r="BT571" s="3" t="s">
        <v>197</v>
      </c>
      <c r="BU571" s="3" t="s">
        <v>181</v>
      </c>
      <c r="BV571" s="3" t="s">
        <v>166</v>
      </c>
      <c r="BW571" s="3" t="s">
        <v>203</v>
      </c>
      <c r="BX571" s="3" t="s">
        <v>165</v>
      </c>
      <c r="BY571" s="3" t="s">
        <v>192</v>
      </c>
      <c r="BZ571" s="3" t="s">
        <v>192</v>
      </c>
      <c r="CA571" s="3" t="s">
        <v>192</v>
      </c>
      <c r="CB571" s="3" t="s">
        <v>155</v>
      </c>
      <c r="CF571" s="3" t="s">
        <v>155</v>
      </c>
      <c r="CG571" s="3" t="s">
        <v>155</v>
      </c>
      <c r="CH571" s="3">
        <v>2.0</v>
      </c>
      <c r="CI571" s="3" t="s">
        <v>172</v>
      </c>
      <c r="CS571" s="3" t="s">
        <v>155</v>
      </c>
      <c r="CY571" s="3" t="s">
        <v>221</v>
      </c>
      <c r="CZ571" s="3" t="s">
        <v>200</v>
      </c>
      <c r="DA571" s="3" t="s">
        <v>200</v>
      </c>
      <c r="DB571" s="3" t="s">
        <v>179</v>
      </c>
      <c r="DC571" s="3" t="s">
        <v>199</v>
      </c>
      <c r="DD571" s="3" t="s">
        <v>199</v>
      </c>
      <c r="DE571" s="3" t="s">
        <v>200</v>
      </c>
      <c r="DF571" s="3" t="s">
        <v>230</v>
      </c>
      <c r="DG571" s="3" t="s">
        <v>201</v>
      </c>
      <c r="DH571" s="3" t="s">
        <v>230</v>
      </c>
      <c r="DI571" s="3" t="s">
        <v>230</v>
      </c>
      <c r="DJ571" s="3" t="s">
        <v>230</v>
      </c>
      <c r="DK571" s="3" t="s">
        <v>181</v>
      </c>
      <c r="DL571" s="3" t="s">
        <v>203</v>
      </c>
      <c r="DM571" s="3" t="s">
        <v>196</v>
      </c>
      <c r="DN571" s="3" t="s">
        <v>197</v>
      </c>
      <c r="DO571" s="3" t="s">
        <v>202</v>
      </c>
      <c r="DP571" s="3" t="s">
        <v>196</v>
      </c>
      <c r="DQ571" s="3" t="s">
        <v>196</v>
      </c>
      <c r="DR571" s="3" t="s">
        <v>181</v>
      </c>
      <c r="DS571" s="3" t="s">
        <v>203</v>
      </c>
      <c r="DT571" s="3" t="s">
        <v>196</v>
      </c>
      <c r="DU571" s="3" t="s">
        <v>202</v>
      </c>
      <c r="DV571" s="3" t="s">
        <v>181</v>
      </c>
      <c r="DW571" s="3" t="s">
        <v>203</v>
      </c>
      <c r="DX571" s="3" t="s">
        <v>197</v>
      </c>
      <c r="DY571" s="3" t="s">
        <v>181</v>
      </c>
      <c r="DZ571" s="3" t="s">
        <v>196</v>
      </c>
      <c r="EA571" s="3" t="s">
        <v>155</v>
      </c>
      <c r="EB571" s="3" t="s">
        <v>155</v>
      </c>
      <c r="EC571" s="3" t="s">
        <v>155</v>
      </c>
      <c r="ED571" s="3" t="s">
        <v>155</v>
      </c>
      <c r="EE571" s="3" t="s">
        <v>214</v>
      </c>
      <c r="EF571" s="3" t="s">
        <v>155</v>
      </c>
      <c r="EG571" s="3" t="s">
        <v>274</v>
      </c>
      <c r="EH571" s="3" t="s">
        <v>182</v>
      </c>
      <c r="EI571" s="3" t="s">
        <v>215</v>
      </c>
      <c r="EJ571" s="3" t="s">
        <v>204</v>
      </c>
      <c r="EK571" s="3" t="s">
        <v>222</v>
      </c>
      <c r="EL571" s="3" t="s">
        <v>182</v>
      </c>
      <c r="EM571" s="3" t="s">
        <v>182</v>
      </c>
      <c r="EN571" s="3" t="s">
        <v>182</v>
      </c>
      <c r="EO571" s="3" t="s">
        <v>183</v>
      </c>
      <c r="EP571" s="3" t="s">
        <v>193</v>
      </c>
      <c r="EQ571" s="3" t="s">
        <v>183</v>
      </c>
      <c r="ER571" s="3" t="s">
        <v>206</v>
      </c>
      <c r="ES571" s="3" t="s">
        <v>183</v>
      </c>
      <c r="ET571" s="3" t="s">
        <v>206</v>
      </c>
      <c r="EU571" s="3" t="s">
        <v>193</v>
      </c>
      <c r="EV571" s="3" t="s">
        <v>883</v>
      </c>
      <c r="EW571" s="4" t="str">
        <f>TEXT("6293576154029574809","0")</f>
        <v>6293576154029574809</v>
      </c>
    </row>
    <row r="572">
      <c r="A572" s="2">
        <v>45864.6590625</v>
      </c>
      <c r="B572" s="3" t="s">
        <v>153</v>
      </c>
      <c r="C572" s="3" t="s">
        <v>155</v>
      </c>
      <c r="E572" s="3" t="s">
        <v>155</v>
      </c>
      <c r="F572" s="3" t="s">
        <v>153</v>
      </c>
      <c r="G572" s="3" t="s">
        <v>155</v>
      </c>
      <c r="I572" s="3" t="s">
        <v>158</v>
      </c>
      <c r="O572" s="3" t="s">
        <v>186</v>
      </c>
      <c r="R572" s="3" t="s">
        <v>157</v>
      </c>
      <c r="W572" s="3" t="s">
        <v>157</v>
      </c>
      <c r="AB572" s="3" t="s">
        <v>157</v>
      </c>
      <c r="AG572" s="3" t="s">
        <v>224</v>
      </c>
      <c r="AH572" s="3">
        <v>1998.0</v>
      </c>
      <c r="AI572" s="3" t="s">
        <v>187</v>
      </c>
      <c r="AJ572" s="3" t="s">
        <v>188</v>
      </c>
      <c r="AN572" s="3" t="s">
        <v>233</v>
      </c>
      <c r="AP572" s="3" t="s">
        <v>190</v>
      </c>
      <c r="AQ572" s="3" t="s">
        <v>190</v>
      </c>
      <c r="AR572" s="3" t="s">
        <v>210</v>
      </c>
      <c r="AS572" s="3" t="s">
        <v>190</v>
      </c>
      <c r="AT572" s="3" t="s">
        <v>266</v>
      </c>
      <c r="AU572" s="3" t="s">
        <v>153</v>
      </c>
      <c r="AV572" s="3" t="s">
        <v>153</v>
      </c>
      <c r="AW572" s="3" t="s">
        <v>163</v>
      </c>
      <c r="AX572" s="3" t="s">
        <v>153</v>
      </c>
      <c r="AY572" s="3" t="s">
        <v>238</v>
      </c>
      <c r="AZ572" s="3" t="s">
        <v>153</v>
      </c>
      <c r="BA572" s="3" t="s">
        <v>153</v>
      </c>
      <c r="BB572" s="3" t="s">
        <v>239</v>
      </c>
      <c r="BC572" s="3" t="s">
        <v>153</v>
      </c>
      <c r="BD572" s="3" t="s">
        <v>153</v>
      </c>
      <c r="BE572" s="3" t="s">
        <v>164</v>
      </c>
      <c r="BF572" s="3" t="s">
        <v>156</v>
      </c>
      <c r="BG572" s="3" t="s">
        <v>156</v>
      </c>
      <c r="BH572" s="3" t="s">
        <v>156</v>
      </c>
      <c r="BI572" s="3" t="s">
        <v>193</v>
      </c>
      <c r="BJ572" s="3" t="s">
        <v>193</v>
      </c>
      <c r="BK572" s="3" t="s">
        <v>193</v>
      </c>
      <c r="BL572" s="3" t="s">
        <v>193</v>
      </c>
      <c r="BM572" s="3" t="s">
        <v>193</v>
      </c>
      <c r="BN572" s="3" t="s">
        <v>193</v>
      </c>
      <c r="BO572" s="3" t="s">
        <v>193</v>
      </c>
      <c r="BP572" s="3" t="s">
        <v>193</v>
      </c>
      <c r="BQ572" s="3" t="s">
        <v>166</v>
      </c>
      <c r="BR572" s="3" t="s">
        <v>166</v>
      </c>
      <c r="BS572" s="3" t="s">
        <v>196</v>
      </c>
      <c r="BT572" s="3" t="s">
        <v>166</v>
      </c>
      <c r="BU572" s="3" t="s">
        <v>166</v>
      </c>
      <c r="BV572" s="3" t="s">
        <v>196</v>
      </c>
      <c r="BW572" s="3" t="s">
        <v>196</v>
      </c>
      <c r="BX572" s="3" t="s">
        <v>165</v>
      </c>
      <c r="BY572" s="3" t="s">
        <v>165</v>
      </c>
      <c r="BZ572" s="3" t="s">
        <v>165</v>
      </c>
      <c r="CA572" s="3" t="s">
        <v>165</v>
      </c>
      <c r="CB572" s="3" t="s">
        <v>155</v>
      </c>
      <c r="CF572" s="3" t="s">
        <v>155</v>
      </c>
      <c r="CG572" s="3" t="s">
        <v>155</v>
      </c>
      <c r="CH572" s="3">
        <v>0.0</v>
      </c>
      <c r="CI572" s="3" t="s">
        <v>172</v>
      </c>
      <c r="CS572" s="3" t="s">
        <v>155</v>
      </c>
      <c r="CY572" s="3" t="s">
        <v>180</v>
      </c>
      <c r="CZ572" s="3" t="s">
        <v>179</v>
      </c>
      <c r="DA572" s="3" t="s">
        <v>200</v>
      </c>
      <c r="DB572" s="3" t="s">
        <v>200</v>
      </c>
      <c r="DC572" s="3" t="s">
        <v>179</v>
      </c>
      <c r="DD572" s="3" t="s">
        <v>200</v>
      </c>
      <c r="DE572" s="3" t="s">
        <v>200</v>
      </c>
      <c r="DF572" s="3" t="s">
        <v>180</v>
      </c>
      <c r="DG572" s="3" t="s">
        <v>230</v>
      </c>
      <c r="DH572" s="3" t="s">
        <v>180</v>
      </c>
      <c r="DI572" s="3" t="s">
        <v>180</v>
      </c>
      <c r="DJ572" s="3" t="s">
        <v>230</v>
      </c>
      <c r="DK572" s="3" t="s">
        <v>196</v>
      </c>
      <c r="DL572" s="3" t="s">
        <v>196</v>
      </c>
      <c r="DM572" s="3" t="s">
        <v>196</v>
      </c>
      <c r="DN572" s="3" t="s">
        <v>196</v>
      </c>
      <c r="DO572" s="3" t="s">
        <v>196</v>
      </c>
      <c r="DP572" s="3" t="s">
        <v>196</v>
      </c>
      <c r="DQ572" s="3" t="s">
        <v>196</v>
      </c>
      <c r="DR572" s="3" t="s">
        <v>196</v>
      </c>
      <c r="DS572" s="3" t="s">
        <v>196</v>
      </c>
      <c r="DT572" s="3" t="s">
        <v>196</v>
      </c>
      <c r="DU572" s="3" t="s">
        <v>196</v>
      </c>
      <c r="DV572" s="3" t="s">
        <v>196</v>
      </c>
      <c r="DW572" s="3" t="s">
        <v>196</v>
      </c>
      <c r="DX572" s="3" t="s">
        <v>196</v>
      </c>
      <c r="DY572" s="3" t="s">
        <v>196</v>
      </c>
      <c r="DZ572" s="3" t="s">
        <v>196</v>
      </c>
      <c r="EA572" s="3" t="s">
        <v>155</v>
      </c>
      <c r="EB572" s="3" t="s">
        <v>155</v>
      </c>
      <c r="EC572" s="3" t="s">
        <v>155</v>
      </c>
      <c r="ED572" s="3" t="s">
        <v>155</v>
      </c>
      <c r="EE572" s="3" t="s">
        <v>155</v>
      </c>
      <c r="EF572" s="3" t="s">
        <v>155</v>
      </c>
      <c r="EG572" s="3" t="s">
        <v>155</v>
      </c>
      <c r="EH572" s="3" t="s">
        <v>204</v>
      </c>
      <c r="EI572" s="3" t="s">
        <v>215</v>
      </c>
      <c r="EJ572" s="3" t="s">
        <v>204</v>
      </c>
      <c r="EK572" s="3" t="s">
        <v>222</v>
      </c>
      <c r="EL572" s="3" t="s">
        <v>182</v>
      </c>
      <c r="EM572" s="3" t="s">
        <v>247</v>
      </c>
      <c r="EN572" s="3" t="s">
        <v>222</v>
      </c>
      <c r="EO572" s="3" t="s">
        <v>192</v>
      </c>
      <c r="EP572" s="3" t="s">
        <v>192</v>
      </c>
      <c r="EQ572" s="3" t="s">
        <v>192</v>
      </c>
      <c r="ER572" s="3" t="s">
        <v>192</v>
      </c>
      <c r="ES572" s="3" t="s">
        <v>192</v>
      </c>
      <c r="ET572" s="3" t="s">
        <v>192</v>
      </c>
      <c r="EU572" s="3" t="s">
        <v>205</v>
      </c>
      <c r="EV572" s="3" t="s">
        <v>884</v>
      </c>
      <c r="EW572" s="4" t="str">
        <f>TEXT("6293685438718024272","0")</f>
        <v>6293685438718024272</v>
      </c>
    </row>
    <row r="573">
      <c r="A573" s="2">
        <v>45864.88706018519</v>
      </c>
      <c r="B573" s="3" t="s">
        <v>153</v>
      </c>
      <c r="C573" s="3" t="s">
        <v>155</v>
      </c>
      <c r="E573" s="3" t="s">
        <v>155</v>
      </c>
      <c r="F573" s="3" t="s">
        <v>155</v>
      </c>
      <c r="G573" s="3" t="s">
        <v>153</v>
      </c>
      <c r="I573" s="3" t="s">
        <v>158</v>
      </c>
      <c r="N573" s="3" t="s">
        <v>158</v>
      </c>
      <c r="R573" s="3" t="s">
        <v>157</v>
      </c>
      <c r="X573" s="3" t="s">
        <v>158</v>
      </c>
      <c r="AC573" s="3" t="s">
        <v>158</v>
      </c>
      <c r="AG573" s="3" t="s">
        <v>208</v>
      </c>
      <c r="AH573" s="3">
        <v>2023.0</v>
      </c>
      <c r="AI573" s="3" t="s">
        <v>160</v>
      </c>
      <c r="AO573" s="3" t="s">
        <v>155</v>
      </c>
      <c r="AP573" s="3" t="s">
        <v>190</v>
      </c>
      <c r="AQ573" s="3" t="s">
        <v>190</v>
      </c>
      <c r="AR573" s="3" t="s">
        <v>190</v>
      </c>
      <c r="AS573" s="3" t="s">
        <v>250</v>
      </c>
      <c r="AT573" s="3" t="s">
        <v>218</v>
      </c>
      <c r="AU573" s="3" t="s">
        <v>153</v>
      </c>
      <c r="AV573" s="3" t="s">
        <v>155</v>
      </c>
      <c r="BD573" s="3" t="s">
        <v>153</v>
      </c>
      <c r="BE573" s="3" t="s">
        <v>156</v>
      </c>
      <c r="BF573" s="3" t="s">
        <v>227</v>
      </c>
      <c r="BG573" s="3" t="s">
        <v>156</v>
      </c>
      <c r="BH573" s="3" t="s">
        <v>220</v>
      </c>
      <c r="BI573" s="3" t="s">
        <v>192</v>
      </c>
      <c r="BJ573" s="3" t="s">
        <v>192</v>
      </c>
      <c r="BK573" s="3" t="s">
        <v>192</v>
      </c>
      <c r="BL573" s="3" t="s">
        <v>195</v>
      </c>
      <c r="BM573" s="3" t="s">
        <v>192</v>
      </c>
      <c r="BN573" s="3" t="s">
        <v>194</v>
      </c>
      <c r="BO573" s="3" t="s">
        <v>193</v>
      </c>
      <c r="BP573" s="3" t="s">
        <v>195</v>
      </c>
      <c r="BQ573" s="3" t="s">
        <v>196</v>
      </c>
      <c r="BR573" s="3" t="s">
        <v>196</v>
      </c>
      <c r="BS573" s="3" t="s">
        <v>181</v>
      </c>
      <c r="BT573" s="3" t="s">
        <v>196</v>
      </c>
      <c r="BU573" s="3" t="s">
        <v>197</v>
      </c>
      <c r="BV573" s="3" t="s">
        <v>196</v>
      </c>
      <c r="BW573" s="3" t="s">
        <v>197</v>
      </c>
      <c r="BX573" s="3" t="s">
        <v>192</v>
      </c>
      <c r="BY573" s="3" t="s">
        <v>192</v>
      </c>
      <c r="BZ573" s="3" t="s">
        <v>192</v>
      </c>
      <c r="CA573" s="3" t="s">
        <v>192</v>
      </c>
      <c r="CB573" s="3" t="s">
        <v>155</v>
      </c>
      <c r="CF573" s="3" t="s">
        <v>316</v>
      </c>
      <c r="CG573" s="3" t="s">
        <v>256</v>
      </c>
      <c r="CH573" s="3">
        <v>2.0</v>
      </c>
      <c r="CI573" s="3" t="s">
        <v>172</v>
      </c>
      <c r="CS573" s="3" t="s">
        <v>155</v>
      </c>
      <c r="CY573" s="3" t="s">
        <v>221</v>
      </c>
      <c r="CZ573" s="3" t="s">
        <v>179</v>
      </c>
      <c r="DA573" s="3" t="s">
        <v>179</v>
      </c>
      <c r="DB573" s="3" t="s">
        <v>179</v>
      </c>
      <c r="DC573" s="3" t="s">
        <v>179</v>
      </c>
      <c r="DD573" s="3" t="s">
        <v>179</v>
      </c>
      <c r="DE573" s="3" t="s">
        <v>199</v>
      </c>
      <c r="DF573" s="3" t="s">
        <v>230</v>
      </c>
      <c r="DG573" s="3" t="s">
        <v>180</v>
      </c>
      <c r="DH573" s="3" t="s">
        <v>180</v>
      </c>
      <c r="DI573" s="3" t="s">
        <v>180</v>
      </c>
      <c r="DJ573" s="3" t="s">
        <v>180</v>
      </c>
      <c r="DK573" s="3" t="s">
        <v>196</v>
      </c>
      <c r="DL573" s="3" t="s">
        <v>196</v>
      </c>
      <c r="DM573" s="3" t="s">
        <v>196</v>
      </c>
      <c r="DN573" s="3" t="s">
        <v>197</v>
      </c>
      <c r="DO573" s="3" t="s">
        <v>181</v>
      </c>
      <c r="DP573" s="3" t="s">
        <v>181</v>
      </c>
      <c r="DQ573" s="3" t="s">
        <v>196</v>
      </c>
      <c r="DR573" s="3" t="s">
        <v>197</v>
      </c>
      <c r="DS573" s="3" t="s">
        <v>196</v>
      </c>
      <c r="DT573" s="3" t="s">
        <v>196</v>
      </c>
      <c r="DU573" s="3" t="s">
        <v>196</v>
      </c>
      <c r="DV573" s="3" t="s">
        <v>181</v>
      </c>
      <c r="DW573" s="3" t="s">
        <v>181</v>
      </c>
      <c r="DX573" s="3" t="s">
        <v>197</v>
      </c>
      <c r="DY573" s="3" t="s">
        <v>196</v>
      </c>
      <c r="DZ573" s="3" t="s">
        <v>197</v>
      </c>
      <c r="EA573" s="3" t="s">
        <v>155</v>
      </c>
      <c r="EB573" s="3" t="s">
        <v>214</v>
      </c>
      <c r="EC573" s="3" t="s">
        <v>155</v>
      </c>
      <c r="ED573" s="3" t="s">
        <v>155</v>
      </c>
      <c r="EE573" s="3" t="s">
        <v>155</v>
      </c>
      <c r="EF573" s="3" t="s">
        <v>155</v>
      </c>
      <c r="EG573" s="3" t="s">
        <v>214</v>
      </c>
      <c r="EH573" s="3" t="s">
        <v>222</v>
      </c>
      <c r="EI573" s="3" t="s">
        <v>215</v>
      </c>
      <c r="EJ573" s="3" t="s">
        <v>222</v>
      </c>
      <c r="EK573" s="3" t="s">
        <v>182</v>
      </c>
      <c r="EL573" s="3" t="s">
        <v>182</v>
      </c>
      <c r="EM573" s="3" t="s">
        <v>215</v>
      </c>
      <c r="EN573" s="3" t="s">
        <v>215</v>
      </c>
      <c r="EO573" s="3" t="s">
        <v>192</v>
      </c>
      <c r="EP573" s="3" t="s">
        <v>192</v>
      </c>
      <c r="EQ573" s="3" t="s">
        <v>205</v>
      </c>
      <c r="ER573" s="3" t="s">
        <v>205</v>
      </c>
      <c r="ES573" s="3" t="s">
        <v>206</v>
      </c>
      <c r="ET573" s="3" t="s">
        <v>192</v>
      </c>
      <c r="EU573" s="3" t="s">
        <v>192</v>
      </c>
      <c r="EV573" s="3" t="s">
        <v>885</v>
      </c>
      <c r="EW573" s="4" t="str">
        <f>TEXT("6293882420907691432","0")</f>
        <v>6293882420907691432</v>
      </c>
    </row>
    <row r="574">
      <c r="A574" s="2">
        <v>45864.996087962965</v>
      </c>
      <c r="B574" s="3" t="s">
        <v>153</v>
      </c>
      <c r="C574" s="3" t="s">
        <v>155</v>
      </c>
      <c r="E574" s="3" t="s">
        <v>155</v>
      </c>
      <c r="F574" s="3" t="s">
        <v>155</v>
      </c>
      <c r="G574" s="3" t="s">
        <v>155</v>
      </c>
      <c r="J574" s="3" t="s">
        <v>186</v>
      </c>
      <c r="O574" s="3" t="s">
        <v>186</v>
      </c>
      <c r="T574" s="3" t="s">
        <v>186</v>
      </c>
      <c r="X574" s="3" t="s">
        <v>158</v>
      </c>
      <c r="AD574" s="3" t="s">
        <v>186</v>
      </c>
      <c r="AG574" s="3" t="s">
        <v>217</v>
      </c>
      <c r="AH574" s="3">
        <v>2021.0</v>
      </c>
      <c r="AI574" s="3" t="s">
        <v>279</v>
      </c>
      <c r="AO574" s="3" t="s">
        <v>153</v>
      </c>
      <c r="AP574" s="3" t="s">
        <v>190</v>
      </c>
      <c r="AQ574" s="3" t="s">
        <v>190</v>
      </c>
      <c r="AR574" s="3" t="s">
        <v>190</v>
      </c>
      <c r="AS574" s="3" t="s">
        <v>210</v>
      </c>
      <c r="AT574" s="3" t="s">
        <v>234</v>
      </c>
      <c r="AU574" s="3" t="s">
        <v>153</v>
      </c>
      <c r="AV574" s="3" t="s">
        <v>153</v>
      </c>
      <c r="AW574" s="3" t="s">
        <v>163</v>
      </c>
      <c r="AX574" s="3" t="s">
        <v>153</v>
      </c>
      <c r="AY574" s="3" t="s">
        <v>244</v>
      </c>
      <c r="AZ574" s="3" t="s">
        <v>153</v>
      </c>
      <c r="BA574" s="3" t="s">
        <v>153</v>
      </c>
      <c r="BB574" s="3" t="s">
        <v>155</v>
      </c>
      <c r="BC574" s="3" t="s">
        <v>155</v>
      </c>
      <c r="BD574" s="3" t="s">
        <v>153</v>
      </c>
      <c r="BE574" s="3" t="s">
        <v>227</v>
      </c>
      <c r="BF574" s="3" t="s">
        <v>227</v>
      </c>
      <c r="BG574" s="3" t="s">
        <v>227</v>
      </c>
      <c r="BH574" s="3" t="s">
        <v>227</v>
      </c>
      <c r="BI574" s="3" t="s">
        <v>195</v>
      </c>
      <c r="BJ574" s="3" t="s">
        <v>195</v>
      </c>
      <c r="BK574" s="3" t="s">
        <v>195</v>
      </c>
      <c r="BL574" s="3" t="s">
        <v>195</v>
      </c>
      <c r="BM574" s="3" t="s">
        <v>195</v>
      </c>
      <c r="BN574" s="3" t="s">
        <v>195</v>
      </c>
      <c r="BO574" s="3" t="s">
        <v>195</v>
      </c>
      <c r="BP574" s="3" t="s">
        <v>195</v>
      </c>
      <c r="BQ574" s="3" t="s">
        <v>181</v>
      </c>
      <c r="BR574" s="3" t="s">
        <v>181</v>
      </c>
      <c r="BS574" s="3" t="s">
        <v>196</v>
      </c>
      <c r="BT574" s="3" t="s">
        <v>196</v>
      </c>
      <c r="BU574" s="3" t="s">
        <v>196</v>
      </c>
      <c r="BV574" s="3" t="s">
        <v>196</v>
      </c>
      <c r="BW574" s="3" t="s">
        <v>196</v>
      </c>
      <c r="BX574" s="3" t="s">
        <v>195</v>
      </c>
      <c r="BY574" s="3" t="s">
        <v>195</v>
      </c>
      <c r="BZ574" s="3" t="s">
        <v>195</v>
      </c>
      <c r="CA574" s="3" t="s">
        <v>195</v>
      </c>
      <c r="CB574" s="3" t="s">
        <v>155</v>
      </c>
      <c r="CF574" s="3" t="s">
        <v>155</v>
      </c>
      <c r="CG574" s="3" t="s">
        <v>240</v>
      </c>
      <c r="CH574" s="3">
        <v>1.0</v>
      </c>
      <c r="CI574" s="3" t="s">
        <v>172</v>
      </c>
      <c r="CS574" s="3" t="s">
        <v>155</v>
      </c>
      <c r="CY574" s="3" t="s">
        <v>180</v>
      </c>
      <c r="CZ574" s="3" t="s">
        <v>179</v>
      </c>
      <c r="DA574" s="3" t="s">
        <v>179</v>
      </c>
      <c r="DB574" s="3" t="s">
        <v>179</v>
      </c>
      <c r="DC574" s="3" t="s">
        <v>179</v>
      </c>
      <c r="DD574" s="3" t="s">
        <v>179</v>
      </c>
      <c r="DE574" s="3" t="s">
        <v>179</v>
      </c>
      <c r="DF574" s="3" t="s">
        <v>180</v>
      </c>
      <c r="DG574" s="3" t="s">
        <v>180</v>
      </c>
      <c r="DH574" s="3" t="s">
        <v>180</v>
      </c>
      <c r="DI574" s="3" t="s">
        <v>180</v>
      </c>
      <c r="DJ574" s="3" t="s">
        <v>180</v>
      </c>
      <c r="DK574" s="3" t="s">
        <v>196</v>
      </c>
      <c r="DL574" s="3" t="s">
        <v>196</v>
      </c>
      <c r="DM574" s="3" t="s">
        <v>196</v>
      </c>
      <c r="DN574" s="3" t="s">
        <v>196</v>
      </c>
      <c r="DO574" s="3" t="s">
        <v>196</v>
      </c>
      <c r="DP574" s="3" t="s">
        <v>196</v>
      </c>
      <c r="DQ574" s="3" t="s">
        <v>196</v>
      </c>
      <c r="DR574" s="3" t="s">
        <v>196</v>
      </c>
      <c r="DS574" s="3" t="s">
        <v>196</v>
      </c>
      <c r="DT574" s="3" t="s">
        <v>196</v>
      </c>
      <c r="DU574" s="3" t="s">
        <v>196</v>
      </c>
      <c r="DV574" s="3" t="s">
        <v>196</v>
      </c>
      <c r="DW574" s="3" t="s">
        <v>196</v>
      </c>
      <c r="DX574" s="3" t="s">
        <v>196</v>
      </c>
      <c r="DY574" s="3" t="s">
        <v>196</v>
      </c>
      <c r="DZ574" s="3" t="s">
        <v>196</v>
      </c>
      <c r="EA574" s="3" t="s">
        <v>155</v>
      </c>
      <c r="EB574" s="3" t="s">
        <v>155</v>
      </c>
      <c r="EC574" s="3" t="s">
        <v>155</v>
      </c>
      <c r="ED574" s="3" t="s">
        <v>155</v>
      </c>
      <c r="EE574" s="3" t="s">
        <v>155</v>
      </c>
      <c r="EF574" s="3" t="s">
        <v>155</v>
      </c>
      <c r="EG574" s="3" t="s">
        <v>155</v>
      </c>
      <c r="EH574" s="3" t="s">
        <v>222</v>
      </c>
      <c r="EI574" s="3" t="s">
        <v>247</v>
      </c>
      <c r="EJ574" s="3" t="s">
        <v>222</v>
      </c>
      <c r="EK574" s="3" t="s">
        <v>222</v>
      </c>
      <c r="EL574" s="3" t="s">
        <v>182</v>
      </c>
      <c r="EM574" s="3" t="s">
        <v>247</v>
      </c>
      <c r="EN574" s="3" t="s">
        <v>215</v>
      </c>
      <c r="EO574" s="3" t="s">
        <v>206</v>
      </c>
      <c r="EP574" s="3" t="s">
        <v>206</v>
      </c>
      <c r="EQ574" s="3" t="s">
        <v>206</v>
      </c>
      <c r="ER574" s="3" t="s">
        <v>206</v>
      </c>
      <c r="ES574" s="3" t="s">
        <v>206</v>
      </c>
      <c r="ET574" s="3" t="s">
        <v>206</v>
      </c>
      <c r="EU574" s="3" t="s">
        <v>206</v>
      </c>
      <c r="EV574" s="3" t="s">
        <v>886</v>
      </c>
      <c r="EW574" s="4" t="str">
        <f>TEXT("6293976622076776311","0")</f>
        <v>6293976622076776311</v>
      </c>
    </row>
    <row r="575">
      <c r="A575" s="2">
        <v>45865.417662037034</v>
      </c>
      <c r="B575" s="3" t="s">
        <v>153</v>
      </c>
      <c r="C575" s="3" t="s">
        <v>155</v>
      </c>
      <c r="E575" s="3" t="s">
        <v>155</v>
      </c>
      <c r="F575" s="3" t="s">
        <v>155</v>
      </c>
      <c r="G575" s="3" t="s">
        <v>155</v>
      </c>
      <c r="J575" s="3" t="s">
        <v>186</v>
      </c>
      <c r="N575" s="3" t="s">
        <v>158</v>
      </c>
      <c r="R575" s="3" t="s">
        <v>157</v>
      </c>
      <c r="W575" s="3" t="s">
        <v>157</v>
      </c>
      <c r="AB575" s="3" t="s">
        <v>157</v>
      </c>
      <c r="AG575" s="3" t="s">
        <v>224</v>
      </c>
      <c r="AH575" s="3">
        <v>2020.0</v>
      </c>
      <c r="AI575" s="3" t="s">
        <v>187</v>
      </c>
      <c r="AK575" s="3" t="s">
        <v>258</v>
      </c>
      <c r="AN575" s="3" t="s">
        <v>246</v>
      </c>
      <c r="AP575" s="3" t="s">
        <v>190</v>
      </c>
      <c r="AQ575" s="3" t="s">
        <v>210</v>
      </c>
      <c r="AR575" s="3" t="s">
        <v>250</v>
      </c>
      <c r="AS575" s="3" t="s">
        <v>243</v>
      </c>
      <c r="AT575" s="3" t="s">
        <v>162</v>
      </c>
      <c r="AU575" s="3" t="s">
        <v>155</v>
      </c>
      <c r="BD575" s="3" t="s">
        <v>153</v>
      </c>
      <c r="BE575" s="3" t="s">
        <v>156</v>
      </c>
      <c r="BF575" s="3" t="s">
        <v>191</v>
      </c>
      <c r="BG575" s="3" t="s">
        <v>156</v>
      </c>
      <c r="BH575" s="3" t="s">
        <v>191</v>
      </c>
      <c r="BI575" s="3" t="s">
        <v>195</v>
      </c>
      <c r="BJ575" s="3" t="s">
        <v>193</v>
      </c>
      <c r="BK575" s="3" t="s">
        <v>193</v>
      </c>
      <c r="BL575" s="3" t="s">
        <v>193</v>
      </c>
      <c r="BM575" s="3" t="s">
        <v>165</v>
      </c>
      <c r="BN575" s="3" t="s">
        <v>165</v>
      </c>
      <c r="BO575" s="3" t="s">
        <v>165</v>
      </c>
      <c r="BP575" s="3" t="s">
        <v>165</v>
      </c>
      <c r="BQ575" s="3" t="s">
        <v>197</v>
      </c>
      <c r="BR575" s="3" t="s">
        <v>197</v>
      </c>
      <c r="BS575" s="3" t="s">
        <v>196</v>
      </c>
      <c r="BT575" s="3" t="s">
        <v>196</v>
      </c>
      <c r="BU575" s="3" t="s">
        <v>197</v>
      </c>
      <c r="BV575" s="3" t="s">
        <v>197</v>
      </c>
      <c r="BW575" s="3" t="s">
        <v>197</v>
      </c>
      <c r="CB575" s="3" t="s">
        <v>155</v>
      </c>
      <c r="CF575" s="3" t="s">
        <v>155</v>
      </c>
      <c r="CG575" s="3" t="s">
        <v>155</v>
      </c>
      <c r="CH575" s="3">
        <v>0.0</v>
      </c>
      <c r="CI575" s="3" t="s">
        <v>172</v>
      </c>
      <c r="CS575" s="3" t="s">
        <v>155</v>
      </c>
      <c r="CY575" s="3" t="s">
        <v>180</v>
      </c>
      <c r="CZ575" s="3" t="s">
        <v>179</v>
      </c>
      <c r="DA575" s="3" t="s">
        <v>179</v>
      </c>
      <c r="DB575" s="3" t="s">
        <v>179</v>
      </c>
      <c r="DC575" s="3" t="s">
        <v>200</v>
      </c>
      <c r="DD575" s="3" t="s">
        <v>200</v>
      </c>
      <c r="DE575" s="3" t="s">
        <v>200</v>
      </c>
      <c r="DF575" s="3" t="s">
        <v>180</v>
      </c>
      <c r="DG575" s="3" t="s">
        <v>230</v>
      </c>
      <c r="DH575" s="3" t="s">
        <v>230</v>
      </c>
      <c r="DI575" s="3" t="s">
        <v>180</v>
      </c>
      <c r="DJ575" s="3" t="s">
        <v>230</v>
      </c>
      <c r="DK575" s="3" t="s">
        <v>196</v>
      </c>
      <c r="DL575" s="3" t="s">
        <v>196</v>
      </c>
      <c r="DM575" s="3" t="s">
        <v>197</v>
      </c>
      <c r="DN575" s="3" t="s">
        <v>202</v>
      </c>
      <c r="DO575" s="3" t="s">
        <v>202</v>
      </c>
      <c r="DP575" s="3" t="s">
        <v>202</v>
      </c>
      <c r="DQ575" s="3" t="s">
        <v>197</v>
      </c>
      <c r="DR575" s="3" t="s">
        <v>197</v>
      </c>
      <c r="DS575" s="3" t="s">
        <v>196</v>
      </c>
      <c r="DT575" s="3" t="s">
        <v>181</v>
      </c>
      <c r="DU575" s="3" t="s">
        <v>197</v>
      </c>
      <c r="DV575" s="3" t="s">
        <v>197</v>
      </c>
      <c r="DW575" s="3" t="s">
        <v>197</v>
      </c>
      <c r="DX575" s="3" t="s">
        <v>197</v>
      </c>
      <c r="DY575" s="3" t="s">
        <v>197</v>
      </c>
      <c r="DZ575" s="3" t="s">
        <v>197</v>
      </c>
      <c r="EA575" s="3" t="s">
        <v>155</v>
      </c>
      <c r="EB575" s="3" t="s">
        <v>155</v>
      </c>
      <c r="EC575" s="3" t="s">
        <v>155</v>
      </c>
      <c r="ED575" s="3" t="s">
        <v>155</v>
      </c>
      <c r="EE575" s="3" t="s">
        <v>155</v>
      </c>
      <c r="EF575" s="3" t="s">
        <v>155</v>
      </c>
      <c r="EG575" s="3" t="s">
        <v>155</v>
      </c>
      <c r="EH575" s="3" t="s">
        <v>204</v>
      </c>
      <c r="EI575" s="3" t="s">
        <v>204</v>
      </c>
      <c r="EJ575" s="3" t="s">
        <v>204</v>
      </c>
      <c r="EK575" s="3" t="s">
        <v>204</v>
      </c>
      <c r="EL575" s="3" t="s">
        <v>182</v>
      </c>
      <c r="EM575" s="3" t="s">
        <v>204</v>
      </c>
      <c r="EN575" s="3" t="s">
        <v>222</v>
      </c>
      <c r="EO575" s="3" t="s">
        <v>183</v>
      </c>
      <c r="EP575" s="3" t="s">
        <v>183</v>
      </c>
      <c r="EQ575" s="3" t="s">
        <v>183</v>
      </c>
      <c r="ER575" s="3" t="s">
        <v>183</v>
      </c>
      <c r="ES575" s="3" t="s">
        <v>183</v>
      </c>
      <c r="ET575" s="3" t="s">
        <v>183</v>
      </c>
      <c r="EU575" s="3" t="s">
        <v>183</v>
      </c>
      <c r="EV575" s="3" t="s">
        <v>887</v>
      </c>
      <c r="EW575" s="4" t="str">
        <f>TEXT("6294340861981646250","0")</f>
        <v>6294340861981646250</v>
      </c>
    </row>
    <row r="576">
      <c r="A576" s="2">
        <v>45865.675162037034</v>
      </c>
      <c r="B576" s="3" t="s">
        <v>153</v>
      </c>
      <c r="C576" s="3" t="s">
        <v>153</v>
      </c>
      <c r="D576" s="3" t="s">
        <v>284</v>
      </c>
      <c r="E576" s="3" t="s">
        <v>155</v>
      </c>
      <c r="F576" s="3" t="s">
        <v>155</v>
      </c>
      <c r="G576" s="3" t="s">
        <v>155</v>
      </c>
      <c r="I576" s="3" t="s">
        <v>158</v>
      </c>
      <c r="N576" s="3" t="s">
        <v>158</v>
      </c>
      <c r="S576" s="3" t="s">
        <v>158</v>
      </c>
      <c r="AA576" s="3" t="s">
        <v>156</v>
      </c>
      <c r="AF576" s="3" t="s">
        <v>156</v>
      </c>
      <c r="AG576" s="3" t="s">
        <v>159</v>
      </c>
      <c r="AH576" s="3">
        <v>1992.0</v>
      </c>
      <c r="AI576" s="3" t="s">
        <v>187</v>
      </c>
      <c r="AL576" s="3" t="s">
        <v>237</v>
      </c>
      <c r="AN576" s="3" t="s">
        <v>270</v>
      </c>
      <c r="AP576" s="3" t="s">
        <v>210</v>
      </c>
      <c r="AQ576" s="3" t="s">
        <v>210</v>
      </c>
      <c r="AR576" s="3" t="s">
        <v>250</v>
      </c>
      <c r="AS576" s="3" t="s">
        <v>210</v>
      </c>
      <c r="AT576" s="3" t="s">
        <v>234</v>
      </c>
      <c r="AU576" s="3" t="s">
        <v>153</v>
      </c>
      <c r="AV576" s="3" t="s">
        <v>155</v>
      </c>
      <c r="BD576" s="3" t="s">
        <v>153</v>
      </c>
      <c r="BE576" s="3" t="s">
        <v>164</v>
      </c>
      <c r="BF576" s="3" t="s">
        <v>213</v>
      </c>
      <c r="BG576" s="3" t="s">
        <v>191</v>
      </c>
      <c r="BH576" s="3" t="s">
        <v>191</v>
      </c>
      <c r="BI576" s="3" t="s">
        <v>192</v>
      </c>
      <c r="BJ576" s="3" t="s">
        <v>195</v>
      </c>
      <c r="BK576" s="3" t="s">
        <v>192</v>
      </c>
      <c r="BL576" s="3" t="s">
        <v>194</v>
      </c>
      <c r="BM576" s="3" t="s">
        <v>195</v>
      </c>
      <c r="BN576" s="3" t="s">
        <v>195</v>
      </c>
      <c r="BO576" s="3" t="s">
        <v>165</v>
      </c>
      <c r="BP576" s="3" t="s">
        <v>193</v>
      </c>
      <c r="BQ576" s="3" t="s">
        <v>181</v>
      </c>
      <c r="BR576" s="3" t="s">
        <v>197</v>
      </c>
      <c r="BS576" s="3" t="s">
        <v>166</v>
      </c>
      <c r="BT576" s="3" t="s">
        <v>166</v>
      </c>
      <c r="BU576" s="3" t="s">
        <v>166</v>
      </c>
      <c r="BV576" s="3" t="s">
        <v>166</v>
      </c>
      <c r="BW576" s="3" t="s">
        <v>166</v>
      </c>
      <c r="BX576" s="3" t="s">
        <v>195</v>
      </c>
      <c r="BY576" s="3" t="s">
        <v>193</v>
      </c>
      <c r="BZ576" s="3" t="s">
        <v>165</v>
      </c>
      <c r="CA576" s="3" t="s">
        <v>195</v>
      </c>
      <c r="CB576" s="3" t="s">
        <v>155</v>
      </c>
      <c r="CF576" s="3" t="s">
        <v>155</v>
      </c>
      <c r="CG576" s="3" t="s">
        <v>155</v>
      </c>
      <c r="CH576" s="3">
        <v>1.0</v>
      </c>
      <c r="CI576" s="3" t="s">
        <v>172</v>
      </c>
      <c r="CS576" s="3" t="s">
        <v>155</v>
      </c>
      <c r="CY576" s="3" t="s">
        <v>221</v>
      </c>
      <c r="CZ576" s="3" t="s">
        <v>199</v>
      </c>
      <c r="DA576" s="3" t="s">
        <v>229</v>
      </c>
      <c r="DB576" s="3" t="s">
        <v>229</v>
      </c>
      <c r="DC576" s="3" t="s">
        <v>200</v>
      </c>
      <c r="DD576" s="3" t="s">
        <v>200</v>
      </c>
      <c r="DE576" s="3" t="s">
        <v>200</v>
      </c>
      <c r="DF576" s="3" t="s">
        <v>180</v>
      </c>
      <c r="DG576" s="3" t="s">
        <v>230</v>
      </c>
      <c r="DH576" s="3" t="s">
        <v>230</v>
      </c>
      <c r="DI576" s="3" t="s">
        <v>230</v>
      </c>
      <c r="DJ576" s="3" t="s">
        <v>230</v>
      </c>
      <c r="DK576" s="3" t="s">
        <v>197</v>
      </c>
      <c r="DL576" s="3" t="s">
        <v>197</v>
      </c>
      <c r="DM576" s="3" t="s">
        <v>196</v>
      </c>
      <c r="DN576" s="3" t="s">
        <v>202</v>
      </c>
      <c r="DO576" s="3" t="s">
        <v>202</v>
      </c>
      <c r="DP576" s="3" t="s">
        <v>202</v>
      </c>
      <c r="DQ576" s="3" t="s">
        <v>202</v>
      </c>
      <c r="DR576" s="3" t="s">
        <v>197</v>
      </c>
      <c r="DS576" s="3" t="s">
        <v>203</v>
      </c>
      <c r="DT576" s="3" t="s">
        <v>203</v>
      </c>
      <c r="DU576" s="3" t="s">
        <v>202</v>
      </c>
      <c r="DV576" s="3" t="s">
        <v>202</v>
      </c>
      <c r="DW576" s="3" t="s">
        <v>202</v>
      </c>
      <c r="DX576" s="3" t="s">
        <v>197</v>
      </c>
      <c r="DY576" s="3" t="s">
        <v>202</v>
      </c>
      <c r="DZ576" s="3" t="s">
        <v>202</v>
      </c>
      <c r="EA576" s="3" t="s">
        <v>155</v>
      </c>
      <c r="EB576" s="3" t="s">
        <v>155</v>
      </c>
      <c r="EC576" s="3" t="s">
        <v>155</v>
      </c>
      <c r="ED576" s="3" t="s">
        <v>155</v>
      </c>
      <c r="EE576" s="3" t="s">
        <v>155</v>
      </c>
      <c r="EF576" s="3" t="s">
        <v>155</v>
      </c>
      <c r="EG576" s="3" t="s">
        <v>155</v>
      </c>
      <c r="EH576" s="3" t="s">
        <v>247</v>
      </c>
      <c r="EI576" s="3" t="s">
        <v>182</v>
      </c>
      <c r="EJ576" s="3" t="s">
        <v>215</v>
      </c>
      <c r="EK576" s="3" t="s">
        <v>247</v>
      </c>
      <c r="EL576" s="3" t="s">
        <v>182</v>
      </c>
      <c r="EM576" s="3" t="s">
        <v>215</v>
      </c>
      <c r="EN576" s="3" t="s">
        <v>182</v>
      </c>
      <c r="EO576" s="3" t="s">
        <v>192</v>
      </c>
      <c r="EP576" s="3" t="s">
        <v>192</v>
      </c>
      <c r="EQ576" s="3" t="s">
        <v>206</v>
      </c>
      <c r="ER576" s="3" t="s">
        <v>193</v>
      </c>
      <c r="ES576" s="3" t="s">
        <v>205</v>
      </c>
      <c r="ET576" s="3" t="s">
        <v>183</v>
      </c>
      <c r="EU576" s="3" t="s">
        <v>205</v>
      </c>
      <c r="EV576" s="3" t="s">
        <v>888</v>
      </c>
      <c r="EW576" s="4" t="str">
        <f>TEXT("6294563345999151412","0")</f>
        <v>6294563345999151412</v>
      </c>
    </row>
    <row r="577">
      <c r="A577" s="2">
        <v>45865.73857638889</v>
      </c>
      <c r="B577" s="3" t="s">
        <v>153</v>
      </c>
      <c r="C577" s="3" t="s">
        <v>155</v>
      </c>
      <c r="E577" s="3" t="s">
        <v>153</v>
      </c>
      <c r="F577" s="3" t="s">
        <v>153</v>
      </c>
      <c r="G577" s="3" t="s">
        <v>155</v>
      </c>
      <c r="J577" s="3" t="s">
        <v>186</v>
      </c>
      <c r="P577" s="3" t="s">
        <v>185</v>
      </c>
      <c r="U577" s="3" t="s">
        <v>185</v>
      </c>
      <c r="X577" s="3" t="s">
        <v>158</v>
      </c>
      <c r="AC577" s="3" t="s">
        <v>158</v>
      </c>
      <c r="AG577" s="3" t="s">
        <v>224</v>
      </c>
      <c r="AH577" s="3">
        <v>2022.0</v>
      </c>
      <c r="AI577" s="3" t="s">
        <v>187</v>
      </c>
      <c r="AJ577" s="3" t="s">
        <v>188</v>
      </c>
      <c r="AN577" s="3" t="s">
        <v>246</v>
      </c>
      <c r="AP577" s="3" t="s">
        <v>210</v>
      </c>
      <c r="AQ577" s="3" t="s">
        <v>243</v>
      </c>
      <c r="AR577" s="3" t="s">
        <v>243</v>
      </c>
      <c r="AS577" s="3" t="s">
        <v>243</v>
      </c>
      <c r="AT577" s="3" t="s">
        <v>218</v>
      </c>
      <c r="AU577" s="3" t="s">
        <v>153</v>
      </c>
      <c r="AV577" s="3" t="s">
        <v>155</v>
      </c>
      <c r="BD577" s="3" t="s">
        <v>153</v>
      </c>
      <c r="BE577" s="3" t="s">
        <v>191</v>
      </c>
      <c r="BF577" s="3" t="s">
        <v>191</v>
      </c>
      <c r="BG577" s="3" t="s">
        <v>191</v>
      </c>
      <c r="BH577" s="3" t="s">
        <v>191</v>
      </c>
      <c r="BI577" s="3" t="s">
        <v>194</v>
      </c>
      <c r="BJ577" s="3" t="s">
        <v>192</v>
      </c>
      <c r="BK577" s="3" t="s">
        <v>195</v>
      </c>
      <c r="BL577" s="3" t="s">
        <v>194</v>
      </c>
      <c r="BM577" s="3" t="s">
        <v>195</v>
      </c>
      <c r="BN577" s="3" t="s">
        <v>194</v>
      </c>
      <c r="BO577" s="3" t="s">
        <v>194</v>
      </c>
      <c r="BP577" s="3" t="s">
        <v>194</v>
      </c>
      <c r="BQ577" s="3" t="s">
        <v>203</v>
      </c>
      <c r="BR577" s="3" t="s">
        <v>203</v>
      </c>
      <c r="BS577" s="3" t="s">
        <v>181</v>
      </c>
      <c r="BT577" s="3" t="s">
        <v>181</v>
      </c>
      <c r="BU577" s="3" t="s">
        <v>181</v>
      </c>
      <c r="BV577" s="3" t="s">
        <v>196</v>
      </c>
      <c r="BW577" s="3" t="s">
        <v>181</v>
      </c>
      <c r="BX577" s="3" t="s">
        <v>194</v>
      </c>
      <c r="BY577" s="3" t="s">
        <v>194</v>
      </c>
      <c r="BZ577" s="3" t="s">
        <v>193</v>
      </c>
      <c r="CA577" s="3" t="s">
        <v>192</v>
      </c>
      <c r="CB577" s="3" t="s">
        <v>153</v>
      </c>
      <c r="CC577" s="3" t="s">
        <v>167</v>
      </c>
      <c r="CD577" s="3" t="s">
        <v>168</v>
      </c>
      <c r="CE577" s="3" t="s">
        <v>155</v>
      </c>
      <c r="CF577" s="3" t="s">
        <v>155</v>
      </c>
      <c r="CG577" s="3" t="s">
        <v>240</v>
      </c>
      <c r="CH577" s="3">
        <v>1.0</v>
      </c>
      <c r="CI577" s="3" t="s">
        <v>172</v>
      </c>
      <c r="CS577" s="3" t="s">
        <v>155</v>
      </c>
      <c r="CY577" s="3" t="s">
        <v>201</v>
      </c>
      <c r="CZ577" s="3" t="s">
        <v>199</v>
      </c>
      <c r="DA577" s="3" t="s">
        <v>199</v>
      </c>
      <c r="DB577" s="3" t="s">
        <v>179</v>
      </c>
      <c r="DC577" s="3" t="s">
        <v>179</v>
      </c>
      <c r="DD577" s="3" t="s">
        <v>179</v>
      </c>
      <c r="DE577" s="3" t="s">
        <v>200</v>
      </c>
      <c r="DF577" s="3" t="s">
        <v>230</v>
      </c>
      <c r="DG577" s="3" t="s">
        <v>180</v>
      </c>
      <c r="DH577" s="3" t="s">
        <v>201</v>
      </c>
      <c r="DI577" s="3" t="s">
        <v>180</v>
      </c>
      <c r="DJ577" s="3" t="s">
        <v>180</v>
      </c>
      <c r="DK577" s="3" t="s">
        <v>197</v>
      </c>
      <c r="DL577" s="3" t="s">
        <v>196</v>
      </c>
      <c r="DM577" s="3" t="s">
        <v>197</v>
      </c>
      <c r="DN577" s="3" t="s">
        <v>197</v>
      </c>
      <c r="DO577" s="3" t="s">
        <v>181</v>
      </c>
      <c r="DP577" s="3" t="s">
        <v>181</v>
      </c>
      <c r="DQ577" s="3" t="s">
        <v>181</v>
      </c>
      <c r="DR577" s="3" t="s">
        <v>196</v>
      </c>
      <c r="DS577" s="3" t="s">
        <v>181</v>
      </c>
      <c r="DT577" s="3" t="s">
        <v>181</v>
      </c>
      <c r="DU577" s="3" t="s">
        <v>202</v>
      </c>
      <c r="DV577" s="3" t="s">
        <v>202</v>
      </c>
      <c r="DW577" s="3" t="s">
        <v>202</v>
      </c>
      <c r="DX577" s="3" t="s">
        <v>196</v>
      </c>
      <c r="DY577" s="3" t="s">
        <v>196</v>
      </c>
      <c r="DZ577" s="3" t="s">
        <v>196</v>
      </c>
      <c r="EA577" s="3" t="s">
        <v>214</v>
      </c>
      <c r="EB577" s="3" t="s">
        <v>155</v>
      </c>
      <c r="EC577" s="3" t="s">
        <v>155</v>
      </c>
      <c r="ED577" s="3" t="s">
        <v>155</v>
      </c>
      <c r="EE577" s="3" t="s">
        <v>155</v>
      </c>
      <c r="EF577" s="3" t="s">
        <v>155</v>
      </c>
      <c r="EG577" s="3" t="s">
        <v>155</v>
      </c>
      <c r="EH577" s="3" t="s">
        <v>204</v>
      </c>
      <c r="EI577" s="3" t="s">
        <v>204</v>
      </c>
      <c r="EJ577" s="3" t="s">
        <v>204</v>
      </c>
      <c r="EK577" s="3" t="s">
        <v>204</v>
      </c>
      <c r="EL577" s="3" t="s">
        <v>182</v>
      </c>
      <c r="EM577" s="3" t="s">
        <v>215</v>
      </c>
      <c r="EN577" s="3" t="s">
        <v>222</v>
      </c>
      <c r="EO577" s="3" t="s">
        <v>205</v>
      </c>
      <c r="EP577" s="3" t="s">
        <v>206</v>
      </c>
      <c r="EQ577" s="3" t="s">
        <v>206</v>
      </c>
      <c r="ER577" s="3" t="s">
        <v>206</v>
      </c>
      <c r="ES577" s="3" t="s">
        <v>193</v>
      </c>
      <c r="ET577" s="3" t="s">
        <v>193</v>
      </c>
      <c r="EU577" s="3" t="s">
        <v>206</v>
      </c>
      <c r="EV577" s="3" t="s">
        <v>889</v>
      </c>
      <c r="EW577" s="4" t="str">
        <f>TEXT("6294618137113454352","0")</f>
        <v>6294618137113454352</v>
      </c>
    </row>
    <row r="578">
      <c r="A578" s="2">
        <v>45865.75892361111</v>
      </c>
      <c r="B578" s="3" t="s">
        <v>153</v>
      </c>
      <c r="C578" s="3" t="s">
        <v>155</v>
      </c>
      <c r="E578" s="3" t="s">
        <v>155</v>
      </c>
      <c r="F578" s="3" t="s">
        <v>153</v>
      </c>
      <c r="G578" s="3" t="s">
        <v>153</v>
      </c>
      <c r="J578" s="3" t="s">
        <v>186</v>
      </c>
      <c r="N578" s="3" t="s">
        <v>158</v>
      </c>
      <c r="R578" s="3" t="s">
        <v>157</v>
      </c>
      <c r="W578" s="3" t="s">
        <v>157</v>
      </c>
      <c r="AB578" s="3" t="s">
        <v>157</v>
      </c>
      <c r="AG578" s="3" t="s">
        <v>217</v>
      </c>
      <c r="AH578" s="3">
        <v>2005.0</v>
      </c>
      <c r="AI578" s="3" t="s">
        <v>187</v>
      </c>
      <c r="AK578" s="3" t="s">
        <v>258</v>
      </c>
      <c r="AN578" s="3" t="s">
        <v>189</v>
      </c>
      <c r="AP578" s="3" t="s">
        <v>190</v>
      </c>
      <c r="AQ578" s="3" t="s">
        <v>190</v>
      </c>
      <c r="AR578" s="3" t="s">
        <v>190</v>
      </c>
      <c r="AS578" s="3" t="s">
        <v>190</v>
      </c>
      <c r="AT578" s="3" t="s">
        <v>234</v>
      </c>
      <c r="AU578" s="3" t="s">
        <v>153</v>
      </c>
      <c r="AV578" s="3" t="s">
        <v>153</v>
      </c>
      <c r="AW578" s="3" t="s">
        <v>163</v>
      </c>
      <c r="AX578" s="3" t="s">
        <v>153</v>
      </c>
      <c r="AY578" s="3" t="s">
        <v>212</v>
      </c>
      <c r="BD578" s="3" t="s">
        <v>153</v>
      </c>
      <c r="BE578" s="3" t="s">
        <v>191</v>
      </c>
      <c r="BF578" s="3" t="s">
        <v>191</v>
      </c>
      <c r="BG578" s="3" t="s">
        <v>191</v>
      </c>
      <c r="BH578" s="3" t="s">
        <v>191</v>
      </c>
      <c r="BI578" s="3" t="s">
        <v>192</v>
      </c>
      <c r="BJ578" s="3" t="s">
        <v>193</v>
      </c>
      <c r="BK578" s="3" t="s">
        <v>192</v>
      </c>
      <c r="BL578" s="3" t="s">
        <v>193</v>
      </c>
      <c r="BM578" s="3" t="s">
        <v>193</v>
      </c>
      <c r="BN578" s="3" t="s">
        <v>192</v>
      </c>
      <c r="BO578" s="3" t="s">
        <v>193</v>
      </c>
      <c r="BP578" s="3" t="s">
        <v>193</v>
      </c>
      <c r="BQ578" s="3" t="s">
        <v>197</v>
      </c>
      <c r="BR578" s="3" t="s">
        <v>197</v>
      </c>
      <c r="BS578" s="3" t="s">
        <v>196</v>
      </c>
      <c r="BT578" s="3" t="s">
        <v>166</v>
      </c>
      <c r="BU578" s="3" t="s">
        <v>197</v>
      </c>
      <c r="BV578" s="3" t="s">
        <v>197</v>
      </c>
      <c r="BW578" s="3" t="s">
        <v>197</v>
      </c>
      <c r="BX578" s="3" t="s">
        <v>193</v>
      </c>
      <c r="BY578" s="3" t="s">
        <v>193</v>
      </c>
      <c r="BZ578" s="3" t="s">
        <v>193</v>
      </c>
      <c r="CA578" s="3" t="s">
        <v>192</v>
      </c>
      <c r="CB578" s="3" t="s">
        <v>155</v>
      </c>
      <c r="CF578" s="3" t="s">
        <v>155</v>
      </c>
      <c r="CG578" s="3" t="s">
        <v>155</v>
      </c>
      <c r="CH578" s="3">
        <v>1.0</v>
      </c>
      <c r="CI578" s="3" t="s">
        <v>172</v>
      </c>
      <c r="CS578" s="3" t="s">
        <v>155</v>
      </c>
      <c r="CY578" s="3" t="s">
        <v>180</v>
      </c>
      <c r="CZ578" s="3" t="s">
        <v>179</v>
      </c>
      <c r="DA578" s="3" t="s">
        <v>179</v>
      </c>
      <c r="DB578" s="3" t="s">
        <v>179</v>
      </c>
      <c r="DC578" s="3" t="s">
        <v>200</v>
      </c>
      <c r="DD578" s="3" t="s">
        <v>200</v>
      </c>
      <c r="DE578" s="3" t="s">
        <v>200</v>
      </c>
      <c r="DF578" s="3" t="s">
        <v>180</v>
      </c>
      <c r="DG578" s="3" t="s">
        <v>230</v>
      </c>
      <c r="DH578" s="3" t="s">
        <v>230</v>
      </c>
      <c r="DI578" s="3" t="s">
        <v>230</v>
      </c>
      <c r="DJ578" s="3" t="s">
        <v>230</v>
      </c>
      <c r="DK578" s="3" t="s">
        <v>202</v>
      </c>
      <c r="DL578" s="3" t="s">
        <v>197</v>
      </c>
      <c r="DM578" s="3" t="s">
        <v>202</v>
      </c>
      <c r="DN578" s="3" t="s">
        <v>202</v>
      </c>
      <c r="DO578" s="3" t="s">
        <v>196</v>
      </c>
      <c r="DP578" s="3" t="s">
        <v>203</v>
      </c>
      <c r="DQ578" s="3" t="s">
        <v>181</v>
      </c>
      <c r="DR578" s="3" t="s">
        <v>196</v>
      </c>
      <c r="DS578" s="3" t="s">
        <v>203</v>
      </c>
      <c r="DT578" s="3" t="s">
        <v>203</v>
      </c>
      <c r="DU578" s="3" t="s">
        <v>197</v>
      </c>
      <c r="DV578" s="3" t="s">
        <v>202</v>
      </c>
      <c r="DW578" s="3" t="s">
        <v>202</v>
      </c>
      <c r="DX578" s="3" t="s">
        <v>202</v>
      </c>
      <c r="DY578" s="3" t="s">
        <v>202</v>
      </c>
      <c r="DZ578" s="3" t="s">
        <v>202</v>
      </c>
      <c r="EA578" s="3" t="s">
        <v>155</v>
      </c>
      <c r="EB578" s="3" t="s">
        <v>155</v>
      </c>
      <c r="EC578" s="3" t="s">
        <v>155</v>
      </c>
      <c r="ED578" s="3" t="s">
        <v>155</v>
      </c>
      <c r="EE578" s="3" t="s">
        <v>155</v>
      </c>
      <c r="EF578" s="3" t="s">
        <v>155</v>
      </c>
      <c r="EG578" s="3" t="s">
        <v>155</v>
      </c>
      <c r="EH578" s="3" t="s">
        <v>204</v>
      </c>
      <c r="EI578" s="3" t="s">
        <v>204</v>
      </c>
      <c r="EJ578" s="3" t="s">
        <v>204</v>
      </c>
      <c r="EK578" s="3" t="s">
        <v>204</v>
      </c>
      <c r="EL578" s="3" t="s">
        <v>182</v>
      </c>
      <c r="EM578" s="3" t="s">
        <v>215</v>
      </c>
      <c r="EN578" s="3" t="s">
        <v>215</v>
      </c>
      <c r="EO578" s="3" t="s">
        <v>205</v>
      </c>
      <c r="EP578" s="3" t="s">
        <v>205</v>
      </c>
      <c r="EQ578" s="3" t="s">
        <v>205</v>
      </c>
      <c r="ER578" s="3" t="s">
        <v>205</v>
      </c>
      <c r="ES578" s="3" t="s">
        <v>205</v>
      </c>
      <c r="ET578" s="3" t="s">
        <v>205</v>
      </c>
      <c r="EU578" s="3" t="s">
        <v>205</v>
      </c>
      <c r="EV578" s="3" t="s">
        <v>890</v>
      </c>
      <c r="EW578" s="4" t="str">
        <f>TEXT("6294635717126372098","0")</f>
        <v>6294635717126372098</v>
      </c>
    </row>
    <row r="579">
      <c r="A579" s="2">
        <v>45865.83615740741</v>
      </c>
      <c r="B579" s="3" t="s">
        <v>153</v>
      </c>
      <c r="C579" s="3" t="s">
        <v>155</v>
      </c>
      <c r="E579" s="3" t="s">
        <v>155</v>
      </c>
      <c r="F579" s="3" t="s">
        <v>153</v>
      </c>
      <c r="G579" s="3" t="s">
        <v>155</v>
      </c>
      <c r="J579" s="3" t="s">
        <v>186</v>
      </c>
      <c r="N579" s="3" t="s">
        <v>158</v>
      </c>
      <c r="R579" s="3" t="s">
        <v>157</v>
      </c>
      <c r="W579" s="3" t="s">
        <v>157</v>
      </c>
      <c r="AB579" s="3" t="s">
        <v>157</v>
      </c>
      <c r="AG579" s="3" t="s">
        <v>159</v>
      </c>
      <c r="AH579" s="3">
        <v>2018.0</v>
      </c>
      <c r="AI579" s="3" t="s">
        <v>187</v>
      </c>
      <c r="AL579" s="3" t="s">
        <v>237</v>
      </c>
      <c r="AN579" s="3" t="s">
        <v>233</v>
      </c>
      <c r="AP579" s="3" t="s">
        <v>190</v>
      </c>
      <c r="AQ579" s="3" t="s">
        <v>190</v>
      </c>
      <c r="AR579" s="3" t="s">
        <v>190</v>
      </c>
      <c r="AS579" s="3" t="s">
        <v>250</v>
      </c>
      <c r="AT579" s="3" t="s">
        <v>234</v>
      </c>
      <c r="AU579" s="3" t="s">
        <v>153</v>
      </c>
      <c r="AV579" s="3" t="s">
        <v>155</v>
      </c>
      <c r="BD579" s="3" t="s">
        <v>153</v>
      </c>
      <c r="BE579" s="3" t="s">
        <v>156</v>
      </c>
      <c r="BF579" s="3" t="s">
        <v>164</v>
      </c>
      <c r="BG579" s="3" t="s">
        <v>156</v>
      </c>
      <c r="BH579" s="3" t="s">
        <v>213</v>
      </c>
      <c r="BI579" s="3" t="s">
        <v>193</v>
      </c>
      <c r="BJ579" s="3" t="s">
        <v>193</v>
      </c>
      <c r="BK579" s="3" t="s">
        <v>165</v>
      </c>
      <c r="BL579" s="3" t="s">
        <v>165</v>
      </c>
      <c r="BM579" s="3" t="s">
        <v>165</v>
      </c>
      <c r="BN579" s="3" t="s">
        <v>165</v>
      </c>
      <c r="BO579" s="3" t="s">
        <v>165</v>
      </c>
      <c r="BP579" s="3" t="s">
        <v>165</v>
      </c>
      <c r="BQ579" s="3" t="s">
        <v>197</v>
      </c>
      <c r="BR579" s="3" t="s">
        <v>197</v>
      </c>
      <c r="BS579" s="3" t="s">
        <v>166</v>
      </c>
      <c r="BT579" s="3" t="s">
        <v>197</v>
      </c>
      <c r="BU579" s="3" t="s">
        <v>166</v>
      </c>
      <c r="BV579" s="3" t="s">
        <v>166</v>
      </c>
      <c r="BW579" s="3" t="s">
        <v>166</v>
      </c>
      <c r="BX579" s="3" t="s">
        <v>165</v>
      </c>
      <c r="BY579" s="3" t="s">
        <v>165</v>
      </c>
      <c r="BZ579" s="3" t="s">
        <v>165</v>
      </c>
      <c r="CA579" s="3" t="s">
        <v>165</v>
      </c>
      <c r="CB579" s="3" t="s">
        <v>155</v>
      </c>
      <c r="CF579" s="3" t="s">
        <v>155</v>
      </c>
      <c r="CG579" s="3" t="s">
        <v>155</v>
      </c>
      <c r="CH579" s="3">
        <v>0.0</v>
      </c>
      <c r="CI579" s="3" t="s">
        <v>172</v>
      </c>
      <c r="CS579" s="3" t="s">
        <v>155</v>
      </c>
      <c r="CY579" s="3" t="s">
        <v>221</v>
      </c>
      <c r="CZ579" s="3" t="s">
        <v>200</v>
      </c>
      <c r="DA579" s="3" t="s">
        <v>200</v>
      </c>
      <c r="DB579" s="3" t="s">
        <v>200</v>
      </c>
      <c r="DC579" s="3" t="s">
        <v>200</v>
      </c>
      <c r="DD579" s="3" t="s">
        <v>200</v>
      </c>
      <c r="DE579" s="3" t="s">
        <v>200</v>
      </c>
      <c r="DF579" s="3" t="s">
        <v>180</v>
      </c>
      <c r="DG579" s="3" t="s">
        <v>230</v>
      </c>
      <c r="DH579" s="3" t="s">
        <v>230</v>
      </c>
      <c r="DI579" s="3" t="s">
        <v>230</v>
      </c>
      <c r="DJ579" s="3" t="s">
        <v>230</v>
      </c>
      <c r="DK579" s="3" t="s">
        <v>197</v>
      </c>
      <c r="DL579" s="3" t="s">
        <v>196</v>
      </c>
      <c r="DM579" s="3" t="s">
        <v>202</v>
      </c>
      <c r="DN579" s="3" t="s">
        <v>202</v>
      </c>
      <c r="DO579" s="3" t="s">
        <v>196</v>
      </c>
      <c r="DP579" s="3" t="s">
        <v>181</v>
      </c>
      <c r="DQ579" s="3" t="s">
        <v>202</v>
      </c>
      <c r="DR579" s="3" t="s">
        <v>197</v>
      </c>
      <c r="DS579" s="3" t="s">
        <v>203</v>
      </c>
      <c r="DT579" s="3" t="s">
        <v>203</v>
      </c>
      <c r="DU579" s="3" t="s">
        <v>196</v>
      </c>
      <c r="DV579" s="3" t="s">
        <v>196</v>
      </c>
      <c r="DW579" s="3" t="s">
        <v>202</v>
      </c>
      <c r="DX579" s="3" t="s">
        <v>197</v>
      </c>
      <c r="DY579" s="3" t="s">
        <v>197</v>
      </c>
      <c r="DZ579" s="3" t="s">
        <v>197</v>
      </c>
      <c r="EA579" s="3" t="s">
        <v>155</v>
      </c>
      <c r="EB579" s="3" t="s">
        <v>155</v>
      </c>
      <c r="EC579" s="3" t="s">
        <v>155</v>
      </c>
      <c r="ED579" s="3" t="s">
        <v>155</v>
      </c>
      <c r="EE579" s="3" t="s">
        <v>155</v>
      </c>
      <c r="EF579" s="3" t="s">
        <v>155</v>
      </c>
      <c r="EG579" s="3" t="s">
        <v>155</v>
      </c>
      <c r="EH579" s="3" t="s">
        <v>204</v>
      </c>
      <c r="EI579" s="3" t="s">
        <v>215</v>
      </c>
      <c r="EJ579" s="3" t="s">
        <v>215</v>
      </c>
      <c r="EK579" s="3" t="s">
        <v>247</v>
      </c>
      <c r="EL579" s="3" t="s">
        <v>182</v>
      </c>
      <c r="EM579" s="3" t="s">
        <v>182</v>
      </c>
      <c r="EN579" s="3" t="s">
        <v>182</v>
      </c>
      <c r="EO579" s="3" t="s">
        <v>206</v>
      </c>
      <c r="EP579" s="3" t="s">
        <v>206</v>
      </c>
      <c r="EQ579" s="3" t="s">
        <v>206</v>
      </c>
      <c r="ER579" s="3" t="s">
        <v>193</v>
      </c>
      <c r="ES579" s="3" t="s">
        <v>183</v>
      </c>
      <c r="ET579" s="3" t="s">
        <v>183</v>
      </c>
      <c r="EU579" s="3" t="s">
        <v>206</v>
      </c>
      <c r="EV579" s="3" t="s">
        <v>891</v>
      </c>
      <c r="EW579" s="4" t="str">
        <f>TEXT("6294702446405351763","0")</f>
        <v>6294702446405351763</v>
      </c>
    </row>
    <row r="580">
      <c r="A580" s="2">
        <v>45866.37056712963</v>
      </c>
      <c r="B580" s="3" t="s">
        <v>153</v>
      </c>
      <c r="C580" s="3" t="s">
        <v>155</v>
      </c>
      <c r="E580" s="3" t="s">
        <v>155</v>
      </c>
      <c r="F580" s="3" t="s">
        <v>153</v>
      </c>
      <c r="G580" s="3" t="s">
        <v>155</v>
      </c>
      <c r="I580" s="3" t="s">
        <v>158</v>
      </c>
      <c r="N580" s="3" t="s">
        <v>158</v>
      </c>
      <c r="R580" s="3" t="s">
        <v>157</v>
      </c>
      <c r="W580" s="3" t="s">
        <v>157</v>
      </c>
      <c r="AC580" s="3" t="s">
        <v>158</v>
      </c>
      <c r="AG580" s="3" t="s">
        <v>208</v>
      </c>
      <c r="AH580" s="3">
        <v>2024.0</v>
      </c>
      <c r="AI580" s="3" t="s">
        <v>209</v>
      </c>
      <c r="AP580" s="3" t="s">
        <v>210</v>
      </c>
      <c r="AQ580" s="3" t="s">
        <v>190</v>
      </c>
      <c r="AR580" s="3" t="s">
        <v>190</v>
      </c>
      <c r="AS580" s="3" t="s">
        <v>210</v>
      </c>
      <c r="AT580" s="3" t="s">
        <v>218</v>
      </c>
      <c r="AU580" s="3" t="s">
        <v>153</v>
      </c>
      <c r="AV580" s="3" t="s">
        <v>153</v>
      </c>
      <c r="AW580" s="3" t="s">
        <v>163</v>
      </c>
      <c r="AX580" s="3" t="s">
        <v>153</v>
      </c>
      <c r="AY580" s="3" t="s">
        <v>212</v>
      </c>
      <c r="BD580" s="3" t="s">
        <v>153</v>
      </c>
      <c r="BE580" s="3" t="s">
        <v>164</v>
      </c>
      <c r="BF580" s="3" t="s">
        <v>220</v>
      </c>
      <c r="BG580" s="3" t="s">
        <v>213</v>
      </c>
      <c r="BH580" s="3" t="s">
        <v>164</v>
      </c>
      <c r="BI580" s="3" t="s">
        <v>192</v>
      </c>
      <c r="BJ580" s="3" t="s">
        <v>193</v>
      </c>
      <c r="BK580" s="3" t="s">
        <v>192</v>
      </c>
      <c r="BL580" s="3" t="s">
        <v>192</v>
      </c>
      <c r="BM580" s="3" t="s">
        <v>193</v>
      </c>
      <c r="BN580" s="3" t="s">
        <v>195</v>
      </c>
      <c r="BO580" s="3" t="s">
        <v>193</v>
      </c>
      <c r="BP580" s="3" t="s">
        <v>193</v>
      </c>
      <c r="BQ580" s="3" t="s">
        <v>196</v>
      </c>
      <c r="BR580" s="3" t="s">
        <v>166</v>
      </c>
      <c r="BS580" s="3" t="s">
        <v>196</v>
      </c>
      <c r="BT580" s="3" t="s">
        <v>197</v>
      </c>
      <c r="BU580" s="3" t="s">
        <v>197</v>
      </c>
      <c r="BV580" s="3" t="s">
        <v>166</v>
      </c>
      <c r="BW580" s="3" t="s">
        <v>166</v>
      </c>
      <c r="BX580" s="3" t="s">
        <v>193</v>
      </c>
      <c r="BY580" s="3" t="s">
        <v>193</v>
      </c>
      <c r="BZ580" s="3" t="s">
        <v>165</v>
      </c>
      <c r="CA580" s="3" t="s">
        <v>165</v>
      </c>
      <c r="CB580" s="3" t="s">
        <v>155</v>
      </c>
      <c r="CF580" s="3" t="s">
        <v>155</v>
      </c>
      <c r="CG580" s="3" t="s">
        <v>155</v>
      </c>
      <c r="CH580" s="3">
        <v>0.0</v>
      </c>
      <c r="CI580" s="3" t="s">
        <v>172</v>
      </c>
      <c r="CS580" s="3" t="s">
        <v>155</v>
      </c>
      <c r="CY580" s="3" t="s">
        <v>180</v>
      </c>
      <c r="CZ580" s="3" t="s">
        <v>199</v>
      </c>
      <c r="DA580" s="3" t="s">
        <v>199</v>
      </c>
      <c r="DB580" s="3" t="s">
        <v>199</v>
      </c>
      <c r="DC580" s="3" t="s">
        <v>179</v>
      </c>
      <c r="DD580" s="3" t="s">
        <v>179</v>
      </c>
      <c r="DE580" s="3" t="s">
        <v>200</v>
      </c>
      <c r="DF580" s="3" t="s">
        <v>180</v>
      </c>
      <c r="DG580" s="3" t="s">
        <v>180</v>
      </c>
      <c r="DH580" s="3" t="s">
        <v>180</v>
      </c>
      <c r="DI580" s="3" t="s">
        <v>180</v>
      </c>
      <c r="DJ580" s="3" t="s">
        <v>230</v>
      </c>
      <c r="DK580" s="3" t="s">
        <v>197</v>
      </c>
      <c r="DL580" s="3" t="s">
        <v>196</v>
      </c>
      <c r="DM580" s="3" t="s">
        <v>197</v>
      </c>
      <c r="DN580" s="3" t="s">
        <v>197</v>
      </c>
      <c r="DO580" s="3" t="s">
        <v>196</v>
      </c>
      <c r="DP580" s="3" t="s">
        <v>202</v>
      </c>
      <c r="DQ580" s="3" t="s">
        <v>181</v>
      </c>
      <c r="DR580" s="3" t="s">
        <v>181</v>
      </c>
      <c r="DS580" s="3" t="s">
        <v>181</v>
      </c>
      <c r="DT580" s="3" t="s">
        <v>181</v>
      </c>
      <c r="DU580" s="3" t="s">
        <v>181</v>
      </c>
      <c r="DV580" s="3" t="s">
        <v>181</v>
      </c>
      <c r="DW580" s="3" t="s">
        <v>181</v>
      </c>
      <c r="DX580" s="3" t="s">
        <v>196</v>
      </c>
      <c r="DY580" s="3" t="s">
        <v>197</v>
      </c>
      <c r="DZ580" s="3" t="s">
        <v>197</v>
      </c>
      <c r="EA580" s="3" t="s">
        <v>155</v>
      </c>
      <c r="EB580" s="3" t="s">
        <v>155</v>
      </c>
      <c r="EC580" s="3" t="s">
        <v>155</v>
      </c>
      <c r="ED580" s="3" t="s">
        <v>155</v>
      </c>
      <c r="EE580" s="3" t="s">
        <v>155</v>
      </c>
      <c r="EF580" s="3" t="s">
        <v>155</v>
      </c>
      <c r="EG580" s="3" t="s">
        <v>214</v>
      </c>
      <c r="EH580" s="3" t="s">
        <v>215</v>
      </c>
      <c r="EI580" s="3" t="s">
        <v>215</v>
      </c>
      <c r="EJ580" s="3" t="s">
        <v>215</v>
      </c>
      <c r="EK580" s="3" t="s">
        <v>247</v>
      </c>
      <c r="EL580" s="3" t="s">
        <v>182</v>
      </c>
      <c r="EM580" s="3" t="s">
        <v>222</v>
      </c>
      <c r="EN580" s="3" t="s">
        <v>215</v>
      </c>
      <c r="EO580" s="3" t="s">
        <v>192</v>
      </c>
      <c r="EP580" s="3" t="s">
        <v>193</v>
      </c>
      <c r="EQ580" s="3" t="s">
        <v>193</v>
      </c>
      <c r="ER580" s="3" t="s">
        <v>206</v>
      </c>
      <c r="ES580" s="3" t="s">
        <v>206</v>
      </c>
      <c r="ET580" s="3" t="s">
        <v>206</v>
      </c>
      <c r="EU580" s="3" t="s">
        <v>192</v>
      </c>
      <c r="EV580" s="3" t="s">
        <v>892</v>
      </c>
      <c r="EW580" s="4" t="str">
        <f>TEXT("6295164178473249934","0")</f>
        <v>6295164178473249934</v>
      </c>
    </row>
    <row r="581">
      <c r="A581" s="2">
        <v>45866.42694444444</v>
      </c>
      <c r="B581" s="3" t="s">
        <v>153</v>
      </c>
      <c r="C581" s="3" t="s">
        <v>155</v>
      </c>
      <c r="E581" s="3" t="s">
        <v>153</v>
      </c>
      <c r="F581" s="3" t="s">
        <v>153</v>
      </c>
      <c r="G581" s="3" t="s">
        <v>153</v>
      </c>
      <c r="I581" s="3" t="s">
        <v>158</v>
      </c>
      <c r="Q581" s="3" t="s">
        <v>156</v>
      </c>
      <c r="R581" s="3" t="s">
        <v>157</v>
      </c>
      <c r="AA581" s="3" t="s">
        <v>156</v>
      </c>
      <c r="AF581" s="3" t="s">
        <v>156</v>
      </c>
      <c r="AG581" s="3" t="s">
        <v>159</v>
      </c>
      <c r="AH581" s="3">
        <v>2022.0</v>
      </c>
      <c r="AI581" s="3" t="s">
        <v>187</v>
      </c>
      <c r="AJ581" s="3" t="s">
        <v>188</v>
      </c>
      <c r="AN581" s="3" t="s">
        <v>246</v>
      </c>
      <c r="AP581" s="3" t="s">
        <v>190</v>
      </c>
      <c r="AQ581" s="3" t="s">
        <v>210</v>
      </c>
      <c r="AR581" s="3" t="s">
        <v>190</v>
      </c>
      <c r="AS581" s="3" t="s">
        <v>190</v>
      </c>
      <c r="AT581" s="3" t="s">
        <v>162</v>
      </c>
      <c r="AU581" s="3" t="s">
        <v>155</v>
      </c>
      <c r="BD581" s="3" t="s">
        <v>153</v>
      </c>
      <c r="BE581" s="3" t="s">
        <v>220</v>
      </c>
      <c r="BF581" s="3" t="s">
        <v>164</v>
      </c>
      <c r="BG581" s="3" t="s">
        <v>227</v>
      </c>
      <c r="BH581" s="3" t="s">
        <v>164</v>
      </c>
      <c r="BI581" s="3" t="s">
        <v>192</v>
      </c>
      <c r="BJ581" s="3" t="s">
        <v>193</v>
      </c>
      <c r="BK581" s="3" t="s">
        <v>193</v>
      </c>
      <c r="BL581" s="3" t="s">
        <v>193</v>
      </c>
      <c r="BM581" s="3" t="s">
        <v>193</v>
      </c>
      <c r="BN581" s="3" t="s">
        <v>193</v>
      </c>
      <c r="BO581" s="3" t="s">
        <v>193</v>
      </c>
      <c r="BP581" s="3" t="s">
        <v>193</v>
      </c>
      <c r="BQ581" s="3" t="s">
        <v>197</v>
      </c>
      <c r="BR581" s="3" t="s">
        <v>166</v>
      </c>
      <c r="BS581" s="3" t="s">
        <v>197</v>
      </c>
      <c r="BT581" s="3" t="s">
        <v>166</v>
      </c>
      <c r="BU581" s="3" t="s">
        <v>166</v>
      </c>
      <c r="BV581" s="3" t="s">
        <v>166</v>
      </c>
      <c r="BW581" s="3" t="s">
        <v>197</v>
      </c>
      <c r="CB581" s="3" t="s">
        <v>155</v>
      </c>
      <c r="CF581" s="3" t="s">
        <v>155</v>
      </c>
      <c r="CG581" s="3" t="s">
        <v>256</v>
      </c>
      <c r="CH581" s="3">
        <v>7.0</v>
      </c>
      <c r="CI581" s="3" t="s">
        <v>172</v>
      </c>
      <c r="CS581" s="3" t="s">
        <v>155</v>
      </c>
      <c r="CY581" s="3" t="s">
        <v>180</v>
      </c>
      <c r="CZ581" s="3" t="s">
        <v>179</v>
      </c>
      <c r="DA581" s="3" t="s">
        <v>179</v>
      </c>
      <c r="DB581" s="3" t="s">
        <v>200</v>
      </c>
      <c r="DC581" s="3" t="s">
        <v>200</v>
      </c>
      <c r="DD581" s="3" t="s">
        <v>200</v>
      </c>
      <c r="DE581" s="3" t="s">
        <v>200</v>
      </c>
      <c r="DF581" s="3" t="s">
        <v>180</v>
      </c>
      <c r="DG581" s="3" t="s">
        <v>180</v>
      </c>
      <c r="DH581" s="3" t="s">
        <v>180</v>
      </c>
      <c r="DI581" s="3" t="s">
        <v>180</v>
      </c>
      <c r="DJ581" s="3" t="s">
        <v>180</v>
      </c>
      <c r="DK581" s="3" t="s">
        <v>197</v>
      </c>
      <c r="DL581" s="3" t="s">
        <v>197</v>
      </c>
      <c r="DM581" s="3" t="s">
        <v>202</v>
      </c>
      <c r="DN581" s="3" t="s">
        <v>202</v>
      </c>
      <c r="DO581" s="3" t="s">
        <v>202</v>
      </c>
      <c r="DP581" s="3" t="s">
        <v>202</v>
      </c>
      <c r="DQ581" s="3" t="s">
        <v>202</v>
      </c>
      <c r="DR581" s="3" t="s">
        <v>202</v>
      </c>
      <c r="DS581" s="3" t="s">
        <v>202</v>
      </c>
      <c r="DT581" s="3" t="s">
        <v>202</v>
      </c>
      <c r="DU581" s="3" t="s">
        <v>202</v>
      </c>
      <c r="DV581" s="3" t="s">
        <v>202</v>
      </c>
      <c r="DW581" s="3" t="s">
        <v>202</v>
      </c>
      <c r="DX581" s="3" t="s">
        <v>197</v>
      </c>
      <c r="DY581" s="3" t="s">
        <v>197</v>
      </c>
      <c r="DZ581" s="3" t="s">
        <v>197</v>
      </c>
      <c r="EA581" s="3" t="s">
        <v>155</v>
      </c>
      <c r="EB581" s="3" t="s">
        <v>155</v>
      </c>
      <c r="EC581" s="3" t="s">
        <v>155</v>
      </c>
      <c r="ED581" s="3" t="s">
        <v>155</v>
      </c>
      <c r="EE581" s="3" t="s">
        <v>155</v>
      </c>
      <c r="EF581" s="3" t="s">
        <v>155</v>
      </c>
      <c r="EG581" s="3" t="s">
        <v>155</v>
      </c>
      <c r="EH581" s="3" t="s">
        <v>204</v>
      </c>
      <c r="EI581" s="3" t="s">
        <v>222</v>
      </c>
      <c r="EJ581" s="3" t="s">
        <v>204</v>
      </c>
      <c r="EK581" s="3" t="s">
        <v>222</v>
      </c>
      <c r="EL581" s="3" t="s">
        <v>182</v>
      </c>
      <c r="EM581" s="3" t="s">
        <v>204</v>
      </c>
      <c r="EN581" s="3" t="s">
        <v>247</v>
      </c>
      <c r="EO581" s="3" t="s">
        <v>206</v>
      </c>
      <c r="EP581" s="3" t="s">
        <v>206</v>
      </c>
      <c r="EQ581" s="3" t="s">
        <v>192</v>
      </c>
      <c r="ER581" s="3" t="s">
        <v>206</v>
      </c>
      <c r="ES581" s="3" t="s">
        <v>206</v>
      </c>
      <c r="ET581" s="3" t="s">
        <v>193</v>
      </c>
      <c r="EU581" s="3" t="s">
        <v>192</v>
      </c>
      <c r="EV581" s="3" t="s">
        <v>893</v>
      </c>
      <c r="EW581" s="4" t="str">
        <f>TEXT("6295212883011573105","0")</f>
        <v>6295212883011573105</v>
      </c>
    </row>
    <row r="582">
      <c r="A582" s="2">
        <v>45866.43601851852</v>
      </c>
      <c r="B582" s="3" t="s">
        <v>153</v>
      </c>
      <c r="C582" s="3" t="s">
        <v>155</v>
      </c>
      <c r="E582" s="3" t="s">
        <v>155</v>
      </c>
      <c r="F582" s="3" t="s">
        <v>155</v>
      </c>
      <c r="G582" s="3" t="s">
        <v>155</v>
      </c>
      <c r="I582" s="3" t="s">
        <v>158</v>
      </c>
      <c r="M582" s="3" t="s">
        <v>157</v>
      </c>
      <c r="S582" s="3" t="s">
        <v>158</v>
      </c>
      <c r="W582" s="3" t="s">
        <v>157</v>
      </c>
      <c r="AB582" s="3" t="s">
        <v>157</v>
      </c>
      <c r="AG582" s="3" t="s">
        <v>224</v>
      </c>
      <c r="AH582" s="3">
        <v>2018.0</v>
      </c>
      <c r="AI582" s="3" t="s">
        <v>187</v>
      </c>
      <c r="AJ582" s="3" t="s">
        <v>188</v>
      </c>
      <c r="AN582" s="3" t="s">
        <v>233</v>
      </c>
      <c r="AP582" s="3" t="s">
        <v>190</v>
      </c>
      <c r="AQ582" s="3" t="s">
        <v>250</v>
      </c>
      <c r="AR582" s="3" t="s">
        <v>190</v>
      </c>
      <c r="AS582" s="3" t="s">
        <v>190</v>
      </c>
      <c r="AT582" s="3" t="s">
        <v>251</v>
      </c>
      <c r="AU582" s="3" t="s">
        <v>155</v>
      </c>
      <c r="BD582" s="3" t="s">
        <v>153</v>
      </c>
      <c r="BE582" s="3" t="s">
        <v>220</v>
      </c>
      <c r="BF582" s="3" t="s">
        <v>220</v>
      </c>
      <c r="BG582" s="3" t="s">
        <v>191</v>
      </c>
      <c r="BH582" s="3" t="s">
        <v>220</v>
      </c>
      <c r="BI582" s="3" t="s">
        <v>195</v>
      </c>
      <c r="BJ582" s="3" t="s">
        <v>195</v>
      </c>
      <c r="BK582" s="3" t="s">
        <v>192</v>
      </c>
      <c r="BL582" s="3" t="s">
        <v>192</v>
      </c>
      <c r="BM582" s="3" t="s">
        <v>192</v>
      </c>
      <c r="BN582" s="3" t="s">
        <v>192</v>
      </c>
      <c r="BO582" s="3" t="s">
        <v>195</v>
      </c>
      <c r="BP582" s="3" t="s">
        <v>195</v>
      </c>
      <c r="BQ582" s="3" t="s">
        <v>203</v>
      </c>
      <c r="BR582" s="3" t="s">
        <v>203</v>
      </c>
      <c r="BS582" s="3" t="s">
        <v>203</v>
      </c>
      <c r="BT582" s="3" t="s">
        <v>181</v>
      </c>
      <c r="BU582" s="3" t="s">
        <v>196</v>
      </c>
      <c r="BV582" s="3" t="s">
        <v>196</v>
      </c>
      <c r="BW582" s="3" t="s">
        <v>197</v>
      </c>
      <c r="CB582" s="3" t="s">
        <v>153</v>
      </c>
      <c r="CC582" s="3" t="s">
        <v>167</v>
      </c>
      <c r="CD582" s="3" t="s">
        <v>168</v>
      </c>
      <c r="CE582" s="3" t="s">
        <v>155</v>
      </c>
      <c r="CF582" s="3" t="s">
        <v>280</v>
      </c>
      <c r="CG582" s="3" t="s">
        <v>240</v>
      </c>
      <c r="CH582" s="3">
        <v>3.0</v>
      </c>
      <c r="CI582" s="3" t="s">
        <v>172</v>
      </c>
      <c r="CS582" s="3" t="s">
        <v>155</v>
      </c>
      <c r="CY582" s="3" t="s">
        <v>180</v>
      </c>
      <c r="CZ582" s="3" t="s">
        <v>179</v>
      </c>
      <c r="DA582" s="3" t="s">
        <v>179</v>
      </c>
      <c r="DB582" s="3" t="s">
        <v>179</v>
      </c>
      <c r="DC582" s="3" t="s">
        <v>200</v>
      </c>
      <c r="DD582" s="3" t="s">
        <v>200</v>
      </c>
      <c r="DE582" s="3" t="s">
        <v>200</v>
      </c>
      <c r="DF582" s="3" t="s">
        <v>230</v>
      </c>
      <c r="DG582" s="3" t="s">
        <v>230</v>
      </c>
      <c r="DH582" s="3" t="s">
        <v>180</v>
      </c>
      <c r="DI582" s="3" t="s">
        <v>180</v>
      </c>
      <c r="DJ582" s="3" t="s">
        <v>180</v>
      </c>
      <c r="DK582" s="3" t="s">
        <v>197</v>
      </c>
      <c r="DL582" s="3" t="s">
        <v>202</v>
      </c>
      <c r="DM582" s="3" t="s">
        <v>197</v>
      </c>
      <c r="DN582" s="3" t="s">
        <v>202</v>
      </c>
      <c r="DO582" s="3" t="s">
        <v>197</v>
      </c>
      <c r="DP582" s="3" t="s">
        <v>197</v>
      </c>
      <c r="DQ582" s="3" t="s">
        <v>202</v>
      </c>
      <c r="DR582" s="3" t="s">
        <v>202</v>
      </c>
      <c r="DS582" s="3" t="s">
        <v>202</v>
      </c>
      <c r="DT582" s="3" t="s">
        <v>202</v>
      </c>
      <c r="DU582" s="3" t="s">
        <v>202</v>
      </c>
      <c r="DV582" s="3" t="s">
        <v>202</v>
      </c>
      <c r="DW582" s="3" t="s">
        <v>202</v>
      </c>
      <c r="DX582" s="3" t="s">
        <v>202</v>
      </c>
      <c r="DY582" s="3" t="s">
        <v>202</v>
      </c>
      <c r="DZ582" s="3" t="s">
        <v>202</v>
      </c>
      <c r="EA582" s="3" t="s">
        <v>155</v>
      </c>
      <c r="EB582" s="3" t="s">
        <v>155</v>
      </c>
      <c r="EC582" s="3" t="s">
        <v>155</v>
      </c>
      <c r="ED582" s="3" t="s">
        <v>155</v>
      </c>
      <c r="EE582" s="3" t="s">
        <v>155</v>
      </c>
      <c r="EF582" s="3" t="s">
        <v>155</v>
      </c>
      <c r="EG582" s="3" t="s">
        <v>155</v>
      </c>
      <c r="EH582" s="3" t="s">
        <v>204</v>
      </c>
      <c r="EI582" s="3" t="s">
        <v>215</v>
      </c>
      <c r="EJ582" s="3" t="s">
        <v>204</v>
      </c>
      <c r="EK582" s="3" t="s">
        <v>204</v>
      </c>
      <c r="EL582" s="3" t="s">
        <v>222</v>
      </c>
      <c r="EM582" s="3" t="s">
        <v>204</v>
      </c>
      <c r="EN582" s="3" t="s">
        <v>222</v>
      </c>
      <c r="EO582" s="3" t="s">
        <v>205</v>
      </c>
      <c r="EP582" s="3" t="s">
        <v>192</v>
      </c>
      <c r="EQ582" s="3" t="s">
        <v>192</v>
      </c>
      <c r="ER582" s="3" t="s">
        <v>206</v>
      </c>
      <c r="ES582" s="3" t="s">
        <v>206</v>
      </c>
      <c r="ET582" s="3" t="s">
        <v>206</v>
      </c>
      <c r="EU582" s="3" t="s">
        <v>205</v>
      </c>
      <c r="EV582" s="3" t="s">
        <v>894</v>
      </c>
      <c r="EW582" s="4" t="str">
        <f>TEXT("6295220729211025636","0")</f>
        <v>6295220729211025636</v>
      </c>
    </row>
    <row r="583">
      <c r="A583" s="2">
        <v>45866.47957175926</v>
      </c>
      <c r="B583" s="3" t="s">
        <v>153</v>
      </c>
      <c r="C583" s="3" t="s">
        <v>155</v>
      </c>
      <c r="E583" s="3" t="s">
        <v>155</v>
      </c>
      <c r="F583" s="3" t="s">
        <v>155</v>
      </c>
      <c r="G583" s="3" t="s">
        <v>155</v>
      </c>
      <c r="J583" s="3" t="s">
        <v>186</v>
      </c>
      <c r="N583" s="3" t="s">
        <v>158</v>
      </c>
      <c r="S583" s="3" t="s">
        <v>158</v>
      </c>
      <c r="X583" s="3" t="s">
        <v>158</v>
      </c>
      <c r="AC583" s="3" t="s">
        <v>158</v>
      </c>
      <c r="AG583" s="3" t="s">
        <v>159</v>
      </c>
      <c r="AH583" s="3">
        <v>2024.0</v>
      </c>
      <c r="AI583" s="3" t="s">
        <v>279</v>
      </c>
      <c r="AO583" s="3" t="s">
        <v>153</v>
      </c>
      <c r="AP583" s="3" t="s">
        <v>210</v>
      </c>
      <c r="AQ583" s="3" t="s">
        <v>243</v>
      </c>
      <c r="AR583" s="3" t="s">
        <v>243</v>
      </c>
      <c r="AS583" s="3" t="s">
        <v>243</v>
      </c>
      <c r="AT583" s="3" t="s">
        <v>226</v>
      </c>
      <c r="AU583" s="3" t="s">
        <v>153</v>
      </c>
      <c r="AV583" s="3" t="s">
        <v>153</v>
      </c>
      <c r="AW583" s="3" t="s">
        <v>163</v>
      </c>
      <c r="AX583" s="3" t="s">
        <v>153</v>
      </c>
      <c r="AY583" s="3" t="s">
        <v>212</v>
      </c>
      <c r="BD583" s="3" t="s">
        <v>153</v>
      </c>
      <c r="BE583" s="3" t="s">
        <v>191</v>
      </c>
      <c r="BF583" s="3" t="s">
        <v>191</v>
      </c>
      <c r="BG583" s="3" t="s">
        <v>227</v>
      </c>
      <c r="BH583" s="3" t="s">
        <v>164</v>
      </c>
      <c r="BI583" s="3" t="s">
        <v>195</v>
      </c>
      <c r="BJ583" s="3" t="s">
        <v>193</v>
      </c>
      <c r="BK583" s="3" t="s">
        <v>193</v>
      </c>
      <c r="BL583" s="3" t="s">
        <v>192</v>
      </c>
      <c r="BM583" s="3" t="s">
        <v>195</v>
      </c>
      <c r="BN583" s="3" t="s">
        <v>192</v>
      </c>
      <c r="BO583" s="3" t="s">
        <v>195</v>
      </c>
      <c r="BP583" s="3" t="s">
        <v>195</v>
      </c>
      <c r="BQ583" s="3" t="s">
        <v>181</v>
      </c>
      <c r="BR583" s="3" t="s">
        <v>197</v>
      </c>
      <c r="BS583" s="3" t="s">
        <v>196</v>
      </c>
      <c r="BT583" s="3" t="s">
        <v>197</v>
      </c>
      <c r="BU583" s="3" t="s">
        <v>197</v>
      </c>
      <c r="BV583" s="3" t="s">
        <v>197</v>
      </c>
      <c r="BW583" s="3" t="s">
        <v>181</v>
      </c>
      <c r="BX583" s="3" t="s">
        <v>193</v>
      </c>
      <c r="BY583" s="3" t="s">
        <v>195</v>
      </c>
      <c r="BZ583" s="3" t="s">
        <v>193</v>
      </c>
      <c r="CA583" s="3" t="s">
        <v>195</v>
      </c>
      <c r="CB583" s="3" t="s">
        <v>155</v>
      </c>
      <c r="CF583" s="3" t="s">
        <v>155</v>
      </c>
      <c r="CG583" s="3" t="s">
        <v>256</v>
      </c>
      <c r="CH583" s="3">
        <v>3.0</v>
      </c>
      <c r="CI583" s="3" t="s">
        <v>172</v>
      </c>
      <c r="CS583" s="3" t="s">
        <v>155</v>
      </c>
      <c r="CY583" s="3" t="s">
        <v>180</v>
      </c>
      <c r="CZ583" s="3" t="s">
        <v>179</v>
      </c>
      <c r="DA583" s="3" t="s">
        <v>179</v>
      </c>
      <c r="DB583" s="3" t="s">
        <v>179</v>
      </c>
      <c r="DC583" s="3" t="s">
        <v>179</v>
      </c>
      <c r="DD583" s="3" t="s">
        <v>179</v>
      </c>
      <c r="DE583" s="3" t="s">
        <v>200</v>
      </c>
      <c r="DF583" s="3" t="s">
        <v>180</v>
      </c>
      <c r="DG583" s="3" t="s">
        <v>180</v>
      </c>
      <c r="DH583" s="3" t="s">
        <v>180</v>
      </c>
      <c r="DI583" s="3" t="s">
        <v>180</v>
      </c>
      <c r="DJ583" s="3" t="s">
        <v>180</v>
      </c>
      <c r="DK583" s="3" t="s">
        <v>197</v>
      </c>
      <c r="DL583" s="3" t="s">
        <v>196</v>
      </c>
      <c r="DM583" s="3" t="s">
        <v>197</v>
      </c>
      <c r="DN583" s="3" t="s">
        <v>197</v>
      </c>
      <c r="DO583" s="3" t="s">
        <v>196</v>
      </c>
      <c r="DP583" s="3" t="s">
        <v>196</v>
      </c>
      <c r="DQ583" s="3" t="s">
        <v>197</v>
      </c>
      <c r="DR583" s="3" t="s">
        <v>197</v>
      </c>
      <c r="DS583" s="3" t="s">
        <v>181</v>
      </c>
      <c r="DT583" s="3" t="s">
        <v>181</v>
      </c>
      <c r="DU583" s="3" t="s">
        <v>197</v>
      </c>
      <c r="DV583" s="3" t="s">
        <v>197</v>
      </c>
      <c r="DW583" s="3" t="s">
        <v>196</v>
      </c>
      <c r="DX583" s="3" t="s">
        <v>181</v>
      </c>
      <c r="DY583" s="3" t="s">
        <v>181</v>
      </c>
      <c r="DZ583" s="3" t="s">
        <v>196</v>
      </c>
      <c r="EA583" s="3" t="s">
        <v>155</v>
      </c>
      <c r="EB583" s="3" t="s">
        <v>155</v>
      </c>
      <c r="EC583" s="3" t="s">
        <v>155</v>
      </c>
      <c r="ED583" s="3" t="s">
        <v>155</v>
      </c>
      <c r="EE583" s="3" t="s">
        <v>155</v>
      </c>
      <c r="EF583" s="3" t="s">
        <v>155</v>
      </c>
      <c r="EG583" s="3" t="s">
        <v>155</v>
      </c>
      <c r="EH583" s="3" t="s">
        <v>204</v>
      </c>
      <c r="EI583" s="3" t="s">
        <v>222</v>
      </c>
      <c r="EJ583" s="3" t="s">
        <v>222</v>
      </c>
      <c r="EK583" s="3" t="s">
        <v>222</v>
      </c>
      <c r="EL583" s="3" t="s">
        <v>182</v>
      </c>
      <c r="EM583" s="3" t="s">
        <v>182</v>
      </c>
      <c r="EN583" s="3" t="s">
        <v>247</v>
      </c>
      <c r="EO583" s="3" t="s">
        <v>205</v>
      </c>
      <c r="EP583" s="3" t="s">
        <v>206</v>
      </c>
      <c r="EQ583" s="3" t="s">
        <v>206</v>
      </c>
      <c r="ER583" s="3" t="s">
        <v>193</v>
      </c>
      <c r="ES583" s="3" t="s">
        <v>206</v>
      </c>
      <c r="ET583" s="3" t="s">
        <v>193</v>
      </c>
      <c r="EU583" s="3" t="s">
        <v>192</v>
      </c>
      <c r="EV583" s="3" t="s">
        <v>895</v>
      </c>
      <c r="EW583" s="4" t="str">
        <f>TEXT("6295258356125301260","0")</f>
        <v>6295258356125301260</v>
      </c>
    </row>
    <row r="584">
      <c r="A584" s="2">
        <v>45866.529398148145</v>
      </c>
      <c r="B584" s="3" t="s">
        <v>153</v>
      </c>
      <c r="C584" s="3" t="s">
        <v>153</v>
      </c>
      <c r="D584" s="3" t="s">
        <v>896</v>
      </c>
      <c r="E584" s="3" t="s">
        <v>155</v>
      </c>
      <c r="F584" s="3" t="s">
        <v>155</v>
      </c>
      <c r="G584" s="3" t="s">
        <v>155</v>
      </c>
      <c r="H584" s="3" t="s">
        <v>157</v>
      </c>
      <c r="M584" s="3" t="s">
        <v>157</v>
      </c>
      <c r="V584" s="3" t="s">
        <v>156</v>
      </c>
      <c r="AA584" s="3" t="s">
        <v>156</v>
      </c>
      <c r="AF584" s="3" t="s">
        <v>156</v>
      </c>
      <c r="AG584" s="3" t="s">
        <v>159</v>
      </c>
      <c r="AH584" s="3">
        <v>2000.0</v>
      </c>
      <c r="AI584" s="3" t="s">
        <v>187</v>
      </c>
      <c r="AJ584" s="3" t="s">
        <v>188</v>
      </c>
      <c r="AN584" s="3" t="s">
        <v>189</v>
      </c>
      <c r="AP584" s="3" t="s">
        <v>190</v>
      </c>
      <c r="AQ584" s="3" t="s">
        <v>190</v>
      </c>
      <c r="AR584" s="3" t="s">
        <v>190</v>
      </c>
      <c r="AS584" s="3" t="s">
        <v>190</v>
      </c>
      <c r="AT584" s="3" t="s">
        <v>226</v>
      </c>
      <c r="AU584" s="3" t="s">
        <v>153</v>
      </c>
      <c r="AV584" s="3" t="s">
        <v>155</v>
      </c>
      <c r="BD584" s="3" t="s">
        <v>153</v>
      </c>
      <c r="BE584" s="3" t="s">
        <v>156</v>
      </c>
      <c r="BF584" s="3" t="s">
        <v>213</v>
      </c>
      <c r="BG584" s="3" t="s">
        <v>156</v>
      </c>
      <c r="BH584" s="3" t="s">
        <v>213</v>
      </c>
      <c r="BI584" s="3" t="s">
        <v>192</v>
      </c>
      <c r="BJ584" s="3" t="s">
        <v>195</v>
      </c>
      <c r="BK584" s="3" t="s">
        <v>192</v>
      </c>
      <c r="BL584" s="3" t="s">
        <v>193</v>
      </c>
      <c r="BM584" s="3" t="s">
        <v>193</v>
      </c>
      <c r="BN584" s="3" t="s">
        <v>193</v>
      </c>
      <c r="BO584" s="3" t="s">
        <v>195</v>
      </c>
      <c r="BP584" s="3" t="s">
        <v>192</v>
      </c>
      <c r="BQ584" s="3" t="s">
        <v>196</v>
      </c>
      <c r="BR584" s="3" t="s">
        <v>196</v>
      </c>
      <c r="BS584" s="3" t="s">
        <v>203</v>
      </c>
      <c r="BT584" s="3" t="s">
        <v>197</v>
      </c>
      <c r="BU584" s="3" t="s">
        <v>197</v>
      </c>
      <c r="BV584" s="3" t="s">
        <v>197</v>
      </c>
      <c r="BW584" s="3" t="s">
        <v>166</v>
      </c>
      <c r="BX584" s="3" t="s">
        <v>195</v>
      </c>
      <c r="BY584" s="3" t="s">
        <v>193</v>
      </c>
      <c r="BZ584" s="3" t="s">
        <v>193</v>
      </c>
      <c r="CA584" s="3" t="s">
        <v>192</v>
      </c>
      <c r="CB584" s="3" t="s">
        <v>155</v>
      </c>
      <c r="CF584" s="3" t="s">
        <v>155</v>
      </c>
      <c r="CG584" s="3" t="s">
        <v>155</v>
      </c>
      <c r="CH584" s="3">
        <v>3.0</v>
      </c>
      <c r="CQ584" s="3" t="s">
        <v>897</v>
      </c>
      <c r="CS584" s="3" t="s">
        <v>153</v>
      </c>
      <c r="CT584" s="3" t="s">
        <v>299</v>
      </c>
      <c r="CU584" s="3" t="s">
        <v>300</v>
      </c>
      <c r="CV584" s="3" t="s">
        <v>175</v>
      </c>
      <c r="CW584" s="3" t="s">
        <v>302</v>
      </c>
      <c r="CX584" s="3" t="s">
        <v>155</v>
      </c>
      <c r="CY584" s="3" t="s">
        <v>180</v>
      </c>
      <c r="CZ584" s="3" t="s">
        <v>179</v>
      </c>
      <c r="DA584" s="3" t="s">
        <v>200</v>
      </c>
      <c r="DB584" s="3" t="s">
        <v>179</v>
      </c>
      <c r="DC584" s="3" t="s">
        <v>179</v>
      </c>
      <c r="DD584" s="3" t="s">
        <v>179</v>
      </c>
      <c r="DE584" s="3" t="s">
        <v>200</v>
      </c>
      <c r="DF584" s="3" t="s">
        <v>180</v>
      </c>
      <c r="DG584" s="3" t="s">
        <v>180</v>
      </c>
      <c r="DH584" s="3" t="s">
        <v>201</v>
      </c>
      <c r="DI584" s="3" t="s">
        <v>180</v>
      </c>
      <c r="DJ584" s="3" t="s">
        <v>201</v>
      </c>
      <c r="DK584" s="3" t="s">
        <v>196</v>
      </c>
      <c r="DL584" s="3" t="s">
        <v>197</v>
      </c>
      <c r="DM584" s="3" t="s">
        <v>202</v>
      </c>
      <c r="DN584" s="3" t="s">
        <v>197</v>
      </c>
      <c r="DO584" s="3" t="s">
        <v>202</v>
      </c>
      <c r="DP584" s="3" t="s">
        <v>196</v>
      </c>
      <c r="DQ584" s="3" t="s">
        <v>197</v>
      </c>
      <c r="DR584" s="3" t="s">
        <v>197</v>
      </c>
      <c r="DS584" s="3" t="s">
        <v>197</v>
      </c>
      <c r="DT584" s="3" t="s">
        <v>197</v>
      </c>
      <c r="DU584" s="3" t="s">
        <v>202</v>
      </c>
      <c r="DV584" s="3" t="s">
        <v>196</v>
      </c>
      <c r="DW584" s="3" t="s">
        <v>196</v>
      </c>
      <c r="DX584" s="3" t="s">
        <v>196</v>
      </c>
      <c r="DY584" s="3" t="s">
        <v>197</v>
      </c>
      <c r="DZ584" s="3" t="s">
        <v>196</v>
      </c>
      <c r="EA584" s="3" t="s">
        <v>155</v>
      </c>
      <c r="EB584" s="3" t="s">
        <v>155</v>
      </c>
      <c r="EC584" s="3" t="s">
        <v>155</v>
      </c>
      <c r="ED584" s="3" t="s">
        <v>155</v>
      </c>
      <c r="EE584" s="3" t="s">
        <v>155</v>
      </c>
      <c r="EF584" s="3" t="s">
        <v>155</v>
      </c>
      <c r="EG584" s="3" t="s">
        <v>155</v>
      </c>
      <c r="EH584" s="3" t="s">
        <v>204</v>
      </c>
      <c r="EI584" s="3" t="s">
        <v>247</v>
      </c>
      <c r="EJ584" s="3" t="s">
        <v>247</v>
      </c>
      <c r="EK584" s="3" t="s">
        <v>182</v>
      </c>
      <c r="EL584" s="3" t="s">
        <v>182</v>
      </c>
      <c r="EM584" s="3" t="s">
        <v>182</v>
      </c>
      <c r="EN584" s="3" t="s">
        <v>182</v>
      </c>
      <c r="EO584" s="3" t="s">
        <v>192</v>
      </c>
      <c r="EP584" s="3" t="s">
        <v>206</v>
      </c>
      <c r="EQ584" s="3" t="s">
        <v>193</v>
      </c>
      <c r="ER584" s="3" t="s">
        <v>193</v>
      </c>
      <c r="ES584" s="3" t="s">
        <v>206</v>
      </c>
      <c r="ET584" s="3" t="s">
        <v>193</v>
      </c>
      <c r="EU584" s="3" t="s">
        <v>192</v>
      </c>
      <c r="EV584" s="3" t="s">
        <v>898</v>
      </c>
      <c r="EW584" s="4" t="str">
        <f>TEXT("6295301402128201845","0")</f>
        <v>6295301402128201845</v>
      </c>
    </row>
    <row r="585">
      <c r="A585" s="2">
        <v>45866.543657407405</v>
      </c>
      <c r="B585" s="3" t="s">
        <v>153</v>
      </c>
      <c r="C585" s="3" t="s">
        <v>155</v>
      </c>
      <c r="E585" s="3" t="s">
        <v>155</v>
      </c>
      <c r="F585" s="3" t="s">
        <v>155</v>
      </c>
      <c r="G585" s="3" t="s">
        <v>155</v>
      </c>
      <c r="J585" s="3" t="s">
        <v>186</v>
      </c>
      <c r="M585" s="3" t="s">
        <v>157</v>
      </c>
      <c r="R585" s="3" t="s">
        <v>157</v>
      </c>
      <c r="W585" s="3" t="s">
        <v>157</v>
      </c>
      <c r="AC585" s="3" t="s">
        <v>158</v>
      </c>
      <c r="AG585" s="3" t="s">
        <v>217</v>
      </c>
      <c r="AH585" s="3">
        <v>2020.0</v>
      </c>
      <c r="AI585" s="3" t="s">
        <v>187</v>
      </c>
      <c r="AL585" s="3" t="s">
        <v>237</v>
      </c>
      <c r="AN585" s="3" t="s">
        <v>270</v>
      </c>
      <c r="AP585" s="3" t="s">
        <v>243</v>
      </c>
      <c r="AQ585" s="3" t="s">
        <v>243</v>
      </c>
      <c r="AR585" s="3" t="s">
        <v>243</v>
      </c>
      <c r="AS585" s="3" t="s">
        <v>243</v>
      </c>
      <c r="AT585" s="3" t="s">
        <v>234</v>
      </c>
      <c r="AU585" s="3" t="s">
        <v>153</v>
      </c>
      <c r="AV585" s="3" t="s">
        <v>153</v>
      </c>
      <c r="AW585" s="3" t="s">
        <v>163</v>
      </c>
      <c r="AX585" s="3" t="s">
        <v>153</v>
      </c>
      <c r="AY585" s="3" t="s">
        <v>244</v>
      </c>
      <c r="AZ585" s="3" t="s">
        <v>153</v>
      </c>
      <c r="BA585" s="3" t="s">
        <v>153</v>
      </c>
      <c r="BB585" s="3" t="s">
        <v>255</v>
      </c>
      <c r="BC585" s="3" t="s">
        <v>153</v>
      </c>
      <c r="BD585" s="3" t="s">
        <v>153</v>
      </c>
      <c r="BE585" s="3" t="s">
        <v>156</v>
      </c>
      <c r="BF585" s="3" t="s">
        <v>156</v>
      </c>
      <c r="BG585" s="3" t="s">
        <v>191</v>
      </c>
      <c r="BH585" s="3" t="s">
        <v>213</v>
      </c>
      <c r="BI585" s="3" t="s">
        <v>165</v>
      </c>
      <c r="BJ585" s="3" t="s">
        <v>193</v>
      </c>
      <c r="BK585" s="3" t="s">
        <v>193</v>
      </c>
      <c r="BL585" s="3" t="s">
        <v>165</v>
      </c>
      <c r="BM585" s="3" t="s">
        <v>193</v>
      </c>
      <c r="BN585" s="3" t="s">
        <v>193</v>
      </c>
      <c r="BO585" s="3" t="s">
        <v>165</v>
      </c>
      <c r="BP585" s="3" t="s">
        <v>165</v>
      </c>
      <c r="BQ585" s="3" t="s">
        <v>166</v>
      </c>
      <c r="BR585" s="3" t="s">
        <v>166</v>
      </c>
      <c r="BS585" s="3" t="s">
        <v>197</v>
      </c>
      <c r="BT585" s="3" t="s">
        <v>166</v>
      </c>
      <c r="BU585" s="3" t="s">
        <v>197</v>
      </c>
      <c r="BV585" s="3" t="s">
        <v>166</v>
      </c>
      <c r="BW585" s="3" t="s">
        <v>197</v>
      </c>
      <c r="BX585" s="3" t="s">
        <v>165</v>
      </c>
      <c r="BY585" s="3" t="s">
        <v>193</v>
      </c>
      <c r="BZ585" s="3" t="s">
        <v>165</v>
      </c>
      <c r="CA585" s="3" t="s">
        <v>193</v>
      </c>
      <c r="CB585" s="3" t="s">
        <v>153</v>
      </c>
      <c r="CC585" s="3" t="s">
        <v>167</v>
      </c>
      <c r="CD585" s="3" t="s">
        <v>168</v>
      </c>
      <c r="CE585" s="3" t="s">
        <v>322</v>
      </c>
      <c r="CF585" s="3" t="s">
        <v>170</v>
      </c>
      <c r="CG585" s="3" t="s">
        <v>256</v>
      </c>
      <c r="CH585" s="3">
        <v>2.0</v>
      </c>
      <c r="CI585" s="3" t="s">
        <v>172</v>
      </c>
      <c r="CS585" s="3" t="s">
        <v>153</v>
      </c>
      <c r="CT585" s="3" t="s">
        <v>299</v>
      </c>
      <c r="CU585" s="3" t="s">
        <v>899</v>
      </c>
      <c r="CV585" s="3" t="s">
        <v>301</v>
      </c>
      <c r="CW585" s="3" t="s">
        <v>302</v>
      </c>
      <c r="CX585" s="3" t="s">
        <v>177</v>
      </c>
      <c r="CY585" s="3" t="s">
        <v>221</v>
      </c>
      <c r="CZ585" s="3" t="s">
        <v>200</v>
      </c>
      <c r="DA585" s="3" t="s">
        <v>179</v>
      </c>
      <c r="DB585" s="3" t="s">
        <v>179</v>
      </c>
      <c r="DC585" s="3" t="s">
        <v>200</v>
      </c>
      <c r="DD585" s="3" t="s">
        <v>179</v>
      </c>
      <c r="DE585" s="3" t="s">
        <v>200</v>
      </c>
      <c r="DF585" s="3" t="s">
        <v>230</v>
      </c>
      <c r="DG585" s="3" t="s">
        <v>180</v>
      </c>
      <c r="DH585" s="3" t="s">
        <v>180</v>
      </c>
      <c r="DI585" s="3" t="s">
        <v>230</v>
      </c>
      <c r="DJ585" s="3" t="s">
        <v>180</v>
      </c>
      <c r="DK585" s="3" t="s">
        <v>203</v>
      </c>
      <c r="DL585" s="3" t="s">
        <v>203</v>
      </c>
      <c r="DM585" s="3" t="s">
        <v>203</v>
      </c>
      <c r="DN585" s="3" t="s">
        <v>181</v>
      </c>
      <c r="DO585" s="3" t="s">
        <v>203</v>
      </c>
      <c r="DP585" s="3" t="s">
        <v>203</v>
      </c>
      <c r="DQ585" s="3" t="s">
        <v>181</v>
      </c>
      <c r="DR585" s="3" t="s">
        <v>203</v>
      </c>
      <c r="DS585" s="3" t="s">
        <v>203</v>
      </c>
      <c r="DT585" s="3" t="s">
        <v>203</v>
      </c>
      <c r="DU585" s="3" t="s">
        <v>203</v>
      </c>
      <c r="DV585" s="3" t="s">
        <v>181</v>
      </c>
      <c r="DW585" s="3" t="s">
        <v>203</v>
      </c>
      <c r="DX585" s="3" t="s">
        <v>203</v>
      </c>
      <c r="DY585" s="3" t="s">
        <v>181</v>
      </c>
      <c r="DZ585" s="3" t="s">
        <v>203</v>
      </c>
      <c r="EA585" s="3" t="s">
        <v>214</v>
      </c>
      <c r="EB585" s="3" t="s">
        <v>274</v>
      </c>
      <c r="EC585" s="3" t="s">
        <v>155</v>
      </c>
      <c r="ED585" s="3" t="s">
        <v>274</v>
      </c>
      <c r="EE585" s="3" t="s">
        <v>155</v>
      </c>
      <c r="EF585" s="3" t="s">
        <v>274</v>
      </c>
      <c r="EG585" s="3" t="s">
        <v>155</v>
      </c>
      <c r="EH585" s="3" t="s">
        <v>182</v>
      </c>
      <c r="EI585" s="3" t="s">
        <v>247</v>
      </c>
      <c r="EJ585" s="3" t="s">
        <v>182</v>
      </c>
      <c r="EK585" s="3" t="s">
        <v>182</v>
      </c>
      <c r="EL585" s="3" t="s">
        <v>247</v>
      </c>
      <c r="EM585" s="3" t="s">
        <v>182</v>
      </c>
      <c r="EN585" s="3" t="s">
        <v>182</v>
      </c>
      <c r="EO585" s="3" t="s">
        <v>183</v>
      </c>
      <c r="EP585" s="3" t="s">
        <v>183</v>
      </c>
      <c r="EQ585" s="3" t="s">
        <v>183</v>
      </c>
      <c r="ER585" s="3" t="s">
        <v>183</v>
      </c>
      <c r="ES585" s="3" t="s">
        <v>183</v>
      </c>
      <c r="ET585" s="3" t="s">
        <v>183</v>
      </c>
      <c r="EU585" s="3" t="s">
        <v>183</v>
      </c>
      <c r="EV585" s="3" t="s">
        <v>900</v>
      </c>
      <c r="EW585" s="4" t="str">
        <f>TEXT("6295313728816580574","0")</f>
        <v>6295313728816580574</v>
      </c>
    </row>
    <row r="586">
      <c r="A586" s="2">
        <v>45866.61505787037</v>
      </c>
      <c r="B586" s="3" t="s">
        <v>153</v>
      </c>
      <c r="C586" s="3" t="s">
        <v>155</v>
      </c>
      <c r="E586" s="3" t="s">
        <v>153</v>
      </c>
      <c r="F586" s="3" t="s">
        <v>153</v>
      </c>
      <c r="G586" s="3" t="s">
        <v>153</v>
      </c>
      <c r="H586" s="3" t="s">
        <v>157</v>
      </c>
      <c r="M586" s="3" t="s">
        <v>157</v>
      </c>
      <c r="R586" s="3" t="s">
        <v>157</v>
      </c>
      <c r="W586" s="3" t="s">
        <v>157</v>
      </c>
      <c r="AB586" s="3" t="s">
        <v>157</v>
      </c>
      <c r="AG586" s="3" t="s">
        <v>208</v>
      </c>
      <c r="AH586" s="3">
        <v>2023.0</v>
      </c>
      <c r="AI586" s="3" t="s">
        <v>187</v>
      </c>
      <c r="AK586" s="3" t="s">
        <v>258</v>
      </c>
      <c r="AN586" s="3" t="s">
        <v>189</v>
      </c>
      <c r="AP586" s="3" t="s">
        <v>225</v>
      </c>
      <c r="AQ586" s="3" t="s">
        <v>225</v>
      </c>
      <c r="AR586" s="3" t="s">
        <v>225</v>
      </c>
      <c r="AS586" s="3" t="s">
        <v>225</v>
      </c>
      <c r="AT586" s="3" t="s">
        <v>234</v>
      </c>
      <c r="AU586" s="3" t="s">
        <v>153</v>
      </c>
      <c r="AV586" s="3" t="s">
        <v>153</v>
      </c>
      <c r="AW586" s="3" t="s">
        <v>219</v>
      </c>
      <c r="AX586" s="3" t="s">
        <v>153</v>
      </c>
      <c r="AY586" s="3" t="s">
        <v>212</v>
      </c>
      <c r="BD586" s="3" t="s">
        <v>153</v>
      </c>
      <c r="BE586" s="3" t="s">
        <v>191</v>
      </c>
      <c r="BF586" s="3" t="s">
        <v>191</v>
      </c>
      <c r="BG586" s="3" t="s">
        <v>213</v>
      </c>
      <c r="BH586" s="3" t="s">
        <v>213</v>
      </c>
      <c r="BI586" s="3" t="s">
        <v>193</v>
      </c>
      <c r="BJ586" s="3" t="s">
        <v>193</v>
      </c>
      <c r="BK586" s="3" t="s">
        <v>193</v>
      </c>
      <c r="BL586" s="3" t="s">
        <v>193</v>
      </c>
      <c r="BM586" s="3" t="s">
        <v>193</v>
      </c>
      <c r="BN586" s="3" t="s">
        <v>193</v>
      </c>
      <c r="BO586" s="3" t="s">
        <v>193</v>
      </c>
      <c r="BP586" s="3" t="s">
        <v>193</v>
      </c>
      <c r="BQ586" s="3" t="s">
        <v>197</v>
      </c>
      <c r="BR586" s="3" t="s">
        <v>196</v>
      </c>
      <c r="BS586" s="3" t="s">
        <v>196</v>
      </c>
      <c r="BT586" s="3" t="s">
        <v>166</v>
      </c>
      <c r="BU586" s="3" t="s">
        <v>197</v>
      </c>
      <c r="BV586" s="3" t="s">
        <v>166</v>
      </c>
      <c r="BW586" s="3" t="s">
        <v>166</v>
      </c>
      <c r="BX586" s="3" t="s">
        <v>165</v>
      </c>
      <c r="BY586" s="3" t="s">
        <v>193</v>
      </c>
      <c r="BZ586" s="3" t="s">
        <v>193</v>
      </c>
      <c r="CA586" s="3" t="s">
        <v>193</v>
      </c>
      <c r="CB586" s="3" t="s">
        <v>155</v>
      </c>
      <c r="CF586" s="3" t="s">
        <v>316</v>
      </c>
      <c r="CG586" s="3" t="s">
        <v>155</v>
      </c>
      <c r="CH586" s="3">
        <v>1.0</v>
      </c>
      <c r="CI586" s="3" t="s">
        <v>172</v>
      </c>
      <c r="CS586" s="3" t="s">
        <v>155</v>
      </c>
      <c r="CY586" s="3" t="s">
        <v>221</v>
      </c>
      <c r="CZ586" s="3" t="s">
        <v>179</v>
      </c>
      <c r="DA586" s="3" t="s">
        <v>179</v>
      </c>
      <c r="DB586" s="3" t="s">
        <v>199</v>
      </c>
      <c r="DC586" s="3" t="s">
        <v>200</v>
      </c>
      <c r="DD586" s="3" t="s">
        <v>200</v>
      </c>
      <c r="DE586" s="3" t="s">
        <v>200</v>
      </c>
      <c r="DF586" s="3" t="s">
        <v>230</v>
      </c>
      <c r="DG586" s="3" t="s">
        <v>230</v>
      </c>
      <c r="DH586" s="3" t="s">
        <v>230</v>
      </c>
      <c r="DI586" s="3" t="s">
        <v>230</v>
      </c>
      <c r="DJ586" s="3" t="s">
        <v>230</v>
      </c>
      <c r="DK586" s="3" t="s">
        <v>202</v>
      </c>
      <c r="DL586" s="3" t="s">
        <v>202</v>
      </c>
      <c r="DM586" s="3" t="s">
        <v>202</v>
      </c>
      <c r="DN586" s="3" t="s">
        <v>202</v>
      </c>
      <c r="DO586" s="3" t="s">
        <v>202</v>
      </c>
      <c r="DP586" s="3" t="s">
        <v>202</v>
      </c>
      <c r="DQ586" s="3" t="s">
        <v>181</v>
      </c>
      <c r="DR586" s="3" t="s">
        <v>181</v>
      </c>
      <c r="DS586" s="3" t="s">
        <v>181</v>
      </c>
      <c r="DT586" s="3" t="s">
        <v>181</v>
      </c>
      <c r="DU586" s="3" t="s">
        <v>202</v>
      </c>
      <c r="DV586" s="3" t="s">
        <v>202</v>
      </c>
      <c r="DW586" s="3" t="s">
        <v>202</v>
      </c>
      <c r="DX586" s="3" t="s">
        <v>202</v>
      </c>
      <c r="DY586" s="3" t="s">
        <v>202</v>
      </c>
      <c r="DZ586" s="3" t="s">
        <v>202</v>
      </c>
      <c r="EA586" s="3" t="s">
        <v>155</v>
      </c>
      <c r="EB586" s="3" t="s">
        <v>155</v>
      </c>
      <c r="EC586" s="3" t="s">
        <v>155</v>
      </c>
      <c r="ED586" s="3" t="s">
        <v>155</v>
      </c>
      <c r="EE586" s="3" t="s">
        <v>155</v>
      </c>
      <c r="EF586" s="3" t="s">
        <v>155</v>
      </c>
      <c r="EG586" s="3" t="s">
        <v>155</v>
      </c>
      <c r="EH586" s="3" t="s">
        <v>204</v>
      </c>
      <c r="EI586" s="3" t="s">
        <v>204</v>
      </c>
      <c r="EJ586" s="3" t="s">
        <v>204</v>
      </c>
      <c r="EK586" s="3" t="s">
        <v>222</v>
      </c>
      <c r="EL586" s="3" t="s">
        <v>182</v>
      </c>
      <c r="EM586" s="3" t="s">
        <v>182</v>
      </c>
      <c r="EN586" s="3" t="s">
        <v>204</v>
      </c>
      <c r="EO586" s="3" t="s">
        <v>205</v>
      </c>
      <c r="EP586" s="3" t="s">
        <v>205</v>
      </c>
      <c r="EQ586" s="3" t="s">
        <v>205</v>
      </c>
      <c r="ER586" s="3" t="s">
        <v>205</v>
      </c>
      <c r="ES586" s="3" t="s">
        <v>205</v>
      </c>
      <c r="ET586" s="3" t="s">
        <v>205</v>
      </c>
      <c r="EU586" s="3" t="s">
        <v>205</v>
      </c>
      <c r="EV586" s="3" t="s">
        <v>901</v>
      </c>
      <c r="EW586" s="4" t="str">
        <f>TEXT("6295375411707818885","0")</f>
        <v>6295375411707818885</v>
      </c>
    </row>
    <row r="587">
      <c r="A587" s="2">
        <v>45866.63046296296</v>
      </c>
      <c r="B587" s="3" t="s">
        <v>153</v>
      </c>
      <c r="C587" s="3" t="s">
        <v>153</v>
      </c>
      <c r="D587" s="3" t="s">
        <v>284</v>
      </c>
      <c r="E587" s="3" t="s">
        <v>155</v>
      </c>
      <c r="F587" s="3" t="s">
        <v>155</v>
      </c>
      <c r="G587" s="3" t="s">
        <v>155</v>
      </c>
      <c r="J587" s="3" t="s">
        <v>186</v>
      </c>
      <c r="O587" s="3" t="s">
        <v>186</v>
      </c>
      <c r="R587" s="3" t="s">
        <v>157</v>
      </c>
      <c r="X587" s="3" t="s">
        <v>158</v>
      </c>
      <c r="AD587" s="3" t="s">
        <v>186</v>
      </c>
      <c r="AG587" s="3" t="s">
        <v>902</v>
      </c>
      <c r="AH587" s="3">
        <v>1990.0</v>
      </c>
      <c r="AI587" s="3" t="s">
        <v>279</v>
      </c>
      <c r="AO587" s="3" t="s">
        <v>153</v>
      </c>
      <c r="AP587" s="3" t="s">
        <v>250</v>
      </c>
      <c r="AQ587" s="3" t="s">
        <v>250</v>
      </c>
      <c r="AR587" s="3" t="s">
        <v>250</v>
      </c>
      <c r="AS587" s="3" t="s">
        <v>243</v>
      </c>
      <c r="AT587" s="3" t="s">
        <v>234</v>
      </c>
      <c r="AU587" s="3" t="s">
        <v>153</v>
      </c>
      <c r="AV587" s="3" t="s">
        <v>153</v>
      </c>
      <c r="AW587" s="3" t="s">
        <v>219</v>
      </c>
      <c r="AX587" s="3" t="s">
        <v>153</v>
      </c>
      <c r="AY587" s="3" t="s">
        <v>212</v>
      </c>
      <c r="BD587" s="3" t="s">
        <v>153</v>
      </c>
      <c r="BE587" s="3" t="s">
        <v>191</v>
      </c>
      <c r="BF587" s="3" t="s">
        <v>191</v>
      </c>
      <c r="BG587" s="3" t="s">
        <v>213</v>
      </c>
      <c r="BH587" s="3" t="s">
        <v>164</v>
      </c>
      <c r="BI587" s="3" t="s">
        <v>165</v>
      </c>
      <c r="BJ587" s="3" t="s">
        <v>192</v>
      </c>
      <c r="BK587" s="3" t="s">
        <v>192</v>
      </c>
      <c r="BL587" s="3" t="s">
        <v>193</v>
      </c>
      <c r="BM587" s="3" t="s">
        <v>192</v>
      </c>
      <c r="BN587" s="3" t="s">
        <v>192</v>
      </c>
      <c r="BO587" s="3" t="s">
        <v>165</v>
      </c>
      <c r="BP587" s="3" t="s">
        <v>192</v>
      </c>
      <c r="BQ587" s="3" t="s">
        <v>181</v>
      </c>
      <c r="BR587" s="3" t="s">
        <v>196</v>
      </c>
      <c r="BS587" s="3" t="s">
        <v>196</v>
      </c>
      <c r="BT587" s="3" t="s">
        <v>197</v>
      </c>
      <c r="BU587" s="3" t="s">
        <v>196</v>
      </c>
      <c r="BV587" s="3" t="s">
        <v>166</v>
      </c>
      <c r="BW587" s="3" t="s">
        <v>197</v>
      </c>
      <c r="BX587" s="3" t="s">
        <v>192</v>
      </c>
      <c r="BY587" s="3" t="s">
        <v>192</v>
      </c>
      <c r="BZ587" s="3" t="s">
        <v>195</v>
      </c>
      <c r="CA587" s="3" t="s">
        <v>192</v>
      </c>
      <c r="CB587" s="3" t="s">
        <v>155</v>
      </c>
      <c r="CF587" s="3" t="s">
        <v>280</v>
      </c>
      <c r="CG587" s="3" t="s">
        <v>267</v>
      </c>
      <c r="CH587" s="3">
        <v>2.0</v>
      </c>
      <c r="CI587" s="3" t="s">
        <v>172</v>
      </c>
      <c r="CS587" s="3" t="s">
        <v>155</v>
      </c>
      <c r="CY587" s="3" t="s">
        <v>180</v>
      </c>
      <c r="CZ587" s="3" t="s">
        <v>199</v>
      </c>
      <c r="DA587" s="3" t="s">
        <v>199</v>
      </c>
      <c r="DB587" s="3" t="s">
        <v>179</v>
      </c>
      <c r="DC587" s="3" t="s">
        <v>199</v>
      </c>
      <c r="DD587" s="3" t="s">
        <v>179</v>
      </c>
      <c r="DE587" s="3" t="s">
        <v>179</v>
      </c>
      <c r="DF587" s="3" t="s">
        <v>230</v>
      </c>
      <c r="DG587" s="3" t="s">
        <v>180</v>
      </c>
      <c r="DH587" s="3" t="s">
        <v>180</v>
      </c>
      <c r="DI587" s="3" t="s">
        <v>180</v>
      </c>
      <c r="DJ587" s="3" t="s">
        <v>180</v>
      </c>
      <c r="DK587" s="3" t="s">
        <v>197</v>
      </c>
      <c r="DL587" s="3" t="s">
        <v>196</v>
      </c>
      <c r="DM587" s="3" t="s">
        <v>196</v>
      </c>
      <c r="DN587" s="3" t="s">
        <v>197</v>
      </c>
      <c r="DO587" s="3" t="s">
        <v>197</v>
      </c>
      <c r="DP587" s="3" t="s">
        <v>197</v>
      </c>
      <c r="DQ587" s="3" t="s">
        <v>196</v>
      </c>
      <c r="DR587" s="3" t="s">
        <v>197</v>
      </c>
      <c r="DS587" s="3" t="s">
        <v>203</v>
      </c>
      <c r="DT587" s="3" t="s">
        <v>203</v>
      </c>
      <c r="DU587" s="3" t="s">
        <v>197</v>
      </c>
      <c r="DV587" s="3" t="s">
        <v>203</v>
      </c>
      <c r="DW587" s="3" t="s">
        <v>203</v>
      </c>
      <c r="DX587" s="3" t="s">
        <v>203</v>
      </c>
      <c r="DY587" s="3" t="s">
        <v>203</v>
      </c>
      <c r="DZ587" s="3" t="s">
        <v>196</v>
      </c>
      <c r="EA587" s="3" t="s">
        <v>155</v>
      </c>
      <c r="EB587" s="3" t="s">
        <v>155</v>
      </c>
      <c r="EC587" s="3" t="s">
        <v>155</v>
      </c>
      <c r="ED587" s="3" t="s">
        <v>155</v>
      </c>
      <c r="EE587" s="3" t="s">
        <v>155</v>
      </c>
      <c r="EF587" s="3" t="s">
        <v>155</v>
      </c>
      <c r="EG587" s="3" t="s">
        <v>155</v>
      </c>
      <c r="EH587" s="3" t="s">
        <v>204</v>
      </c>
      <c r="EI587" s="3" t="s">
        <v>204</v>
      </c>
      <c r="EJ587" s="3" t="s">
        <v>204</v>
      </c>
      <c r="EK587" s="3" t="s">
        <v>222</v>
      </c>
      <c r="EL587" s="3" t="s">
        <v>182</v>
      </c>
      <c r="EM587" s="3" t="s">
        <v>222</v>
      </c>
      <c r="EN587" s="3" t="s">
        <v>222</v>
      </c>
      <c r="EO587" s="3" t="s">
        <v>192</v>
      </c>
      <c r="EP587" s="3" t="s">
        <v>192</v>
      </c>
      <c r="EQ587" s="3" t="s">
        <v>205</v>
      </c>
      <c r="ER587" s="3" t="s">
        <v>192</v>
      </c>
      <c r="ES587" s="3" t="s">
        <v>192</v>
      </c>
      <c r="ET587" s="3" t="s">
        <v>192</v>
      </c>
      <c r="EU587" s="3" t="s">
        <v>192</v>
      </c>
      <c r="EV587" s="3" t="s">
        <v>903</v>
      </c>
      <c r="EW587" s="4" t="str">
        <f>TEXT("6295388725319246690","0")</f>
        <v>6295388725319246690</v>
      </c>
    </row>
    <row r="588">
      <c r="A588" s="2">
        <v>45866.63451388889</v>
      </c>
      <c r="B588" s="3" t="s">
        <v>153</v>
      </c>
      <c r="C588" s="3" t="s">
        <v>155</v>
      </c>
      <c r="E588" s="3" t="s">
        <v>155</v>
      </c>
      <c r="F588" s="3" t="s">
        <v>153</v>
      </c>
      <c r="G588" s="3" t="s">
        <v>155</v>
      </c>
      <c r="H588" s="3" t="s">
        <v>157</v>
      </c>
      <c r="M588" s="3" t="s">
        <v>157</v>
      </c>
      <c r="R588" s="3" t="s">
        <v>157</v>
      </c>
      <c r="W588" s="3" t="s">
        <v>157</v>
      </c>
      <c r="AB588" s="3" t="s">
        <v>157</v>
      </c>
      <c r="AG588" s="3" t="s">
        <v>295</v>
      </c>
      <c r="AH588" s="3">
        <v>2016.0</v>
      </c>
      <c r="AI588" s="3" t="s">
        <v>187</v>
      </c>
      <c r="AM588" s="3" t="s">
        <v>272</v>
      </c>
      <c r="AN588" s="3" t="s">
        <v>904</v>
      </c>
      <c r="AP588" s="3" t="s">
        <v>225</v>
      </c>
      <c r="AQ588" s="3" t="s">
        <v>225</v>
      </c>
      <c r="AR588" s="3" t="s">
        <v>225</v>
      </c>
      <c r="AS588" s="3" t="s">
        <v>225</v>
      </c>
      <c r="AT588" s="3" t="s">
        <v>162</v>
      </c>
      <c r="AU588" s="3" t="s">
        <v>155</v>
      </c>
      <c r="BD588" s="3" t="s">
        <v>153</v>
      </c>
      <c r="BE588" s="3" t="s">
        <v>227</v>
      </c>
      <c r="BF588" s="3" t="s">
        <v>227</v>
      </c>
      <c r="BG588" s="3" t="s">
        <v>227</v>
      </c>
      <c r="BH588" s="3" t="s">
        <v>227</v>
      </c>
      <c r="BI588" s="3" t="s">
        <v>195</v>
      </c>
      <c r="BJ588" s="3" t="s">
        <v>192</v>
      </c>
      <c r="BK588" s="3" t="s">
        <v>192</v>
      </c>
      <c r="BL588" s="3" t="s">
        <v>193</v>
      </c>
      <c r="BM588" s="3" t="s">
        <v>192</v>
      </c>
      <c r="BN588" s="3" t="s">
        <v>192</v>
      </c>
      <c r="BO588" s="3" t="s">
        <v>192</v>
      </c>
      <c r="BP588" s="3" t="s">
        <v>192</v>
      </c>
      <c r="BQ588" s="3" t="s">
        <v>181</v>
      </c>
      <c r="BR588" s="3" t="s">
        <v>181</v>
      </c>
      <c r="BS588" s="3" t="s">
        <v>166</v>
      </c>
      <c r="BT588" s="3" t="s">
        <v>166</v>
      </c>
      <c r="BU588" s="3" t="s">
        <v>166</v>
      </c>
      <c r="BV588" s="3" t="s">
        <v>166</v>
      </c>
      <c r="BW588" s="3" t="s">
        <v>166</v>
      </c>
      <c r="CB588" s="3" t="s">
        <v>153</v>
      </c>
      <c r="CC588" s="3" t="s">
        <v>235</v>
      </c>
      <c r="CD588" s="3" t="s">
        <v>168</v>
      </c>
      <c r="CE588" s="3" t="s">
        <v>169</v>
      </c>
      <c r="CF588" s="3" t="s">
        <v>155</v>
      </c>
      <c r="CG588" s="3" t="s">
        <v>155</v>
      </c>
      <c r="CH588" s="3">
        <v>0.0</v>
      </c>
      <c r="CI588" s="3" t="s">
        <v>172</v>
      </c>
      <c r="CS588" s="3" t="s">
        <v>155</v>
      </c>
      <c r="CY588" s="3" t="s">
        <v>180</v>
      </c>
      <c r="CZ588" s="3" t="s">
        <v>199</v>
      </c>
      <c r="DA588" s="3" t="s">
        <v>199</v>
      </c>
      <c r="DB588" s="3" t="s">
        <v>199</v>
      </c>
      <c r="DC588" s="3" t="s">
        <v>199</v>
      </c>
      <c r="DD588" s="3" t="s">
        <v>199</v>
      </c>
      <c r="DE588" s="3" t="s">
        <v>200</v>
      </c>
      <c r="DF588" s="3" t="s">
        <v>180</v>
      </c>
      <c r="DG588" s="3" t="s">
        <v>180</v>
      </c>
      <c r="DH588" s="3" t="s">
        <v>201</v>
      </c>
      <c r="DI588" s="3" t="s">
        <v>180</v>
      </c>
      <c r="DJ588" s="3" t="s">
        <v>230</v>
      </c>
      <c r="DK588" s="3" t="s">
        <v>202</v>
      </c>
      <c r="DL588" s="3" t="s">
        <v>202</v>
      </c>
      <c r="DM588" s="3" t="s">
        <v>202</v>
      </c>
      <c r="DN588" s="3" t="s">
        <v>202</v>
      </c>
      <c r="DO588" s="3" t="s">
        <v>202</v>
      </c>
      <c r="DP588" s="3" t="s">
        <v>202</v>
      </c>
      <c r="DQ588" s="3" t="s">
        <v>202</v>
      </c>
      <c r="DR588" s="3" t="s">
        <v>202</v>
      </c>
      <c r="DS588" s="3" t="s">
        <v>202</v>
      </c>
      <c r="DT588" s="3" t="s">
        <v>202</v>
      </c>
      <c r="DU588" s="3" t="s">
        <v>202</v>
      </c>
      <c r="DV588" s="3" t="s">
        <v>202</v>
      </c>
      <c r="DW588" s="3" t="s">
        <v>202</v>
      </c>
      <c r="DX588" s="3" t="s">
        <v>202</v>
      </c>
      <c r="DY588" s="3" t="s">
        <v>202</v>
      </c>
      <c r="DZ588" s="3" t="s">
        <v>202</v>
      </c>
      <c r="EA588" s="3" t="s">
        <v>155</v>
      </c>
      <c r="EB588" s="3" t="s">
        <v>155</v>
      </c>
      <c r="EC588" s="3" t="s">
        <v>155</v>
      </c>
      <c r="ED588" s="3" t="s">
        <v>155</v>
      </c>
      <c r="EE588" s="3" t="s">
        <v>155</v>
      </c>
      <c r="EF588" s="3" t="s">
        <v>155</v>
      </c>
      <c r="EG588" s="3" t="s">
        <v>155</v>
      </c>
      <c r="EH588" s="3" t="s">
        <v>204</v>
      </c>
      <c r="EI588" s="3" t="s">
        <v>215</v>
      </c>
      <c r="EJ588" s="3" t="s">
        <v>204</v>
      </c>
      <c r="EK588" s="3" t="s">
        <v>182</v>
      </c>
      <c r="EL588" s="3" t="s">
        <v>182</v>
      </c>
      <c r="EM588" s="3" t="s">
        <v>182</v>
      </c>
      <c r="EN588" s="3" t="s">
        <v>215</v>
      </c>
      <c r="EO588" s="3" t="s">
        <v>206</v>
      </c>
      <c r="EP588" s="3" t="s">
        <v>206</v>
      </c>
      <c r="EQ588" s="3" t="s">
        <v>206</v>
      </c>
      <c r="ER588" s="3" t="s">
        <v>206</v>
      </c>
      <c r="ES588" s="3" t="s">
        <v>206</v>
      </c>
      <c r="ET588" s="3" t="s">
        <v>206</v>
      </c>
      <c r="EU588" s="3" t="s">
        <v>206</v>
      </c>
      <c r="EV588" s="3" t="s">
        <v>905</v>
      </c>
      <c r="EW588" s="4" t="str">
        <f>TEXT("6295392226715259280","0")</f>
        <v>6295392226715259280</v>
      </c>
    </row>
    <row r="589">
      <c r="A589" s="2">
        <v>45866.69194444444</v>
      </c>
      <c r="B589" s="3" t="s">
        <v>153</v>
      </c>
      <c r="C589" s="3" t="s">
        <v>155</v>
      </c>
      <c r="E589" s="3" t="s">
        <v>155</v>
      </c>
      <c r="F589" s="3" t="s">
        <v>155</v>
      </c>
      <c r="G589" s="3" t="s">
        <v>155</v>
      </c>
      <c r="J589" s="3" t="s">
        <v>186</v>
      </c>
      <c r="M589" s="3" t="s">
        <v>157</v>
      </c>
      <c r="R589" s="3" t="s">
        <v>157</v>
      </c>
      <c r="W589" s="3" t="s">
        <v>157</v>
      </c>
      <c r="AF589" s="3" t="s">
        <v>156</v>
      </c>
      <c r="AG589" s="3" t="s">
        <v>224</v>
      </c>
      <c r="AH589" s="3">
        <v>2022.0</v>
      </c>
      <c r="AI589" s="3" t="s">
        <v>187</v>
      </c>
      <c r="AL589" s="3" t="s">
        <v>237</v>
      </c>
      <c r="AN589" s="3" t="s">
        <v>189</v>
      </c>
      <c r="AP589" s="3" t="s">
        <v>225</v>
      </c>
      <c r="AQ589" s="3" t="s">
        <v>243</v>
      </c>
      <c r="AR589" s="3" t="s">
        <v>210</v>
      </c>
      <c r="AS589" s="3" t="s">
        <v>210</v>
      </c>
      <c r="AT589" s="3" t="s">
        <v>162</v>
      </c>
      <c r="AU589" s="3" t="s">
        <v>155</v>
      </c>
      <c r="BD589" s="3" t="s">
        <v>153</v>
      </c>
      <c r="BE589" s="3" t="s">
        <v>164</v>
      </c>
      <c r="BF589" s="3" t="s">
        <v>191</v>
      </c>
      <c r="BG589" s="3" t="s">
        <v>164</v>
      </c>
      <c r="BH589" s="3" t="s">
        <v>191</v>
      </c>
      <c r="BI589" s="3" t="s">
        <v>195</v>
      </c>
      <c r="BJ589" s="3" t="s">
        <v>195</v>
      </c>
      <c r="BK589" s="3" t="s">
        <v>195</v>
      </c>
      <c r="BL589" s="3" t="s">
        <v>195</v>
      </c>
      <c r="BM589" s="3" t="s">
        <v>195</v>
      </c>
      <c r="BN589" s="3" t="s">
        <v>195</v>
      </c>
      <c r="BO589" s="3" t="s">
        <v>195</v>
      </c>
      <c r="BP589" s="3" t="s">
        <v>195</v>
      </c>
      <c r="BQ589" s="3" t="s">
        <v>197</v>
      </c>
      <c r="BR589" s="3" t="s">
        <v>196</v>
      </c>
      <c r="BS589" s="3" t="s">
        <v>196</v>
      </c>
      <c r="BT589" s="3" t="s">
        <v>196</v>
      </c>
      <c r="BU589" s="3" t="s">
        <v>196</v>
      </c>
      <c r="BV589" s="3" t="s">
        <v>196</v>
      </c>
      <c r="BW589" s="3" t="s">
        <v>196</v>
      </c>
      <c r="CB589" s="3" t="s">
        <v>153</v>
      </c>
      <c r="CC589" s="3" t="s">
        <v>167</v>
      </c>
      <c r="CD589" s="3" t="s">
        <v>168</v>
      </c>
      <c r="CE589" s="3" t="s">
        <v>155</v>
      </c>
      <c r="CF589" s="3" t="s">
        <v>170</v>
      </c>
      <c r="CG589" s="3" t="s">
        <v>240</v>
      </c>
      <c r="CH589" s="3">
        <v>2.0</v>
      </c>
      <c r="CI589" s="3" t="s">
        <v>172</v>
      </c>
      <c r="CS589" s="3" t="s">
        <v>155</v>
      </c>
      <c r="CY589" s="3" t="s">
        <v>180</v>
      </c>
      <c r="CZ589" s="3" t="s">
        <v>179</v>
      </c>
      <c r="DA589" s="3" t="s">
        <v>179</v>
      </c>
      <c r="DB589" s="3" t="s">
        <v>179</v>
      </c>
      <c r="DC589" s="3" t="s">
        <v>179</v>
      </c>
      <c r="DD589" s="3" t="s">
        <v>179</v>
      </c>
      <c r="DE589" s="3" t="s">
        <v>179</v>
      </c>
      <c r="DF589" s="3" t="s">
        <v>180</v>
      </c>
      <c r="DG589" s="3" t="s">
        <v>180</v>
      </c>
      <c r="DH589" s="3" t="s">
        <v>180</v>
      </c>
      <c r="DI589" s="3" t="s">
        <v>180</v>
      </c>
      <c r="DJ589" s="3" t="s">
        <v>180</v>
      </c>
      <c r="DK589" s="3" t="s">
        <v>181</v>
      </c>
      <c r="DL589" s="3" t="s">
        <v>181</v>
      </c>
      <c r="DM589" s="3" t="s">
        <v>181</v>
      </c>
      <c r="DN589" s="3" t="s">
        <v>181</v>
      </c>
      <c r="DO589" s="3" t="s">
        <v>181</v>
      </c>
      <c r="DP589" s="3" t="s">
        <v>181</v>
      </c>
      <c r="DQ589" s="3" t="s">
        <v>181</v>
      </c>
      <c r="DR589" s="3" t="s">
        <v>181</v>
      </c>
      <c r="DS589" s="3" t="s">
        <v>181</v>
      </c>
      <c r="DT589" s="3" t="s">
        <v>181</v>
      </c>
      <c r="DU589" s="3" t="s">
        <v>181</v>
      </c>
      <c r="DV589" s="3" t="s">
        <v>181</v>
      </c>
      <c r="DW589" s="3" t="s">
        <v>181</v>
      </c>
      <c r="DX589" s="3" t="s">
        <v>181</v>
      </c>
      <c r="DY589" s="3" t="s">
        <v>181</v>
      </c>
      <c r="DZ589" s="3" t="s">
        <v>181</v>
      </c>
      <c r="EA589" s="3" t="s">
        <v>155</v>
      </c>
      <c r="EB589" s="3" t="s">
        <v>155</v>
      </c>
      <c r="EC589" s="3" t="s">
        <v>155</v>
      </c>
      <c r="ED589" s="3" t="s">
        <v>155</v>
      </c>
      <c r="EE589" s="3" t="s">
        <v>155</v>
      </c>
      <c r="EF589" s="3" t="s">
        <v>155</v>
      </c>
      <c r="EG589" s="3" t="s">
        <v>155</v>
      </c>
      <c r="EH589" s="3" t="s">
        <v>204</v>
      </c>
      <c r="EI589" s="3" t="s">
        <v>204</v>
      </c>
      <c r="EJ589" s="3" t="s">
        <v>204</v>
      </c>
      <c r="EK589" s="3" t="s">
        <v>222</v>
      </c>
      <c r="EL589" s="3" t="s">
        <v>182</v>
      </c>
      <c r="EM589" s="3" t="s">
        <v>215</v>
      </c>
      <c r="EN589" s="3" t="s">
        <v>182</v>
      </c>
      <c r="EO589" s="3" t="s">
        <v>205</v>
      </c>
      <c r="EP589" s="3" t="s">
        <v>206</v>
      </c>
      <c r="EQ589" s="3" t="s">
        <v>206</v>
      </c>
      <c r="ER589" s="3" t="s">
        <v>206</v>
      </c>
      <c r="ES589" s="3" t="s">
        <v>206</v>
      </c>
      <c r="ET589" s="3" t="s">
        <v>206</v>
      </c>
      <c r="EU589" s="3" t="s">
        <v>206</v>
      </c>
      <c r="EV589" s="3" t="s">
        <v>869</v>
      </c>
      <c r="EW589" s="4" t="str">
        <f>TEXT("6295441846514095706","0")</f>
        <v>6295441846514095706</v>
      </c>
    </row>
    <row r="590">
      <c r="A590" s="2">
        <v>45866.749756944446</v>
      </c>
      <c r="B590" s="3" t="s">
        <v>153</v>
      </c>
      <c r="C590" s="3" t="s">
        <v>155</v>
      </c>
      <c r="E590" s="3" t="s">
        <v>153</v>
      </c>
      <c r="F590" s="3" t="s">
        <v>153</v>
      </c>
      <c r="G590" s="3" t="s">
        <v>153</v>
      </c>
      <c r="H590" s="3" t="s">
        <v>157</v>
      </c>
      <c r="N590" s="3" t="s">
        <v>158</v>
      </c>
      <c r="R590" s="3" t="s">
        <v>157</v>
      </c>
      <c r="AA590" s="3" t="s">
        <v>156</v>
      </c>
      <c r="AE590" s="3" t="s">
        <v>185</v>
      </c>
      <c r="AG590" s="3" t="s">
        <v>906</v>
      </c>
      <c r="AH590" s="3">
        <v>2021.0</v>
      </c>
      <c r="AI590" s="3" t="s">
        <v>187</v>
      </c>
      <c r="AK590" s="3" t="s">
        <v>258</v>
      </c>
      <c r="AN590" s="3" t="s">
        <v>189</v>
      </c>
      <c r="AP590" s="3" t="s">
        <v>210</v>
      </c>
      <c r="AQ590" s="3" t="s">
        <v>225</v>
      </c>
      <c r="AR590" s="3" t="s">
        <v>210</v>
      </c>
      <c r="AS590" s="3" t="s">
        <v>225</v>
      </c>
      <c r="AT590" s="3" t="s">
        <v>234</v>
      </c>
      <c r="AU590" s="3" t="s">
        <v>153</v>
      </c>
      <c r="AV590" s="3" t="s">
        <v>153</v>
      </c>
      <c r="AW590" s="3" t="s">
        <v>355</v>
      </c>
      <c r="AX590" s="3" t="s">
        <v>153</v>
      </c>
      <c r="AY590" s="3" t="s">
        <v>212</v>
      </c>
      <c r="BD590" s="3" t="s">
        <v>153</v>
      </c>
      <c r="BE590" s="3" t="s">
        <v>227</v>
      </c>
      <c r="BF590" s="3" t="s">
        <v>220</v>
      </c>
      <c r="BG590" s="3" t="s">
        <v>220</v>
      </c>
      <c r="BH590" s="3" t="s">
        <v>220</v>
      </c>
      <c r="BI590" s="3" t="s">
        <v>193</v>
      </c>
      <c r="BJ590" s="3" t="s">
        <v>192</v>
      </c>
      <c r="BK590" s="3" t="s">
        <v>194</v>
      </c>
      <c r="BL590" s="3" t="s">
        <v>194</v>
      </c>
      <c r="BM590" s="3" t="s">
        <v>194</v>
      </c>
      <c r="BN590" s="3" t="s">
        <v>165</v>
      </c>
      <c r="BO590" s="3" t="s">
        <v>194</v>
      </c>
      <c r="BP590" s="3" t="s">
        <v>165</v>
      </c>
      <c r="BQ590" s="3" t="s">
        <v>166</v>
      </c>
      <c r="BR590" s="3" t="s">
        <v>196</v>
      </c>
      <c r="BS590" s="3" t="s">
        <v>197</v>
      </c>
      <c r="BT590" s="3" t="s">
        <v>166</v>
      </c>
      <c r="BU590" s="3" t="s">
        <v>196</v>
      </c>
      <c r="BV590" s="3" t="s">
        <v>196</v>
      </c>
      <c r="BW590" s="3" t="s">
        <v>166</v>
      </c>
      <c r="BX590" s="3" t="s">
        <v>195</v>
      </c>
      <c r="BY590" s="3" t="s">
        <v>195</v>
      </c>
      <c r="BZ590" s="3" t="s">
        <v>165</v>
      </c>
      <c r="CA590" s="3" t="s">
        <v>195</v>
      </c>
      <c r="CB590" s="3" t="s">
        <v>155</v>
      </c>
      <c r="CF590" s="3" t="s">
        <v>155</v>
      </c>
      <c r="CG590" s="3" t="s">
        <v>198</v>
      </c>
      <c r="CH590" s="3">
        <v>5.0</v>
      </c>
      <c r="CI590" s="3" t="s">
        <v>172</v>
      </c>
      <c r="CS590" s="3" t="s">
        <v>155</v>
      </c>
      <c r="CY590" s="3" t="s">
        <v>180</v>
      </c>
      <c r="CZ590" s="3" t="s">
        <v>199</v>
      </c>
      <c r="DA590" s="3" t="s">
        <v>199</v>
      </c>
      <c r="DB590" s="3" t="s">
        <v>199</v>
      </c>
      <c r="DC590" s="3" t="s">
        <v>179</v>
      </c>
      <c r="DD590" s="3" t="s">
        <v>229</v>
      </c>
      <c r="DE590" s="3" t="s">
        <v>179</v>
      </c>
      <c r="DF590" s="3" t="s">
        <v>180</v>
      </c>
      <c r="DG590" s="3" t="s">
        <v>230</v>
      </c>
      <c r="DH590" s="3" t="s">
        <v>180</v>
      </c>
      <c r="DI590" s="3" t="s">
        <v>230</v>
      </c>
      <c r="DJ590" s="3" t="s">
        <v>230</v>
      </c>
      <c r="DK590" s="3" t="s">
        <v>196</v>
      </c>
      <c r="DL590" s="3" t="s">
        <v>181</v>
      </c>
      <c r="DM590" s="3" t="s">
        <v>203</v>
      </c>
      <c r="DN590" s="3" t="s">
        <v>197</v>
      </c>
      <c r="DO590" s="3" t="s">
        <v>181</v>
      </c>
      <c r="DP590" s="3" t="s">
        <v>203</v>
      </c>
      <c r="DQ590" s="3" t="s">
        <v>197</v>
      </c>
      <c r="DR590" s="3" t="s">
        <v>197</v>
      </c>
      <c r="DS590" s="3" t="s">
        <v>196</v>
      </c>
      <c r="DT590" s="3" t="s">
        <v>202</v>
      </c>
      <c r="DU590" s="3" t="s">
        <v>203</v>
      </c>
      <c r="DV590" s="3" t="s">
        <v>203</v>
      </c>
      <c r="DW590" s="3" t="s">
        <v>203</v>
      </c>
      <c r="DX590" s="3" t="s">
        <v>203</v>
      </c>
      <c r="DY590" s="3" t="s">
        <v>203</v>
      </c>
      <c r="DZ590" s="3" t="s">
        <v>197</v>
      </c>
      <c r="EA590" s="3" t="s">
        <v>214</v>
      </c>
      <c r="EB590" s="3" t="s">
        <v>214</v>
      </c>
      <c r="EC590" s="3" t="s">
        <v>155</v>
      </c>
      <c r="ED590" s="3" t="s">
        <v>155</v>
      </c>
      <c r="EE590" s="3" t="s">
        <v>155</v>
      </c>
      <c r="EF590" s="3" t="s">
        <v>155</v>
      </c>
      <c r="EG590" s="3" t="s">
        <v>155</v>
      </c>
      <c r="EH590" s="3" t="s">
        <v>215</v>
      </c>
      <c r="EI590" s="3" t="s">
        <v>247</v>
      </c>
      <c r="EJ590" s="3" t="s">
        <v>222</v>
      </c>
      <c r="EK590" s="3" t="s">
        <v>182</v>
      </c>
      <c r="EL590" s="3" t="s">
        <v>182</v>
      </c>
      <c r="EM590" s="3" t="s">
        <v>182</v>
      </c>
      <c r="EN590" s="3" t="s">
        <v>182</v>
      </c>
      <c r="EO590" s="3" t="s">
        <v>206</v>
      </c>
      <c r="EP590" s="3" t="s">
        <v>206</v>
      </c>
      <c r="EQ590" s="3" t="s">
        <v>192</v>
      </c>
      <c r="ER590" s="3" t="s">
        <v>183</v>
      </c>
      <c r="ES590" s="3" t="s">
        <v>183</v>
      </c>
      <c r="ET590" s="3" t="s">
        <v>183</v>
      </c>
      <c r="EU590" s="3" t="s">
        <v>183</v>
      </c>
      <c r="EV590" s="3" t="s">
        <v>907</v>
      </c>
      <c r="EW590" s="4" t="str">
        <f>TEXT("6295491795126601036","0")</f>
        <v>6295491795126601036</v>
      </c>
    </row>
    <row r="591">
      <c r="A591" s="2">
        <v>45866.81101851852</v>
      </c>
      <c r="B591" s="3" t="s">
        <v>153</v>
      </c>
      <c r="C591" s="3" t="s">
        <v>155</v>
      </c>
      <c r="E591" s="3" t="s">
        <v>155</v>
      </c>
      <c r="F591" s="3" t="s">
        <v>155</v>
      </c>
      <c r="G591" s="3" t="s">
        <v>155</v>
      </c>
      <c r="J591" s="3" t="s">
        <v>186</v>
      </c>
      <c r="O591" s="3" t="s">
        <v>186</v>
      </c>
      <c r="R591" s="3" t="s">
        <v>157</v>
      </c>
      <c r="W591" s="3" t="s">
        <v>157</v>
      </c>
      <c r="AB591" s="3" t="s">
        <v>157</v>
      </c>
      <c r="AG591" s="3" t="s">
        <v>217</v>
      </c>
      <c r="AH591" s="3">
        <v>2024.0</v>
      </c>
      <c r="AI591" s="3" t="s">
        <v>209</v>
      </c>
      <c r="AP591" s="3" t="s">
        <v>190</v>
      </c>
      <c r="AQ591" s="3" t="s">
        <v>210</v>
      </c>
      <c r="AR591" s="3" t="s">
        <v>250</v>
      </c>
      <c r="AS591" s="3" t="s">
        <v>250</v>
      </c>
      <c r="AT591" s="3" t="s">
        <v>226</v>
      </c>
      <c r="AU591" s="3" t="s">
        <v>155</v>
      </c>
      <c r="BD591" s="3" t="s">
        <v>153</v>
      </c>
      <c r="BE591" s="3" t="s">
        <v>156</v>
      </c>
      <c r="BF591" s="3" t="s">
        <v>156</v>
      </c>
      <c r="BG591" s="3" t="s">
        <v>156</v>
      </c>
      <c r="BH591" s="3" t="s">
        <v>213</v>
      </c>
      <c r="BI591" s="3" t="s">
        <v>195</v>
      </c>
      <c r="BJ591" s="3" t="s">
        <v>195</v>
      </c>
      <c r="BK591" s="3" t="s">
        <v>193</v>
      </c>
      <c r="BL591" s="3" t="s">
        <v>193</v>
      </c>
      <c r="BM591" s="3" t="s">
        <v>193</v>
      </c>
      <c r="BN591" s="3" t="s">
        <v>195</v>
      </c>
      <c r="BO591" s="3" t="s">
        <v>193</v>
      </c>
      <c r="BP591" s="3" t="s">
        <v>193</v>
      </c>
      <c r="BQ591" s="3" t="s">
        <v>196</v>
      </c>
      <c r="BR591" s="3" t="s">
        <v>196</v>
      </c>
      <c r="BS591" s="3" t="s">
        <v>196</v>
      </c>
      <c r="BT591" s="3" t="s">
        <v>196</v>
      </c>
      <c r="BU591" s="3" t="s">
        <v>197</v>
      </c>
      <c r="BV591" s="3" t="s">
        <v>196</v>
      </c>
      <c r="BW591" s="3" t="s">
        <v>196</v>
      </c>
      <c r="CB591" s="3" t="s">
        <v>155</v>
      </c>
      <c r="CF591" s="3" t="s">
        <v>155</v>
      </c>
      <c r="CG591" s="3" t="s">
        <v>240</v>
      </c>
      <c r="CH591" s="3">
        <v>1.0</v>
      </c>
      <c r="CI591" s="3" t="s">
        <v>172</v>
      </c>
      <c r="CS591" s="3" t="s">
        <v>155</v>
      </c>
      <c r="CY591" s="3" t="s">
        <v>180</v>
      </c>
      <c r="CZ591" s="3" t="s">
        <v>179</v>
      </c>
      <c r="DA591" s="3" t="s">
        <v>199</v>
      </c>
      <c r="DB591" s="3" t="s">
        <v>179</v>
      </c>
      <c r="DC591" s="3" t="s">
        <v>199</v>
      </c>
      <c r="DD591" s="3" t="s">
        <v>179</v>
      </c>
      <c r="DE591" s="3" t="s">
        <v>179</v>
      </c>
      <c r="DF591" s="3" t="s">
        <v>230</v>
      </c>
      <c r="DG591" s="3" t="s">
        <v>201</v>
      </c>
      <c r="DH591" s="3" t="s">
        <v>201</v>
      </c>
      <c r="DI591" s="3" t="s">
        <v>180</v>
      </c>
      <c r="DJ591" s="3" t="s">
        <v>180</v>
      </c>
      <c r="DK591" s="3" t="s">
        <v>197</v>
      </c>
      <c r="DL591" s="3" t="s">
        <v>196</v>
      </c>
      <c r="DM591" s="3" t="s">
        <v>196</v>
      </c>
      <c r="DN591" s="3" t="s">
        <v>197</v>
      </c>
      <c r="DO591" s="3" t="s">
        <v>197</v>
      </c>
      <c r="DP591" s="3" t="s">
        <v>197</v>
      </c>
      <c r="DQ591" s="3" t="s">
        <v>181</v>
      </c>
      <c r="DR591" s="3" t="s">
        <v>196</v>
      </c>
      <c r="DS591" s="3" t="s">
        <v>181</v>
      </c>
      <c r="DT591" s="3" t="s">
        <v>181</v>
      </c>
      <c r="DU591" s="3" t="s">
        <v>181</v>
      </c>
      <c r="DV591" s="3" t="s">
        <v>196</v>
      </c>
      <c r="DW591" s="3" t="s">
        <v>196</v>
      </c>
      <c r="DX591" s="3" t="s">
        <v>196</v>
      </c>
      <c r="DY591" s="3" t="s">
        <v>196</v>
      </c>
      <c r="DZ591" s="3" t="s">
        <v>196</v>
      </c>
      <c r="EA591" s="3" t="s">
        <v>155</v>
      </c>
      <c r="EB591" s="3" t="s">
        <v>155</v>
      </c>
      <c r="EC591" s="3" t="s">
        <v>155</v>
      </c>
      <c r="ED591" s="3" t="s">
        <v>155</v>
      </c>
      <c r="EE591" s="3" t="s">
        <v>155</v>
      </c>
      <c r="EF591" s="3" t="s">
        <v>155</v>
      </c>
      <c r="EG591" s="3" t="s">
        <v>155</v>
      </c>
      <c r="EH591" s="3" t="s">
        <v>204</v>
      </c>
      <c r="EI591" s="3" t="s">
        <v>204</v>
      </c>
      <c r="EJ591" s="3" t="s">
        <v>204</v>
      </c>
      <c r="EK591" s="3" t="s">
        <v>204</v>
      </c>
      <c r="EL591" s="3" t="s">
        <v>182</v>
      </c>
      <c r="EM591" s="3" t="s">
        <v>182</v>
      </c>
      <c r="EN591" s="3" t="s">
        <v>182</v>
      </c>
      <c r="EO591" s="3" t="s">
        <v>205</v>
      </c>
      <c r="EP591" s="3" t="s">
        <v>206</v>
      </c>
      <c r="EQ591" s="3" t="s">
        <v>206</v>
      </c>
      <c r="ER591" s="3" t="s">
        <v>206</v>
      </c>
      <c r="ES591" s="3" t="s">
        <v>206</v>
      </c>
      <c r="ET591" s="3" t="s">
        <v>206</v>
      </c>
      <c r="EU591" s="3" t="s">
        <v>206</v>
      </c>
      <c r="EV591" s="3" t="s">
        <v>908</v>
      </c>
      <c r="EW591" s="4" t="str">
        <f>TEXT("6295544724586985714","0")</f>
        <v>6295544724586985714</v>
      </c>
    </row>
    <row r="592">
      <c r="A592" s="2">
        <v>45866.830405092594</v>
      </c>
      <c r="B592" s="3" t="s">
        <v>153</v>
      </c>
      <c r="C592" s="3" t="s">
        <v>155</v>
      </c>
      <c r="E592" s="3" t="s">
        <v>155</v>
      </c>
      <c r="F592" s="3" t="s">
        <v>155</v>
      </c>
      <c r="G592" s="3" t="s">
        <v>155</v>
      </c>
      <c r="J592" s="3" t="s">
        <v>186</v>
      </c>
      <c r="M592" s="3" t="s">
        <v>157</v>
      </c>
      <c r="S592" s="3" t="s">
        <v>158</v>
      </c>
      <c r="W592" s="3" t="s">
        <v>157</v>
      </c>
      <c r="AD592" s="3" t="s">
        <v>186</v>
      </c>
      <c r="AG592" s="3" t="s">
        <v>159</v>
      </c>
      <c r="AH592" s="3">
        <v>2015.0</v>
      </c>
      <c r="AI592" s="3" t="s">
        <v>187</v>
      </c>
      <c r="AJ592" s="3" t="s">
        <v>188</v>
      </c>
      <c r="AN592" s="3" t="s">
        <v>233</v>
      </c>
      <c r="AP592" s="3" t="s">
        <v>250</v>
      </c>
      <c r="AQ592" s="3" t="s">
        <v>250</v>
      </c>
      <c r="AR592" s="3" t="s">
        <v>250</v>
      </c>
      <c r="AS592" s="3" t="s">
        <v>250</v>
      </c>
      <c r="AT592" s="3" t="s">
        <v>218</v>
      </c>
      <c r="AU592" s="3" t="s">
        <v>153</v>
      </c>
      <c r="AV592" s="3" t="s">
        <v>155</v>
      </c>
      <c r="BD592" s="3" t="s">
        <v>153</v>
      </c>
      <c r="BE592" s="3" t="s">
        <v>164</v>
      </c>
      <c r="BF592" s="3" t="s">
        <v>164</v>
      </c>
      <c r="BG592" s="3" t="s">
        <v>164</v>
      </c>
      <c r="BH592" s="3" t="s">
        <v>164</v>
      </c>
      <c r="BI592" s="3" t="s">
        <v>165</v>
      </c>
      <c r="BJ592" s="3" t="s">
        <v>165</v>
      </c>
      <c r="BK592" s="3" t="s">
        <v>165</v>
      </c>
      <c r="BL592" s="3" t="s">
        <v>165</v>
      </c>
      <c r="BM592" s="3" t="s">
        <v>165</v>
      </c>
      <c r="BN592" s="3" t="s">
        <v>165</v>
      </c>
      <c r="BO592" s="3" t="s">
        <v>165</v>
      </c>
      <c r="BP592" s="3" t="s">
        <v>165</v>
      </c>
      <c r="BQ592" s="3" t="s">
        <v>197</v>
      </c>
      <c r="BR592" s="3" t="s">
        <v>197</v>
      </c>
      <c r="BS592" s="3" t="s">
        <v>166</v>
      </c>
      <c r="BT592" s="3" t="s">
        <v>166</v>
      </c>
      <c r="BU592" s="3" t="s">
        <v>166</v>
      </c>
      <c r="BV592" s="3" t="s">
        <v>166</v>
      </c>
      <c r="BW592" s="3" t="s">
        <v>166</v>
      </c>
      <c r="BX592" s="3" t="s">
        <v>165</v>
      </c>
      <c r="BY592" s="3" t="s">
        <v>165</v>
      </c>
      <c r="BZ592" s="3" t="s">
        <v>165</v>
      </c>
      <c r="CA592" s="3" t="s">
        <v>165</v>
      </c>
      <c r="CB592" s="3" t="s">
        <v>155</v>
      </c>
      <c r="CF592" s="3" t="s">
        <v>280</v>
      </c>
      <c r="CG592" s="3" t="s">
        <v>240</v>
      </c>
      <c r="CH592" s="3">
        <v>2.0</v>
      </c>
      <c r="CI592" s="3" t="s">
        <v>172</v>
      </c>
      <c r="CS592" s="3" t="s">
        <v>155</v>
      </c>
      <c r="CY592" s="3" t="s">
        <v>221</v>
      </c>
      <c r="CZ592" s="3" t="s">
        <v>200</v>
      </c>
      <c r="DA592" s="3" t="s">
        <v>200</v>
      </c>
      <c r="DB592" s="3" t="s">
        <v>200</v>
      </c>
      <c r="DC592" s="3" t="s">
        <v>200</v>
      </c>
      <c r="DD592" s="3" t="s">
        <v>200</v>
      </c>
      <c r="DE592" s="3" t="s">
        <v>200</v>
      </c>
      <c r="DF592" s="3" t="s">
        <v>230</v>
      </c>
      <c r="DG592" s="3" t="s">
        <v>230</v>
      </c>
      <c r="DH592" s="3" t="s">
        <v>230</v>
      </c>
      <c r="DI592" s="3" t="s">
        <v>230</v>
      </c>
      <c r="DJ592" s="3" t="s">
        <v>230</v>
      </c>
      <c r="DK592" s="3" t="s">
        <v>202</v>
      </c>
      <c r="DL592" s="3" t="s">
        <v>202</v>
      </c>
      <c r="DM592" s="3" t="s">
        <v>202</v>
      </c>
      <c r="DN592" s="3" t="s">
        <v>202</v>
      </c>
      <c r="DO592" s="3" t="s">
        <v>202</v>
      </c>
      <c r="DP592" s="3" t="s">
        <v>202</v>
      </c>
      <c r="DQ592" s="3" t="s">
        <v>202</v>
      </c>
      <c r="DR592" s="3" t="s">
        <v>202</v>
      </c>
      <c r="DS592" s="3" t="s">
        <v>202</v>
      </c>
      <c r="DT592" s="3" t="s">
        <v>202</v>
      </c>
      <c r="DU592" s="3" t="s">
        <v>202</v>
      </c>
      <c r="DV592" s="3" t="s">
        <v>202</v>
      </c>
      <c r="DW592" s="3" t="s">
        <v>202</v>
      </c>
      <c r="DX592" s="3" t="s">
        <v>202</v>
      </c>
      <c r="DY592" s="3" t="s">
        <v>202</v>
      </c>
      <c r="DZ592" s="3" t="s">
        <v>202</v>
      </c>
      <c r="EA592" s="3" t="s">
        <v>155</v>
      </c>
      <c r="EB592" s="3" t="s">
        <v>274</v>
      </c>
      <c r="EC592" s="3" t="s">
        <v>155</v>
      </c>
      <c r="ED592" s="3" t="s">
        <v>274</v>
      </c>
      <c r="EE592" s="3" t="s">
        <v>155</v>
      </c>
      <c r="EF592" s="3" t="s">
        <v>274</v>
      </c>
      <c r="EG592" s="3" t="s">
        <v>155</v>
      </c>
      <c r="EH592" s="3" t="s">
        <v>204</v>
      </c>
      <c r="EI592" s="3" t="s">
        <v>204</v>
      </c>
      <c r="EJ592" s="3" t="s">
        <v>204</v>
      </c>
      <c r="EK592" s="3" t="s">
        <v>204</v>
      </c>
      <c r="EL592" s="3" t="s">
        <v>204</v>
      </c>
      <c r="EM592" s="3" t="s">
        <v>204</v>
      </c>
      <c r="EN592" s="3" t="s">
        <v>204</v>
      </c>
      <c r="EO592" s="3" t="s">
        <v>192</v>
      </c>
      <c r="EP592" s="3" t="s">
        <v>192</v>
      </c>
      <c r="EQ592" s="3" t="s">
        <v>192</v>
      </c>
      <c r="ER592" s="3" t="s">
        <v>192</v>
      </c>
      <c r="ES592" s="3" t="s">
        <v>192</v>
      </c>
      <c r="ET592" s="3" t="s">
        <v>192</v>
      </c>
      <c r="EU592" s="3" t="s">
        <v>192</v>
      </c>
      <c r="EV592" s="3" t="s">
        <v>909</v>
      </c>
      <c r="EW592" s="4" t="str">
        <f>TEXT("6295561471368174033","0")</f>
        <v>6295561471368174033</v>
      </c>
    </row>
    <row r="593">
      <c r="A593" s="2">
        <v>45867.04295138889</v>
      </c>
      <c r="B593" s="3" t="s">
        <v>153</v>
      </c>
      <c r="C593" s="3" t="s">
        <v>155</v>
      </c>
      <c r="E593" s="3" t="s">
        <v>155</v>
      </c>
      <c r="F593" s="3" t="s">
        <v>155</v>
      </c>
      <c r="G593" s="3" t="s">
        <v>155</v>
      </c>
      <c r="I593" s="3" t="s">
        <v>158</v>
      </c>
      <c r="N593" s="3" t="s">
        <v>158</v>
      </c>
      <c r="S593" s="3" t="s">
        <v>158</v>
      </c>
      <c r="X593" s="3" t="s">
        <v>158</v>
      </c>
      <c r="AF593" s="3" t="s">
        <v>156</v>
      </c>
      <c r="AG593" s="3" t="s">
        <v>159</v>
      </c>
      <c r="AH593" s="3">
        <v>2020.0</v>
      </c>
      <c r="AI593" s="3" t="s">
        <v>187</v>
      </c>
      <c r="AL593" s="3" t="s">
        <v>237</v>
      </c>
      <c r="AN593" s="3" t="s">
        <v>233</v>
      </c>
      <c r="AP593" s="3" t="s">
        <v>210</v>
      </c>
      <c r="AQ593" s="3" t="s">
        <v>210</v>
      </c>
      <c r="AR593" s="3" t="s">
        <v>190</v>
      </c>
      <c r="AS593" s="3" t="s">
        <v>210</v>
      </c>
      <c r="AT593" s="3" t="s">
        <v>234</v>
      </c>
      <c r="AU593" s="3" t="s">
        <v>153</v>
      </c>
      <c r="AV593" s="3" t="s">
        <v>155</v>
      </c>
      <c r="BD593" s="3" t="s">
        <v>153</v>
      </c>
      <c r="BE593" s="3" t="s">
        <v>164</v>
      </c>
      <c r="BF593" s="3" t="s">
        <v>213</v>
      </c>
      <c r="BG593" s="3" t="s">
        <v>164</v>
      </c>
      <c r="BH593" s="3" t="s">
        <v>213</v>
      </c>
      <c r="BI593" s="3" t="s">
        <v>193</v>
      </c>
      <c r="BJ593" s="3" t="s">
        <v>165</v>
      </c>
      <c r="BK593" s="3" t="s">
        <v>165</v>
      </c>
      <c r="BL593" s="3" t="s">
        <v>165</v>
      </c>
      <c r="BM593" s="3" t="s">
        <v>165</v>
      </c>
      <c r="BN593" s="3" t="s">
        <v>165</v>
      </c>
      <c r="BO593" s="3" t="s">
        <v>165</v>
      </c>
      <c r="BP593" s="3" t="s">
        <v>195</v>
      </c>
      <c r="BQ593" s="3" t="s">
        <v>196</v>
      </c>
      <c r="BR593" s="3" t="s">
        <v>181</v>
      </c>
      <c r="BS593" s="3" t="s">
        <v>181</v>
      </c>
      <c r="BT593" s="3" t="s">
        <v>197</v>
      </c>
      <c r="BU593" s="3" t="s">
        <v>196</v>
      </c>
      <c r="BV593" s="3" t="s">
        <v>197</v>
      </c>
      <c r="BW593" s="3" t="s">
        <v>166</v>
      </c>
      <c r="BX593" s="3" t="s">
        <v>165</v>
      </c>
      <c r="BY593" s="3" t="s">
        <v>165</v>
      </c>
      <c r="BZ593" s="3" t="s">
        <v>165</v>
      </c>
      <c r="CA593" s="3" t="s">
        <v>165</v>
      </c>
      <c r="CB593" s="3" t="s">
        <v>155</v>
      </c>
      <c r="CF593" s="3" t="s">
        <v>155</v>
      </c>
      <c r="CG593" s="3" t="s">
        <v>198</v>
      </c>
      <c r="CH593" s="3">
        <v>1.0</v>
      </c>
      <c r="CI593" s="3" t="s">
        <v>172</v>
      </c>
      <c r="CS593" s="3" t="s">
        <v>155</v>
      </c>
      <c r="CY593" s="3" t="s">
        <v>221</v>
      </c>
      <c r="CZ593" s="3" t="s">
        <v>179</v>
      </c>
      <c r="DA593" s="3" t="s">
        <v>179</v>
      </c>
      <c r="DB593" s="3" t="s">
        <v>200</v>
      </c>
      <c r="DC593" s="3" t="s">
        <v>200</v>
      </c>
      <c r="DD593" s="3" t="s">
        <v>200</v>
      </c>
      <c r="DE593" s="3" t="s">
        <v>200</v>
      </c>
      <c r="DF593" s="3" t="s">
        <v>230</v>
      </c>
      <c r="DG593" s="3" t="s">
        <v>230</v>
      </c>
      <c r="DH593" s="3" t="s">
        <v>180</v>
      </c>
      <c r="DI593" s="3" t="s">
        <v>230</v>
      </c>
      <c r="DJ593" s="3" t="s">
        <v>230</v>
      </c>
      <c r="DK593" s="3" t="s">
        <v>197</v>
      </c>
      <c r="DL593" s="3" t="s">
        <v>197</v>
      </c>
      <c r="DM593" s="3" t="s">
        <v>197</v>
      </c>
      <c r="DN593" s="3" t="s">
        <v>197</v>
      </c>
      <c r="DO593" s="3" t="s">
        <v>197</v>
      </c>
      <c r="DP593" s="3" t="s">
        <v>203</v>
      </c>
      <c r="DQ593" s="3" t="s">
        <v>197</v>
      </c>
      <c r="DR593" s="3" t="s">
        <v>202</v>
      </c>
      <c r="DS593" s="3" t="s">
        <v>203</v>
      </c>
      <c r="DT593" s="3" t="s">
        <v>203</v>
      </c>
      <c r="DU593" s="3" t="s">
        <v>202</v>
      </c>
      <c r="DV593" s="3" t="s">
        <v>202</v>
      </c>
      <c r="DW593" s="3" t="s">
        <v>202</v>
      </c>
      <c r="DX593" s="3" t="s">
        <v>203</v>
      </c>
      <c r="DY593" s="3" t="s">
        <v>203</v>
      </c>
      <c r="DZ593" s="3" t="s">
        <v>203</v>
      </c>
      <c r="EA593" s="3" t="s">
        <v>155</v>
      </c>
      <c r="EB593" s="3" t="s">
        <v>155</v>
      </c>
      <c r="EC593" s="3" t="s">
        <v>155</v>
      </c>
      <c r="ED593" s="3" t="s">
        <v>155</v>
      </c>
      <c r="EE593" s="3" t="s">
        <v>155</v>
      </c>
      <c r="EF593" s="3" t="s">
        <v>155</v>
      </c>
      <c r="EG593" s="3" t="s">
        <v>155</v>
      </c>
      <c r="EH593" s="3" t="s">
        <v>204</v>
      </c>
      <c r="EI593" s="3" t="s">
        <v>215</v>
      </c>
      <c r="EJ593" s="3" t="s">
        <v>204</v>
      </c>
      <c r="EK593" s="3" t="s">
        <v>182</v>
      </c>
      <c r="EL593" s="3" t="s">
        <v>182</v>
      </c>
      <c r="EM593" s="3" t="s">
        <v>182</v>
      </c>
      <c r="EN593" s="3" t="s">
        <v>182</v>
      </c>
      <c r="EO593" s="3" t="s">
        <v>205</v>
      </c>
      <c r="EP593" s="3" t="s">
        <v>205</v>
      </c>
      <c r="EQ593" s="3" t="s">
        <v>205</v>
      </c>
      <c r="ER593" s="3" t="s">
        <v>205</v>
      </c>
      <c r="ES593" s="3" t="s">
        <v>206</v>
      </c>
      <c r="ET593" s="3" t="s">
        <v>206</v>
      </c>
      <c r="EU593" s="3" t="s">
        <v>205</v>
      </c>
      <c r="EV593" s="3" t="s">
        <v>910</v>
      </c>
      <c r="EW593" s="4" t="str">
        <f>TEXT("6295745114442482938","0")</f>
        <v>6295745114442482938</v>
      </c>
    </row>
    <row r="594">
      <c r="A594" s="2">
        <v>45867.641076388885</v>
      </c>
      <c r="B594" s="3" t="s">
        <v>153</v>
      </c>
      <c r="C594" s="3" t="s">
        <v>155</v>
      </c>
      <c r="E594" s="3" t="s">
        <v>155</v>
      </c>
      <c r="F594" s="3" t="s">
        <v>155</v>
      </c>
      <c r="G594" s="3" t="s">
        <v>155</v>
      </c>
      <c r="I594" s="3" t="s">
        <v>158</v>
      </c>
      <c r="N594" s="3" t="s">
        <v>158</v>
      </c>
      <c r="R594" s="3" t="s">
        <v>157</v>
      </c>
      <c r="W594" s="3" t="s">
        <v>157</v>
      </c>
      <c r="AC594" s="3" t="s">
        <v>158</v>
      </c>
      <c r="AG594" s="3" t="s">
        <v>217</v>
      </c>
      <c r="AH594" s="3">
        <v>2019.0</v>
      </c>
      <c r="AI594" s="3" t="s">
        <v>279</v>
      </c>
      <c r="AO594" s="3" t="s">
        <v>153</v>
      </c>
      <c r="AP594" s="3" t="s">
        <v>190</v>
      </c>
      <c r="AQ594" s="3" t="s">
        <v>210</v>
      </c>
      <c r="AR594" s="3" t="s">
        <v>210</v>
      </c>
      <c r="AS594" s="3" t="s">
        <v>190</v>
      </c>
      <c r="AT594" s="3" t="s">
        <v>226</v>
      </c>
      <c r="AU594" s="3" t="s">
        <v>153</v>
      </c>
      <c r="AV594" s="3" t="s">
        <v>155</v>
      </c>
      <c r="BD594" s="3" t="s">
        <v>153</v>
      </c>
      <c r="BE594" s="3" t="s">
        <v>213</v>
      </c>
      <c r="BF594" s="3" t="s">
        <v>156</v>
      </c>
      <c r="BG594" s="3" t="s">
        <v>164</v>
      </c>
      <c r="BH594" s="3" t="s">
        <v>191</v>
      </c>
      <c r="BI594" s="3" t="s">
        <v>193</v>
      </c>
      <c r="BJ594" s="3" t="s">
        <v>193</v>
      </c>
      <c r="BK594" s="3" t="s">
        <v>195</v>
      </c>
      <c r="BL594" s="3" t="s">
        <v>193</v>
      </c>
      <c r="BM594" s="3" t="s">
        <v>193</v>
      </c>
      <c r="BN594" s="3" t="s">
        <v>192</v>
      </c>
      <c r="BO594" s="3" t="s">
        <v>193</v>
      </c>
      <c r="BP594" s="3" t="s">
        <v>193</v>
      </c>
      <c r="BQ594" s="3" t="s">
        <v>197</v>
      </c>
      <c r="BR594" s="3" t="s">
        <v>166</v>
      </c>
      <c r="BS594" s="3" t="s">
        <v>196</v>
      </c>
      <c r="BT594" s="3" t="s">
        <v>196</v>
      </c>
      <c r="BU594" s="3" t="s">
        <v>196</v>
      </c>
      <c r="BV594" s="3" t="s">
        <v>197</v>
      </c>
      <c r="BW594" s="3" t="s">
        <v>196</v>
      </c>
      <c r="BX594" s="3" t="s">
        <v>193</v>
      </c>
      <c r="BY594" s="3" t="s">
        <v>195</v>
      </c>
      <c r="BZ594" s="3" t="s">
        <v>193</v>
      </c>
      <c r="CA594" s="3" t="s">
        <v>193</v>
      </c>
      <c r="CB594" s="3" t="s">
        <v>155</v>
      </c>
      <c r="CF594" s="3" t="s">
        <v>155</v>
      </c>
      <c r="CG594" s="3" t="s">
        <v>155</v>
      </c>
      <c r="CH594" s="3">
        <v>2.0</v>
      </c>
      <c r="CL594" s="3" t="s">
        <v>567</v>
      </c>
      <c r="CS594" s="3" t="s">
        <v>153</v>
      </c>
      <c r="CT594" s="3" t="s">
        <v>299</v>
      </c>
      <c r="CU594" s="3" t="s">
        <v>383</v>
      </c>
      <c r="CV594" s="3" t="s">
        <v>384</v>
      </c>
      <c r="CW594" s="3" t="s">
        <v>302</v>
      </c>
      <c r="CX594" s="3" t="s">
        <v>177</v>
      </c>
      <c r="CY594" s="3" t="s">
        <v>201</v>
      </c>
      <c r="CZ594" s="3" t="s">
        <v>179</v>
      </c>
      <c r="DA594" s="3" t="s">
        <v>179</v>
      </c>
      <c r="DB594" s="3" t="s">
        <v>200</v>
      </c>
      <c r="DC594" s="3" t="s">
        <v>179</v>
      </c>
      <c r="DD594" s="3" t="s">
        <v>200</v>
      </c>
      <c r="DE594" s="3" t="s">
        <v>200</v>
      </c>
      <c r="DF594" s="3" t="s">
        <v>230</v>
      </c>
      <c r="DG594" s="3" t="s">
        <v>230</v>
      </c>
      <c r="DH594" s="3" t="s">
        <v>180</v>
      </c>
      <c r="DI594" s="3" t="s">
        <v>180</v>
      </c>
      <c r="DJ594" s="3" t="s">
        <v>180</v>
      </c>
      <c r="DK594" s="3" t="s">
        <v>197</v>
      </c>
      <c r="DL594" s="3" t="s">
        <v>197</v>
      </c>
      <c r="DM594" s="3" t="s">
        <v>202</v>
      </c>
      <c r="DN594" s="3" t="s">
        <v>197</v>
      </c>
      <c r="DO594" s="3" t="s">
        <v>202</v>
      </c>
      <c r="DP594" s="3" t="s">
        <v>202</v>
      </c>
      <c r="DQ594" s="3" t="s">
        <v>197</v>
      </c>
      <c r="DR594" s="3" t="s">
        <v>197</v>
      </c>
      <c r="DS594" s="3" t="s">
        <v>196</v>
      </c>
      <c r="DT594" s="3" t="s">
        <v>196</v>
      </c>
      <c r="DU594" s="3" t="s">
        <v>202</v>
      </c>
      <c r="DV594" s="3" t="s">
        <v>202</v>
      </c>
      <c r="DW594" s="3" t="s">
        <v>202</v>
      </c>
      <c r="DX594" s="3" t="s">
        <v>197</v>
      </c>
      <c r="DY594" s="3" t="s">
        <v>197</v>
      </c>
      <c r="DZ594" s="3" t="s">
        <v>197</v>
      </c>
      <c r="EA594" s="3" t="s">
        <v>155</v>
      </c>
      <c r="EB594" s="3" t="s">
        <v>214</v>
      </c>
      <c r="EC594" s="3" t="s">
        <v>155</v>
      </c>
      <c r="ED594" s="3" t="s">
        <v>155</v>
      </c>
      <c r="EE594" s="3" t="s">
        <v>155</v>
      </c>
      <c r="EF594" s="3" t="s">
        <v>155</v>
      </c>
      <c r="EG594" s="3" t="s">
        <v>155</v>
      </c>
      <c r="EH594" s="3" t="s">
        <v>204</v>
      </c>
      <c r="EI594" s="3" t="s">
        <v>204</v>
      </c>
      <c r="EJ594" s="3" t="s">
        <v>204</v>
      </c>
      <c r="EK594" s="3" t="s">
        <v>204</v>
      </c>
      <c r="EL594" s="3" t="s">
        <v>182</v>
      </c>
      <c r="EM594" s="3" t="s">
        <v>247</v>
      </c>
      <c r="EN594" s="3" t="s">
        <v>222</v>
      </c>
      <c r="EO594" s="3" t="s">
        <v>205</v>
      </c>
      <c r="EP594" s="3" t="s">
        <v>192</v>
      </c>
      <c r="EQ594" s="3" t="s">
        <v>192</v>
      </c>
      <c r="ER594" s="3" t="s">
        <v>193</v>
      </c>
      <c r="ES594" s="3" t="s">
        <v>193</v>
      </c>
      <c r="ET594" s="3" t="s">
        <v>193</v>
      </c>
      <c r="EU594" s="3" t="s">
        <v>193</v>
      </c>
      <c r="EV594" s="3" t="s">
        <v>911</v>
      </c>
      <c r="EW594" s="4" t="str">
        <f>TEXT("6296261891874111771","0")</f>
        <v>6296261891874111771</v>
      </c>
    </row>
    <row r="595">
      <c r="A595" s="2">
        <v>45868.92741898148</v>
      </c>
      <c r="B595" s="3" t="s">
        <v>155</v>
      </c>
      <c r="EW595" s="4" t="str">
        <f>TEXT("6297373293619116334","0")</f>
        <v>6297373293619116334</v>
      </c>
    </row>
    <row r="596">
      <c r="A596" s="2">
        <v>45869.0516087963</v>
      </c>
      <c r="B596" s="3" t="s">
        <v>153</v>
      </c>
      <c r="C596" s="3" t="s">
        <v>155</v>
      </c>
      <c r="E596" s="3" t="s">
        <v>155</v>
      </c>
      <c r="F596" s="3" t="s">
        <v>155</v>
      </c>
      <c r="G596" s="3" t="s">
        <v>153</v>
      </c>
      <c r="J596" s="3" t="s">
        <v>186</v>
      </c>
      <c r="N596" s="3" t="s">
        <v>158</v>
      </c>
      <c r="R596" s="3" t="s">
        <v>157</v>
      </c>
      <c r="X596" s="3" t="s">
        <v>158</v>
      </c>
      <c r="AC596" s="3" t="s">
        <v>158</v>
      </c>
      <c r="AG596" s="3" t="s">
        <v>224</v>
      </c>
      <c r="AH596" s="3">
        <v>2010.0</v>
      </c>
      <c r="AI596" s="3" t="s">
        <v>279</v>
      </c>
      <c r="AO596" s="3" t="s">
        <v>153</v>
      </c>
      <c r="AP596" s="3" t="s">
        <v>210</v>
      </c>
      <c r="AQ596" s="3" t="s">
        <v>243</v>
      </c>
      <c r="AR596" s="3" t="s">
        <v>243</v>
      </c>
      <c r="AS596" s="3" t="s">
        <v>243</v>
      </c>
      <c r="AT596" s="3" t="s">
        <v>251</v>
      </c>
      <c r="AU596" s="3" t="s">
        <v>153</v>
      </c>
      <c r="AV596" s="3" t="s">
        <v>153</v>
      </c>
      <c r="AW596" s="3" t="s">
        <v>163</v>
      </c>
      <c r="AX596" s="3" t="s">
        <v>153</v>
      </c>
      <c r="AY596" s="3" t="s">
        <v>212</v>
      </c>
      <c r="BD596" s="3" t="s">
        <v>153</v>
      </c>
      <c r="BE596" s="3" t="s">
        <v>191</v>
      </c>
      <c r="BF596" s="3" t="s">
        <v>164</v>
      </c>
      <c r="BG596" s="3" t="s">
        <v>227</v>
      </c>
      <c r="BH596" s="3" t="s">
        <v>191</v>
      </c>
      <c r="BI596" s="3" t="s">
        <v>193</v>
      </c>
      <c r="BJ596" s="3" t="s">
        <v>193</v>
      </c>
      <c r="BK596" s="3" t="s">
        <v>195</v>
      </c>
      <c r="BL596" s="3" t="s">
        <v>193</v>
      </c>
      <c r="BM596" s="3" t="s">
        <v>193</v>
      </c>
      <c r="BN596" s="3" t="s">
        <v>195</v>
      </c>
      <c r="BO596" s="3" t="s">
        <v>192</v>
      </c>
      <c r="BP596" s="3" t="s">
        <v>193</v>
      </c>
      <c r="BQ596" s="3" t="s">
        <v>181</v>
      </c>
      <c r="BR596" s="3" t="s">
        <v>196</v>
      </c>
      <c r="BS596" s="3" t="s">
        <v>203</v>
      </c>
      <c r="BT596" s="3" t="s">
        <v>196</v>
      </c>
      <c r="BU596" s="3" t="s">
        <v>181</v>
      </c>
      <c r="BV596" s="3" t="s">
        <v>196</v>
      </c>
      <c r="BW596" s="3" t="s">
        <v>196</v>
      </c>
      <c r="BX596" s="3" t="s">
        <v>193</v>
      </c>
      <c r="BY596" s="3" t="s">
        <v>193</v>
      </c>
      <c r="BZ596" s="3" t="s">
        <v>193</v>
      </c>
      <c r="CA596" s="3" t="s">
        <v>193</v>
      </c>
      <c r="CB596" s="3" t="s">
        <v>155</v>
      </c>
      <c r="CF596" s="3" t="s">
        <v>155</v>
      </c>
      <c r="CG596" s="3" t="s">
        <v>198</v>
      </c>
      <c r="CH596" s="3">
        <v>2.0</v>
      </c>
      <c r="CI596" s="3" t="s">
        <v>172</v>
      </c>
      <c r="CS596" s="3" t="s">
        <v>155</v>
      </c>
      <c r="CY596" s="3" t="s">
        <v>180</v>
      </c>
      <c r="CZ596" s="3" t="s">
        <v>179</v>
      </c>
      <c r="DA596" s="3" t="s">
        <v>200</v>
      </c>
      <c r="DB596" s="3" t="s">
        <v>179</v>
      </c>
      <c r="DC596" s="3" t="s">
        <v>200</v>
      </c>
      <c r="DD596" s="3" t="s">
        <v>200</v>
      </c>
      <c r="DE596" s="3" t="s">
        <v>200</v>
      </c>
      <c r="DF596" s="3" t="s">
        <v>230</v>
      </c>
      <c r="DG596" s="3" t="s">
        <v>230</v>
      </c>
      <c r="DH596" s="3" t="s">
        <v>230</v>
      </c>
      <c r="DI596" s="3" t="s">
        <v>230</v>
      </c>
      <c r="DJ596" s="3" t="s">
        <v>230</v>
      </c>
      <c r="DK596" s="3" t="s">
        <v>196</v>
      </c>
      <c r="DL596" s="3" t="s">
        <v>197</v>
      </c>
      <c r="DM596" s="3" t="s">
        <v>202</v>
      </c>
      <c r="DN596" s="3" t="s">
        <v>197</v>
      </c>
      <c r="DO596" s="3" t="s">
        <v>196</v>
      </c>
      <c r="DP596" s="3" t="s">
        <v>196</v>
      </c>
      <c r="DQ596" s="3" t="s">
        <v>181</v>
      </c>
      <c r="DR596" s="3" t="s">
        <v>203</v>
      </c>
      <c r="DS596" s="3" t="s">
        <v>203</v>
      </c>
      <c r="DT596" s="3" t="s">
        <v>203</v>
      </c>
      <c r="DU596" s="3" t="s">
        <v>202</v>
      </c>
      <c r="DV596" s="3" t="s">
        <v>202</v>
      </c>
      <c r="DW596" s="3" t="s">
        <v>202</v>
      </c>
      <c r="DX596" s="3" t="s">
        <v>202</v>
      </c>
      <c r="DY596" s="3" t="s">
        <v>197</v>
      </c>
      <c r="DZ596" s="3" t="s">
        <v>197</v>
      </c>
      <c r="EA596" s="3" t="s">
        <v>214</v>
      </c>
      <c r="EB596" s="3" t="s">
        <v>214</v>
      </c>
      <c r="EC596" s="3" t="s">
        <v>214</v>
      </c>
      <c r="ED596" s="3" t="s">
        <v>155</v>
      </c>
      <c r="EE596" s="3" t="s">
        <v>155</v>
      </c>
      <c r="EF596" s="3" t="s">
        <v>214</v>
      </c>
      <c r="EG596" s="3" t="s">
        <v>214</v>
      </c>
      <c r="EH596" s="3" t="s">
        <v>204</v>
      </c>
      <c r="EI596" s="3" t="s">
        <v>247</v>
      </c>
      <c r="EJ596" s="3" t="s">
        <v>247</v>
      </c>
      <c r="EK596" s="3" t="s">
        <v>204</v>
      </c>
      <c r="EL596" s="3" t="s">
        <v>182</v>
      </c>
      <c r="EM596" s="3" t="s">
        <v>182</v>
      </c>
      <c r="EN596" s="3" t="s">
        <v>182</v>
      </c>
      <c r="EO596" s="3" t="s">
        <v>205</v>
      </c>
      <c r="EP596" s="3" t="s">
        <v>205</v>
      </c>
      <c r="EQ596" s="3" t="s">
        <v>206</v>
      </c>
      <c r="ER596" s="3" t="s">
        <v>206</v>
      </c>
      <c r="ES596" s="3" t="s">
        <v>206</v>
      </c>
      <c r="ET596" s="3" t="s">
        <v>206</v>
      </c>
      <c r="EU596" s="3" t="s">
        <v>206</v>
      </c>
      <c r="EV596" s="3" t="s">
        <v>912</v>
      </c>
      <c r="EW596" s="4" t="str">
        <f>TEXT("6297480596696262307","0")</f>
        <v>6297480596696262307</v>
      </c>
    </row>
    <row r="597">
      <c r="A597" s="2">
        <v>45869.35141203704</v>
      </c>
      <c r="B597" s="3" t="s">
        <v>153</v>
      </c>
      <c r="C597" s="3" t="s">
        <v>155</v>
      </c>
      <c r="E597" s="3" t="s">
        <v>155</v>
      </c>
      <c r="F597" s="3" t="s">
        <v>155</v>
      </c>
      <c r="G597" s="3" t="s">
        <v>155</v>
      </c>
      <c r="I597" s="3" t="s">
        <v>158</v>
      </c>
      <c r="N597" s="3" t="s">
        <v>158</v>
      </c>
      <c r="S597" s="3" t="s">
        <v>158</v>
      </c>
      <c r="X597" s="3" t="s">
        <v>158</v>
      </c>
      <c r="AC597" s="3" t="s">
        <v>158</v>
      </c>
      <c r="AG597" s="3" t="s">
        <v>224</v>
      </c>
      <c r="AH597" s="3">
        <v>2003.0</v>
      </c>
      <c r="AI597" s="3" t="s">
        <v>187</v>
      </c>
      <c r="AJ597" s="3" t="s">
        <v>188</v>
      </c>
      <c r="AN597" s="3" t="s">
        <v>233</v>
      </c>
      <c r="AP597" s="3" t="s">
        <v>190</v>
      </c>
      <c r="AQ597" s="3" t="s">
        <v>190</v>
      </c>
      <c r="AR597" s="3" t="s">
        <v>190</v>
      </c>
      <c r="AS597" s="3" t="s">
        <v>190</v>
      </c>
      <c r="AT597" s="3" t="s">
        <v>406</v>
      </c>
      <c r="AU597" s="3" t="s">
        <v>155</v>
      </c>
      <c r="BD597" s="3" t="s">
        <v>153</v>
      </c>
      <c r="BE597" s="3" t="s">
        <v>156</v>
      </c>
      <c r="BF597" s="3" t="s">
        <v>164</v>
      </c>
      <c r="BG597" s="3" t="s">
        <v>156</v>
      </c>
      <c r="BH597" s="3" t="s">
        <v>164</v>
      </c>
      <c r="BI597" s="3" t="s">
        <v>193</v>
      </c>
      <c r="BJ597" s="3" t="s">
        <v>195</v>
      </c>
      <c r="BK597" s="3" t="s">
        <v>195</v>
      </c>
      <c r="BL597" s="3" t="s">
        <v>195</v>
      </c>
      <c r="BM597" s="3" t="s">
        <v>195</v>
      </c>
      <c r="BN597" s="3" t="s">
        <v>165</v>
      </c>
      <c r="BO597" s="3" t="s">
        <v>165</v>
      </c>
      <c r="BP597" s="3" t="s">
        <v>165</v>
      </c>
      <c r="BQ597" s="3" t="s">
        <v>196</v>
      </c>
      <c r="BR597" s="3" t="s">
        <v>196</v>
      </c>
      <c r="BS597" s="3" t="s">
        <v>196</v>
      </c>
      <c r="BT597" s="3" t="s">
        <v>196</v>
      </c>
      <c r="BU597" s="3" t="s">
        <v>196</v>
      </c>
      <c r="BV597" s="3" t="s">
        <v>196</v>
      </c>
      <c r="BW597" s="3" t="s">
        <v>196</v>
      </c>
      <c r="CB597" s="3" t="s">
        <v>155</v>
      </c>
      <c r="CF597" s="3" t="s">
        <v>155</v>
      </c>
      <c r="CG597" s="3" t="s">
        <v>240</v>
      </c>
      <c r="CH597" s="3">
        <v>3.0</v>
      </c>
      <c r="CI597" s="3" t="s">
        <v>172</v>
      </c>
      <c r="CS597" s="3" t="s">
        <v>155</v>
      </c>
      <c r="CY597" s="3" t="s">
        <v>221</v>
      </c>
      <c r="CZ597" s="3" t="s">
        <v>200</v>
      </c>
      <c r="DA597" s="3" t="s">
        <v>200</v>
      </c>
      <c r="DB597" s="3" t="s">
        <v>229</v>
      </c>
      <c r="DC597" s="3" t="s">
        <v>199</v>
      </c>
      <c r="DD597" s="3" t="s">
        <v>179</v>
      </c>
      <c r="DE597" s="3" t="s">
        <v>200</v>
      </c>
      <c r="DF597" s="3" t="s">
        <v>230</v>
      </c>
      <c r="DG597" s="3" t="s">
        <v>230</v>
      </c>
      <c r="DH597" s="3" t="s">
        <v>230</v>
      </c>
      <c r="DI597" s="3" t="s">
        <v>230</v>
      </c>
      <c r="DJ597" s="3" t="s">
        <v>230</v>
      </c>
      <c r="DK597" s="3" t="s">
        <v>196</v>
      </c>
      <c r="DL597" s="3" t="s">
        <v>181</v>
      </c>
      <c r="DM597" s="3" t="s">
        <v>197</v>
      </c>
      <c r="DN597" s="3" t="s">
        <v>202</v>
      </c>
      <c r="DO597" s="3" t="s">
        <v>202</v>
      </c>
      <c r="DP597" s="3" t="s">
        <v>202</v>
      </c>
      <c r="DQ597" s="3" t="s">
        <v>202</v>
      </c>
      <c r="DR597" s="3" t="s">
        <v>202</v>
      </c>
      <c r="DS597" s="3" t="s">
        <v>203</v>
      </c>
      <c r="DT597" s="3" t="s">
        <v>203</v>
      </c>
      <c r="DU597" s="3" t="s">
        <v>202</v>
      </c>
      <c r="DV597" s="3" t="s">
        <v>202</v>
      </c>
      <c r="DW597" s="3" t="s">
        <v>202</v>
      </c>
      <c r="DX597" s="3" t="s">
        <v>202</v>
      </c>
      <c r="DY597" s="3" t="s">
        <v>202</v>
      </c>
      <c r="DZ597" s="3" t="s">
        <v>202</v>
      </c>
      <c r="EA597" s="3" t="s">
        <v>155</v>
      </c>
      <c r="EB597" s="3" t="s">
        <v>155</v>
      </c>
      <c r="EC597" s="3" t="s">
        <v>155</v>
      </c>
      <c r="ED597" s="3" t="s">
        <v>155</v>
      </c>
      <c r="EE597" s="3" t="s">
        <v>155</v>
      </c>
      <c r="EF597" s="3" t="s">
        <v>155</v>
      </c>
      <c r="EG597" s="3" t="s">
        <v>155</v>
      </c>
      <c r="EH597" s="3" t="s">
        <v>204</v>
      </c>
      <c r="EI597" s="3" t="s">
        <v>204</v>
      </c>
      <c r="EJ597" s="3" t="s">
        <v>204</v>
      </c>
      <c r="EK597" s="3" t="s">
        <v>182</v>
      </c>
      <c r="EL597" s="3" t="s">
        <v>182</v>
      </c>
      <c r="EM597" s="3" t="s">
        <v>215</v>
      </c>
      <c r="EN597" s="3" t="s">
        <v>215</v>
      </c>
      <c r="EO597" s="3" t="s">
        <v>206</v>
      </c>
      <c r="EP597" s="3" t="s">
        <v>206</v>
      </c>
      <c r="EQ597" s="3" t="s">
        <v>206</v>
      </c>
      <c r="ER597" s="3" t="s">
        <v>206</v>
      </c>
      <c r="ES597" s="3" t="s">
        <v>206</v>
      </c>
      <c r="ET597" s="3" t="s">
        <v>206</v>
      </c>
      <c r="EU597" s="3" t="s">
        <v>206</v>
      </c>
      <c r="EV597" s="3" t="s">
        <v>913</v>
      </c>
      <c r="EW597" s="4" t="str">
        <f>TEXT("6297739627559542975","0")</f>
        <v>6297739627559542975</v>
      </c>
    </row>
    <row r="598">
      <c r="A598" s="2">
        <v>45876.55892361111</v>
      </c>
      <c r="B598" s="3" t="s">
        <v>155</v>
      </c>
      <c r="EW598" s="4" t="str">
        <f>TEXT("6303966916245287539","0")</f>
        <v>6303966916245287539</v>
      </c>
    </row>
    <row r="599">
      <c r="A599" s="2">
        <v>45877.546898148146</v>
      </c>
      <c r="B599" s="3" t="s">
        <v>153</v>
      </c>
      <c r="C599" s="3" t="s">
        <v>155</v>
      </c>
      <c r="E599" s="3" t="s">
        <v>155</v>
      </c>
      <c r="F599" s="3" t="s">
        <v>155</v>
      </c>
      <c r="G599" s="3" t="s">
        <v>155</v>
      </c>
      <c r="I599" s="3" t="s">
        <v>158</v>
      </c>
      <c r="Q599" s="3" t="s">
        <v>156</v>
      </c>
      <c r="R599" s="3" t="s">
        <v>157</v>
      </c>
      <c r="AA599" s="3" t="s">
        <v>156</v>
      </c>
      <c r="AF599" s="3" t="s">
        <v>156</v>
      </c>
      <c r="AG599" s="3" t="s">
        <v>159</v>
      </c>
      <c r="AH599" s="3">
        <v>2022.0</v>
      </c>
      <c r="AI599" s="3" t="s">
        <v>187</v>
      </c>
      <c r="AJ599" s="3" t="s">
        <v>188</v>
      </c>
      <c r="AN599" s="3" t="s">
        <v>233</v>
      </c>
      <c r="AP599" s="3" t="s">
        <v>250</v>
      </c>
      <c r="AQ599" s="3" t="s">
        <v>250</v>
      </c>
      <c r="AR599" s="3" t="s">
        <v>250</v>
      </c>
      <c r="AS599" s="3" t="s">
        <v>225</v>
      </c>
      <c r="AT599" s="3" t="s">
        <v>218</v>
      </c>
      <c r="AU599" s="3" t="s">
        <v>153</v>
      </c>
      <c r="AV599" s="3" t="s">
        <v>155</v>
      </c>
      <c r="BD599" s="3" t="s">
        <v>153</v>
      </c>
      <c r="BE599" s="3" t="s">
        <v>156</v>
      </c>
      <c r="BF599" s="3" t="s">
        <v>164</v>
      </c>
      <c r="BG599" s="3" t="s">
        <v>156</v>
      </c>
      <c r="BH599" s="3" t="s">
        <v>213</v>
      </c>
      <c r="BI599" s="3" t="s">
        <v>195</v>
      </c>
      <c r="BJ599" s="3" t="s">
        <v>195</v>
      </c>
      <c r="BK599" s="3" t="s">
        <v>165</v>
      </c>
      <c r="BL599" s="3" t="s">
        <v>193</v>
      </c>
      <c r="BM599" s="3" t="s">
        <v>193</v>
      </c>
      <c r="BN599" s="3" t="s">
        <v>193</v>
      </c>
      <c r="BO599" s="3" t="s">
        <v>165</v>
      </c>
      <c r="BP599" s="3" t="s">
        <v>195</v>
      </c>
      <c r="BQ599" s="3" t="s">
        <v>196</v>
      </c>
      <c r="BR599" s="3" t="s">
        <v>197</v>
      </c>
      <c r="BS599" s="3" t="s">
        <v>196</v>
      </c>
      <c r="BT599" s="3" t="s">
        <v>166</v>
      </c>
      <c r="BU599" s="3" t="s">
        <v>197</v>
      </c>
      <c r="BV599" s="3" t="s">
        <v>166</v>
      </c>
      <c r="BW599" s="3" t="s">
        <v>166</v>
      </c>
      <c r="BX599" s="3" t="s">
        <v>193</v>
      </c>
      <c r="BY599" s="3" t="s">
        <v>193</v>
      </c>
      <c r="BZ599" s="3" t="s">
        <v>193</v>
      </c>
      <c r="CA599" s="3" t="s">
        <v>193</v>
      </c>
      <c r="CB599" s="3" t="s">
        <v>155</v>
      </c>
      <c r="CF599" s="3" t="s">
        <v>316</v>
      </c>
      <c r="CG599" s="3" t="s">
        <v>256</v>
      </c>
      <c r="CH599" s="3">
        <v>2.0</v>
      </c>
      <c r="CM599" s="3" t="s">
        <v>382</v>
      </c>
      <c r="CS599" s="3" t="s">
        <v>153</v>
      </c>
      <c r="CT599" s="3" t="s">
        <v>299</v>
      </c>
      <c r="CU599" s="3" t="s">
        <v>320</v>
      </c>
      <c r="CV599" s="3" t="s">
        <v>175</v>
      </c>
      <c r="CW599" s="3" t="s">
        <v>302</v>
      </c>
      <c r="CX599" s="3" t="s">
        <v>155</v>
      </c>
      <c r="CY599" s="3" t="s">
        <v>221</v>
      </c>
      <c r="CZ599" s="3" t="s">
        <v>200</v>
      </c>
      <c r="DA599" s="3" t="s">
        <v>200</v>
      </c>
      <c r="DB599" s="3" t="s">
        <v>200</v>
      </c>
      <c r="DC599" s="3" t="s">
        <v>200</v>
      </c>
      <c r="DD599" s="3" t="s">
        <v>200</v>
      </c>
      <c r="DE599" s="3" t="s">
        <v>200</v>
      </c>
      <c r="DF599" s="3" t="s">
        <v>230</v>
      </c>
      <c r="DG599" s="3" t="s">
        <v>180</v>
      </c>
      <c r="DH599" s="3" t="s">
        <v>180</v>
      </c>
      <c r="DI599" s="3" t="s">
        <v>180</v>
      </c>
      <c r="DJ599" s="3" t="s">
        <v>180</v>
      </c>
      <c r="DK599" s="3" t="s">
        <v>196</v>
      </c>
      <c r="DL599" s="3" t="s">
        <v>197</v>
      </c>
      <c r="DM599" s="3" t="s">
        <v>202</v>
      </c>
      <c r="DN599" s="3" t="s">
        <v>202</v>
      </c>
      <c r="DO599" s="3" t="s">
        <v>203</v>
      </c>
      <c r="DP599" s="3" t="s">
        <v>181</v>
      </c>
      <c r="DQ599" s="3" t="s">
        <v>202</v>
      </c>
      <c r="DR599" s="3" t="s">
        <v>202</v>
      </c>
      <c r="DS599" s="3" t="s">
        <v>181</v>
      </c>
      <c r="DT599" s="3" t="s">
        <v>181</v>
      </c>
      <c r="DU599" s="3" t="s">
        <v>202</v>
      </c>
      <c r="DV599" s="3" t="s">
        <v>202</v>
      </c>
      <c r="DW599" s="3" t="s">
        <v>202</v>
      </c>
      <c r="DX599" s="3" t="s">
        <v>202</v>
      </c>
      <c r="DY599" s="3" t="s">
        <v>202</v>
      </c>
      <c r="DZ599" s="3" t="s">
        <v>197</v>
      </c>
      <c r="EA599" s="3" t="s">
        <v>155</v>
      </c>
      <c r="EB599" s="3" t="s">
        <v>155</v>
      </c>
      <c r="EC599" s="3" t="s">
        <v>155</v>
      </c>
      <c r="ED599" s="3" t="s">
        <v>155</v>
      </c>
      <c r="EE599" s="3" t="s">
        <v>155</v>
      </c>
      <c r="EF599" s="3" t="s">
        <v>155</v>
      </c>
      <c r="EG599" s="3" t="s">
        <v>155</v>
      </c>
      <c r="EH599" s="3" t="s">
        <v>204</v>
      </c>
      <c r="EI599" s="3" t="s">
        <v>204</v>
      </c>
      <c r="EJ599" s="3" t="s">
        <v>204</v>
      </c>
      <c r="EK599" s="3" t="s">
        <v>247</v>
      </c>
      <c r="EL599" s="3" t="s">
        <v>182</v>
      </c>
      <c r="EM599" s="3" t="s">
        <v>182</v>
      </c>
      <c r="EN599" s="3" t="s">
        <v>182</v>
      </c>
      <c r="EO599" s="3" t="s">
        <v>205</v>
      </c>
      <c r="EP599" s="3" t="s">
        <v>205</v>
      </c>
      <c r="EQ599" s="3" t="s">
        <v>205</v>
      </c>
      <c r="ER599" s="3" t="s">
        <v>205</v>
      </c>
      <c r="ES599" s="3" t="s">
        <v>205</v>
      </c>
      <c r="ET599" s="3" t="s">
        <v>205</v>
      </c>
      <c r="EU599" s="3" t="s">
        <v>205</v>
      </c>
      <c r="EV599" s="3" t="s">
        <v>914</v>
      </c>
      <c r="EW599" s="4" t="str">
        <f>TEXT("6304820524318558971","0")</f>
        <v>6304820524318558971</v>
      </c>
    </row>
  </sheetData>
  <drawing r:id="rId1"/>
</worksheet>
</file>