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tabRatio="621"/>
  </bookViews>
  <sheets>
    <sheet name="LIST OF FUNCTIONS" sheetId="13" r:id="rId1"/>
    <sheet name="IS FUNCTIONS" sheetId="3" r:id="rId2"/>
    <sheet name="CONDITIONAL" sheetId="4" r:id="rId3"/>
    <sheet name="MATHEMATICAL" sheetId="5" r:id="rId4"/>
    <sheet name="FIND &amp; SEARCH" sheetId="6" r:id="rId5"/>
    <sheet name="LOOKUP" sheetId="7" r:id="rId6"/>
    <sheet name="REFERENCE" sheetId="8" r:id="rId7"/>
    <sheet name="DATE &amp; TIME" sheetId="9" r:id="rId8"/>
    <sheet name="MISC." sheetId="10" r:id="rId9"/>
    <sheet name="RANK" sheetId="11" r:id="rId10"/>
    <sheet name="LOGICAL" sheetId="12" r:id="rId11"/>
  </sheets>
  <definedNames>
    <definedName name="_xlnm._FilterDatabase" localSheetId="0" hidden="1">'LIST OF FUNCTIONS'!$J$1:$J$29</definedName>
    <definedName name="Sales_Data">REFERENCE!$C$92</definedName>
  </definedNames>
  <calcPr calcId="162913"/>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5" i="10" a="1"/>
  <c r="E225" i="10" s="1"/>
  <c r="H41" i="10"/>
  <c r="H40" i="10"/>
  <c r="H204" i="10"/>
  <c r="H183" i="10"/>
  <c r="G47" i="12"/>
  <c r="F80" i="6"/>
  <c r="G40" i="10"/>
  <c r="G8" i="12"/>
  <c r="G97" i="5"/>
  <c r="B226" i="10"/>
  <c r="G6" i="12"/>
  <c r="G44" i="11"/>
  <c r="G9" i="11"/>
  <c r="B227" i="10"/>
  <c r="G41" i="12"/>
  <c r="G98" i="5"/>
  <c r="G7" i="12"/>
  <c r="G204" i="10"/>
  <c r="G28" i="11"/>
  <c r="F76" i="6"/>
  <c r="G23" i="12"/>
  <c r="G48" i="12"/>
  <c r="G237" i="10"/>
  <c r="G43" i="11"/>
  <c r="G7" i="11"/>
  <c r="F81" i="6"/>
  <c r="G182" i="10"/>
  <c r="B225" i="10"/>
  <c r="G22" i="12"/>
  <c r="G42" i="11"/>
  <c r="G236" i="10"/>
  <c r="B228" i="10"/>
  <c r="G99" i="5"/>
  <c r="G39" i="12"/>
  <c r="G41" i="10"/>
  <c r="G96" i="5"/>
  <c r="G24" i="12"/>
  <c r="G8" i="11"/>
  <c r="G25" i="12"/>
  <c r="G256" i="10"/>
  <c r="G10" i="11"/>
  <c r="G238" i="10"/>
  <c r="G29" i="11"/>
  <c r="G180" i="10"/>
  <c r="F74" i="6"/>
  <c r="G181" i="10"/>
  <c r="F75" i="6"/>
  <c r="G255" i="10"/>
  <c r="G27" i="11"/>
  <c r="G40" i="12"/>
  <c r="F77" i="6"/>
  <c r="G183" i="10"/>
  <c r="F79" i="6"/>
  <c r="G239" i="10"/>
  <c r="F78" i="6"/>
  <c r="C226" i="10" l="1"/>
  <c r="D225" i="10"/>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7" i="10"/>
  <c r="G28" i="9"/>
  <c r="G120" i="10"/>
  <c r="G17" i="9"/>
  <c r="G15" i="10"/>
  <c r="G7" i="9"/>
  <c r="G32" i="10"/>
  <c r="G139" i="9"/>
  <c r="G85" i="10"/>
  <c r="G26" i="9"/>
  <c r="G123" i="9"/>
  <c r="H81" i="9"/>
  <c r="G8" i="9"/>
  <c r="G152" i="10"/>
  <c r="G50" i="10"/>
  <c r="G163" i="10"/>
  <c r="G6" i="9"/>
  <c r="G74" i="10"/>
  <c r="G117" i="10"/>
  <c r="G67" i="10"/>
  <c r="G6" i="10"/>
  <c r="H99" i="9"/>
  <c r="G8" i="10"/>
  <c r="G138" i="9"/>
  <c r="G121" i="10"/>
  <c r="G103" i="8"/>
  <c r="G154" i="10"/>
  <c r="G56" i="9"/>
  <c r="G41" i="9"/>
  <c r="G55" i="9"/>
  <c r="G53" i="10"/>
  <c r="H84" i="10"/>
  <c r="G154" i="9"/>
  <c r="G162" i="10"/>
  <c r="G118" i="10"/>
  <c r="G101" i="8"/>
  <c r="G24" i="10"/>
  <c r="G84" i="10"/>
  <c r="G153" i="9"/>
  <c r="G119" i="10"/>
  <c r="H80" i="9"/>
  <c r="H82" i="9"/>
  <c r="G102" i="8"/>
  <c r="H79" i="9"/>
  <c r="G66" i="10"/>
  <c r="G22" i="10"/>
  <c r="H84" i="9"/>
  <c r="H86" i="10"/>
  <c r="G21" i="10"/>
  <c r="G14" i="10"/>
  <c r="H83" i="9"/>
  <c r="G52" i="10"/>
  <c r="H100" i="9"/>
  <c r="G23" i="10"/>
  <c r="G116" i="10"/>
  <c r="G27" i="9"/>
  <c r="G122" i="9"/>
  <c r="G19" i="9"/>
  <c r="G18" i="9"/>
  <c r="G64" i="10"/>
  <c r="G65" i="10"/>
  <c r="G75" i="10"/>
  <c r="G42" i="9"/>
  <c r="G86" i="10"/>
  <c r="G51" i="10"/>
  <c r="G153" i="10"/>
  <c r="G76" i="10"/>
  <c r="G73" i="10"/>
  <c r="H85" i="10"/>
  <c r="H66" i="8" l="1"/>
  <c r="H65" i="8"/>
  <c r="H64" i="8"/>
  <c r="H45" i="8" a="1"/>
  <c r="H45" i="8" s="1"/>
  <c r="H44" i="8"/>
  <c r="H22" i="8"/>
  <c r="H21" i="8"/>
  <c r="H8" i="8"/>
  <c r="H7" i="8"/>
  <c r="H6" i="8"/>
  <c r="H10" i="8"/>
  <c r="G91" i="8"/>
  <c r="G64" i="8"/>
  <c r="H89" i="8"/>
  <c r="H93" i="8"/>
  <c r="H94" i="8"/>
  <c r="G89" i="8"/>
  <c r="H9" i="8"/>
  <c r="G22" i="8"/>
  <c r="H91" i="8"/>
  <c r="G65" i="8"/>
  <c r="G7" i="8"/>
  <c r="H92" i="8"/>
  <c r="G6" i="8"/>
  <c r="G9" i="8"/>
  <c r="G92" i="8"/>
  <c r="G93" i="8"/>
  <c r="G45" i="8"/>
  <c r="G8" i="8"/>
  <c r="H90" i="8"/>
  <c r="G44" i="8"/>
  <c r="G90" i="8"/>
  <c r="G10" i="8"/>
  <c r="G94" i="8"/>
  <c r="G46" i="8"/>
  <c r="G21" i="8"/>
  <c r="G66" i="8"/>
  <c r="H46" i="8" l="1"/>
  <c r="I62" i="7"/>
  <c r="I61" i="7"/>
  <c r="I60" i="7"/>
  <c r="I59" i="7"/>
  <c r="I44" i="7"/>
  <c r="I43" i="7"/>
  <c r="I42" i="7"/>
  <c r="I25" i="7"/>
  <c r="I24" i="7"/>
  <c r="I23" i="7"/>
  <c r="I22" i="7"/>
  <c r="I15" i="7"/>
  <c r="I14" i="7"/>
  <c r="I13" i="7"/>
  <c r="I12" i="7"/>
  <c r="I11" i="7"/>
  <c r="H22" i="7"/>
  <c r="H23" i="7"/>
  <c r="H11" i="7"/>
  <c r="H13" i="7"/>
  <c r="H59" i="7"/>
  <c r="H24" i="7"/>
  <c r="H44" i="7"/>
  <c r="H43" i="7"/>
  <c r="H12" i="7"/>
  <c r="H25" i="7"/>
  <c r="H42" i="7"/>
  <c r="H15" i="7"/>
  <c r="H60" i="7"/>
  <c r="H14" i="7"/>
  <c r="H61" i="7"/>
  <c r="H62" i="7"/>
  <c r="G66" i="6" l="1"/>
  <c r="G64" i="6"/>
  <c r="G65" i="6"/>
  <c r="G63" i="6"/>
  <c r="G40" i="6"/>
  <c r="G39" i="6"/>
  <c r="G38" i="6"/>
  <c r="G37" i="6"/>
  <c r="G36" i="6"/>
  <c r="G35" i="6"/>
  <c r="G34" i="6"/>
  <c r="G33" i="6"/>
  <c r="G6" i="6"/>
  <c r="G11" i="6"/>
  <c r="G10" i="6"/>
  <c r="G9" i="6"/>
  <c r="G8" i="6"/>
  <c r="G7" i="6"/>
  <c r="F64" i="6"/>
  <c r="F40" i="6"/>
  <c r="F39" i="6"/>
  <c r="F11" i="6"/>
  <c r="F65" i="6"/>
  <c r="F63" i="6"/>
  <c r="F7" i="6"/>
  <c r="F8" i="6"/>
  <c r="F38" i="6"/>
  <c r="F35" i="6"/>
  <c r="F34" i="6"/>
  <c r="F36" i="6"/>
  <c r="F33" i="6"/>
  <c r="F10" i="6"/>
  <c r="F9" i="6"/>
  <c r="F6" i="6"/>
  <c r="F37" i="6"/>
  <c r="F66" i="6"/>
  <c r="H358" i="5" l="1"/>
  <c r="H357" i="5"/>
  <c r="H356" i="5"/>
  <c r="H355" i="5"/>
  <c r="G356" i="5"/>
  <c r="G355" i="5"/>
  <c r="G358" i="5"/>
  <c r="G357" i="5"/>
  <c r="H334" i="5" l="1"/>
  <c r="H333" i="5"/>
  <c r="H332" i="5"/>
  <c r="H331" i="5"/>
  <c r="H323" i="5"/>
  <c r="H324" i="5"/>
  <c r="H322" i="5"/>
  <c r="H320" i="5"/>
  <c r="H321" i="5"/>
  <c r="H319" i="5"/>
  <c r="H305" i="5"/>
  <c r="H308" i="5"/>
  <c r="H307" i="5"/>
  <c r="H306" i="5"/>
  <c r="H277" i="5"/>
  <c r="H276" i="5"/>
  <c r="H275" i="5"/>
  <c r="H274" i="5"/>
  <c r="H242" i="5"/>
  <c r="H241" i="5"/>
  <c r="H240" i="5"/>
  <c r="H239" i="5"/>
  <c r="G242" i="5"/>
  <c r="G240" i="5"/>
  <c r="G332" i="5"/>
  <c r="G277" i="5"/>
  <c r="G306" i="5"/>
  <c r="G320" i="5"/>
  <c r="G331" i="5"/>
  <c r="G324" i="5"/>
  <c r="G322" i="5"/>
  <c r="G305" i="5"/>
  <c r="G321" i="5"/>
  <c r="G307" i="5"/>
  <c r="G308" i="5"/>
  <c r="G323" i="5"/>
  <c r="G319" i="5"/>
  <c r="G276" i="5"/>
  <c r="G274" i="5"/>
  <c r="G334" i="5"/>
  <c r="G275" i="5"/>
  <c r="G333" i="5"/>
  <c r="G241" i="5"/>
  <c r="G239" i="5"/>
  <c r="H222" i="5" l="1"/>
  <c r="H221" i="5"/>
  <c r="H206" i="5"/>
  <c r="H205" i="5"/>
  <c r="H198" i="5"/>
  <c r="H197" i="5"/>
  <c r="H196" i="5"/>
  <c r="H183" i="5"/>
  <c r="H182" i="5"/>
  <c r="H181" i="5"/>
  <c r="H180" i="5"/>
  <c r="H165" i="5"/>
  <c r="H164" i="5"/>
  <c r="H163" i="5"/>
  <c r="H162" i="5"/>
  <c r="H147" i="5"/>
  <c r="H133" i="5"/>
  <c r="H115" i="5"/>
  <c r="H114" i="5"/>
  <c r="G162" i="5"/>
  <c r="G205" i="5"/>
  <c r="G180" i="5"/>
  <c r="G206" i="5"/>
  <c r="G147" i="5"/>
  <c r="G183" i="5"/>
  <c r="G222" i="5"/>
  <c r="G114" i="5"/>
  <c r="G196" i="5"/>
  <c r="G197" i="5"/>
  <c r="G181" i="5"/>
  <c r="G164" i="5"/>
  <c r="G198" i="5"/>
  <c r="G133" i="5"/>
  <c r="G221" i="5"/>
  <c r="G182" i="5"/>
  <c r="G115" i="5"/>
  <c r="G163" i="5"/>
  <c r="G165" i="5"/>
  <c r="H79" i="5" l="1"/>
  <c r="H78" i="5"/>
  <c r="H61" i="5"/>
  <c r="H60" i="5"/>
  <c r="H41" i="5"/>
  <c r="H40" i="5"/>
  <c r="H22" i="5"/>
  <c r="H21" i="5"/>
  <c r="H7" i="5"/>
  <c r="H6" i="5"/>
  <c r="G60" i="5"/>
  <c r="G6" i="5"/>
  <c r="G21" i="5"/>
  <c r="G40" i="5"/>
  <c r="G7" i="5"/>
  <c r="G61" i="5"/>
  <c r="G79" i="5"/>
  <c r="G78" i="5"/>
  <c r="G22" i="5"/>
  <c r="G41"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10" i="4"/>
  <c r="F96" i="4"/>
  <c r="F173" i="4"/>
  <c r="C144" i="3"/>
  <c r="C35" i="3"/>
  <c r="C42" i="3"/>
  <c r="C75" i="3"/>
  <c r="F39" i="4"/>
  <c r="C84" i="3"/>
  <c r="F12" i="4"/>
  <c r="C109" i="3"/>
  <c r="F8" i="4"/>
  <c r="C97" i="3"/>
  <c r="F7" i="4"/>
  <c r="F11" i="4"/>
  <c r="F43" i="4"/>
  <c r="F142" i="4"/>
  <c r="C131" i="3"/>
  <c r="C141" i="3"/>
  <c r="C106" i="3"/>
  <c r="C38" i="3"/>
  <c r="C36" i="3"/>
  <c r="C50" i="3"/>
  <c r="F66" i="4"/>
  <c r="F97" i="4"/>
  <c r="F69" i="4"/>
  <c r="C8" i="3"/>
  <c r="F120" i="4"/>
  <c r="C7" i="3"/>
  <c r="C110" i="3"/>
  <c r="C37" i="3"/>
  <c r="F6" i="4"/>
  <c r="F70" i="4"/>
  <c r="F71" i="4"/>
  <c r="C72" i="3"/>
  <c r="C26" i="3"/>
  <c r="C133" i="3"/>
  <c r="C85" i="3"/>
  <c r="C61" i="3"/>
  <c r="C40" i="3"/>
  <c r="C11" i="3"/>
  <c r="C39" i="3"/>
  <c r="C108" i="3"/>
  <c r="F42" i="4"/>
  <c r="C86" i="3"/>
  <c r="C107" i="3"/>
  <c r="C25" i="3"/>
  <c r="C10" i="3"/>
  <c r="F36" i="4"/>
  <c r="C62" i="3"/>
  <c r="F37" i="4"/>
  <c r="F163" i="4"/>
  <c r="F121" i="4"/>
  <c r="F98" i="4"/>
  <c r="C24" i="3"/>
  <c r="F68" i="4"/>
  <c r="C96" i="3"/>
  <c r="F41" i="4"/>
  <c r="F67" i="4"/>
  <c r="F13" i="4"/>
  <c r="C142" i="3"/>
  <c r="C21" i="3"/>
  <c r="C143" i="3"/>
  <c r="C9" i="3"/>
  <c r="F164" i="4"/>
  <c r="C41" i="3"/>
  <c r="F9" i="4"/>
  <c r="F143" i="4"/>
  <c r="F174" i="4"/>
  <c r="C23" i="3"/>
  <c r="C73" i="3"/>
  <c r="C20" i="3"/>
  <c r="C12" i="3"/>
  <c r="C74" i="3"/>
  <c r="C52" i="3"/>
  <c r="C27" i="3"/>
  <c r="F40" i="4"/>
  <c r="F119" i="4"/>
  <c r="C53" i="3"/>
  <c r="C132" i="3"/>
  <c r="F38" i="4"/>
  <c r="F184" i="4"/>
  <c r="C95" i="3"/>
  <c r="C130" i="3"/>
  <c r="C64" i="3"/>
  <c r="C22" i="3"/>
  <c r="C98" i="3"/>
  <c r="C51" i="3"/>
  <c r="C63" i="3"/>
  <c r="F144" i="4"/>
  <c r="F175" i="4"/>
  <c r="C76" i="3"/>
</calcChain>
</file>

<file path=xl/sharedStrings.xml><?xml version="1.0" encoding="utf-8"?>
<sst xmlns="http://schemas.openxmlformats.org/spreadsheetml/2006/main" count="1456" uniqueCount="819">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</sst>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409]* #,##0.00_ ;_-[$$-409]* \-#,##0.00\ ;_-[$$-409]* &quot;-&quot;??_ ;_-@_ "/>
    <numFmt numFmtId="165" formatCode="[$-F400]h:mm:ss\ AM/PM"/>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121">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0" fillId="0" borderId="0" xfId="0"/>
    <xf numFmtId="0" fontId="6" fillId="0" borderId="0" xfId="3"/>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cellXfs>
  <cellStyles count="6">
    <cellStyle name="40% - Accent2" xfId="4" builtinId="35"/>
    <cellStyle name="40% - Accent5" xfId="5" builtinId="47"/>
    <cellStyle name="Accent1" xfId="2" builtinId="29"/>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tabSelected="1" zoomScale="90" zoomScaleNormal="90" workbookViewId="0">
      <selection activeCell="C15" sqref="C15"/>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0" t="s">
        <v>97</v>
      </c>
      <c r="B1" s="90" t="s">
        <v>0</v>
      </c>
      <c r="C1" s="90" t="s">
        <v>1</v>
      </c>
      <c r="D1" s="90" t="s">
        <v>413</v>
      </c>
      <c r="E1" s="90" t="s">
        <v>2</v>
      </c>
      <c r="F1" s="90" t="s">
        <v>3</v>
      </c>
      <c r="G1" s="90" t="s">
        <v>4</v>
      </c>
      <c r="H1" s="90" t="s">
        <v>5</v>
      </c>
      <c r="I1" s="90" t="s">
        <v>6</v>
      </c>
      <c r="J1" s="90" t="s">
        <v>7</v>
      </c>
    </row>
    <row r="2" spans="1:13" ht="15" x14ac:dyDescent="0.25">
      <c r="A2" s="91" t="s">
        <v>8</v>
      </c>
      <c r="B2" s="92" t="s">
        <v>51</v>
      </c>
      <c r="C2" s="92" t="s">
        <v>10</v>
      </c>
      <c r="D2" s="92" t="s">
        <v>395</v>
      </c>
      <c r="E2" s="92" t="s">
        <v>11</v>
      </c>
      <c r="F2" s="92" t="s">
        <v>34</v>
      </c>
      <c r="G2" s="92" t="s">
        <v>13</v>
      </c>
      <c r="H2" s="92" t="s">
        <v>649</v>
      </c>
      <c r="I2" s="92" t="s">
        <v>6</v>
      </c>
      <c r="J2" s="92" t="s">
        <v>14</v>
      </c>
      <c r="M2" s="89"/>
    </row>
    <row r="3" spans="1:13" ht="15" x14ac:dyDescent="0.25">
      <c r="A3" s="91" t="s">
        <v>15</v>
      </c>
      <c r="B3" s="92" t="s">
        <v>40</v>
      </c>
      <c r="C3" s="92" t="s">
        <v>74</v>
      </c>
      <c r="D3" s="92" t="s">
        <v>396</v>
      </c>
      <c r="E3" s="92" t="s">
        <v>2</v>
      </c>
      <c r="F3" s="92" t="s">
        <v>12</v>
      </c>
      <c r="G3" s="92" t="s">
        <v>27</v>
      </c>
      <c r="H3" s="92" t="s">
        <v>73</v>
      </c>
      <c r="I3" s="92" t="s">
        <v>29</v>
      </c>
      <c r="J3" s="93" t="s">
        <v>30</v>
      </c>
    </row>
    <row r="4" spans="1:13" ht="15" x14ac:dyDescent="0.25">
      <c r="A4" s="91" t="s">
        <v>22</v>
      </c>
      <c r="B4" s="92" t="s">
        <v>61</v>
      </c>
      <c r="C4" s="92" t="s">
        <v>77</v>
      </c>
      <c r="D4" s="92" t="s">
        <v>33</v>
      </c>
      <c r="E4" s="92" t="s">
        <v>25</v>
      </c>
      <c r="F4" s="92" t="s">
        <v>18</v>
      </c>
      <c r="G4" s="92" t="s">
        <v>68</v>
      </c>
      <c r="H4" s="92" t="s">
        <v>79</v>
      </c>
      <c r="I4" s="92" t="s">
        <v>37</v>
      </c>
      <c r="J4" s="93" t="s">
        <v>38</v>
      </c>
    </row>
    <row r="5" spans="1:13" ht="15" x14ac:dyDescent="0.25">
      <c r="A5" s="91" t="s">
        <v>31</v>
      </c>
      <c r="B5" s="92" t="s">
        <v>56</v>
      </c>
      <c r="C5" s="92" t="s">
        <v>80</v>
      </c>
      <c r="D5" s="92" t="s">
        <v>653</v>
      </c>
      <c r="E5" s="92" t="s">
        <v>17</v>
      </c>
      <c r="F5" s="92" t="s">
        <v>26</v>
      </c>
      <c r="G5" s="92" t="s">
        <v>70</v>
      </c>
      <c r="H5" s="92" t="s">
        <v>76</v>
      </c>
      <c r="I5" s="15"/>
      <c r="J5" s="92" t="s">
        <v>49</v>
      </c>
    </row>
    <row r="6" spans="1:13" ht="15" x14ac:dyDescent="0.25">
      <c r="A6" s="91" t="s">
        <v>39</v>
      </c>
      <c r="B6" s="92" t="s">
        <v>45</v>
      </c>
      <c r="C6" s="92" t="s">
        <v>82</v>
      </c>
      <c r="D6" s="15"/>
      <c r="E6" s="15"/>
      <c r="F6" s="92" t="s">
        <v>42</v>
      </c>
      <c r="G6" s="92" t="s">
        <v>58</v>
      </c>
      <c r="H6" s="92" t="s">
        <v>95</v>
      </c>
      <c r="I6" s="15"/>
      <c r="J6" s="61"/>
    </row>
    <row r="7" spans="1:13" ht="15" x14ac:dyDescent="0.25">
      <c r="A7" s="91" t="s">
        <v>44</v>
      </c>
      <c r="B7" s="92" t="s">
        <v>66</v>
      </c>
      <c r="C7" s="92" t="s">
        <v>21</v>
      </c>
      <c r="D7" s="15"/>
      <c r="E7" s="15"/>
      <c r="F7" s="15"/>
      <c r="G7" s="92" t="s">
        <v>72</v>
      </c>
      <c r="H7" s="92" t="s">
        <v>654</v>
      </c>
      <c r="I7" s="15"/>
      <c r="J7" s="61"/>
    </row>
    <row r="8" spans="1:13" ht="15" x14ac:dyDescent="0.25">
      <c r="A8" s="91" t="s">
        <v>114</v>
      </c>
      <c r="B8" s="92" t="s">
        <v>9</v>
      </c>
      <c r="C8" s="92" t="s">
        <v>69</v>
      </c>
      <c r="D8" s="15"/>
      <c r="E8" s="15"/>
      <c r="F8" s="15"/>
      <c r="G8" s="92" t="s">
        <v>81</v>
      </c>
      <c r="H8" s="92" t="s">
        <v>20</v>
      </c>
      <c r="I8" s="15"/>
      <c r="J8" s="15"/>
    </row>
    <row r="9" spans="1:13" ht="15" x14ac:dyDescent="0.25">
      <c r="A9" s="92" t="s">
        <v>50</v>
      </c>
      <c r="B9" s="92" t="s">
        <v>23</v>
      </c>
      <c r="C9" s="92" t="s">
        <v>71</v>
      </c>
      <c r="D9" s="15"/>
      <c r="E9" s="15"/>
      <c r="F9" s="15"/>
      <c r="G9" s="92" t="s">
        <v>47</v>
      </c>
      <c r="H9" s="92" t="s">
        <v>28</v>
      </c>
      <c r="I9" s="15"/>
      <c r="J9" s="15"/>
    </row>
    <row r="10" spans="1:13" ht="15" x14ac:dyDescent="0.25">
      <c r="A10" s="91" t="s">
        <v>55</v>
      </c>
      <c r="B10" s="92" t="s">
        <v>32</v>
      </c>
      <c r="C10" s="92" t="s">
        <v>84</v>
      </c>
      <c r="D10" s="15"/>
      <c r="E10" s="15"/>
      <c r="F10" s="15"/>
      <c r="G10" s="92" t="s">
        <v>596</v>
      </c>
      <c r="H10" s="92" t="s">
        <v>83</v>
      </c>
      <c r="I10" s="15"/>
      <c r="J10" s="15"/>
    </row>
    <row r="11" spans="1:13" ht="15" x14ac:dyDescent="0.25">
      <c r="A11" s="91" t="s">
        <v>60</v>
      </c>
      <c r="B11" s="15"/>
      <c r="C11" s="92" t="s">
        <v>16</v>
      </c>
      <c r="D11" s="15"/>
      <c r="E11" s="15"/>
      <c r="F11" s="15"/>
      <c r="G11" s="92" t="s">
        <v>35</v>
      </c>
      <c r="H11" s="92" t="s">
        <v>64</v>
      </c>
      <c r="I11" s="15"/>
      <c r="J11" s="15"/>
    </row>
    <row r="12" spans="1:13" ht="15" x14ac:dyDescent="0.25">
      <c r="A12" s="91" t="s">
        <v>65</v>
      </c>
      <c r="B12" s="15"/>
      <c r="C12" s="92" t="s">
        <v>24</v>
      </c>
      <c r="D12" s="15"/>
      <c r="E12" s="15"/>
      <c r="F12" s="15"/>
      <c r="G12" s="92" t="s">
        <v>43</v>
      </c>
      <c r="H12" s="92" t="s">
        <v>650</v>
      </c>
      <c r="I12" s="15"/>
      <c r="J12" s="15"/>
    </row>
    <row r="13" spans="1:13" ht="15" x14ac:dyDescent="0.25">
      <c r="A13" s="91" t="s">
        <v>115</v>
      </c>
      <c r="B13" s="15"/>
      <c r="C13" s="92" t="s">
        <v>41</v>
      </c>
      <c r="D13" s="15"/>
      <c r="E13" s="15"/>
      <c r="F13" s="15"/>
      <c r="G13" s="92" t="s">
        <v>63</v>
      </c>
      <c r="H13" s="92" t="s">
        <v>651</v>
      </c>
      <c r="I13" s="15"/>
      <c r="J13" s="15"/>
    </row>
    <row r="14" spans="1:13" ht="15" x14ac:dyDescent="0.25">
      <c r="A14" s="15"/>
      <c r="B14" s="15"/>
      <c r="C14" s="92" t="s">
        <v>85</v>
      </c>
      <c r="D14" s="15"/>
      <c r="E14" s="15"/>
      <c r="F14" s="15"/>
      <c r="G14" s="92" t="s">
        <v>75</v>
      </c>
      <c r="H14" s="92" t="s">
        <v>652</v>
      </c>
      <c r="I14" s="15"/>
      <c r="J14" s="15"/>
    </row>
    <row r="15" spans="1:13" ht="15" x14ac:dyDescent="0.25">
      <c r="A15" s="15"/>
      <c r="B15" s="15"/>
      <c r="C15" s="92" t="s">
        <v>86</v>
      </c>
      <c r="D15" s="15"/>
      <c r="E15" s="15"/>
      <c r="F15" s="15"/>
      <c r="G15" s="92" t="s">
        <v>19</v>
      </c>
      <c r="H15" s="92" t="s">
        <v>87</v>
      </c>
      <c r="I15" s="15"/>
      <c r="J15" s="15"/>
    </row>
    <row r="16" spans="1:13" ht="15" x14ac:dyDescent="0.25">
      <c r="A16" s="15"/>
      <c r="B16" s="15"/>
      <c r="C16" s="92" t="s">
        <v>88</v>
      </c>
      <c r="D16" s="15"/>
      <c r="E16" s="15"/>
      <c r="F16" s="15"/>
      <c r="G16" s="92" t="s">
        <v>53</v>
      </c>
      <c r="H16" s="92" t="s">
        <v>91</v>
      </c>
      <c r="I16" s="15"/>
      <c r="J16" s="15"/>
    </row>
    <row r="17" spans="1:10" ht="15" x14ac:dyDescent="0.25">
      <c r="A17" s="15"/>
      <c r="B17" s="15"/>
      <c r="C17" s="92" t="s">
        <v>90</v>
      </c>
      <c r="D17" s="15"/>
      <c r="E17" s="15"/>
      <c r="F17" s="15"/>
      <c r="G17" s="92" t="s">
        <v>78</v>
      </c>
      <c r="H17" s="92" t="s">
        <v>89</v>
      </c>
      <c r="I17" s="15"/>
      <c r="J17" s="15"/>
    </row>
    <row r="18" spans="1:10" ht="15" x14ac:dyDescent="0.25">
      <c r="A18" s="15"/>
      <c r="B18" s="15"/>
      <c r="C18" s="92" t="s">
        <v>92</v>
      </c>
      <c r="D18" s="15"/>
      <c r="E18" s="15"/>
      <c r="F18" s="15"/>
      <c r="G18" s="15"/>
      <c r="H18" s="92" t="s">
        <v>94</v>
      </c>
      <c r="I18" s="15"/>
      <c r="J18" s="15"/>
    </row>
    <row r="19" spans="1:10" ht="15" x14ac:dyDescent="0.25">
      <c r="A19" s="15"/>
      <c r="B19" s="15"/>
      <c r="C19" s="92" t="s">
        <v>93</v>
      </c>
      <c r="D19" s="15"/>
      <c r="E19" s="15"/>
      <c r="F19" s="15"/>
      <c r="G19" s="15"/>
      <c r="H19" s="92" t="s">
        <v>48</v>
      </c>
      <c r="I19" s="15"/>
      <c r="J19" s="15"/>
    </row>
    <row r="20" spans="1:10" ht="15" x14ac:dyDescent="0.25">
      <c r="A20" s="15"/>
      <c r="B20" s="15"/>
      <c r="C20" s="92" t="s">
        <v>46</v>
      </c>
      <c r="D20" s="15"/>
      <c r="E20" s="15"/>
      <c r="F20" s="15"/>
      <c r="G20" s="15"/>
      <c r="H20" s="92" t="s">
        <v>54</v>
      </c>
      <c r="I20" s="15"/>
      <c r="J20" s="15"/>
    </row>
    <row r="21" spans="1:10" ht="15" x14ac:dyDescent="0.25">
      <c r="A21" s="15"/>
      <c r="B21" s="15"/>
      <c r="C21" s="92" t="s">
        <v>52</v>
      </c>
      <c r="D21" s="15"/>
      <c r="E21" s="15"/>
      <c r="F21" s="15"/>
      <c r="G21" s="15"/>
      <c r="H21" s="92" t="s">
        <v>36</v>
      </c>
      <c r="I21" s="15"/>
      <c r="J21" s="15"/>
    </row>
    <row r="22" spans="1:10" ht="15" x14ac:dyDescent="0.25">
      <c r="A22" s="15"/>
      <c r="B22" s="15"/>
      <c r="C22" s="92" t="s">
        <v>57</v>
      </c>
      <c r="D22" s="15"/>
      <c r="E22" s="15"/>
      <c r="F22" s="15"/>
      <c r="G22" s="15"/>
      <c r="H22" s="92" t="s">
        <v>59</v>
      </c>
      <c r="I22" s="15"/>
      <c r="J22" s="15"/>
    </row>
    <row r="23" spans="1:10" ht="15" x14ac:dyDescent="0.25">
      <c r="A23" s="15"/>
      <c r="B23" s="15"/>
      <c r="C23" s="92" t="s">
        <v>62</v>
      </c>
      <c r="D23" s="15"/>
      <c r="E23" s="15"/>
      <c r="F23" s="15"/>
      <c r="G23" s="15"/>
      <c r="H23" s="92" t="s">
        <v>96</v>
      </c>
      <c r="I23" s="15"/>
      <c r="J23" s="15"/>
    </row>
    <row r="24" spans="1:10" ht="15" x14ac:dyDescent="0.25">
      <c r="A24" s="15"/>
      <c r="B24" s="15"/>
      <c r="C24" s="92"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100"/>
      <c r="F31" s="100"/>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s>
  <pageMargins left="0.7" right="0.7" top="0.75" bottom="0.75" header="0.3" footer="0.3"/>
  <pageSetup paperSize="10" orientation="landscape" horizontalDpi="300" verticalDpi="300" r:id="rId1"/>
  <headerFooter>
    <oddFooter>&amp;C&amp;1#&amp;"Arial"&amp;7 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zoomScale="90" zoomScaleNormal="90" workbookViewId="0"/>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94"/>
    </row>
    <row r="2" spans="2:7" ht="22.5" x14ac:dyDescent="0.3">
      <c r="B2" s="27" t="s">
        <v>98</v>
      </c>
      <c r="C2" s="3"/>
      <c r="D2" s="3"/>
      <c r="E2" s="4"/>
      <c r="G2" s="95"/>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2.5" x14ac:dyDescent="0.3">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43342</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43342.702405902775</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43342</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15" x14ac:dyDescent="0.25">
      <c r="F1" s="94"/>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6" t="s">
        <v>137</v>
      </c>
      <c r="C30" s="96"/>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6" t="s">
        <v>137</v>
      </c>
      <c r="C60" s="96"/>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ht="25.5"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5.5" x14ac:dyDescent="0.2">
      <c r="B71" s="15" t="s">
        <v>218</v>
      </c>
      <c r="C71" s="15">
        <v>30</v>
      </c>
      <c r="F71" s="26" t="str">
        <f t="shared" ca="1" si="2"/>
        <v>=COUNTIF(B66:B87, "Ea??")</v>
      </c>
      <c r="G71" s="15">
        <f>COUNTIF(B66:B87, "Ea??")</f>
        <v>2</v>
      </c>
      <c r="H71" s="29" t="s">
        <v>244</v>
      </c>
    </row>
    <row r="72" spans="2:8" ht="15" x14ac:dyDescent="0.25">
      <c r="B72" s="15" t="s">
        <v>209</v>
      </c>
      <c r="C72" s="15">
        <v>35</v>
      </c>
      <c r="F72" s="2"/>
      <c r="G72"/>
      <c r="H72"/>
    </row>
    <row r="73" spans="2:8" ht="15" x14ac:dyDescent="0.25">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6" t="s">
        <v>137</v>
      </c>
      <c r="C90" s="96"/>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5">
      <c r="B109"/>
      <c r="C109"/>
      <c r="D109"/>
      <c r="E109"/>
    </row>
    <row r="110" spans="2:8" ht="15" x14ac:dyDescent="0.25">
      <c r="B110"/>
      <c r="C110"/>
      <c r="D110"/>
      <c r="E110"/>
    </row>
    <row r="111" spans="2:8" x14ac:dyDescent="0.2">
      <c r="B111" s="96" t="s">
        <v>137</v>
      </c>
      <c r="C111" s="96"/>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5">
      <c r="B132"/>
      <c r="C132"/>
      <c r="D132"/>
      <c r="E132"/>
    </row>
    <row r="133" spans="2:8" ht="15" x14ac:dyDescent="0.25">
      <c r="B133"/>
      <c r="C133"/>
      <c r="D133"/>
      <c r="E133"/>
    </row>
    <row r="134" spans="2:8" x14ac:dyDescent="0.2">
      <c r="B134" s="96" t="s">
        <v>137</v>
      </c>
      <c r="C134" s="96"/>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5">
      <c r="B155"/>
      <c r="C155"/>
      <c r="D155"/>
      <c r="E155"/>
    </row>
    <row r="156" spans="2:8" ht="15" x14ac:dyDescent="0.25">
      <c r="B156"/>
      <c r="C156"/>
      <c r="D156"/>
      <c r="E156"/>
    </row>
    <row r="157" spans="2:8" x14ac:dyDescent="0.2">
      <c r="B157" s="96" t="s">
        <v>137</v>
      </c>
      <c r="C157" s="96"/>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38.25"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6" t="s">
        <v>137</v>
      </c>
      <c r="C167" s="96"/>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30" x14ac:dyDescent="0.25">
      <c r="B174" s="15">
        <v>55</v>
      </c>
      <c r="C174" s="15">
        <v>0</v>
      </c>
      <c r="F174" s="26" t="str">
        <f ca="1">_xlfn.FORMULATEXT(G174)</f>
        <v>=IFERROR(B174/C174, "Error in Calculations?")</v>
      </c>
      <c r="G174" s="15" t="str">
        <f>IFERROR(B174/C174, "Error in Calculations?")</f>
        <v>Error in Calculations?</v>
      </c>
      <c r="H174" s="31" t="s">
        <v>280</v>
      </c>
    </row>
    <row r="175" spans="2:8" ht="25.5" x14ac:dyDescent="0.2">
      <c r="B175" s="15"/>
      <c r="C175" s="15">
        <v>25</v>
      </c>
      <c r="F175" s="26" t="str">
        <f ca="1">_xlfn.FORMULATEXT(G175)</f>
        <v>=IFERROR(B175/C175, "Error in Calculations?")</v>
      </c>
      <c r="G175" s="15">
        <f>IFERROR(B175/C175, "Error in Calculations?")</f>
        <v>0</v>
      </c>
      <c r="H175" s="29" t="s">
        <v>281</v>
      </c>
    </row>
    <row r="178" spans="2:8" x14ac:dyDescent="0.2">
      <c r="B178" s="96" t="s">
        <v>137</v>
      </c>
      <c r="C178" s="96"/>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zoomScale="90" zoomScaleNormal="90" workbookViewId="0"/>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x14ac:dyDescent="0.25">
      <c r="G1" s="94"/>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G6" s="15" t="str">
        <f ca="1">_xlfn.FORMULATEXT(H6)</f>
        <v>=SUM(B6:B11)</v>
      </c>
      <c r="H6" s="15">
        <f>SUM(B6:B11)</f>
        <v>40</v>
      </c>
      <c r="I6" s="29" t="s">
        <v>295</v>
      </c>
    </row>
    <row r="7" spans="2:9" ht="26.25" x14ac:dyDescent="0.25">
      <c r="B7" s="15">
        <v>15</v>
      </c>
      <c r="G7" s="15" t="str">
        <f ca="1">_xlfn.FORMULATEXT(H7)</f>
        <v>=SUM(B6:B8, "5", TRUE, FALSE)</v>
      </c>
      <c r="H7" s="15">
        <f>SUM(B6:B8, "5", TRUE, FALSE)</f>
        <v>46</v>
      </c>
      <c r="I7" s="29" t="s">
        <v>296</v>
      </c>
    </row>
    <row r="8" spans="2:9" x14ac:dyDescent="0.25">
      <c r="B8" s="15">
        <v>30</v>
      </c>
    </row>
    <row r="9" spans="2:9" x14ac:dyDescent="0.25">
      <c r="B9" s="15" t="s">
        <v>294</v>
      </c>
    </row>
    <row r="10" spans="2:9" x14ac:dyDescent="0.25">
      <c r="B10" s="15" t="b">
        <v>1</v>
      </c>
    </row>
    <row r="11" spans="2:9" x14ac:dyDescent="0.25">
      <c r="B11" s="15" t="b">
        <v>0</v>
      </c>
    </row>
    <row r="15" spans="2:9" x14ac:dyDescent="0.25">
      <c r="B15" s="96" t="s">
        <v>137</v>
      </c>
      <c r="C15" s="96"/>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G21" s="15" t="str">
        <f ca="1">_xlfn.FORMULATEXT(H21)</f>
        <v>=AVERAGE(B21:B26)</v>
      </c>
      <c r="H21" s="15">
        <f>AVERAGE(B21:B26)</f>
        <v>13.333333333333334</v>
      </c>
      <c r="I21" s="29" t="s">
        <v>299</v>
      </c>
    </row>
    <row r="22" spans="2:9" ht="26.25" x14ac:dyDescent="0.25">
      <c r="B22" s="15">
        <v>15</v>
      </c>
      <c r="G22" s="15" t="str">
        <f ca="1">_xlfn.FORMULATEXT(H22)</f>
        <v>=AVERAGE(B21:B23, "5", TRUE, FALSE)</v>
      </c>
      <c r="H22" s="15">
        <f>AVERAGE(B21:B23, "5", TRUE, FALSE)</f>
        <v>7.666666666666667</v>
      </c>
      <c r="I22" s="29" t="s">
        <v>300</v>
      </c>
    </row>
    <row r="23" spans="2:9" x14ac:dyDescent="0.25">
      <c r="B23" s="15">
        <v>30</v>
      </c>
    </row>
    <row r="24" spans="2:9" x14ac:dyDescent="0.25">
      <c r="B24" s="15" t="s">
        <v>294</v>
      </c>
    </row>
    <row r="25" spans="2:9" x14ac:dyDescent="0.25">
      <c r="B25" s="15" t="b">
        <v>1</v>
      </c>
    </row>
    <row r="26" spans="2:9" x14ac:dyDescent="0.25">
      <c r="B26" s="15" t="b">
        <v>0</v>
      </c>
    </row>
    <row r="33" spans="2:9" x14ac:dyDescent="0.25">
      <c r="B33" s="96" t="s">
        <v>137</v>
      </c>
      <c r="C33" s="96"/>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96" t="s">
        <v>137</v>
      </c>
      <c r="C52" s="96"/>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G60" s="15" t="str">
        <f ca="1">_xlfn.FORMULATEXT(H60)</f>
        <v>=COUNT(B60:B65)</v>
      </c>
      <c r="H60" s="15">
        <f>COUNT(B60:B65)</f>
        <v>3</v>
      </c>
      <c r="I60" s="29" t="s">
        <v>307</v>
      </c>
    </row>
    <row r="61" spans="2:9" ht="26.25" x14ac:dyDescent="0.25">
      <c r="B61" s="15">
        <v>15</v>
      </c>
      <c r="G61" s="15" t="str">
        <f ca="1">_xlfn.FORMULATEXT(H61)</f>
        <v>=COUNT(B60:B62, "5", TRUE, FALSE)</v>
      </c>
      <c r="H61" s="15">
        <f>COUNT(B60:B62, "5", TRUE, FALSE)</f>
        <v>6</v>
      </c>
      <c r="I61" s="29" t="s">
        <v>308</v>
      </c>
    </row>
    <row r="62" spans="2:9" x14ac:dyDescent="0.25">
      <c r="B62" s="15">
        <v>30</v>
      </c>
    </row>
    <row r="63" spans="2:9" x14ac:dyDescent="0.25">
      <c r="B63" s="15" t="s">
        <v>294</v>
      </c>
    </row>
    <row r="64" spans="2:9" x14ac:dyDescent="0.25">
      <c r="B64" s="15" t="b">
        <v>1</v>
      </c>
    </row>
    <row r="65" spans="2:9" x14ac:dyDescent="0.25">
      <c r="B65" s="15" t="b">
        <v>0</v>
      </c>
    </row>
    <row r="72" spans="2:9" x14ac:dyDescent="0.25">
      <c r="B72" s="96" t="s">
        <v>137</v>
      </c>
      <c r="C72" s="96"/>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G78" s="15" t="str">
        <f ca="1">_xlfn.FORMULATEXT(H78)</f>
        <v>=COUNTA(B78:B83)</v>
      </c>
      <c r="H78" s="15">
        <f>COUNTA(B78:B83)</f>
        <v>6</v>
      </c>
      <c r="I78" s="29" t="s">
        <v>311</v>
      </c>
    </row>
    <row r="79" spans="2:9" x14ac:dyDescent="0.25">
      <c r="B79" s="15">
        <v>15</v>
      </c>
      <c r="G79" s="15" t="str">
        <f ca="1">_xlfn.FORMULATEXT(H79)</f>
        <v>=COUNTA(B78:B80, "5", TRUE, FALSE)</v>
      </c>
      <c r="H79" s="15">
        <f>COUNTA(B78:B80, "5", TRUE, FALSE)</f>
        <v>6</v>
      </c>
      <c r="I79" s="29" t="s">
        <v>311</v>
      </c>
    </row>
    <row r="80" spans="2:9" x14ac:dyDescent="0.25">
      <c r="B80" s="15">
        <v>30</v>
      </c>
    </row>
    <row r="81" spans="2:9" x14ac:dyDescent="0.25">
      <c r="B81" s="15" t="s">
        <v>294</v>
      </c>
    </row>
    <row r="82" spans="2:9" x14ac:dyDescent="0.25">
      <c r="B82" s="15" t="b">
        <v>1</v>
      </c>
    </row>
    <row r="83" spans="2:9" x14ac:dyDescent="0.25">
      <c r="B83" s="15" t="b">
        <v>0</v>
      </c>
    </row>
    <row r="90" spans="2:9" x14ac:dyDescent="0.25">
      <c r="B90" s="96" t="s">
        <v>137</v>
      </c>
      <c r="C90" s="96"/>
    </row>
    <row r="92" spans="2:9" s="74" customFormat="1" ht="22.5" x14ac:dyDescent="0.3">
      <c r="B92" s="28" t="s">
        <v>779</v>
      </c>
      <c r="C92" s="22"/>
      <c r="D92" s="22"/>
      <c r="E92" s="22"/>
      <c r="F92" s="22"/>
      <c r="G92" s="22"/>
      <c r="H92" s="23"/>
      <c r="I92" s="24"/>
    </row>
    <row r="93" spans="2:9" s="74" customFormat="1" x14ac:dyDescent="0.25">
      <c r="B93" s="5" t="s">
        <v>780</v>
      </c>
      <c r="C93" s="6"/>
      <c r="D93" s="6"/>
      <c r="E93" s="6"/>
      <c r="F93" s="6"/>
      <c r="G93" s="6"/>
      <c r="H93" s="6"/>
      <c r="I93" s="7"/>
    </row>
    <row r="94" spans="2:9" s="74" customFormat="1" x14ac:dyDescent="0.25"/>
    <row r="95" spans="2:9" s="74" customFormat="1" x14ac:dyDescent="0.25">
      <c r="B95" s="14" t="s">
        <v>782</v>
      </c>
      <c r="C95" s="14" t="s">
        <v>781</v>
      </c>
      <c r="G95" s="14" t="s">
        <v>214</v>
      </c>
      <c r="H95" s="14" t="s">
        <v>102</v>
      </c>
      <c r="I95" s="14" t="s">
        <v>104</v>
      </c>
    </row>
    <row r="96" spans="2:9" s="74" customFormat="1" x14ac:dyDescent="0.25">
      <c r="B96" s="15">
        <v>1</v>
      </c>
      <c r="C96" s="15">
        <v>15</v>
      </c>
      <c r="G96" s="15" t="str">
        <f ca="1">_xlfn.FORMULATEXT(H96)</f>
        <v>=MEDIAN(B96:B102)</v>
      </c>
      <c r="H96" s="15">
        <f>MEDIAN(B96:B102)</f>
        <v>4</v>
      </c>
      <c r="I96" s="29" t="s">
        <v>783</v>
      </c>
    </row>
    <row r="97" spans="2:9" s="74" customFormat="1" x14ac:dyDescent="0.25">
      <c r="B97" s="15">
        <v>2</v>
      </c>
      <c r="C97" s="15">
        <v>10</v>
      </c>
      <c r="G97" s="15" t="str">
        <f t="shared" ref="G97:G99" ca="1" si="0">_xlfn.FORMULATEXT(H97)</f>
        <v>=MEDIAN(B96:B103)</v>
      </c>
      <c r="H97" s="15">
        <f>MEDIAN(B96:B103)</f>
        <v>4.5</v>
      </c>
      <c r="I97" s="29" t="s">
        <v>784</v>
      </c>
    </row>
    <row r="98" spans="2:9" s="74" customFormat="1" ht="26.25" x14ac:dyDescent="0.25">
      <c r="B98" s="15">
        <v>3</v>
      </c>
      <c r="C98" s="15">
        <v>5</v>
      </c>
      <c r="G98" s="15" t="str">
        <f t="shared" ca="1" si="0"/>
        <v>=MEDIAN(C96:C102)</v>
      </c>
      <c r="H98" s="15">
        <f>MEDIAN(C96:C102)</f>
        <v>12</v>
      </c>
      <c r="I98" s="29" t="s">
        <v>785</v>
      </c>
    </row>
    <row r="99" spans="2:9" s="74" customFormat="1" ht="26.25" x14ac:dyDescent="0.25">
      <c r="B99" s="15">
        <v>4</v>
      </c>
      <c r="C99" s="15">
        <v>8</v>
      </c>
      <c r="G99" s="15" t="str">
        <f t="shared" ca="1" si="0"/>
        <v>=MEDIAN(C96:C103)</v>
      </c>
      <c r="H99" s="15">
        <f>MEDIAN(C96:C103)</f>
        <v>11</v>
      </c>
      <c r="I99" s="29" t="s">
        <v>785</v>
      </c>
    </row>
    <row r="100" spans="2:9" s="74" customFormat="1" x14ac:dyDescent="0.25">
      <c r="B100" s="15">
        <v>5</v>
      </c>
      <c r="C100" s="15">
        <v>12</v>
      </c>
    </row>
    <row r="101" spans="2:9" s="74" customFormat="1" x14ac:dyDescent="0.25">
      <c r="B101" s="15">
        <v>6</v>
      </c>
      <c r="C101" s="15">
        <v>25</v>
      </c>
    </row>
    <row r="102" spans="2:9" s="74" customFormat="1" x14ac:dyDescent="0.25">
      <c r="B102" s="15">
        <v>7</v>
      </c>
      <c r="C102" s="15">
        <v>13</v>
      </c>
    </row>
    <row r="103" spans="2:9" s="74" customFormat="1" x14ac:dyDescent="0.25">
      <c r="B103" s="15">
        <v>8</v>
      </c>
      <c r="C103" s="15">
        <v>5</v>
      </c>
    </row>
    <row r="104" spans="2:9" s="74" customFormat="1" x14ac:dyDescent="0.25"/>
    <row r="105" spans="2:9" s="74" customFormat="1" x14ac:dyDescent="0.25"/>
    <row r="106" spans="2:9" s="74" customFormat="1" x14ac:dyDescent="0.25"/>
    <row r="107" spans="2:9" s="74" customFormat="1" x14ac:dyDescent="0.25">
      <c r="B107" s="96" t="s">
        <v>137</v>
      </c>
      <c r="C107" s="96"/>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96" t="s">
        <v>137</v>
      </c>
      <c r="C127" s="96"/>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96" t="s">
        <v>137</v>
      </c>
      <c r="C141" s="96"/>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G147" s="15" t="str">
        <f ca="1">_xlfn.FORMULATEXT(H147)</f>
        <v>=COUNTBLANK(B147:B153)</v>
      </c>
      <c r="H147" s="15">
        <f>COUNTBLANK(B147:B153)</f>
        <v>1</v>
      </c>
      <c r="I147" s="15" t="s">
        <v>324</v>
      </c>
    </row>
    <row r="148" spans="2:9" x14ac:dyDescent="0.25">
      <c r="B148" s="15">
        <v>12</v>
      </c>
    </row>
    <row r="149" spans="2:9" x14ac:dyDescent="0.25">
      <c r="B149" s="15">
        <v>8</v>
      </c>
    </row>
    <row r="150" spans="2:9" x14ac:dyDescent="0.25">
      <c r="B150" s="15"/>
    </row>
    <row r="151" spans="2:9" x14ac:dyDescent="0.25">
      <c r="B151" s="15">
        <v>98</v>
      </c>
    </row>
    <row r="152" spans="2:9" x14ac:dyDescent="0.25">
      <c r="B152" s="15" t="s">
        <v>107</v>
      </c>
    </row>
    <row r="153" spans="2:9" x14ac:dyDescent="0.25">
      <c r="B153" s="15" t="s">
        <v>253</v>
      </c>
    </row>
    <row r="156" spans="2:9" x14ac:dyDescent="0.25">
      <c r="B156" s="96" t="s">
        <v>137</v>
      </c>
      <c r="C156" s="96"/>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1">_xlfn.FORMULATEXT(H163)</f>
        <v>=EVEN(3)</v>
      </c>
      <c r="H163" s="15">
        <f>EVEN(3)</f>
        <v>4</v>
      </c>
      <c r="I163" s="15" t="s">
        <v>332</v>
      </c>
    </row>
    <row r="164" spans="2:9" x14ac:dyDescent="0.25">
      <c r="G164" s="15" t="str">
        <f t="shared" ca="1" si="1"/>
        <v>=EVEN(2)</v>
      </c>
      <c r="H164" s="15">
        <f>EVEN(2)</f>
        <v>2</v>
      </c>
      <c r="I164" s="15" t="s">
        <v>333</v>
      </c>
    </row>
    <row r="165" spans="2:9" x14ac:dyDescent="0.25">
      <c r="G165" s="15" t="str">
        <f t="shared" ca="1" si="1"/>
        <v>=EVEN(-1)</v>
      </c>
      <c r="H165" s="15">
        <f>EVEN(-1)</f>
        <v>-2</v>
      </c>
      <c r="I165" s="15" t="s">
        <v>327</v>
      </c>
    </row>
    <row r="166" spans="2:9" x14ac:dyDescent="0.25">
      <c r="B166" s="96" t="s">
        <v>137</v>
      </c>
      <c r="C166" s="96"/>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2">_xlfn.FORMULATEXT(H181)</f>
        <v>=ODD(3)</v>
      </c>
      <c r="H181" s="15">
        <f>ODD(3)</f>
        <v>3</v>
      </c>
      <c r="I181" s="15" t="s">
        <v>334</v>
      </c>
    </row>
    <row r="182" spans="2:9" x14ac:dyDescent="0.25">
      <c r="G182" s="15" t="str">
        <f t="shared" ca="1" si="2"/>
        <v>=ODD(2)</v>
      </c>
      <c r="H182" s="15">
        <f>ODD(2)</f>
        <v>3</v>
      </c>
      <c r="I182" s="15" t="s">
        <v>335</v>
      </c>
    </row>
    <row r="183" spans="2:9" x14ac:dyDescent="0.25">
      <c r="G183" s="15" t="str">
        <f t="shared" ca="1" si="2"/>
        <v>=ODD(-1)</v>
      </c>
      <c r="H183" s="15">
        <f>ODD(-1)</f>
        <v>-1</v>
      </c>
      <c r="I183" s="15" t="s">
        <v>336</v>
      </c>
    </row>
    <row r="184" spans="2:9" x14ac:dyDescent="0.25">
      <c r="B184" s="96" t="s">
        <v>137</v>
      </c>
      <c r="C184" s="96"/>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3">_xlfn.FORMULATEXT(H197)</f>
        <v>=INT(-8.9)</v>
      </c>
      <c r="H197" s="15">
        <f>INT(-8.9)</f>
        <v>-9</v>
      </c>
      <c r="I197" s="15" t="s">
        <v>340</v>
      </c>
    </row>
    <row r="198" spans="2:9" x14ac:dyDescent="0.25">
      <c r="G198" s="15" t="str">
        <f t="shared" ca="1" si="3"/>
        <v>=INT(19.5)</v>
      </c>
      <c r="H198" s="15">
        <f>INT(19.5)</f>
        <v>19</v>
      </c>
      <c r="I198" s="15" t="s">
        <v>341</v>
      </c>
    </row>
    <row r="199" spans="2:9" x14ac:dyDescent="0.25">
      <c r="B199" s="96" t="s">
        <v>137</v>
      </c>
      <c r="C199" s="96"/>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96" t="s">
        <v>137</v>
      </c>
      <c r="C212" s="96"/>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96" t="s">
        <v>137</v>
      </c>
      <c r="C229" s="96"/>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4">_xlfn.FORMULATEXT(H241)</f>
        <v>=MAX(B239:C246)</v>
      </c>
      <c r="H241" s="15">
        <f>MAX(B239:C246)</f>
        <v>15</v>
      </c>
      <c r="I241" s="29" t="s">
        <v>355</v>
      </c>
    </row>
    <row r="242" spans="2:9" x14ac:dyDescent="0.25">
      <c r="B242" s="15" t="s">
        <v>253</v>
      </c>
      <c r="C242" s="15" t="b">
        <v>0</v>
      </c>
      <c r="G242" s="15" t="str">
        <f t="shared" ca="1" si="4"/>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64" spans="2:9" x14ac:dyDescent="0.25">
      <c r="B264" s="96" t="s">
        <v>137</v>
      </c>
      <c r="C264" s="96"/>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5">_xlfn.FORMULATEXT(H276)</f>
        <v>=MIN(B274:C281)</v>
      </c>
      <c r="H276" s="15">
        <f>MIN(B274:C281)</f>
        <v>-2</v>
      </c>
      <c r="I276" s="29" t="s">
        <v>363</v>
      </c>
    </row>
    <row r="277" spans="2:9" x14ac:dyDescent="0.25">
      <c r="B277" s="15" t="s">
        <v>253</v>
      </c>
      <c r="C277" s="15" t="b">
        <v>0</v>
      </c>
      <c r="G277" s="15" t="str">
        <f t="shared" ca="1" si="5"/>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96" t="s">
        <v>137</v>
      </c>
      <c r="C299" s="96"/>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6">_xlfn.FORMULATEXT(H306)</f>
        <v>=MOD(25, -8)</v>
      </c>
      <c r="H306" s="15">
        <f>MOD(25, -8)</f>
        <v>-7</v>
      </c>
      <c r="I306" s="31" t="s">
        <v>367</v>
      </c>
    </row>
    <row r="307" spans="2:9" x14ac:dyDescent="0.25">
      <c r="G307" s="15" t="str">
        <f t="shared" ca="1" si="6"/>
        <v>=MOD(-25, 8)</v>
      </c>
      <c r="H307" s="15">
        <f>MOD(-25, 8)</f>
        <v>7</v>
      </c>
      <c r="I307" s="29" t="s">
        <v>368</v>
      </c>
    </row>
    <row r="308" spans="2:9" x14ac:dyDescent="0.25">
      <c r="G308" s="15" t="str">
        <f t="shared" ca="1" si="6"/>
        <v>=MOD(-25, -8)</v>
      </c>
      <c r="H308" s="15">
        <f>MOD(-25, -8)</f>
        <v>-1</v>
      </c>
      <c r="I308" s="29" t="s">
        <v>367</v>
      </c>
    </row>
    <row r="309" spans="2:9" x14ac:dyDescent="0.25">
      <c r="B309" s="96" t="s">
        <v>137</v>
      </c>
      <c r="C309" s="96"/>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G318" s="14" t="s">
        <v>214</v>
      </c>
      <c r="H318" s="14" t="s">
        <v>102</v>
      </c>
      <c r="I318" s="14" t="s">
        <v>104</v>
      </c>
    </row>
    <row r="319" spans="2:9" x14ac:dyDescent="0.25">
      <c r="G319" s="15" t="str">
        <f ca="1">_xlfn.FORMULATEXT(H319)</f>
        <v>=RAND()</v>
      </c>
      <c r="H319" s="15">
        <f ca="1">RAND()</f>
        <v>0.36075533727926012</v>
      </c>
      <c r="I319" s="31" t="s">
        <v>373</v>
      </c>
    </row>
    <row r="320" spans="2:9" x14ac:dyDescent="0.25">
      <c r="G320" s="15" t="str">
        <f t="shared" ref="G320:G324" ca="1" si="7">_xlfn.FORMULATEXT(H320)</f>
        <v>=RAND()</v>
      </c>
      <c r="H320" s="15">
        <f t="shared" ref="H320:H321" ca="1" si="8">RAND()</f>
        <v>0.65021754996040071</v>
      </c>
      <c r="I320" s="31" t="s">
        <v>373</v>
      </c>
    </row>
    <row r="321" spans="2:9" x14ac:dyDescent="0.25">
      <c r="G321" s="15" t="str">
        <f t="shared" ca="1" si="7"/>
        <v>=RAND()</v>
      </c>
      <c r="H321" s="15">
        <f t="shared" ca="1" si="8"/>
        <v>0.97301349497855338</v>
      </c>
      <c r="I321" s="29" t="s">
        <v>373</v>
      </c>
    </row>
    <row r="322" spans="2:9" x14ac:dyDescent="0.25">
      <c r="G322" s="15" t="str">
        <f t="shared" ca="1" si="7"/>
        <v>=RANDBETWEEN(100, 200)</v>
      </c>
      <c r="H322" s="15">
        <f ca="1">RANDBETWEEN(100, 200)</f>
        <v>192</v>
      </c>
      <c r="I322" s="29" t="s">
        <v>374</v>
      </c>
    </row>
    <row r="323" spans="2:9" x14ac:dyDescent="0.25">
      <c r="G323" s="15" t="str">
        <f t="shared" ca="1" si="7"/>
        <v>=RANDBETWEEN(100, 200)</v>
      </c>
      <c r="H323" s="15">
        <f t="shared" ref="H323:H324" ca="1" si="9">RANDBETWEEN(100, 200)</f>
        <v>184</v>
      </c>
      <c r="I323" s="29" t="s">
        <v>374</v>
      </c>
    </row>
    <row r="324" spans="2:9" x14ac:dyDescent="0.25">
      <c r="B324" s="96" t="s">
        <v>137</v>
      </c>
      <c r="C324" s="96"/>
      <c r="G324" s="15" t="str">
        <f t="shared" ca="1" si="7"/>
        <v>=RANDBETWEEN(100, 200)</v>
      </c>
      <c r="H324" s="15">
        <f t="shared" ca="1" si="9"/>
        <v>174</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0">_xlfn.FORMULATEXT(H332)</f>
        <v>=SQRT(625)</v>
      </c>
      <c r="H332" s="15">
        <f>SQRT(625)</f>
        <v>25</v>
      </c>
      <c r="I332" s="31" t="s">
        <v>377</v>
      </c>
    </row>
    <row r="333" spans="2:9" x14ac:dyDescent="0.25">
      <c r="G333" s="15" t="str">
        <f t="shared" ca="1" si="10"/>
        <v>=SQRT(50)</v>
      </c>
      <c r="H333" s="15">
        <f>SQRT(50)</f>
        <v>7.0710678118654755</v>
      </c>
      <c r="I333" s="29" t="s">
        <v>378</v>
      </c>
    </row>
    <row r="334" spans="2:9" x14ac:dyDescent="0.25">
      <c r="B334" s="96" t="s">
        <v>137</v>
      </c>
      <c r="C334" s="96"/>
      <c r="G334" s="15" t="str">
        <f t="shared" ca="1" si="10"/>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1">_xlfn.FORMULATEXT(H357)</f>
        <v>=SUBTOTAL(101, B355:B366)</v>
      </c>
      <c r="H357" s="15">
        <f>SUBTOTAL(101, B355:B366)</f>
        <v>54.2</v>
      </c>
      <c r="I357" s="15" t="s">
        <v>393</v>
      </c>
    </row>
    <row r="358" spans="2:9" x14ac:dyDescent="0.25">
      <c r="B358" s="15">
        <v>89</v>
      </c>
      <c r="G358" s="15" t="str">
        <f t="shared" ca="1" si="11"/>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8" spans="2:9" x14ac:dyDescent="0.25">
      <c r="B368" s="96" t="s">
        <v>137</v>
      </c>
      <c r="C368" s="96"/>
    </row>
  </sheetData>
  <mergeCells count="20">
    <mergeCell ref="B107:C107"/>
    <mergeCell ref="B15:C15"/>
    <mergeCell ref="B33:C33"/>
    <mergeCell ref="B52:C52"/>
    <mergeCell ref="B72:C72"/>
    <mergeCell ref="B90:C9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s>
  <pageMargins left="0.7" right="0.7" top="0.75" bottom="0.75" header="0.3" footer="0.3"/>
  <pageSetup orientation="portrait" r:id="rId1"/>
  <ignoredErrors>
    <ignoredError sqref="H96 H98"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s="35" customFormat="1" x14ac:dyDescent="0.25">
      <c r="G1" s="94"/>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F7" s="15" t="str">
        <f ca="1">_xlfn.FORMULATEXT(G7)</f>
        <v>=FIND("r", B6, 1)</v>
      </c>
      <c r="G7" s="15">
        <f>FIND("r", B6, 1)</f>
        <v>3</v>
      </c>
      <c r="H7" s="15" t="s">
        <v>401</v>
      </c>
    </row>
    <row r="8" spans="2:8" x14ac:dyDescent="0.25">
      <c r="F8" s="15" t="str">
        <f t="shared" ref="F8:F11" ca="1" si="0">_xlfn.FORMULATEXT(G8)</f>
        <v>=FIND("r", B6, 2)</v>
      </c>
      <c r="G8" s="15">
        <f>FIND("r", B6, 2)</f>
        <v>3</v>
      </c>
      <c r="H8" s="29" t="s">
        <v>402</v>
      </c>
    </row>
    <row r="9" spans="2:8" x14ac:dyDescent="0.25">
      <c r="F9" s="15" t="str">
        <f t="shared" ca="1" si="0"/>
        <v>=FIND("r", B6, 3)</v>
      </c>
      <c r="G9" s="15">
        <f>FIND("r", B6, 3)</f>
        <v>3</v>
      </c>
      <c r="H9" s="15" t="s">
        <v>403</v>
      </c>
    </row>
    <row r="10" spans="2:8" x14ac:dyDescent="0.25">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96" t="s">
        <v>137</v>
      </c>
      <c r="C27" s="96"/>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F37" s="15" t="str">
        <f t="shared" ca="1" si="1"/>
        <v>=SEARCH("r", B33, 4)</v>
      </c>
      <c r="G37" s="15">
        <f>SEARCH("r", B33, 4)</f>
        <v>14</v>
      </c>
      <c r="H37" s="15" t="s">
        <v>404</v>
      </c>
    </row>
    <row r="38" spans="2:8" ht="26.25" x14ac:dyDescent="0.25">
      <c r="F38" s="15" t="str">
        <f t="shared" ca="1" si="1"/>
        <v>=SEARCH("R", B33)</v>
      </c>
      <c r="G38" s="15">
        <f>SEARCH("R", B33)</f>
        <v>3</v>
      </c>
      <c r="H38" s="29" t="s">
        <v>408</v>
      </c>
    </row>
    <row r="39" spans="2:8" x14ac:dyDescent="0.25">
      <c r="F39" s="15" t="str">
        <f t="shared" ca="1" si="1"/>
        <v>=SEARCH(" ", B34)</v>
      </c>
      <c r="G39" s="15">
        <f>SEARCH(" ", B34)</f>
        <v>6</v>
      </c>
      <c r="H39" s="15" t="s">
        <v>412</v>
      </c>
    </row>
    <row r="40" spans="2:8" x14ac:dyDescent="0.25">
      <c r="F40" s="15" t="str">
        <f t="shared" ca="1" si="1"/>
        <v>=SEARCH("""",B35)</v>
      </c>
      <c r="G40" s="15">
        <f>SEARCH("""",B35)</f>
        <v>5</v>
      </c>
      <c r="H40" s="15" t="s">
        <v>411</v>
      </c>
    </row>
    <row r="56" spans="2:8" x14ac:dyDescent="0.25">
      <c r="B56" s="96" t="s">
        <v>137</v>
      </c>
      <c r="C56" s="96"/>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418</v>
      </c>
      <c r="F63" s="15" t="str">
        <f ca="1">_xlfn.FORMULATEXT(G63)</f>
        <v>=SUBSTITUTE(B63, "Sold", "Bought")</v>
      </c>
      <c r="G63" s="15" t="str">
        <f>SUBSTITUTE(B63, "Sold", "Bought")</f>
        <v>Quantity Bought Bought</v>
      </c>
      <c r="H63" s="15" t="s">
        <v>419</v>
      </c>
    </row>
    <row r="64" spans="2:8" x14ac:dyDescent="0.25">
      <c r="B64" s="15" t="s">
        <v>416</v>
      </c>
      <c r="F64" s="15" t="str">
        <f t="shared" ref="F64:F66" ca="1" si="2">_xlfn.FORMULATEXT(G64)</f>
        <v>=SUBSTITUTE(B63, "Sold", "Bought", 1)</v>
      </c>
      <c r="G64" s="15" t="str">
        <f>SUBSTITUTE(B63, "Sold", "Bought", 1)</f>
        <v>Quantity Bought Sold</v>
      </c>
      <c r="H64" s="15" t="s">
        <v>420</v>
      </c>
    </row>
    <row r="65" spans="2:8" x14ac:dyDescent="0.25">
      <c r="B65" s="15" t="s">
        <v>417</v>
      </c>
      <c r="F65" s="15" t="str">
        <f t="shared" ca="1" si="2"/>
        <v>=SUBSTITUTE(B63, "Sold", "Bought", 2)</v>
      </c>
      <c r="G65" s="15" t="str">
        <f>SUBSTITUTE(B63, "Sold", "Bought", 2)</f>
        <v>Quantity Sold Bought</v>
      </c>
      <c r="H65" s="15" t="s">
        <v>421</v>
      </c>
    </row>
    <row r="66" spans="2:8" x14ac:dyDescent="0.25">
      <c r="F66" s="15" t="str">
        <f t="shared" ca="1" si="2"/>
        <v>=SUBSTITUTE(B64, "08", "13")</v>
      </c>
      <c r="G66" s="15" t="str">
        <f>SUBSTITUTE(B64, "08", "13")</f>
        <v>Year 2013</v>
      </c>
      <c r="H66" s="15" t="s">
        <v>422</v>
      </c>
    </row>
    <row r="68" spans="2:8" x14ac:dyDescent="0.25">
      <c r="B68" s="96" t="s">
        <v>137</v>
      </c>
      <c r="C68" s="96"/>
    </row>
    <row r="70" spans="2:8" ht="22.5" x14ac:dyDescent="0.3">
      <c r="B70" s="28" t="s">
        <v>771</v>
      </c>
      <c r="C70" s="22"/>
      <c r="D70" s="22"/>
      <c r="E70" s="22"/>
      <c r="F70" s="22"/>
      <c r="G70" s="23"/>
      <c r="H70" s="24"/>
    </row>
    <row r="71" spans="2:8" x14ac:dyDescent="0.25">
      <c r="B71" s="5" t="s">
        <v>772</v>
      </c>
      <c r="C71" s="6"/>
      <c r="D71" s="6"/>
      <c r="E71" s="6"/>
      <c r="F71" s="6"/>
      <c r="G71" s="6"/>
      <c r="H71" s="7"/>
    </row>
    <row r="73" spans="2:8" x14ac:dyDescent="0.25">
      <c r="B73" s="14" t="s">
        <v>399</v>
      </c>
      <c r="F73" s="14" t="s">
        <v>214</v>
      </c>
      <c r="G73" s="14" t="s">
        <v>102</v>
      </c>
      <c r="H73" s="14" t="s">
        <v>104</v>
      </c>
    </row>
    <row r="74" spans="2:8" x14ac:dyDescent="0.25">
      <c r="B74" s="15" t="s">
        <v>773</v>
      </c>
      <c r="F74" s="15" t="str">
        <f ca="1">_xlfn.FORMULATEXT(G74)</f>
        <v>=REPLACE(B74, 9, 1, "Kawser")</v>
      </c>
      <c r="G74" s="15" t="str">
        <f>REPLACE(B74, 9, 1, "Kawser")</f>
        <v>Marissa Kawserhan</v>
      </c>
      <c r="H74" s="15" t="s">
        <v>774</v>
      </c>
    </row>
    <row r="75" spans="2:8" x14ac:dyDescent="0.25">
      <c r="B75" s="15">
        <v>2015</v>
      </c>
      <c r="F75" s="15" t="str">
        <f t="shared" ref="F75:F81" ca="1" si="3">_xlfn.FORMULATEXT(G75)</f>
        <v>=REPLACE(B74, 9, 2, "Kawser")</v>
      </c>
      <c r="G75" s="15" t="str">
        <f>REPLACE(B74, 9, 2, "Kawser")</f>
        <v>Marissa Kawseran</v>
      </c>
      <c r="H75" s="15" t="s">
        <v>775</v>
      </c>
    </row>
    <row r="76" spans="2:8" x14ac:dyDescent="0.25">
      <c r="B76" s="15">
        <v>9876543210</v>
      </c>
      <c r="F76" s="15" t="str">
        <f t="shared" ca="1" si="3"/>
        <v>=REPLACE(B74, 9, 3, "Kawser")</v>
      </c>
      <c r="G76" s="15" t="str">
        <f>REPLACE(B74, 9, 3, "Kawser")</f>
        <v>Marissa Kawsern</v>
      </c>
      <c r="H76" s="15" t="s">
        <v>776</v>
      </c>
    </row>
    <row r="77" spans="2:8" ht="26.25" x14ac:dyDescent="0.25">
      <c r="F77" s="15" t="str">
        <f t="shared" ca="1" si="3"/>
        <v>=REPLACE(B74, 9, 4, "Kawser")</v>
      </c>
      <c r="G77" s="15" t="str">
        <f>REPLACE(B74, 9, 4, "Kawser")</f>
        <v>Marissa Kawser</v>
      </c>
      <c r="H77" s="29" t="s">
        <v>777</v>
      </c>
    </row>
    <row r="78" spans="2:8" x14ac:dyDescent="0.25">
      <c r="F78" s="15" t="str">
        <f t="shared" ca="1" si="3"/>
        <v>=REPLACE(B74, 1, 1, "Kawser")</v>
      </c>
      <c r="G78" s="15" t="str">
        <f>REPLACE(B74, 1, 1, "Kawser")</f>
        <v>Kawserarissa Khan</v>
      </c>
      <c r="H78" s="15" t="s">
        <v>778</v>
      </c>
    </row>
    <row r="79" spans="2:8" x14ac:dyDescent="0.25">
      <c r="F79" s="15" t="str">
        <f t="shared" ca="1" si="3"/>
        <v>=REPLACE(B74, 2, 2, "Kawser")</v>
      </c>
      <c r="G79" s="15" t="str">
        <f>REPLACE(B74, 2, 2, "Kawser")</f>
        <v>MKawserissa Khan</v>
      </c>
      <c r="H79" s="15" t="s">
        <v>778</v>
      </c>
    </row>
    <row r="80" spans="2:8" x14ac:dyDescent="0.25">
      <c r="F80" s="15" t="str">
        <f t="shared" ca="1" si="3"/>
        <v>=REPLACE(B74, 3, 3, "Kawser")</v>
      </c>
      <c r="G80" s="15" t="str">
        <f>REPLACE(B74, 3, 3, "Kawser")</f>
        <v>MaKawsersa Khan</v>
      </c>
      <c r="H80" s="15" t="s">
        <v>778</v>
      </c>
    </row>
    <row r="81" spans="2:8" x14ac:dyDescent="0.25">
      <c r="B81" s="96" t="s">
        <v>137</v>
      </c>
      <c r="C81" s="96"/>
      <c r="F81" s="15" t="str">
        <f t="shared" ca="1" si="3"/>
        <v>=REPLACE(B74, 4, 4, "Kawser")</v>
      </c>
      <c r="G81" s="15" t="str">
        <f>REPLACE(B74, 4, 4, "Kawser")</f>
        <v>MarKawser Khan</v>
      </c>
      <c r="H81" s="15" t="s">
        <v>778</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s>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zoomScale="90" zoomScaleNormal="90" workbookViewId="0"/>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95"/>
    </row>
    <row r="2" spans="2:10" ht="22.5" x14ac:dyDescent="0.3">
      <c r="B2" s="28" t="s">
        <v>423</v>
      </c>
      <c r="C2" s="22"/>
      <c r="D2" s="22"/>
      <c r="E2" s="22"/>
      <c r="F2" s="22"/>
      <c r="G2" s="22"/>
      <c r="H2" s="22"/>
      <c r="I2" s="22"/>
      <c r="J2" s="39"/>
    </row>
    <row r="3" spans="2:10" x14ac:dyDescent="0.25">
      <c r="B3" s="5" t="s">
        <v>424</v>
      </c>
      <c r="C3" s="6"/>
      <c r="D3" s="6"/>
      <c r="E3" s="6"/>
      <c r="F3" s="6"/>
      <c r="G3" s="6"/>
      <c r="H3" s="6"/>
      <c r="I3" s="6"/>
      <c r="J3" s="7"/>
    </row>
    <row r="5" spans="2:10" x14ac:dyDescent="0.25">
      <c r="B5" s="14" t="s">
        <v>425</v>
      </c>
      <c r="C5" s="97" t="s">
        <v>426</v>
      </c>
      <c r="D5" s="98"/>
      <c r="E5" s="36"/>
      <c r="F5" s="36"/>
    </row>
    <row r="6" spans="2:10" ht="74.25" customHeight="1" x14ac:dyDescent="0.25">
      <c r="B6" s="37" t="s">
        <v>427</v>
      </c>
      <c r="C6" s="99" t="s">
        <v>428</v>
      </c>
      <c r="D6" s="99"/>
      <c r="E6" s="99"/>
      <c r="F6" s="99"/>
      <c r="G6" s="38"/>
    </row>
    <row r="7" spans="2:10" ht="74.25" customHeight="1" x14ac:dyDescent="0.25">
      <c r="B7" s="37">
        <v>0</v>
      </c>
      <c r="C7" s="99" t="s">
        <v>429</v>
      </c>
      <c r="D7" s="99"/>
      <c r="E7" s="99"/>
      <c r="F7" s="99"/>
      <c r="G7" s="38"/>
    </row>
    <row r="8" spans="2:10" ht="74.25" customHeight="1" x14ac:dyDescent="0.25">
      <c r="B8" s="37">
        <v>-1</v>
      </c>
      <c r="C8" s="99" t="s">
        <v>430</v>
      </c>
      <c r="D8" s="99"/>
      <c r="E8" s="99"/>
      <c r="F8" s="99"/>
      <c r="G8" s="38"/>
    </row>
    <row r="10" spans="2:10" ht="26.25" x14ac:dyDescent="0.25">
      <c r="B10" s="14" t="s">
        <v>246</v>
      </c>
      <c r="C10" s="34" t="s">
        <v>432</v>
      </c>
      <c r="D10" s="34" t="s">
        <v>433</v>
      </c>
      <c r="E10" s="34" t="s">
        <v>438</v>
      </c>
      <c r="H10" s="14" t="s">
        <v>214</v>
      </c>
      <c r="I10" s="34" t="s">
        <v>102</v>
      </c>
      <c r="J10" s="34" t="s">
        <v>104</v>
      </c>
    </row>
    <row r="11" spans="2:10" ht="39" x14ac:dyDescent="0.25">
      <c r="B11" s="15" t="s">
        <v>118</v>
      </c>
      <c r="C11" s="15">
        <v>35</v>
      </c>
      <c r="D11" s="15">
        <v>45</v>
      </c>
      <c r="E11" s="15">
        <v>25</v>
      </c>
      <c r="H11" s="15" t="str">
        <f ca="1">_xlfn.FORMULATEXT(I11)</f>
        <v>=MATCH(41, C11:C14, 1)</v>
      </c>
      <c r="I11" s="15">
        <f>MATCH(41, C11:C14, 1)</f>
        <v>3</v>
      </c>
      <c r="J11" s="29" t="s">
        <v>434</v>
      </c>
    </row>
    <row r="12" spans="2:10" x14ac:dyDescent="0.25">
      <c r="B12" s="15" t="s">
        <v>105</v>
      </c>
      <c r="C12" s="15">
        <v>38</v>
      </c>
      <c r="D12" s="15">
        <v>40</v>
      </c>
      <c r="E12" s="15">
        <v>30</v>
      </c>
      <c r="H12" s="15" t="str">
        <f t="shared" ref="H12:H15" ca="1" si="0">_xlfn.FORMULATEXT(I12)</f>
        <v>=MATCH(41, C11:C14, 0)</v>
      </c>
      <c r="I12" s="15" t="e">
        <f>MATCH(41, C11:C14, 0)</f>
        <v>#N/A</v>
      </c>
      <c r="J12" s="15" t="s">
        <v>435</v>
      </c>
    </row>
    <row r="13" spans="2:10" ht="26.25" x14ac:dyDescent="0.25">
      <c r="B13" s="15" t="s">
        <v>250</v>
      </c>
      <c r="C13" s="15">
        <v>40</v>
      </c>
      <c r="D13" s="15">
        <v>38</v>
      </c>
      <c r="E13" s="15">
        <v>28</v>
      </c>
      <c r="H13" s="15" t="str">
        <f t="shared" ca="1" si="0"/>
        <v>=MATCH(41, C11:C14, -1)</v>
      </c>
      <c r="I13" s="15" t="e">
        <f>MATCH(41, C11:C14, -1)</f>
        <v>#N/A</v>
      </c>
      <c r="J13" s="29" t="s">
        <v>436</v>
      </c>
    </row>
    <row r="14" spans="2:10" ht="55.5" customHeight="1" x14ac:dyDescent="0.25">
      <c r="B14" s="15" t="s">
        <v>431</v>
      </c>
      <c r="C14" s="15">
        <v>45</v>
      </c>
      <c r="D14" s="15">
        <v>35</v>
      </c>
      <c r="E14" s="15">
        <v>15</v>
      </c>
      <c r="H14" s="15" t="str">
        <f t="shared" ca="1" si="0"/>
        <v>=MATCH(41, D11:D14, -1)</v>
      </c>
      <c r="I14" s="15">
        <f>MATCH(41, D11:D14, -1)</f>
        <v>1</v>
      </c>
      <c r="J14" s="29" t="s">
        <v>437</v>
      </c>
    </row>
    <row r="15" spans="2:10" ht="26.25" x14ac:dyDescent="0.25">
      <c r="H15" s="15" t="str">
        <f t="shared" ca="1" si="0"/>
        <v>=MATCH(28, E11:E14, 0)</v>
      </c>
      <c r="I15" s="15">
        <f>MATCH(28, E11:E14, 0)</f>
        <v>3</v>
      </c>
      <c r="J15" s="29" t="s">
        <v>439</v>
      </c>
    </row>
    <row r="16" spans="2:10" x14ac:dyDescent="0.25">
      <c r="B16" s="96" t="s">
        <v>137</v>
      </c>
      <c r="C16" s="96"/>
    </row>
    <row r="18" spans="2:10" ht="22.5" x14ac:dyDescent="0.3">
      <c r="B18" s="28" t="s">
        <v>440</v>
      </c>
      <c r="C18" s="22"/>
      <c r="D18" s="22"/>
      <c r="E18" s="22"/>
      <c r="F18" s="22"/>
      <c r="G18" s="22"/>
      <c r="H18" s="22"/>
      <c r="I18" s="22"/>
      <c r="J18" s="39"/>
    </row>
    <row r="19" spans="2:10" x14ac:dyDescent="0.25">
      <c r="B19" s="5" t="s">
        <v>441</v>
      </c>
      <c r="C19" s="6"/>
      <c r="D19" s="6"/>
      <c r="E19" s="6"/>
      <c r="F19" s="6"/>
      <c r="G19" s="6"/>
      <c r="H19" s="6"/>
      <c r="I19" s="6"/>
      <c r="J19" s="7"/>
    </row>
    <row r="21" spans="2:10" x14ac:dyDescent="0.25">
      <c r="B21" s="14" t="s">
        <v>442</v>
      </c>
      <c r="C21" s="34" t="s">
        <v>452</v>
      </c>
      <c r="D21" s="34" t="s">
        <v>443</v>
      </c>
      <c r="E21" s="34" t="s">
        <v>444</v>
      </c>
      <c r="H21" s="14" t="s">
        <v>214</v>
      </c>
      <c r="I21" s="34" t="s">
        <v>102</v>
      </c>
      <c r="J21" s="34" t="s">
        <v>104</v>
      </c>
    </row>
    <row r="22" spans="2:10" ht="26.25" x14ac:dyDescent="0.25">
      <c r="B22" s="15" t="s">
        <v>446</v>
      </c>
      <c r="C22" s="15">
        <v>10</v>
      </c>
      <c r="D22" s="15">
        <v>200</v>
      </c>
      <c r="E22" s="15" t="s">
        <v>445</v>
      </c>
      <c r="H22" s="15" t="str">
        <f ca="1">_xlfn.FORMULATEXT(I22)</f>
        <v>=LOOKUP("A003", B22:B27, D22:D27)</v>
      </c>
      <c r="I22" s="15">
        <f>LOOKUP("A003", B22:B27, D22:D27)</f>
        <v>300</v>
      </c>
      <c r="J22" s="29" t="s">
        <v>453</v>
      </c>
    </row>
    <row r="23" spans="2:10" ht="26.25" x14ac:dyDescent="0.25">
      <c r="B23" s="15" t="s">
        <v>447</v>
      </c>
      <c r="C23" s="15">
        <v>20</v>
      </c>
      <c r="D23" s="15">
        <v>500</v>
      </c>
      <c r="E23" s="15" t="s">
        <v>445</v>
      </c>
      <c r="H23" s="15" t="str">
        <f ca="1">_xlfn.FORMULATEXT(I23)</f>
        <v>=LOOKUP(20, C22:C27, D22:D27)</v>
      </c>
      <c r="I23" s="15">
        <f>LOOKUP(20, C22:C27, D22:D27)</f>
        <v>500</v>
      </c>
      <c r="J23" s="29" t="s">
        <v>454</v>
      </c>
    </row>
    <row r="24" spans="2:10" ht="39" x14ac:dyDescent="0.25">
      <c r="B24" s="15" t="s">
        <v>448</v>
      </c>
      <c r="C24" s="15">
        <v>30</v>
      </c>
      <c r="D24" s="15">
        <v>300</v>
      </c>
      <c r="E24" s="15" t="s">
        <v>445</v>
      </c>
      <c r="H24" s="15" t="str">
        <f t="shared" ref="H24:H25" ca="1" si="1">_xlfn.FORMULATEXT(I24)</f>
        <v>=LOOKUP(25, C22:C27, D22:D27)</v>
      </c>
      <c r="I24" s="15">
        <f>LOOKUP(25, C22:C27, D22:D27)</f>
        <v>500</v>
      </c>
      <c r="J24" s="29" t="s">
        <v>456</v>
      </c>
    </row>
    <row r="25" spans="2:10" ht="39" x14ac:dyDescent="0.25">
      <c r="B25" s="15" t="s">
        <v>449</v>
      </c>
      <c r="C25" s="15">
        <v>40</v>
      </c>
      <c r="D25" s="15">
        <v>150</v>
      </c>
      <c r="E25" s="15" t="s">
        <v>445</v>
      </c>
      <c r="H25" s="15" t="str">
        <f t="shared" ca="1" si="1"/>
        <v>=LOOKUP(5, C22:C27, D22:D27)</v>
      </c>
      <c r="I25" s="15" t="e">
        <f>LOOKUP(5, C22:C27, D22:D27)</f>
        <v>#N/A</v>
      </c>
      <c r="J25" s="29" t="s">
        <v>455</v>
      </c>
    </row>
    <row r="26" spans="2:10" x14ac:dyDescent="0.25">
      <c r="B26" s="15" t="s">
        <v>450</v>
      </c>
      <c r="C26" s="15">
        <v>50</v>
      </c>
      <c r="D26" s="15">
        <v>225</v>
      </c>
      <c r="E26" s="15"/>
      <c r="H26" s="15"/>
      <c r="I26" s="15"/>
      <c r="J26" s="29"/>
    </row>
    <row r="27" spans="2:10" x14ac:dyDescent="0.25">
      <c r="B27" s="15" t="s">
        <v>451</v>
      </c>
      <c r="C27" s="15">
        <v>60</v>
      </c>
      <c r="D27" s="15">
        <v>525</v>
      </c>
      <c r="E27" s="15"/>
    </row>
    <row r="36" spans="2:10" x14ac:dyDescent="0.25">
      <c r="B36" s="96" t="s">
        <v>137</v>
      </c>
      <c r="C36" s="96"/>
    </row>
    <row r="38" spans="2:10" ht="22.5" x14ac:dyDescent="0.3">
      <c r="B38" s="28" t="s">
        <v>457</v>
      </c>
      <c r="C38" s="22"/>
      <c r="D38" s="22"/>
      <c r="E38" s="22"/>
      <c r="F38" s="22"/>
      <c r="G38" s="22"/>
      <c r="H38" s="22"/>
      <c r="I38" s="22"/>
      <c r="J38" s="39"/>
    </row>
    <row r="39" spans="2:10" x14ac:dyDescent="0.25">
      <c r="B39" s="5" t="s">
        <v>458</v>
      </c>
      <c r="C39" s="6"/>
      <c r="D39" s="6"/>
      <c r="E39" s="6"/>
      <c r="F39" s="6"/>
      <c r="G39" s="6"/>
      <c r="H39" s="6"/>
      <c r="I39" s="6"/>
      <c r="J39" s="7"/>
    </row>
    <row r="41" spans="2:10" x14ac:dyDescent="0.25">
      <c r="B41" s="14" t="s">
        <v>465</v>
      </c>
      <c r="C41" s="14" t="s">
        <v>459</v>
      </c>
      <c r="D41" s="34" t="s">
        <v>460</v>
      </c>
      <c r="E41" s="34" t="s">
        <v>461</v>
      </c>
      <c r="H41" s="14" t="s">
        <v>214</v>
      </c>
      <c r="I41" s="34" t="s">
        <v>102</v>
      </c>
      <c r="J41" s="34" t="s">
        <v>104</v>
      </c>
    </row>
    <row r="42" spans="2:10" ht="26.25" x14ac:dyDescent="0.25">
      <c r="B42" s="15" t="s">
        <v>462</v>
      </c>
      <c r="C42" s="15">
        <v>4</v>
      </c>
      <c r="D42" s="15">
        <v>7</v>
      </c>
      <c r="E42" s="15">
        <v>9</v>
      </c>
      <c r="H42" s="15" t="str">
        <f ca="1">_xlfn.FORMULATEXT(I42)</f>
        <v>=HLOOKUP("Axles", B41:E44, 2, TRUE)</v>
      </c>
      <c r="I42" s="15">
        <f>HLOOKUP("Axles", B41:E44, 2, TRUE)</f>
        <v>4</v>
      </c>
      <c r="J42" s="29" t="s">
        <v>466</v>
      </c>
    </row>
    <row r="43" spans="2:10" ht="26.25" x14ac:dyDescent="0.25">
      <c r="B43" s="15" t="s">
        <v>463</v>
      </c>
      <c r="C43" s="15">
        <v>5</v>
      </c>
      <c r="D43" s="15">
        <v>8</v>
      </c>
      <c r="E43" s="15">
        <v>10</v>
      </c>
      <c r="H43" s="15" t="str">
        <f ca="1">_xlfn.FORMULATEXT(I43)</f>
        <v>=HLOOKUP("Bearings", C41:E44, 3, FALSE)</v>
      </c>
      <c r="I43" s="15">
        <f>HLOOKUP("Bearings", C41:E44, 3, FALSE)</f>
        <v>8</v>
      </c>
      <c r="J43" s="29" t="s">
        <v>467</v>
      </c>
    </row>
    <row r="44" spans="2:10" ht="51.75" x14ac:dyDescent="0.25">
      <c r="B44" s="15" t="s">
        <v>464</v>
      </c>
      <c r="C44" s="15">
        <v>6</v>
      </c>
      <c r="D44" s="15">
        <v>9</v>
      </c>
      <c r="E44" s="15">
        <v>11</v>
      </c>
      <c r="H44" s="15" t="str">
        <f ca="1">_xlfn.FORMULATEXT(I44)</f>
        <v>=HLOOKUP("B", B41:E44, 3, TRUE)</v>
      </c>
      <c r="I44" s="15">
        <f>HLOOKUP("B", B41:E44, 3, TRUE)</f>
        <v>5</v>
      </c>
      <c r="J44" s="29" t="s">
        <v>468</v>
      </c>
    </row>
    <row r="52" spans="2:10" x14ac:dyDescent="0.25">
      <c r="B52" s="96" t="s">
        <v>137</v>
      </c>
      <c r="C52" s="96"/>
    </row>
    <row r="55" spans="2:10" ht="22.5" x14ac:dyDescent="0.3">
      <c r="B55" s="28" t="s">
        <v>469</v>
      </c>
      <c r="C55" s="22"/>
      <c r="D55" s="22"/>
      <c r="E55" s="22"/>
      <c r="F55" s="22"/>
      <c r="G55" s="22"/>
      <c r="H55" s="22"/>
      <c r="I55" s="22"/>
      <c r="J55" s="39"/>
    </row>
    <row r="56" spans="2:10" x14ac:dyDescent="0.25">
      <c r="B56" s="5" t="s">
        <v>470</v>
      </c>
      <c r="C56" s="6"/>
      <c r="D56" s="6"/>
      <c r="E56" s="6"/>
      <c r="F56" s="6"/>
      <c r="G56" s="6"/>
      <c r="H56" s="6"/>
      <c r="I56" s="6"/>
      <c r="J56" s="7"/>
    </row>
    <row r="58" spans="2:10" x14ac:dyDescent="0.25">
      <c r="B58" s="14" t="s">
        <v>471</v>
      </c>
      <c r="C58" s="14" t="s">
        <v>472</v>
      </c>
      <c r="D58" s="34" t="s">
        <v>473</v>
      </c>
      <c r="E58" s="34" t="s">
        <v>474</v>
      </c>
      <c r="F58" s="14" t="s">
        <v>475</v>
      </c>
      <c r="H58" s="14" t="s">
        <v>214</v>
      </c>
      <c r="I58" s="34" t="s">
        <v>102</v>
      </c>
      <c r="J58" s="34" t="s">
        <v>104</v>
      </c>
    </row>
    <row r="59" spans="2:10" ht="39" x14ac:dyDescent="0.2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 x14ac:dyDescent="0.25">
      <c r="B60" s="15">
        <v>105</v>
      </c>
      <c r="C60" s="15" t="s">
        <v>479</v>
      </c>
      <c r="D60" s="15" t="s">
        <v>480</v>
      </c>
      <c r="E60" s="15" t="s">
        <v>481</v>
      </c>
      <c r="F60" s="18">
        <v>19043</v>
      </c>
      <c r="H60" s="15" t="str">
        <f ca="1">_xlfn.FORMULATEXT(I60)</f>
        <v>=VLOOKUP(111, B59:F64, 5, FALSE)</v>
      </c>
      <c r="I60" s="18">
        <f>VLOOKUP(111, B59:F64, 5, FALSE)</f>
        <v>21447</v>
      </c>
      <c r="J60" s="29" t="s">
        <v>493</v>
      </c>
    </row>
    <row r="61" spans="2:10" ht="39" x14ac:dyDescent="0.2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1.75" x14ac:dyDescent="0.2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5">
      <c r="B63" s="15">
        <v>115</v>
      </c>
      <c r="C63" s="15" t="s">
        <v>486</v>
      </c>
      <c r="D63" s="15" t="s">
        <v>487</v>
      </c>
      <c r="E63" s="15" t="s">
        <v>488</v>
      </c>
      <c r="F63" s="18">
        <v>20182</v>
      </c>
      <c r="G63" s="40"/>
    </row>
    <row r="64" spans="2:10" x14ac:dyDescent="0.25">
      <c r="B64" s="15">
        <v>120</v>
      </c>
      <c r="C64" s="15" t="s">
        <v>489</v>
      </c>
      <c r="D64" s="15" t="s">
        <v>490</v>
      </c>
      <c r="E64" s="15" t="s">
        <v>478</v>
      </c>
      <c r="F64" s="18">
        <v>23049</v>
      </c>
      <c r="G64" s="40"/>
    </row>
    <row r="66" spans="2:3" x14ac:dyDescent="0.25">
      <c r="B66" s="96" t="s">
        <v>137</v>
      </c>
      <c r="C66" s="96"/>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95"/>
    </row>
    <row r="2" spans="2:9" ht="22.5" x14ac:dyDescent="0.3">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5.5" x14ac:dyDescent="0.2">
      <c r="B7" s="50">
        <v>2</v>
      </c>
      <c r="C7" s="44" t="s">
        <v>501</v>
      </c>
      <c r="D7" s="44"/>
      <c r="E7" s="44"/>
      <c r="G7" s="15" t="str">
        <f t="shared" ref="G7:G10" ca="1" si="0">_xlfn.FORMULATEXT(H7)</f>
        <v>=ADDRESS(2,3,2)</v>
      </c>
      <c r="H7" s="18" t="str">
        <f>ADDRESS(2,3,2)</f>
        <v>C$2</v>
      </c>
      <c r="I7" s="29" t="s">
        <v>511</v>
      </c>
    </row>
    <row r="8" spans="2:9" ht="25.5" x14ac:dyDescent="0.2">
      <c r="B8" s="50">
        <v>3</v>
      </c>
      <c r="C8" s="15" t="s">
        <v>502</v>
      </c>
      <c r="D8" s="15"/>
      <c r="E8" s="15"/>
      <c r="G8" s="15" t="str">
        <f t="shared" ca="1" si="0"/>
        <v>=ADDRESS(2,3,2,FALSE)</v>
      </c>
      <c r="H8" s="15" t="str">
        <f>ADDRESS(2,3,2,FALSE)</f>
        <v>R2C[3]</v>
      </c>
      <c r="I8" s="29" t="s">
        <v>512</v>
      </c>
    </row>
    <row r="9" spans="2:9" ht="25.5" x14ac:dyDescent="0.2">
      <c r="B9" s="50">
        <v>4</v>
      </c>
      <c r="C9" s="45" t="s">
        <v>503</v>
      </c>
      <c r="D9" s="46"/>
      <c r="E9" s="47"/>
      <c r="G9" s="15" t="str">
        <f t="shared" ca="1" si="0"/>
        <v>=ADDRESS(2,3,1,FALSE,"[Book1]Sheet1")</v>
      </c>
      <c r="H9" s="15" t="str">
        <f>ADDRESS(2,3,1,FALSE,"[Book1]Sheet1")</f>
        <v>[Book1]Sheet1!R2C3</v>
      </c>
      <c r="I9" s="29" t="s">
        <v>513</v>
      </c>
    </row>
    <row r="10" spans="2:9" ht="25.5"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6" t="s">
        <v>137</v>
      </c>
      <c r="C15" s="96"/>
    </row>
    <row r="17" spans="2:9" ht="22.5" x14ac:dyDescent="0.3">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6" t="s">
        <v>137</v>
      </c>
      <c r="C33" s="96"/>
    </row>
    <row r="36" spans="2:9" ht="22.5" x14ac:dyDescent="0.3">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2.5" x14ac:dyDescent="0.3">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5">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38.25" x14ac:dyDescent="0.2">
      <c r="B45" s="15" t="s">
        <v>531</v>
      </c>
      <c r="C45" s="15" t="s">
        <v>431</v>
      </c>
      <c r="G45" s="15" t="str">
        <f t="shared" ref="G45:G46" ca="1" si="1">_xlfn.FORMULATEXT(H45)</f>
        <v>{=INDEX(B44:C45, 0, 1)}</v>
      </c>
      <c r="H45" s="18" t="str">
        <f t="array" ref="H45:H46">INDEX(B44:C45, 0, 1)</f>
        <v>Apples</v>
      </c>
      <c r="I45" s="29" t="s">
        <v>534</v>
      </c>
    </row>
    <row r="46" spans="2:9" ht="38.25" x14ac:dyDescent="0.2">
      <c r="G46" s="15" t="str">
        <f t="shared" ca="1" si="1"/>
        <v>{=INDEX(B44:C45, 0, 1)}</v>
      </c>
      <c r="H46" s="18" t="str">
        <v>Bananas</v>
      </c>
      <c r="I46" s="29" t="s">
        <v>534</v>
      </c>
    </row>
    <row r="61" spans="2:9" ht="18" x14ac:dyDescent="0.25">
      <c r="B61" s="59" t="s">
        <v>536</v>
      </c>
    </row>
    <row r="63" spans="2:9" x14ac:dyDescent="0.2">
      <c r="B63" s="14" t="s">
        <v>544</v>
      </c>
      <c r="C63" s="34" t="s">
        <v>542</v>
      </c>
      <c r="D63" s="34" t="s">
        <v>543</v>
      </c>
      <c r="G63" s="14" t="s">
        <v>214</v>
      </c>
      <c r="H63" s="34" t="s">
        <v>102</v>
      </c>
      <c r="I63" s="34" t="s">
        <v>104</v>
      </c>
    </row>
    <row r="64" spans="2:9" ht="51" x14ac:dyDescent="0.2">
      <c r="B64" s="15" t="s">
        <v>530</v>
      </c>
      <c r="C64" s="60">
        <v>0.69</v>
      </c>
      <c r="D64" s="15">
        <v>40</v>
      </c>
      <c r="G64" s="15" t="str">
        <f ca="1">_xlfn.FORMULATEXT(H64)</f>
        <v>=INDEX(B64:D68, 3, 3)</v>
      </c>
      <c r="H64" s="60">
        <f>INDEX(B64:D68, 3, 3)</f>
        <v>15</v>
      </c>
      <c r="I64" s="29" t="s">
        <v>546</v>
      </c>
    </row>
    <row r="65" spans="2:9" ht="51" x14ac:dyDescent="0.2">
      <c r="B65" s="15" t="s">
        <v>531</v>
      </c>
      <c r="C65" s="60">
        <v>0.34</v>
      </c>
      <c r="D65" s="15">
        <v>38</v>
      </c>
      <c r="G65" s="15" t="str">
        <f ca="1">_xlfn.FORMULATEXT(H65)</f>
        <v>=INDEX((B64:D68, B71:D74), 3, 2, 2)</v>
      </c>
      <c r="H65" s="60">
        <f>INDEX((B64:D68, B71:D74), 3, 2, 2)</f>
        <v>1.25</v>
      </c>
      <c r="I65" s="29" t="s">
        <v>547</v>
      </c>
    </row>
    <row r="66" spans="2:9" ht="38.25"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5">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6" t="s">
        <v>137</v>
      </c>
      <c r="C83" s="96"/>
    </row>
    <row r="85" spans="2:9" ht="22.5" x14ac:dyDescent="0.3">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38.25" x14ac:dyDescent="0.2">
      <c r="B92" s="15" t="s">
        <v>554</v>
      </c>
      <c r="C92" s="62">
        <v>90000</v>
      </c>
      <c r="G92" s="15" t="str">
        <f t="shared" ca="1" si="2"/>
        <v>=INDIRECT(B92)</v>
      </c>
      <c r="H92" s="60">
        <f ca="1">INDIRECT(B92)</f>
        <v>90000</v>
      </c>
      <c r="I92" s="29" t="s">
        <v>558</v>
      </c>
    </row>
    <row r="93" spans="2:9" ht="38.25" x14ac:dyDescent="0.2">
      <c r="B93" s="61">
        <v>93</v>
      </c>
      <c r="C93" s="62">
        <v>850</v>
      </c>
      <c r="G93" s="15" t="str">
        <f t="shared" ca="1" si="2"/>
        <v>=INDIRECT("C"&amp;B93)</v>
      </c>
      <c r="H93" s="60">
        <f ca="1">INDIRECT("C"&amp;B93)</f>
        <v>850</v>
      </c>
      <c r="I93" s="29" t="s">
        <v>559</v>
      </c>
    </row>
    <row r="94" spans="2:9" ht="25.5" x14ac:dyDescent="0.2">
      <c r="G94" s="15" t="str">
        <f t="shared" ca="1" si="2"/>
        <v>=SUM(INDIRECT("C92:C93"))</v>
      </c>
      <c r="H94" s="60">
        <f ca="1">SUM(INDIRECT("C92:C93"))</f>
        <v>90850</v>
      </c>
      <c r="I94" s="29" t="s">
        <v>560</v>
      </c>
    </row>
    <row r="95" spans="2:9" x14ac:dyDescent="0.2">
      <c r="B95" s="96" t="s">
        <v>137</v>
      </c>
      <c r="C95" s="96"/>
    </row>
    <row r="97" spans="2:9" ht="22.5" x14ac:dyDescent="0.3">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6" t="s">
        <v>137</v>
      </c>
      <c r="C113" s="96"/>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s>
  <pageMargins left="0.7" right="0.7" top="0.75" bottom="0.75" header="0.3" footer="0.3"/>
  <pageSetup orientation="portrait" r:id="rId1"/>
  <ignoredErrors>
    <ignoredError sqref="H90"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1:9" x14ac:dyDescent="0.25">
      <c r="A1" s="64"/>
      <c r="G1" s="95"/>
    </row>
    <row r="2" spans="1:9" ht="22.5" x14ac:dyDescent="0.3">
      <c r="B2" s="28" t="s">
        <v>566</v>
      </c>
      <c r="C2" s="22"/>
      <c r="D2" s="22"/>
      <c r="E2" s="22"/>
      <c r="F2" s="22"/>
      <c r="G2" s="23"/>
      <c r="H2" s="3"/>
      <c r="I2" s="57"/>
    </row>
    <row r="3" spans="1:9" x14ac:dyDescent="0.25">
      <c r="B3" s="5" t="s">
        <v>567</v>
      </c>
      <c r="C3" s="6"/>
      <c r="D3" s="6"/>
      <c r="E3" s="6"/>
      <c r="F3" s="6"/>
      <c r="G3" s="6"/>
      <c r="H3" s="6"/>
      <c r="I3" s="7"/>
    </row>
    <row r="5" spans="1:9" x14ac:dyDescent="0.25">
      <c r="B5" s="14" t="s">
        <v>568</v>
      </c>
      <c r="C5" s="14" t="s">
        <v>465</v>
      </c>
      <c r="D5" s="14" t="s">
        <v>569</v>
      </c>
      <c r="G5" s="14" t="s">
        <v>214</v>
      </c>
      <c r="H5" s="14" t="s">
        <v>102</v>
      </c>
      <c r="I5" s="14" t="s">
        <v>104</v>
      </c>
    </row>
    <row r="6" spans="1:9" ht="39" x14ac:dyDescent="0.25">
      <c r="B6" s="15">
        <v>2015</v>
      </c>
      <c r="C6" s="15">
        <v>10</v>
      </c>
      <c r="D6" s="29">
        <v>15</v>
      </c>
      <c r="G6" s="15" t="str">
        <f ca="1">_xlfn.FORMULATEXT(H6)</f>
        <v>=DATE(B6, C6, D6)</v>
      </c>
      <c r="H6" s="18">
        <f>DATE(B6, C6, D6)</f>
        <v>42292</v>
      </c>
      <c r="I6" s="29" t="s">
        <v>570</v>
      </c>
    </row>
    <row r="7" spans="1:9" ht="39" x14ac:dyDescent="0.25">
      <c r="B7" s="15">
        <v>2010</v>
      </c>
      <c r="C7" s="15">
        <v>5</v>
      </c>
      <c r="D7" s="29">
        <v>25</v>
      </c>
      <c r="G7" s="15" t="str">
        <f ca="1">_xlfn.FORMULATEXT(H7)</f>
        <v>=DATE(2010, C7, D7)</v>
      </c>
      <c r="H7" s="18">
        <f>DATE(2010, C7, D7)</f>
        <v>40323</v>
      </c>
      <c r="I7" s="29" t="s">
        <v>570</v>
      </c>
    </row>
    <row r="8" spans="1:9" ht="26.25" x14ac:dyDescent="0.25">
      <c r="B8" s="15">
        <v>1805</v>
      </c>
      <c r="C8" s="15">
        <v>8</v>
      </c>
      <c r="D8" s="29">
        <v>23</v>
      </c>
      <c r="G8" s="15" t="str">
        <f ca="1">_xlfn.FORMULATEXT(H8)</f>
        <v>=DATE(B8, C8, D8)</v>
      </c>
      <c r="H8" s="18">
        <f>DATE(B8, C8, D8)</f>
        <v>659499</v>
      </c>
      <c r="I8" s="29" t="s">
        <v>571</v>
      </c>
    </row>
    <row r="11" spans="1:9" x14ac:dyDescent="0.25">
      <c r="B11" s="96" t="s">
        <v>137</v>
      </c>
      <c r="C11" s="96"/>
    </row>
    <row r="12" spans="1:9" x14ac:dyDescent="0.25">
      <c r="G12" s="35"/>
    </row>
    <row r="13" spans="1:9" ht="22.5" x14ac:dyDescent="0.3">
      <c r="B13" s="28" t="s">
        <v>572</v>
      </c>
      <c r="C13" s="22"/>
      <c r="D13" s="22"/>
      <c r="E13" s="22"/>
      <c r="F13" s="22"/>
      <c r="G13" s="23"/>
      <c r="H13" s="3"/>
      <c r="I13" s="57"/>
    </row>
    <row r="14" spans="1:9" x14ac:dyDescent="0.25">
      <c r="B14" s="5" t="s">
        <v>573</v>
      </c>
      <c r="C14" s="6"/>
      <c r="D14" s="6"/>
      <c r="E14" s="6"/>
      <c r="F14" s="6"/>
      <c r="G14" s="6"/>
      <c r="H14" s="6"/>
      <c r="I14" s="7"/>
    </row>
    <row r="16" spans="1:9" x14ac:dyDescent="0.25">
      <c r="G16" s="14" t="s">
        <v>214</v>
      </c>
      <c r="H16" s="14" t="s">
        <v>102</v>
      </c>
      <c r="I16" s="14" t="s">
        <v>104</v>
      </c>
    </row>
    <row r="17" spans="2:9" ht="26.25" x14ac:dyDescent="0.25">
      <c r="G17" s="15" t="str">
        <f ca="1">_xlfn.FORMULATEXT(H17)</f>
        <v>=DATEVALUE("25/10/2015")</v>
      </c>
      <c r="H17" s="18" t="e">
        <f>DATEVALUE("25/10/2015")</f>
        <v>#VALUE!</v>
      </c>
      <c r="I17" s="29" t="s">
        <v>575</v>
      </c>
    </row>
    <row r="18" spans="2:9" ht="26.25" x14ac:dyDescent="0.25">
      <c r="G18" s="15" t="str">
        <f ca="1">_xlfn.FORMULATEXT(H18)</f>
        <v>=DATEVALUE("22 May, 2015")</v>
      </c>
      <c r="H18" s="18" t="e">
        <f>DATEVALUE("22 May, 2015")</f>
        <v>#VALUE!</v>
      </c>
      <c r="I18" s="29" t="s">
        <v>574</v>
      </c>
    </row>
    <row r="19" spans="2:9" ht="26.25" x14ac:dyDescent="0.25">
      <c r="G19" s="15" t="str">
        <f ca="1">_xlfn.FORMULATEXT(H19)</f>
        <v>=DATEVALUE("22-May-2015")</v>
      </c>
      <c r="H19" s="18">
        <f>DATEVALUE("22-May-2015")</f>
        <v>42146</v>
      </c>
      <c r="I19" s="29" t="s">
        <v>576</v>
      </c>
    </row>
    <row r="20" spans="2:9" x14ac:dyDescent="0.25">
      <c r="B20" s="96" t="s">
        <v>137</v>
      </c>
      <c r="C20" s="96"/>
    </row>
    <row r="22" spans="2:9" ht="22.5" x14ac:dyDescent="0.3">
      <c r="B22" s="28" t="s">
        <v>577</v>
      </c>
      <c r="C22" s="22"/>
      <c r="D22" s="22"/>
      <c r="E22" s="22"/>
      <c r="F22" s="22"/>
      <c r="G22" s="23"/>
      <c r="H22" s="3"/>
      <c r="I22" s="57"/>
    </row>
    <row r="23" spans="2:9" x14ac:dyDescent="0.25">
      <c r="B23" s="5" t="s">
        <v>578</v>
      </c>
      <c r="C23" s="6"/>
      <c r="D23" s="6"/>
      <c r="E23" s="6"/>
      <c r="F23" s="6"/>
      <c r="G23" s="6"/>
      <c r="H23" s="6"/>
      <c r="I23" s="7"/>
    </row>
    <row r="25" spans="2:9" x14ac:dyDescent="0.25">
      <c r="B25" s="14" t="s">
        <v>579</v>
      </c>
      <c r="C25" s="14" t="s">
        <v>580</v>
      </c>
      <c r="D25" s="14" t="s">
        <v>581</v>
      </c>
      <c r="G25" s="14" t="s">
        <v>214</v>
      </c>
      <c r="H25" s="14" t="s">
        <v>102</v>
      </c>
      <c r="I25" s="14" t="s">
        <v>104</v>
      </c>
    </row>
    <row r="26" spans="2:9" ht="39" x14ac:dyDescent="0.25">
      <c r="B26" s="15">
        <v>12</v>
      </c>
      <c r="C26" s="18">
        <v>30</v>
      </c>
      <c r="D26" s="29">
        <v>30</v>
      </c>
      <c r="G26" s="15" t="str">
        <f ca="1">_xlfn.FORMULATEXT(H26)</f>
        <v>=TIME(B26, C26, D26)</v>
      </c>
      <c r="H26" s="21">
        <f>TIME(B26, C26, D26)</f>
        <v>0.52118055555555554</v>
      </c>
      <c r="I26" s="29" t="s">
        <v>582</v>
      </c>
    </row>
    <row r="27" spans="2:9" ht="26.25" x14ac:dyDescent="0.25">
      <c r="B27" s="15">
        <v>16</v>
      </c>
      <c r="C27" s="18">
        <v>45</v>
      </c>
      <c r="D27" s="29">
        <v>30</v>
      </c>
      <c r="G27" s="15" t="str">
        <f t="shared" ref="G27:G28" ca="1" si="0">_xlfn.FORMULATEXT(H27)</f>
        <v>=TIME(B27,C27,D27)</v>
      </c>
      <c r="H27" s="65">
        <f>TIME(B27,C27,D27)</f>
        <v>0.69826388888888891</v>
      </c>
      <c r="I27" s="29" t="s">
        <v>583</v>
      </c>
    </row>
    <row r="28" spans="2:9" ht="26.25" x14ac:dyDescent="0.25">
      <c r="B28" s="15">
        <v>16</v>
      </c>
      <c r="C28" s="18">
        <v>48</v>
      </c>
      <c r="D28" s="29">
        <v>15</v>
      </c>
      <c r="G28" s="15" t="str">
        <f t="shared" ca="1" si="0"/>
        <v>=TIME(B28,C28,D28)</v>
      </c>
      <c r="H28" s="65">
        <f>TIME(B28,C28,D28)</f>
        <v>0.70017361111111109</v>
      </c>
      <c r="I28" s="29" t="s">
        <v>583</v>
      </c>
    </row>
    <row r="34" spans="2:11" x14ac:dyDescent="0.25">
      <c r="B34" s="96" t="s">
        <v>137</v>
      </c>
      <c r="C34" s="96"/>
    </row>
    <row r="37" spans="2:11" ht="22.5" x14ac:dyDescent="0.3">
      <c r="B37" s="28" t="s">
        <v>584</v>
      </c>
      <c r="C37" s="22"/>
      <c r="D37" s="22"/>
      <c r="E37" s="22"/>
      <c r="F37" s="22"/>
      <c r="G37" s="23"/>
      <c r="H37" s="3"/>
      <c r="I37" s="70"/>
      <c r="J37" s="66"/>
      <c r="K37" s="67"/>
    </row>
    <row r="38" spans="2:11" x14ac:dyDescent="0.25">
      <c r="B38" s="5" t="s">
        <v>585</v>
      </c>
      <c r="C38" s="6"/>
      <c r="D38" s="6"/>
      <c r="E38" s="6"/>
      <c r="F38" s="6"/>
      <c r="G38" s="6"/>
      <c r="H38" s="6"/>
      <c r="I38" s="5"/>
      <c r="J38" s="68"/>
      <c r="K38" s="69"/>
    </row>
    <row r="40" spans="2:11" x14ac:dyDescent="0.25">
      <c r="G40" s="14" t="s">
        <v>214</v>
      </c>
      <c r="H40" s="14" t="s">
        <v>102</v>
      </c>
      <c r="I40" s="14" t="s">
        <v>104</v>
      </c>
    </row>
    <row r="41" spans="2:11" ht="39" x14ac:dyDescent="0.25">
      <c r="G41" s="15" t="str">
        <f ca="1">_xlfn.FORMULATEXT(H41)</f>
        <v>=TIMEVALUE("2:50 PM")</v>
      </c>
      <c r="H41" s="65">
        <f>TIMEVALUE("2:50 PM")</f>
        <v>0.61805555555555558</v>
      </c>
      <c r="I41" s="29" t="s">
        <v>586</v>
      </c>
    </row>
    <row r="42" spans="2:11" ht="39" x14ac:dyDescent="0.25">
      <c r="G42" s="15" t="str">
        <f ca="1">_xlfn.FORMULATEXT(H42)</f>
        <v>=TIMEVALUE("22-August-2015 2:50 PM")</v>
      </c>
      <c r="H42" s="21">
        <f>TIMEVALUE("22-August-2015 2:50 PM")</f>
        <v>0.61805555555474712</v>
      </c>
      <c r="I42" s="29" t="s">
        <v>587</v>
      </c>
    </row>
    <row r="49" spans="2:9" x14ac:dyDescent="0.25">
      <c r="B49" s="96" t="s">
        <v>137</v>
      </c>
      <c r="C49" s="96"/>
    </row>
    <row r="51" spans="2:9" ht="22.5" x14ac:dyDescent="0.3">
      <c r="B51" s="28" t="s">
        <v>588</v>
      </c>
      <c r="C51" s="22"/>
      <c r="D51" s="22"/>
      <c r="E51" s="22"/>
      <c r="F51" s="22"/>
      <c r="G51" s="23"/>
      <c r="H51" s="3"/>
      <c r="I51" s="57"/>
    </row>
    <row r="52" spans="2:9" x14ac:dyDescent="0.25">
      <c r="B52" s="5" t="s">
        <v>589</v>
      </c>
      <c r="C52" s="6"/>
      <c r="D52" s="6"/>
      <c r="E52" s="6"/>
      <c r="F52" s="6"/>
      <c r="G52" s="6"/>
      <c r="H52" s="6"/>
      <c r="I52" s="7"/>
    </row>
    <row r="54" spans="2:9" x14ac:dyDescent="0.25">
      <c r="G54" s="14" t="s">
        <v>214</v>
      </c>
      <c r="H54" s="14" t="s">
        <v>102</v>
      </c>
      <c r="I54" s="14" t="s">
        <v>104</v>
      </c>
    </row>
    <row r="55" spans="2:9" x14ac:dyDescent="0.25">
      <c r="G55" s="15" t="str">
        <f ca="1">_xlfn.FORMULATEXT(H55)</f>
        <v>=NOW()</v>
      </c>
      <c r="H55" s="19">
        <f ca="1">NOW()</f>
        <v>43342.702405787037</v>
      </c>
      <c r="I55" s="29" t="s">
        <v>590</v>
      </c>
    </row>
    <row r="56" spans="2:9" x14ac:dyDescent="0.25">
      <c r="G56" s="15" t="str">
        <f ca="1">_xlfn.FORMULATEXT(H56)</f>
        <v>=NOW()+7</v>
      </c>
      <c r="H56" s="19">
        <f ca="1">NOW()+7</f>
        <v>43349.702405787037</v>
      </c>
      <c r="I56" s="29" t="s">
        <v>591</v>
      </c>
    </row>
    <row r="65" spans="2:9" x14ac:dyDescent="0.25">
      <c r="B65" s="96" t="s">
        <v>137</v>
      </c>
      <c r="C65" s="96"/>
    </row>
    <row r="67" spans="2:9" ht="22.5" x14ac:dyDescent="0.3">
      <c r="B67" s="28" t="s">
        <v>592</v>
      </c>
      <c r="C67" s="22"/>
      <c r="D67" s="22"/>
      <c r="E67" s="22"/>
      <c r="F67" s="22"/>
      <c r="G67" s="23"/>
      <c r="H67" s="3"/>
      <c r="I67" s="57"/>
    </row>
    <row r="68" spans="2:9" x14ac:dyDescent="0.25">
      <c r="B68" s="5" t="s">
        <v>593</v>
      </c>
      <c r="C68" s="6"/>
      <c r="D68" s="6"/>
      <c r="E68" s="6"/>
      <c r="F68" s="6"/>
      <c r="G68" s="6"/>
      <c r="H68" s="6"/>
      <c r="I68" s="7"/>
    </row>
    <row r="70" spans="2:9" x14ac:dyDescent="0.25">
      <c r="G70" s="14" t="s">
        <v>214</v>
      </c>
      <c r="H70" s="14" t="s">
        <v>102</v>
      </c>
      <c r="I70" s="14" t="s">
        <v>104</v>
      </c>
    </row>
    <row r="71" spans="2:9" x14ac:dyDescent="0.25">
      <c r="G71" s="15"/>
      <c r="H71" s="18">
        <f ca="1">TODAY()</f>
        <v>43342</v>
      </c>
      <c r="I71" s="29" t="s">
        <v>594</v>
      </c>
    </row>
    <row r="72" spans="2:9" x14ac:dyDescent="0.25">
      <c r="G72" s="15"/>
      <c r="H72" s="18">
        <f ca="1">TODAY()+7</f>
        <v>43349</v>
      </c>
      <c r="I72" s="29" t="s">
        <v>595</v>
      </c>
    </row>
    <row r="73" spans="2:9" x14ac:dyDescent="0.25">
      <c r="B73" s="96" t="s">
        <v>137</v>
      </c>
      <c r="C73" s="96"/>
    </row>
    <row r="75" spans="2:9" ht="22.5" x14ac:dyDescent="0.3">
      <c r="B75" s="28" t="s">
        <v>597</v>
      </c>
      <c r="C75" s="22"/>
      <c r="D75" s="22"/>
      <c r="E75" s="22"/>
      <c r="F75" s="22"/>
      <c r="G75" s="23"/>
      <c r="H75" s="3"/>
      <c r="I75" s="57"/>
    </row>
    <row r="76" spans="2:9" x14ac:dyDescent="0.25">
      <c r="B76" s="5" t="s">
        <v>598</v>
      </c>
      <c r="C76" s="6"/>
      <c r="D76" s="6"/>
      <c r="E76" s="6"/>
      <c r="F76" s="6"/>
      <c r="G76" s="6"/>
      <c r="H76" s="6"/>
      <c r="I76" s="7"/>
    </row>
    <row r="78" spans="2:9" x14ac:dyDescent="0.25">
      <c r="B78" s="14" t="s">
        <v>599</v>
      </c>
      <c r="C78" s="103" t="s">
        <v>600</v>
      </c>
      <c r="D78" s="104"/>
      <c r="E78" s="104"/>
      <c r="F78" s="104"/>
      <c r="G78" s="105"/>
      <c r="H78" s="14" t="s">
        <v>214</v>
      </c>
      <c r="I78" s="14" t="s">
        <v>102</v>
      </c>
    </row>
    <row r="79" spans="2:9" x14ac:dyDescent="0.25">
      <c r="B79" s="15" t="s">
        <v>602</v>
      </c>
      <c r="C79" s="18" t="s">
        <v>601</v>
      </c>
      <c r="D79" s="29"/>
      <c r="E79" s="15"/>
      <c r="F79" s="18"/>
      <c r="G79" s="29"/>
      <c r="H79" s="15" t="str">
        <f ca="1">_xlfn.FORMULATEXT(I79)</f>
        <v>=YEAR(NOW())</v>
      </c>
      <c r="I79" s="21">
        <f ca="1">YEAR(NOW())</f>
        <v>2018</v>
      </c>
    </row>
    <row r="80" spans="2:9" x14ac:dyDescent="0.25">
      <c r="B80" s="15" t="s">
        <v>603</v>
      </c>
      <c r="C80" s="18" t="s">
        <v>604</v>
      </c>
      <c r="D80" s="29"/>
      <c r="E80" s="15"/>
      <c r="F80" s="18"/>
      <c r="G80" s="29"/>
      <c r="H80" s="15" t="str">
        <f t="shared" ref="H80:H84" ca="1" si="1">_xlfn.FORMULATEXT(I80)</f>
        <v>=MONTH(NOW())</v>
      </c>
      <c r="I80" s="21">
        <f ca="1">MONTH(NOW())</f>
        <v>8</v>
      </c>
    </row>
    <row r="81" spans="2:9" x14ac:dyDescent="0.25">
      <c r="B81" s="15" t="s">
        <v>605</v>
      </c>
      <c r="C81" s="18" t="s">
        <v>606</v>
      </c>
      <c r="D81" s="29"/>
      <c r="E81" s="15"/>
      <c r="F81" s="18"/>
      <c r="G81" s="29"/>
      <c r="H81" s="15" t="str">
        <f t="shared" ca="1" si="1"/>
        <v>=DAY(NOW())</v>
      </c>
      <c r="I81" s="21">
        <f ca="1">DAY(NOW())</f>
        <v>30</v>
      </c>
    </row>
    <row r="82" spans="2:9" x14ac:dyDescent="0.25">
      <c r="B82" s="15" t="s">
        <v>607</v>
      </c>
      <c r="C82" s="18" t="s">
        <v>608</v>
      </c>
      <c r="D82" s="29"/>
      <c r="E82" s="15"/>
      <c r="F82" s="18"/>
      <c r="G82" s="29"/>
      <c r="H82" s="15" t="str">
        <f t="shared" ca="1" si="1"/>
        <v>=HOUR(NOW())</v>
      </c>
      <c r="I82" s="21">
        <f ca="1">HOUR(NOW())</f>
        <v>16</v>
      </c>
    </row>
    <row r="83" spans="2:9" x14ac:dyDescent="0.25">
      <c r="B83" s="15" t="s">
        <v>609</v>
      </c>
      <c r="C83" s="18" t="s">
        <v>610</v>
      </c>
      <c r="D83" s="29"/>
      <c r="E83" s="15"/>
      <c r="F83" s="77"/>
      <c r="G83" s="78"/>
      <c r="H83" s="15" t="str">
        <f t="shared" ca="1" si="1"/>
        <v>=MINUTE(NOW())</v>
      </c>
      <c r="I83" s="21">
        <f ca="1">MINUTE(NOW())</f>
        <v>51</v>
      </c>
    </row>
    <row r="84" spans="2:9" x14ac:dyDescent="0.25">
      <c r="B84" s="15" t="s">
        <v>611</v>
      </c>
      <c r="C84" s="18" t="s">
        <v>612</v>
      </c>
      <c r="D84" s="29"/>
      <c r="E84" s="15"/>
      <c r="F84" s="77"/>
      <c r="G84" s="78"/>
      <c r="H84" s="15" t="str">
        <f t="shared" ca="1" si="1"/>
        <v>=SECOND(NOW())</v>
      </c>
      <c r="I84" s="21">
        <f ca="1">SECOND(NOW())</f>
        <v>28</v>
      </c>
    </row>
    <row r="93" spans="2:9" x14ac:dyDescent="0.25">
      <c r="B93" s="96" t="s">
        <v>137</v>
      </c>
      <c r="C93" s="96"/>
    </row>
    <row r="95" spans="2:9" ht="22.5" x14ac:dyDescent="0.3">
      <c r="B95" s="28" t="s">
        <v>613</v>
      </c>
      <c r="C95" s="22"/>
      <c r="D95" s="22"/>
      <c r="E95" s="22"/>
      <c r="F95" s="22"/>
      <c r="G95" s="23"/>
      <c r="H95" s="3"/>
      <c r="I95" s="57"/>
    </row>
    <row r="96" spans="2:9" x14ac:dyDescent="0.25">
      <c r="B96" s="5" t="s">
        <v>614</v>
      </c>
      <c r="C96" s="6"/>
      <c r="D96" s="6"/>
      <c r="E96" s="6"/>
      <c r="F96" s="6"/>
      <c r="G96" s="6"/>
      <c r="H96" s="6"/>
      <c r="I96" s="7"/>
    </row>
    <row r="98" spans="2:13" x14ac:dyDescent="0.25">
      <c r="B98" s="55" t="s">
        <v>615</v>
      </c>
      <c r="C98" s="103" t="s">
        <v>616</v>
      </c>
      <c r="D98" s="104"/>
      <c r="E98" s="104"/>
      <c r="F98" s="104"/>
      <c r="G98" s="105"/>
      <c r="H98" s="55" t="s">
        <v>214</v>
      </c>
      <c r="I98" s="73" t="s">
        <v>102</v>
      </c>
      <c r="J98" s="103" t="s">
        <v>104</v>
      </c>
      <c r="K98" s="104"/>
      <c r="L98" s="104"/>
      <c r="M98" s="105"/>
    </row>
    <row r="99" spans="2:13" ht="27" customHeight="1" x14ac:dyDescent="0.25">
      <c r="B99" s="72" t="s">
        <v>427</v>
      </c>
      <c r="C99" s="106" t="s">
        <v>617</v>
      </c>
      <c r="D99" s="107"/>
      <c r="E99" s="107"/>
      <c r="F99" s="107"/>
      <c r="G99" s="108"/>
      <c r="H99" s="21" t="str">
        <f ca="1">_xlfn.FORMULATEXT(I99)</f>
        <v>=WEEKDAY(NOW())</v>
      </c>
      <c r="I99" s="21">
        <f ca="1">WEEKDAY(NOW())</f>
        <v>5</v>
      </c>
      <c r="J99" s="109" t="s">
        <v>626</v>
      </c>
      <c r="K99" s="110"/>
      <c r="L99" s="110"/>
      <c r="M99" s="111"/>
    </row>
    <row r="100" spans="2:13" ht="27" customHeight="1" x14ac:dyDescent="0.25">
      <c r="B100" s="72">
        <v>2</v>
      </c>
      <c r="C100" s="18" t="s">
        <v>618</v>
      </c>
      <c r="D100" s="29"/>
      <c r="E100" s="15"/>
      <c r="F100" s="18"/>
      <c r="G100" s="29"/>
      <c r="H100" s="21" t="str">
        <f t="shared" ref="H100" ca="1" si="2">_xlfn.FORMULATEXT(I100)</f>
        <v>=WEEKDAY(NOW(), 16)</v>
      </c>
      <c r="I100" s="21">
        <f ca="1">WEEKDAY(NOW(), 16)</f>
        <v>6</v>
      </c>
      <c r="J100" s="112" t="s">
        <v>627</v>
      </c>
      <c r="K100" s="113"/>
      <c r="L100" s="113"/>
      <c r="M100" s="114"/>
    </row>
    <row r="101" spans="2:13" x14ac:dyDescent="0.25">
      <c r="B101" s="72">
        <v>3</v>
      </c>
      <c r="C101" s="18" t="s">
        <v>619</v>
      </c>
      <c r="D101" s="29"/>
      <c r="E101" s="15"/>
      <c r="F101" s="18"/>
      <c r="G101" s="29"/>
      <c r="J101" s="100"/>
      <c r="K101" s="100"/>
      <c r="L101" s="100"/>
      <c r="M101" s="100"/>
    </row>
    <row r="102" spans="2:13" x14ac:dyDescent="0.25">
      <c r="B102" s="72">
        <v>11</v>
      </c>
      <c r="C102" s="18" t="s">
        <v>618</v>
      </c>
      <c r="D102" s="29"/>
      <c r="E102" s="15"/>
      <c r="F102" s="18"/>
      <c r="G102" s="29"/>
      <c r="J102" s="100"/>
      <c r="K102" s="100"/>
      <c r="L102" s="100"/>
      <c r="M102" s="100"/>
    </row>
    <row r="103" spans="2:13" x14ac:dyDescent="0.25">
      <c r="B103" s="72">
        <v>12</v>
      </c>
      <c r="C103" s="18" t="s">
        <v>620</v>
      </c>
      <c r="D103" s="29"/>
      <c r="E103" s="15"/>
      <c r="F103" s="18"/>
      <c r="G103" s="29"/>
      <c r="J103" s="100"/>
      <c r="K103" s="100"/>
      <c r="L103" s="100"/>
      <c r="M103" s="100"/>
    </row>
    <row r="104" spans="2:13" x14ac:dyDescent="0.25">
      <c r="B104" s="72">
        <v>13</v>
      </c>
      <c r="C104" s="18" t="s">
        <v>621</v>
      </c>
      <c r="D104" s="29"/>
      <c r="E104" s="15"/>
      <c r="F104" s="18"/>
      <c r="G104" s="29"/>
      <c r="J104" s="100"/>
      <c r="K104" s="100"/>
      <c r="L104" s="100"/>
      <c r="M104" s="100"/>
    </row>
    <row r="105" spans="2:13" x14ac:dyDescent="0.25">
      <c r="B105" s="72">
        <v>14</v>
      </c>
      <c r="C105" s="18" t="s">
        <v>622</v>
      </c>
      <c r="D105" s="29"/>
      <c r="E105" s="15"/>
      <c r="F105" s="18"/>
      <c r="G105" s="29"/>
    </row>
    <row r="106" spans="2:13" x14ac:dyDescent="0.25">
      <c r="B106" s="72">
        <v>15</v>
      </c>
      <c r="C106" s="18" t="s">
        <v>623</v>
      </c>
      <c r="D106" s="29"/>
      <c r="E106" s="15"/>
      <c r="F106" s="18"/>
      <c r="G106" s="29"/>
    </row>
    <row r="107" spans="2:13" x14ac:dyDescent="0.25">
      <c r="B107" s="72">
        <v>16</v>
      </c>
      <c r="C107" s="18" t="s">
        <v>624</v>
      </c>
      <c r="D107" s="29"/>
      <c r="E107" s="15"/>
      <c r="F107" s="18"/>
      <c r="G107" s="29"/>
    </row>
    <row r="108" spans="2:13" x14ac:dyDescent="0.25">
      <c r="B108" s="72">
        <v>17</v>
      </c>
      <c r="C108" s="18" t="s">
        <v>625</v>
      </c>
      <c r="D108" s="29"/>
      <c r="E108" s="15"/>
      <c r="F108" s="18"/>
      <c r="G108" s="29"/>
    </row>
    <row r="116" spans="2:9" x14ac:dyDescent="0.25">
      <c r="B116" s="96" t="s">
        <v>137</v>
      </c>
      <c r="C116" s="96"/>
    </row>
    <row r="118" spans="2:9" ht="22.5" x14ac:dyDescent="0.3">
      <c r="B118" s="28" t="s">
        <v>628</v>
      </c>
      <c r="C118" s="22"/>
      <c r="D118" s="22"/>
      <c r="E118" s="22"/>
      <c r="F118" s="22"/>
      <c r="G118" s="23"/>
      <c r="H118" s="3"/>
      <c r="I118" s="57"/>
    </row>
    <row r="119" spans="2:9" x14ac:dyDescent="0.25">
      <c r="B119" s="5" t="s">
        <v>629</v>
      </c>
      <c r="C119" s="6"/>
      <c r="D119" s="6"/>
      <c r="E119" s="6"/>
      <c r="F119" s="6"/>
      <c r="G119" s="6"/>
      <c r="H119" s="6"/>
      <c r="I119" s="7"/>
    </row>
    <row r="121" spans="2:9" x14ac:dyDescent="0.25">
      <c r="B121" s="14" t="s">
        <v>630</v>
      </c>
      <c r="C121" s="14" t="s">
        <v>631</v>
      </c>
      <c r="G121" s="14" t="s">
        <v>214</v>
      </c>
      <c r="H121" s="14" t="s">
        <v>102</v>
      </c>
      <c r="I121" s="14" t="s">
        <v>104</v>
      </c>
    </row>
    <row r="122" spans="2:9" x14ac:dyDescent="0.25">
      <c r="B122" s="18">
        <v>42310</v>
      </c>
      <c r="C122" s="18">
        <v>29779</v>
      </c>
      <c r="G122" s="18" t="str">
        <f ca="1">_xlfn.FORMULATEXT(H122)</f>
        <v>=DAYS(B122, C122)</v>
      </c>
      <c r="H122" s="21">
        <f>_xlfn.DAYS(B122, C122)</f>
        <v>12531</v>
      </c>
      <c r="I122" s="18" t="s">
        <v>645</v>
      </c>
    </row>
    <row r="123" spans="2:9" x14ac:dyDescent="0.25">
      <c r="G123" s="18" t="str">
        <f ca="1">_xlfn.FORMULATEXT(H123)</f>
        <v>=DAYS("2 Nov, 2015", "12 July, 1981")</v>
      </c>
      <c r="H123" s="21" t="e">
        <f>_xlfn.DAYS("2 Nov, 2015", "12 July, 1981")</f>
        <v>#VALUE!</v>
      </c>
      <c r="I123" s="18" t="s">
        <v>645</v>
      </c>
    </row>
    <row r="124" spans="2:9" x14ac:dyDescent="0.25">
      <c r="B124" s="96"/>
      <c r="C124" s="96"/>
    </row>
    <row r="132" spans="2:9" x14ac:dyDescent="0.25">
      <c r="B132" s="96" t="s">
        <v>137</v>
      </c>
      <c r="C132" s="96"/>
    </row>
    <row r="134" spans="2:9" ht="22.5" x14ac:dyDescent="0.3">
      <c r="B134" s="28" t="s">
        <v>638</v>
      </c>
      <c r="C134" s="22"/>
      <c r="D134" s="22"/>
      <c r="E134" s="22"/>
      <c r="F134" s="22"/>
      <c r="G134" s="23"/>
      <c r="H134" s="3"/>
      <c r="I134" s="57"/>
    </row>
    <row r="135" spans="2:9" x14ac:dyDescent="0.25">
      <c r="B135" s="5" t="s">
        <v>639</v>
      </c>
      <c r="C135" s="6"/>
      <c r="D135" s="6"/>
      <c r="E135" s="6"/>
      <c r="F135" s="6"/>
      <c r="G135" s="6"/>
      <c r="H135" s="6"/>
      <c r="I135" s="7"/>
    </row>
    <row r="137" spans="2:9" x14ac:dyDescent="0.25">
      <c r="B137" s="14" t="s">
        <v>640</v>
      </c>
      <c r="C137" s="75" t="s">
        <v>641</v>
      </c>
      <c r="D137" s="76"/>
      <c r="G137" s="14" t="s">
        <v>214</v>
      </c>
      <c r="H137" s="14" t="s">
        <v>102</v>
      </c>
      <c r="I137" s="14" t="s">
        <v>104</v>
      </c>
    </row>
    <row r="138" spans="2:9" ht="26.25" x14ac:dyDescent="0.25">
      <c r="B138" s="18">
        <v>40918</v>
      </c>
      <c r="C138" s="101" t="s">
        <v>642</v>
      </c>
      <c r="D138" s="102"/>
      <c r="G138" s="15" t="str">
        <f ca="1">_xlfn.FORMULATEXT(H138)</f>
        <v>=NETWORKDAYS(B138, B139)</v>
      </c>
      <c r="H138" s="21">
        <f>NETWORKDAYS(B138, B139)</f>
        <v>496</v>
      </c>
      <c r="I138" s="29" t="s">
        <v>646</v>
      </c>
    </row>
    <row r="139" spans="2:9" ht="26.25" x14ac:dyDescent="0.25">
      <c r="B139" s="18">
        <v>41611</v>
      </c>
      <c r="C139" s="101" t="s">
        <v>643</v>
      </c>
      <c r="D139" s="102"/>
      <c r="G139" s="15" t="str">
        <f ca="1">_xlfn.FORMULATEXT(H139)</f>
        <v>=NETWORKDAYS(B138, B139, B140:B142)</v>
      </c>
      <c r="H139" s="21">
        <f>NETWORKDAYS(B138, B139, B140:B142)</f>
        <v>493</v>
      </c>
      <c r="I139" s="29" t="s">
        <v>647</v>
      </c>
    </row>
    <row r="140" spans="2:9" x14ac:dyDescent="0.25">
      <c r="B140" s="18">
        <v>41235</v>
      </c>
      <c r="C140" s="101" t="s">
        <v>644</v>
      </c>
      <c r="D140" s="102"/>
    </row>
    <row r="141" spans="2:9" x14ac:dyDescent="0.25">
      <c r="B141" s="18">
        <v>41011</v>
      </c>
      <c r="C141" s="101" t="s">
        <v>644</v>
      </c>
      <c r="D141" s="102"/>
    </row>
    <row r="142" spans="2:9" x14ac:dyDescent="0.25">
      <c r="B142" s="18">
        <v>41295</v>
      </c>
      <c r="C142" s="101" t="s">
        <v>644</v>
      </c>
      <c r="D142" s="102"/>
    </row>
    <row r="145" spans="2:9" x14ac:dyDescent="0.25">
      <c r="B145" s="96" t="s">
        <v>137</v>
      </c>
      <c r="C145" s="96"/>
    </row>
    <row r="149" spans="2:9" ht="22.5" x14ac:dyDescent="0.3">
      <c r="B149" s="28" t="s">
        <v>632</v>
      </c>
      <c r="C149" s="22"/>
      <c r="D149" s="22"/>
      <c r="E149" s="22"/>
      <c r="F149" s="22"/>
      <c r="G149" s="23"/>
      <c r="H149" s="3"/>
      <c r="I149" s="57"/>
    </row>
    <row r="150" spans="2:9" x14ac:dyDescent="0.25">
      <c r="B150" s="5" t="s">
        <v>633</v>
      </c>
      <c r="C150" s="6"/>
      <c r="D150" s="6"/>
      <c r="E150" s="6"/>
      <c r="F150" s="6"/>
      <c r="G150" s="6"/>
      <c r="H150" s="6"/>
      <c r="I150" s="7"/>
    </row>
    <row r="152" spans="2:9" x14ac:dyDescent="0.25">
      <c r="B152" s="14" t="s">
        <v>631</v>
      </c>
      <c r="C152" s="18">
        <v>41945</v>
      </c>
      <c r="D152" s="18"/>
      <c r="E152" s="18"/>
      <c r="G152" s="14" t="s">
        <v>214</v>
      </c>
      <c r="H152" s="14" t="s">
        <v>102</v>
      </c>
      <c r="I152" s="14" t="s">
        <v>104</v>
      </c>
    </row>
    <row r="153" spans="2:9" ht="26.25" x14ac:dyDescent="0.25">
      <c r="B153" s="14" t="s">
        <v>634</v>
      </c>
      <c r="C153" s="21">
        <v>200</v>
      </c>
      <c r="D153" s="18"/>
      <c r="E153" s="18"/>
      <c r="G153" s="21" t="str">
        <f ca="1">_xlfn.FORMULATEXT(H153)</f>
        <v>=WORKDAY(C152, C153)</v>
      </c>
      <c r="H153" s="18">
        <f>WORKDAY(C152, C153)</f>
        <v>42223</v>
      </c>
      <c r="I153" s="71" t="s">
        <v>636</v>
      </c>
    </row>
    <row r="154" spans="2:9" ht="26.25" x14ac:dyDescent="0.25">
      <c r="B154" s="14" t="s">
        <v>635</v>
      </c>
      <c r="C154" s="18">
        <v>42262</v>
      </c>
      <c r="D154" s="18">
        <v>41989</v>
      </c>
      <c r="E154" s="18">
        <v>41724</v>
      </c>
      <c r="G154" s="21" t="str">
        <f ca="1">_xlfn.FORMULATEXT(H154)</f>
        <v>=WORKDAY(C152, C153, C154:E154)</v>
      </c>
      <c r="H154" s="18">
        <f>WORKDAY(C152, C153, C154:E154)</f>
        <v>42226</v>
      </c>
      <c r="I154" s="71" t="s">
        <v>637</v>
      </c>
    </row>
    <row r="163" spans="2:3" x14ac:dyDescent="0.25">
      <c r="B163" s="96" t="s">
        <v>137</v>
      </c>
      <c r="C163" s="96"/>
    </row>
  </sheetData>
  <mergeCells count="27">
    <mergeCell ref="B11:C11"/>
    <mergeCell ref="B20:C20"/>
    <mergeCell ref="B34:C34"/>
    <mergeCell ref="B49:C49"/>
    <mergeCell ref="B65:C65"/>
    <mergeCell ref="J103:M103"/>
    <mergeCell ref="C98:G98"/>
    <mergeCell ref="B73:C73"/>
    <mergeCell ref="C78:G78"/>
    <mergeCell ref="B93:C93"/>
    <mergeCell ref="C99:G99"/>
    <mergeCell ref="J99:M99"/>
    <mergeCell ref="J98:M98"/>
    <mergeCell ref="J100:M100"/>
    <mergeCell ref="J101:M101"/>
    <mergeCell ref="J102:M102"/>
    <mergeCell ref="J104:M104"/>
    <mergeCell ref="B116:C116"/>
    <mergeCell ref="B124:C124"/>
    <mergeCell ref="B132:C132"/>
    <mergeCell ref="B163:C163"/>
    <mergeCell ref="C138:D138"/>
    <mergeCell ref="C139:D139"/>
    <mergeCell ref="C140:D140"/>
    <mergeCell ref="C141:D141"/>
    <mergeCell ref="C142:D142"/>
    <mergeCell ref="B145:C14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s>
  <pageMargins left="0.7" right="0.7" top="0.75" bottom="0.75" header="0.3" footer="0.3"/>
  <pageSetup paperSize="9" orientation="portrait" horizontalDpi="300" verticalDpi="300" r:id="rId1"/>
  <ignoredErrors>
    <ignoredError sqref="H7"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G1" sqref="G1"/>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95"/>
    </row>
    <row r="2" spans="2:9" ht="22.5" x14ac:dyDescent="0.3">
      <c r="B2" s="28" t="s">
        <v>648</v>
      </c>
      <c r="C2" s="22"/>
      <c r="D2" s="22"/>
      <c r="E2" s="22"/>
      <c r="F2" s="22"/>
      <c r="G2" s="22"/>
      <c r="H2" s="22"/>
      <c r="I2" s="24"/>
    </row>
    <row r="3" spans="2:9" x14ac:dyDescent="0.2">
      <c r="B3" s="5" t="s">
        <v>655</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656</v>
      </c>
    </row>
    <row r="7" spans="2:9" x14ac:dyDescent="0.2">
      <c r="G7" s="15" t="str">
        <f ca="1">_xlfn.FORMULATEXT(H7)</f>
        <v>=AREAS((B2:D4,E5,F6:I9))</v>
      </c>
      <c r="H7" s="15">
        <f>AREAS((B2:D4,E5,F6:I9))</f>
        <v>3</v>
      </c>
      <c r="I7" s="15" t="s">
        <v>656</v>
      </c>
    </row>
    <row r="8" spans="2:9" x14ac:dyDescent="0.2">
      <c r="B8" s="96" t="s">
        <v>137</v>
      </c>
      <c r="C8" s="96"/>
      <c r="G8" s="15" t="str">
        <f ca="1">_xlfn.FORMULATEXT(H8)</f>
        <v>=AREAS(B2:D4 B2)</v>
      </c>
      <c r="H8" s="15">
        <f>AREAS(B2:D4 B2)</f>
        <v>1</v>
      </c>
      <c r="I8" s="15" t="s">
        <v>656</v>
      </c>
    </row>
    <row r="10" spans="2:9" ht="22.5" x14ac:dyDescent="0.3">
      <c r="B10" s="28" t="s">
        <v>659</v>
      </c>
      <c r="C10" s="22"/>
      <c r="D10" s="22"/>
      <c r="E10" s="22"/>
      <c r="F10" s="22"/>
      <c r="G10" s="22"/>
      <c r="H10" s="22"/>
      <c r="I10" s="24"/>
    </row>
    <row r="11" spans="2:9" x14ac:dyDescent="0.2">
      <c r="B11" s="5" t="s">
        <v>660</v>
      </c>
      <c r="C11" s="6"/>
      <c r="D11" s="6"/>
      <c r="E11" s="6"/>
      <c r="F11" s="6"/>
      <c r="G11" s="6"/>
      <c r="H11" s="6"/>
      <c r="I11" s="7"/>
    </row>
    <row r="13" spans="2:9" x14ac:dyDescent="0.2">
      <c r="G13" s="14" t="s">
        <v>214</v>
      </c>
      <c r="H13" s="34" t="s">
        <v>102</v>
      </c>
      <c r="I13" s="34" t="s">
        <v>104</v>
      </c>
    </row>
    <row r="14" spans="2:9" ht="25.5" x14ac:dyDescent="0.2">
      <c r="G14" s="15" t="str">
        <f ca="1">_xlfn.FORMULATEXT(H14)</f>
        <v>=CHAR(65)</v>
      </c>
      <c r="H14" s="15" t="str">
        <f>CHAR(65)</f>
        <v>A</v>
      </c>
      <c r="I14" s="29" t="s">
        <v>661</v>
      </c>
    </row>
    <row r="15" spans="2:9" ht="25.5" x14ac:dyDescent="0.2">
      <c r="B15" s="96" t="s">
        <v>137</v>
      </c>
      <c r="C15" s="96"/>
      <c r="G15" s="15" t="str">
        <f ca="1">_xlfn.FORMULATEXT(H15)</f>
        <v>=CHAR(33)</v>
      </c>
      <c r="H15" s="15" t="str">
        <f>CHAR(33)</f>
        <v>!</v>
      </c>
      <c r="I15" s="29" t="s">
        <v>662</v>
      </c>
    </row>
    <row r="17" spans="2:9" ht="22.5" x14ac:dyDescent="0.3">
      <c r="B17" s="28" t="s">
        <v>677</v>
      </c>
      <c r="C17" s="22"/>
      <c r="D17" s="22"/>
      <c r="E17" s="22"/>
      <c r="F17" s="22"/>
      <c r="G17" s="22"/>
      <c r="H17" s="22"/>
      <c r="I17" s="24"/>
    </row>
    <row r="18" spans="2:9" x14ac:dyDescent="0.2">
      <c r="B18" s="5" t="s">
        <v>678</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679</v>
      </c>
    </row>
    <row r="22" spans="2:9" ht="25.5" x14ac:dyDescent="0.2">
      <c r="G22" s="15" t="str">
        <f ca="1">_xlfn.FORMULATEXT(H22)</f>
        <v>=CODE("Marissa")</v>
      </c>
      <c r="H22" s="15">
        <f>CODE("Marissa")</f>
        <v>77</v>
      </c>
      <c r="I22" s="29" t="s">
        <v>680</v>
      </c>
    </row>
    <row r="23" spans="2:9" x14ac:dyDescent="0.2">
      <c r="G23" s="15" t="str">
        <f ca="1">_xlfn.FORMULATEXT(H23)</f>
        <v>=CODE("!")</v>
      </c>
      <c r="H23" s="15">
        <f>CODE("!")</f>
        <v>33</v>
      </c>
      <c r="I23" s="29" t="s">
        <v>681</v>
      </c>
    </row>
    <row r="24" spans="2:9" x14ac:dyDescent="0.2">
      <c r="B24" s="96" t="s">
        <v>137</v>
      </c>
      <c r="C24" s="96"/>
      <c r="G24" s="15" t="str">
        <f ca="1">_xlfn.FORMULATEXT(H24)</f>
        <v>=CODE("?")</v>
      </c>
      <c r="H24" s="15">
        <f>CODE("?")</f>
        <v>63</v>
      </c>
      <c r="I24" s="29" t="s">
        <v>682</v>
      </c>
    </row>
    <row r="27" spans="2:9" ht="22.5" x14ac:dyDescent="0.3">
      <c r="B27" s="28" t="s">
        <v>663</v>
      </c>
      <c r="C27" s="22"/>
      <c r="D27" s="22"/>
      <c r="E27" s="22"/>
      <c r="F27" s="22"/>
      <c r="G27" s="22"/>
      <c r="H27" s="22"/>
      <c r="I27" s="24"/>
    </row>
    <row r="28" spans="2:9" x14ac:dyDescent="0.2">
      <c r="B28" s="5" t="s">
        <v>664</v>
      </c>
      <c r="C28" s="6"/>
      <c r="D28" s="6"/>
      <c r="E28" s="6"/>
      <c r="F28" s="6"/>
      <c r="G28" s="6"/>
      <c r="H28" s="6"/>
      <c r="I28" s="7"/>
    </row>
    <row r="29" spans="2:9" x14ac:dyDescent="0.2">
      <c r="B29" s="5" t="s">
        <v>665</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G32" s="15" t="str">
        <f ca="1">_xlfn.FORMULATEXT(H32)</f>
        <v>=CLEAN(B32)</v>
      </c>
      <c r="H32" s="15" t="str">
        <f>CLEAN(B32)</f>
        <v>Sales Data</v>
      </c>
      <c r="I32" s="29" t="s">
        <v>666</v>
      </c>
    </row>
    <row r="34" spans="2:9" x14ac:dyDescent="0.2">
      <c r="B34" s="96" t="s">
        <v>137</v>
      </c>
      <c r="C34" s="96"/>
    </row>
    <row r="36" spans="2:9" ht="22.5" x14ac:dyDescent="0.3">
      <c r="B36" s="28" t="s">
        <v>750</v>
      </c>
      <c r="C36" s="22"/>
      <c r="D36" s="22"/>
      <c r="E36" s="22"/>
      <c r="F36" s="22"/>
      <c r="G36" s="22"/>
      <c r="H36" s="22"/>
      <c r="I36" s="24"/>
    </row>
    <row r="37" spans="2:9" x14ac:dyDescent="0.2">
      <c r="B37" s="5" t="s">
        <v>751</v>
      </c>
      <c r="C37" s="6"/>
      <c r="D37" s="6"/>
      <c r="E37" s="6"/>
      <c r="F37" s="6"/>
      <c r="G37" s="6"/>
      <c r="H37" s="6"/>
      <c r="I37" s="7"/>
    </row>
    <row r="39" spans="2:9" x14ac:dyDescent="0.2">
      <c r="B39" s="14" t="s">
        <v>399</v>
      </c>
      <c r="G39" s="14" t="s">
        <v>214</v>
      </c>
      <c r="H39" s="34" t="s">
        <v>102</v>
      </c>
      <c r="I39" s="34" t="s">
        <v>104</v>
      </c>
    </row>
    <row r="40" spans="2:9" ht="25.5" x14ac:dyDescent="0.2">
      <c r="B40" s="15" t="s">
        <v>752</v>
      </c>
      <c r="G40" s="15" t="str">
        <f ca="1">_xlfn.FORMULATEXT(H40)</f>
        <v>=TRIM(B40)</v>
      </c>
      <c r="H40" s="15" t="str">
        <f>TRIM(B40)</f>
        <v>Excel Dashboard</v>
      </c>
      <c r="I40" s="29" t="s">
        <v>754</v>
      </c>
    </row>
    <row r="41" spans="2:9" ht="25.5" x14ac:dyDescent="0.2">
      <c r="B41" s="15" t="s">
        <v>753</v>
      </c>
      <c r="G41" s="15" t="str">
        <f ca="1">_xlfn.FORMULATEXT(H41)</f>
        <v>=TRIM("      Titas     Gas    ")</v>
      </c>
      <c r="H41" s="15" t="str">
        <f>TRIM("      Titas     Gas    ")</f>
        <v>Titas Gas</v>
      </c>
      <c r="I41" s="29" t="s">
        <v>754</v>
      </c>
    </row>
    <row r="43" spans="2:9" x14ac:dyDescent="0.2">
      <c r="B43" s="96" t="s">
        <v>137</v>
      </c>
      <c r="C43" s="96"/>
    </row>
    <row r="46" spans="2:9" ht="22.5" x14ac:dyDescent="0.3">
      <c r="B46" s="28" t="s">
        <v>667</v>
      </c>
      <c r="C46" s="22"/>
      <c r="D46" s="22"/>
      <c r="E46" s="22"/>
      <c r="F46" s="22"/>
      <c r="G46" s="22"/>
      <c r="H46" s="22"/>
      <c r="I46" s="24"/>
    </row>
    <row r="47" spans="2:9" x14ac:dyDescent="0.2">
      <c r="B47" s="5" t="s">
        <v>668</v>
      </c>
      <c r="C47" s="6"/>
      <c r="D47" s="6"/>
      <c r="E47" s="6"/>
      <c r="F47" s="6"/>
      <c r="G47" s="6"/>
      <c r="H47" s="6"/>
      <c r="I47" s="7"/>
    </row>
    <row r="49" spans="2:9" x14ac:dyDescent="0.2">
      <c r="B49" s="14" t="s">
        <v>399</v>
      </c>
      <c r="G49" s="14" t="s">
        <v>214</v>
      </c>
      <c r="H49" s="34" t="s">
        <v>102</v>
      </c>
      <c r="I49" s="34" t="s">
        <v>104</v>
      </c>
    </row>
    <row r="50" spans="2:9" x14ac:dyDescent="0.2">
      <c r="B50" s="15" t="s">
        <v>669</v>
      </c>
      <c r="G50" s="15" t="str">
        <f ca="1">_xlfn.FORMULATEXT(H50)</f>
        <v>=LEN(B50)</v>
      </c>
      <c r="H50" s="15">
        <f>LEN(B50)</f>
        <v>15</v>
      </c>
      <c r="I50" s="29" t="s">
        <v>673</v>
      </c>
    </row>
    <row r="51" spans="2:9" x14ac:dyDescent="0.2">
      <c r="B51" s="15"/>
      <c r="G51" s="15" t="str">
        <f ca="1">_xlfn.FORMULATEXT(H51)</f>
        <v>=LEN(B51)</v>
      </c>
      <c r="H51" s="15">
        <f>LEN(B51)</f>
        <v>0</v>
      </c>
      <c r="I51" s="29" t="s">
        <v>674</v>
      </c>
    </row>
    <row r="52" spans="2:9" x14ac:dyDescent="0.2">
      <c r="B52" s="15" t="s">
        <v>672</v>
      </c>
      <c r="G52" s="15" t="str">
        <f ca="1">_xlfn.FORMULATEXT(H52)</f>
        <v>=LEN(B52)</v>
      </c>
      <c r="H52" s="15">
        <f>LEN(B52)</f>
        <v>4</v>
      </c>
      <c r="I52" s="29" t="s">
        <v>675</v>
      </c>
    </row>
    <row r="53" spans="2:9" x14ac:dyDescent="0.2">
      <c r="B53" s="15" t="s">
        <v>670</v>
      </c>
      <c r="G53" s="15" t="str">
        <f ca="1">_xlfn.FORMULATEXT(H53)</f>
        <v>=LEN(B54)</v>
      </c>
      <c r="H53" s="15">
        <f>LEN(B54)</f>
        <v>10</v>
      </c>
      <c r="I53" s="29" t="s">
        <v>676</v>
      </c>
    </row>
    <row r="54" spans="2:9" x14ac:dyDescent="0.2">
      <c r="B54" s="15" t="s">
        <v>671</v>
      </c>
    </row>
    <row r="56" spans="2:9" x14ac:dyDescent="0.2">
      <c r="B56" s="96" t="s">
        <v>137</v>
      </c>
      <c r="C56" s="96"/>
    </row>
    <row r="58" spans="2:9" ht="22.5" x14ac:dyDescent="0.3">
      <c r="B58" s="28" t="s">
        <v>683</v>
      </c>
      <c r="C58" s="22"/>
      <c r="D58" s="22"/>
      <c r="E58" s="22"/>
      <c r="F58" s="22"/>
      <c r="G58" s="22"/>
      <c r="H58" s="22"/>
      <c r="I58" s="24"/>
    </row>
    <row r="59" spans="2:9" x14ac:dyDescent="0.2">
      <c r="B59" s="5" t="s">
        <v>684</v>
      </c>
      <c r="C59" s="6"/>
      <c r="D59" s="6"/>
      <c r="E59" s="6"/>
      <c r="F59" s="6"/>
      <c r="G59" s="6"/>
      <c r="H59" s="6"/>
      <c r="I59" s="7"/>
    </row>
    <row r="60" spans="2:9" ht="22.5" x14ac:dyDescent="0.3">
      <c r="B60" s="28" t="s">
        <v>685</v>
      </c>
      <c r="C60" s="22"/>
      <c r="D60" s="22"/>
      <c r="E60" s="22"/>
      <c r="F60" s="22"/>
      <c r="G60" s="22"/>
      <c r="H60" s="22"/>
      <c r="I60" s="24"/>
    </row>
    <row r="61" spans="2:9" x14ac:dyDescent="0.2">
      <c r="B61" s="5" t="s">
        <v>686</v>
      </c>
      <c r="C61" s="6"/>
      <c r="D61" s="6"/>
      <c r="E61" s="6"/>
      <c r="F61" s="6"/>
      <c r="G61" s="6"/>
      <c r="H61" s="6"/>
      <c r="I61" s="7"/>
    </row>
    <row r="63" spans="2:9" x14ac:dyDescent="0.2">
      <c r="G63" s="14" t="s">
        <v>214</v>
      </c>
      <c r="H63" s="34" t="s">
        <v>102</v>
      </c>
      <c r="I63" s="34" t="s">
        <v>104</v>
      </c>
    </row>
    <row r="64" spans="2:9" ht="38.25" x14ac:dyDescent="0.2">
      <c r="G64" s="15" t="str">
        <f ca="1">_xlfn.FORMULATEXT(H64)</f>
        <v>=COLUMN()</v>
      </c>
      <c r="H64" s="15">
        <f>COLUMN()</f>
        <v>8</v>
      </c>
      <c r="I64" s="29" t="s">
        <v>687</v>
      </c>
    </row>
    <row r="65" spans="2:9" x14ac:dyDescent="0.2">
      <c r="G65" s="15" t="str">
        <f ca="1">_xlfn.FORMULATEXT(H65)</f>
        <v>=COLUMN(B30)</v>
      </c>
      <c r="H65" s="15">
        <f>COLUMN(B30)</f>
        <v>2</v>
      </c>
      <c r="I65" s="29" t="s">
        <v>688</v>
      </c>
    </row>
    <row r="66" spans="2:9" ht="25.5" x14ac:dyDescent="0.2">
      <c r="G66" s="15" t="str">
        <f ca="1">_xlfn.FORMULATEXT(H66)</f>
        <v>=ROW()</v>
      </c>
      <c r="H66" s="15">
        <f>ROW()</f>
        <v>66</v>
      </c>
      <c r="I66" s="29" t="s">
        <v>689</v>
      </c>
    </row>
    <row r="67" spans="2:9" x14ac:dyDescent="0.2">
      <c r="B67" s="96" t="s">
        <v>137</v>
      </c>
      <c r="C67" s="96"/>
      <c r="G67" s="15" t="str">
        <f ca="1">_xlfn.FORMULATEXT(H67)</f>
        <v>=ROW(B30)</v>
      </c>
      <c r="H67" s="15">
        <f>ROW(B30)</f>
        <v>30</v>
      </c>
      <c r="I67" s="29" t="s">
        <v>690</v>
      </c>
    </row>
    <row r="69" spans="2:9" ht="22.5" x14ac:dyDescent="0.3">
      <c r="B69" s="28" t="s">
        <v>691</v>
      </c>
      <c r="C69" s="22"/>
      <c r="D69" s="22"/>
      <c r="E69" s="22"/>
      <c r="F69" s="22"/>
      <c r="G69" s="22"/>
      <c r="H69" s="22"/>
      <c r="I69" s="24"/>
    </row>
    <row r="70" spans="2:9" x14ac:dyDescent="0.2">
      <c r="B70" s="5" t="s">
        <v>692</v>
      </c>
      <c r="C70" s="6"/>
      <c r="D70" s="6"/>
      <c r="E70" s="6"/>
      <c r="F70" s="6"/>
      <c r="G70" s="6"/>
      <c r="H70" s="6"/>
      <c r="I70" s="7"/>
    </row>
    <row r="72" spans="2:9" x14ac:dyDescent="0.2">
      <c r="B72" s="14" t="s">
        <v>693</v>
      </c>
      <c r="C72" s="34" t="s">
        <v>694</v>
      </c>
      <c r="G72" s="14" t="s">
        <v>214</v>
      </c>
      <c r="H72" s="34" t="s">
        <v>102</v>
      </c>
      <c r="I72" s="34" t="s">
        <v>104</v>
      </c>
    </row>
    <row r="73" spans="2:9" x14ac:dyDescent="0.2">
      <c r="B73" s="15" t="s">
        <v>517</v>
      </c>
      <c r="C73" s="15" t="s">
        <v>695</v>
      </c>
      <c r="G73" s="15" t="str">
        <f ca="1">_xlfn.FORMULATEXT(H73)</f>
        <v>=EXACT(B73, C73)</v>
      </c>
      <c r="H73" s="15" t="b">
        <f>EXACT(B73, C73)</f>
        <v>0</v>
      </c>
      <c r="I73" s="29" t="s">
        <v>698</v>
      </c>
    </row>
    <row r="74" spans="2:9" x14ac:dyDescent="0.2">
      <c r="B74" s="15" t="s">
        <v>517</v>
      </c>
      <c r="C74" s="15" t="s">
        <v>696</v>
      </c>
      <c r="G74" s="15" t="str">
        <f ca="1">_xlfn.FORMULATEXT(H74)</f>
        <v>=EXACT(B74, C74)</v>
      </c>
      <c r="H74" s="15" t="b">
        <f>EXACT(B74, C74)</f>
        <v>0</v>
      </c>
      <c r="I74" s="29" t="s">
        <v>698</v>
      </c>
    </row>
    <row r="75" spans="2:9" ht="25.5" x14ac:dyDescent="0.2">
      <c r="B75" s="15" t="s">
        <v>517</v>
      </c>
      <c r="C75" s="15" t="s">
        <v>697</v>
      </c>
      <c r="G75" s="15" t="str">
        <f ca="1">_xlfn.FORMULATEXT(H75)</f>
        <v>=EXACT(B75, C75)</v>
      </c>
      <c r="H75" s="15" t="b">
        <f>EXACT(B75, C75)</f>
        <v>0</v>
      </c>
      <c r="I75" s="29" t="s">
        <v>699</v>
      </c>
    </row>
    <row r="76" spans="2:9" x14ac:dyDescent="0.2">
      <c r="B76" s="15" t="s">
        <v>517</v>
      </c>
      <c r="C76" s="15" t="s">
        <v>517</v>
      </c>
      <c r="G76" s="15" t="str">
        <f ca="1">_xlfn.FORMULATEXT(H76)</f>
        <v>=EXACT(B76, C76)</v>
      </c>
      <c r="H76" s="15" t="b">
        <f>EXACT(B76, C76)</f>
        <v>1</v>
      </c>
      <c r="I76" s="29" t="s">
        <v>700</v>
      </c>
    </row>
    <row r="78" spans="2:9" x14ac:dyDescent="0.2">
      <c r="B78" s="96" t="s">
        <v>137</v>
      </c>
      <c r="C78" s="96"/>
    </row>
    <row r="80" spans="2:9" ht="22.5" x14ac:dyDescent="0.3">
      <c r="B80" s="28" t="s">
        <v>701</v>
      </c>
      <c r="C80" s="22"/>
      <c r="D80" s="22"/>
      <c r="E80" s="22"/>
      <c r="F80" s="22"/>
      <c r="G80" s="22"/>
      <c r="H80" s="22"/>
      <c r="I80" s="24"/>
    </row>
    <row r="81" spans="2:9" x14ac:dyDescent="0.2">
      <c r="B81" s="5" t="s">
        <v>702</v>
      </c>
      <c r="C81" s="6"/>
      <c r="D81" s="6"/>
      <c r="E81" s="6"/>
      <c r="F81" s="6"/>
      <c r="G81" s="6"/>
      <c r="H81" s="6"/>
      <c r="I81" s="7"/>
    </row>
    <row r="83" spans="2:9" x14ac:dyDescent="0.2">
      <c r="B83" s="14" t="s">
        <v>103</v>
      </c>
      <c r="G83" s="14" t="s">
        <v>214</v>
      </c>
      <c r="H83" s="34" t="s">
        <v>102</v>
      </c>
      <c r="I83" s="34" t="s">
        <v>104</v>
      </c>
    </row>
    <row r="84" spans="2:9" ht="25.5" x14ac:dyDescent="0.2">
      <c r="B84" s="15">
        <f>SUM(5, 10, 15, 50)</f>
        <v>80</v>
      </c>
      <c r="G84" s="15" t="str">
        <f ca="1">_xlfn.FORMULATEXT(H84)</f>
        <v>=FORMULATEXT(B84)</v>
      </c>
      <c r="H84" s="15" t="str">
        <f ca="1">_xlfn.FORMULATEXT(B84)</f>
        <v>=SUM(5, 10, 15, 50)</v>
      </c>
      <c r="I84" s="29" t="s">
        <v>703</v>
      </c>
    </row>
    <row r="85" spans="2:9" ht="25.5" x14ac:dyDescent="0.2">
      <c r="B85" s="19">
        <f ca="1">NOW()</f>
        <v>43342.702405787037</v>
      </c>
      <c r="G85" s="15" t="str">
        <f ca="1">_xlfn.FORMULATEXT(H85)</f>
        <v>=FORMULATEXT(B85)</v>
      </c>
      <c r="H85" s="15" t="str">
        <f ca="1">_xlfn.FORMULATEXT(B85)</f>
        <v>=NOW()</v>
      </c>
      <c r="I85" s="29" t="s">
        <v>704</v>
      </c>
    </row>
    <row r="86" spans="2:9" ht="25.5" x14ac:dyDescent="0.2">
      <c r="B86" s="18">
        <f ca="1">TODAY()</f>
        <v>43342</v>
      </c>
      <c r="G86" s="15" t="str">
        <f ca="1">_xlfn.FORMULATEXT(H86)</f>
        <v>=FORMULATEXT(B86)</v>
      </c>
      <c r="H86" s="15" t="str">
        <f ca="1">_xlfn.FORMULATEXT(B86)</f>
        <v>=TODAY()</v>
      </c>
      <c r="I86" s="29" t="s">
        <v>705</v>
      </c>
    </row>
    <row r="105" spans="2:9" x14ac:dyDescent="0.2">
      <c r="B105" s="96" t="s">
        <v>137</v>
      </c>
      <c r="C105" s="96"/>
    </row>
    <row r="107" spans="2:9" ht="22.5" x14ac:dyDescent="0.3">
      <c r="B107" s="28" t="s">
        <v>706</v>
      </c>
      <c r="C107" s="22"/>
      <c r="D107" s="22"/>
      <c r="E107" s="22"/>
      <c r="F107" s="22"/>
      <c r="G107" s="22"/>
      <c r="H107" s="22"/>
      <c r="I107" s="24"/>
    </row>
    <row r="108" spans="2:9" x14ac:dyDescent="0.2">
      <c r="B108" s="5" t="s">
        <v>710</v>
      </c>
      <c r="C108" s="6"/>
      <c r="D108" s="6"/>
      <c r="E108" s="6"/>
      <c r="F108" s="6"/>
      <c r="G108" s="6"/>
      <c r="H108" s="6"/>
      <c r="I108" s="7"/>
    </row>
    <row r="109" spans="2:9" ht="22.5" x14ac:dyDescent="0.3">
      <c r="B109" s="28" t="s">
        <v>707</v>
      </c>
      <c r="C109" s="22"/>
      <c r="D109" s="22"/>
      <c r="E109" s="22"/>
      <c r="F109" s="22"/>
      <c r="G109" s="22"/>
      <c r="H109" s="22"/>
      <c r="I109" s="24"/>
    </row>
    <row r="110" spans="2:9" x14ac:dyDescent="0.2">
      <c r="B110" s="5" t="s">
        <v>708</v>
      </c>
      <c r="C110" s="6"/>
      <c r="D110" s="6"/>
      <c r="E110" s="6"/>
      <c r="F110" s="6"/>
      <c r="G110" s="6"/>
      <c r="H110" s="6"/>
      <c r="I110" s="7"/>
    </row>
    <row r="111" spans="2:9" ht="22.5" x14ac:dyDescent="0.3">
      <c r="B111" s="28" t="s">
        <v>709</v>
      </c>
      <c r="C111" s="22"/>
      <c r="D111" s="22"/>
      <c r="E111" s="22"/>
      <c r="F111" s="22"/>
      <c r="G111" s="22"/>
      <c r="H111" s="22"/>
      <c r="I111" s="24"/>
    </row>
    <row r="112" spans="2:9" x14ac:dyDescent="0.2">
      <c r="B112" s="5" t="s">
        <v>711</v>
      </c>
      <c r="C112" s="6"/>
      <c r="D112" s="6"/>
      <c r="E112" s="6"/>
      <c r="F112" s="6"/>
      <c r="G112" s="6"/>
      <c r="H112" s="6"/>
      <c r="I112" s="7"/>
    </row>
    <row r="115" spans="2:9" x14ac:dyDescent="0.2">
      <c r="B115" s="14" t="s">
        <v>399</v>
      </c>
      <c r="G115" s="14" t="s">
        <v>214</v>
      </c>
      <c r="H115" s="34" t="s">
        <v>714</v>
      </c>
      <c r="I115" s="34" t="s">
        <v>104</v>
      </c>
    </row>
    <row r="116" spans="2:9" x14ac:dyDescent="0.2">
      <c r="B116" s="15" t="s">
        <v>712</v>
      </c>
      <c r="G116" s="15" t="str">
        <f t="shared" ref="G116:G121" ca="1" si="0">_xlfn.FORMULATEXT(H116)</f>
        <v>=LEFT(B116, 5)</v>
      </c>
      <c r="H116" s="15" t="str">
        <f>LEFT(B116, 5)</f>
        <v>Excel</v>
      </c>
      <c r="I116" s="29" t="s">
        <v>717</v>
      </c>
    </row>
    <row r="117" spans="2:9" x14ac:dyDescent="0.2">
      <c r="B117" s="15" t="s">
        <v>152</v>
      </c>
      <c r="G117" s="15" t="str">
        <f t="shared" ca="1" si="0"/>
        <v>=LEFT(B116, 30)</v>
      </c>
      <c r="H117" s="15" t="str">
        <f>LEFT(B116, 30)</f>
        <v>Excel Dashboard</v>
      </c>
      <c r="I117" s="29" t="s">
        <v>718</v>
      </c>
    </row>
    <row r="118" spans="2:9" x14ac:dyDescent="0.2">
      <c r="B118" s="15" t="s">
        <v>713</v>
      </c>
      <c r="G118" s="15" t="str">
        <f t="shared" ca="1" si="0"/>
        <v>=MID(B116, 7, 25)</v>
      </c>
      <c r="H118" s="15" t="str">
        <f>MID(B116, 7, 25)</f>
        <v>Dashboard</v>
      </c>
      <c r="I118" s="29" t="s">
        <v>716</v>
      </c>
    </row>
    <row r="119" spans="2:9" ht="25.5" x14ac:dyDescent="0.2">
      <c r="G119" s="15" t="str">
        <f t="shared" ca="1" si="0"/>
        <v>=MID(B116, 50, 5)</v>
      </c>
      <c r="H119" s="15" t="str">
        <f>MID(B116, 50, 5)</f>
        <v/>
      </c>
      <c r="I119" s="29" t="s">
        <v>715</v>
      </c>
    </row>
    <row r="120" spans="2:9" x14ac:dyDescent="0.2">
      <c r="G120" s="15" t="str">
        <f t="shared" ca="1" si="0"/>
        <v>=RIGHT(B116, 25)</v>
      </c>
      <c r="H120" s="15" t="str">
        <f>RIGHT(B116, 25)</f>
        <v>Excel Dashboard</v>
      </c>
      <c r="I120" s="29" t="s">
        <v>718</v>
      </c>
    </row>
    <row r="121" spans="2:9" ht="25.5" x14ac:dyDescent="0.2">
      <c r="G121" s="15" t="str">
        <f t="shared" ca="1" si="0"/>
        <v>=RIGHT(B118, 5)</v>
      </c>
      <c r="H121" s="15" t="str">
        <f>RIGHT(B118, 5)</f>
        <v>Tools</v>
      </c>
      <c r="I121" s="29" t="s">
        <v>719</v>
      </c>
    </row>
    <row r="142" spans="2:9" x14ac:dyDescent="0.2">
      <c r="B142" s="96" t="s">
        <v>137</v>
      </c>
      <c r="C142" s="96"/>
    </row>
    <row r="144" spans="2:9" ht="22.5" x14ac:dyDescent="0.3">
      <c r="B144" s="28" t="s">
        <v>720</v>
      </c>
      <c r="C144" s="22"/>
      <c r="D144" s="22"/>
      <c r="E144" s="22"/>
      <c r="F144" s="22"/>
      <c r="G144" s="22"/>
      <c r="H144" s="22"/>
      <c r="I144" s="24"/>
    </row>
    <row r="145" spans="2:9" x14ac:dyDescent="0.2">
      <c r="B145" s="5" t="s">
        <v>721</v>
      </c>
      <c r="C145" s="6"/>
      <c r="D145" s="6"/>
      <c r="E145" s="6"/>
      <c r="F145" s="6"/>
      <c r="G145" s="6"/>
      <c r="H145" s="6"/>
      <c r="I145" s="7"/>
    </row>
    <row r="146" spans="2:9" ht="22.5" x14ac:dyDescent="0.3">
      <c r="B146" s="28" t="s">
        <v>722</v>
      </c>
      <c r="C146" s="22"/>
      <c r="D146" s="22"/>
      <c r="E146" s="22"/>
      <c r="F146" s="22"/>
      <c r="G146" s="22"/>
      <c r="H146" s="22"/>
      <c r="I146" s="24"/>
    </row>
    <row r="147" spans="2:9" x14ac:dyDescent="0.2">
      <c r="B147" s="5" t="s">
        <v>723</v>
      </c>
      <c r="C147" s="6"/>
      <c r="D147" s="6"/>
      <c r="E147" s="6"/>
      <c r="F147" s="6"/>
      <c r="G147" s="6"/>
      <c r="H147" s="6"/>
      <c r="I147" s="7"/>
    </row>
    <row r="148" spans="2:9" ht="22.5" x14ac:dyDescent="0.3">
      <c r="B148" s="28" t="s">
        <v>724</v>
      </c>
      <c r="C148" s="22"/>
      <c r="D148" s="22"/>
      <c r="E148" s="22"/>
      <c r="F148" s="22"/>
      <c r="G148" s="22"/>
      <c r="H148" s="22"/>
      <c r="I148" s="24"/>
    </row>
    <row r="149" spans="2:9" x14ac:dyDescent="0.2">
      <c r="B149" s="5" t="s">
        <v>725</v>
      </c>
      <c r="C149" s="6"/>
      <c r="D149" s="6"/>
      <c r="E149" s="6"/>
      <c r="F149" s="6"/>
      <c r="G149" s="6"/>
      <c r="H149" s="6"/>
      <c r="I149" s="7"/>
    </row>
    <row r="151" spans="2:9" x14ac:dyDescent="0.2">
      <c r="B151" s="14" t="s">
        <v>399</v>
      </c>
      <c r="G151" s="14" t="s">
        <v>214</v>
      </c>
      <c r="H151" s="14" t="s">
        <v>102</v>
      </c>
      <c r="I151" s="14" t="s">
        <v>104</v>
      </c>
    </row>
    <row r="152" spans="2:9" x14ac:dyDescent="0.2">
      <c r="B152" s="15" t="s">
        <v>712</v>
      </c>
      <c r="G152" s="15" t="str">
        <f ca="1">_xlfn.FORMULATEXT(H152)</f>
        <v>=LOWER(B152)</v>
      </c>
      <c r="H152" s="15" t="str">
        <f>LOWER(B152)</f>
        <v>excel dashboard</v>
      </c>
      <c r="I152" s="15" t="s">
        <v>727</v>
      </c>
    </row>
    <row r="153" spans="2:9" ht="25.5" x14ac:dyDescent="0.2">
      <c r="B153" s="15" t="s">
        <v>726</v>
      </c>
      <c r="G153" s="15" t="str">
        <f ca="1">_xlfn.FORMULATEXT(H153)</f>
        <v>=PROPER(B153)</v>
      </c>
      <c r="H153" s="15" t="str">
        <f>PROPER(B153)</f>
        <v>Marissa Kawser</v>
      </c>
      <c r="I153" s="29" t="s">
        <v>728</v>
      </c>
    </row>
    <row r="154" spans="2:9" x14ac:dyDescent="0.2">
      <c r="B154" s="15" t="s">
        <v>713</v>
      </c>
      <c r="G154" s="15" t="str">
        <f ca="1">_xlfn.FORMULATEXT(H154)</f>
        <v>=UPPER(B154)</v>
      </c>
      <c r="H154" s="15" t="str">
        <f>UPPER(B154)</f>
        <v>EXCEL BI TOOLS</v>
      </c>
      <c r="I154" s="15" t="s">
        <v>729</v>
      </c>
    </row>
    <row r="156" spans="2:9" x14ac:dyDescent="0.2">
      <c r="B156" s="96" t="s">
        <v>137</v>
      </c>
      <c r="C156" s="96"/>
    </row>
    <row r="158" spans="2:9" ht="22.5" x14ac:dyDescent="0.3">
      <c r="B158" s="28" t="s">
        <v>730</v>
      </c>
      <c r="C158" s="22"/>
      <c r="D158" s="22"/>
      <c r="E158" s="22"/>
      <c r="F158" s="22"/>
      <c r="G158" s="22"/>
      <c r="H158" s="22"/>
      <c r="I158" s="24"/>
    </row>
    <row r="159" spans="2:9" x14ac:dyDescent="0.2">
      <c r="B159" s="5" t="s">
        <v>731</v>
      </c>
      <c r="C159" s="6"/>
      <c r="D159" s="6"/>
      <c r="E159" s="6"/>
      <c r="F159" s="6"/>
      <c r="G159" s="6"/>
      <c r="H159" s="6"/>
      <c r="I159" s="7"/>
    </row>
    <row r="161" spans="2:11" x14ac:dyDescent="0.2">
      <c r="G161" s="14" t="s">
        <v>214</v>
      </c>
      <c r="H161" s="14" t="s">
        <v>102</v>
      </c>
      <c r="I161" s="14" t="s">
        <v>104</v>
      </c>
    </row>
    <row r="162" spans="2:11" ht="25.5" x14ac:dyDescent="0.2">
      <c r="G162" s="15" t="str">
        <f ca="1">_xlfn.FORMULATEXT(H162)</f>
        <v>=REPT("*-", 3)</v>
      </c>
      <c r="H162" s="15" t="str">
        <f>REPT("*-", 3)</f>
        <v>*-*-*-</v>
      </c>
      <c r="I162" s="29" t="s">
        <v>732</v>
      </c>
    </row>
    <row r="163" spans="2:11" ht="25.5" x14ac:dyDescent="0.2">
      <c r="G163" s="15" t="str">
        <f ca="1">_xlfn.FORMULATEXT(H163)</f>
        <v>=REPT("-",10)</v>
      </c>
      <c r="H163" s="15" t="str">
        <f>REPT("-",10)</f>
        <v>----------</v>
      </c>
      <c r="I163" s="29" t="s">
        <v>733</v>
      </c>
    </row>
    <row r="171" spans="2:11" x14ac:dyDescent="0.2">
      <c r="B171" s="96" t="s">
        <v>137</v>
      </c>
      <c r="C171" s="96"/>
    </row>
    <row r="173" spans="2:11" ht="22.5" x14ac:dyDescent="0.3">
      <c r="B173" s="28" t="s">
        <v>734</v>
      </c>
      <c r="C173" s="22"/>
      <c r="D173" s="22"/>
      <c r="E173" s="22"/>
      <c r="F173" s="22"/>
      <c r="G173" s="22"/>
      <c r="H173" s="22"/>
      <c r="I173" s="24"/>
      <c r="J173" s="74"/>
      <c r="K173" s="74"/>
    </row>
    <row r="174" spans="2:11" ht="15" x14ac:dyDescent="0.25">
      <c r="B174" s="5" t="s">
        <v>735</v>
      </c>
      <c r="C174" s="6"/>
      <c r="D174" s="6"/>
      <c r="E174" s="6"/>
      <c r="F174" s="6"/>
      <c r="G174" s="6"/>
      <c r="H174" s="6"/>
      <c r="I174" s="7"/>
      <c r="J174" s="74"/>
      <c r="K174" s="74"/>
    </row>
    <row r="176" spans="2:11" ht="15.75" x14ac:dyDescent="0.25">
      <c r="B176" s="79" t="s">
        <v>743</v>
      </c>
      <c r="C176" s="80"/>
      <c r="D176" s="80"/>
      <c r="E176" s="80"/>
      <c r="F176" s="80"/>
      <c r="G176" s="80"/>
      <c r="H176" s="80"/>
      <c r="I176" s="80"/>
      <c r="J176" s="80"/>
      <c r="K176" s="81"/>
    </row>
    <row r="177" spans="2:11" x14ac:dyDescent="0.2">
      <c r="B177" s="115" t="s">
        <v>748</v>
      </c>
      <c r="C177" s="116"/>
      <c r="D177" s="116"/>
      <c r="E177" s="116"/>
      <c r="F177" s="116"/>
      <c r="G177" s="116"/>
      <c r="H177" s="116"/>
      <c r="I177" s="116"/>
      <c r="J177" s="116"/>
      <c r="K177" s="117"/>
    </row>
    <row r="179" spans="2:11" x14ac:dyDescent="0.2">
      <c r="B179" s="14" t="s">
        <v>736</v>
      </c>
      <c r="G179" s="14" t="s">
        <v>214</v>
      </c>
      <c r="H179" s="14" t="s">
        <v>102</v>
      </c>
      <c r="I179" s="14" t="s">
        <v>104</v>
      </c>
    </row>
    <row r="180" spans="2:11" ht="25.5" x14ac:dyDescent="0.2">
      <c r="B180" s="15" t="s">
        <v>737</v>
      </c>
      <c r="G180" s="15" t="str">
        <f ca="1">_xlfn.FORMULATEXT(H180)</f>
        <v>=SHEET("LIST OF FUNCTIONS")</v>
      </c>
      <c r="H180" s="15">
        <f ca="1">_xlfn.SHEET("LIST OF FUNCTIONS")</f>
        <v>1</v>
      </c>
      <c r="I180" s="29" t="s">
        <v>739</v>
      </c>
    </row>
    <row r="181" spans="2:11" x14ac:dyDescent="0.2">
      <c r="B181" s="15" t="s">
        <v>738</v>
      </c>
      <c r="G181" s="15" t="str">
        <f ca="1">_xlfn.FORMULATEXT(H181)</f>
        <v>=SHEET()</v>
      </c>
      <c r="H181" s="15">
        <f ca="1">_xlfn.SHEET()</f>
        <v>9</v>
      </c>
      <c r="I181" s="29" t="s">
        <v>740</v>
      </c>
    </row>
    <row r="182" spans="2:11" ht="25.5" x14ac:dyDescent="0.2">
      <c r="B182" s="15" t="s">
        <v>6</v>
      </c>
      <c r="G182" s="15" t="str">
        <f ca="1">_xlfn.FORMULATEXT(H182)</f>
        <v>=SHEET(Sales_Data)</v>
      </c>
      <c r="H182" s="15">
        <f ca="1">_xlfn.SHEET(Sales_Data)</f>
        <v>7</v>
      </c>
      <c r="I182" s="29" t="s">
        <v>741</v>
      </c>
    </row>
    <row r="183" spans="2:11" ht="25.5" x14ac:dyDescent="0.2">
      <c r="G183" s="15" t="str">
        <f ca="1">_xlfn.FORMULATEXT(H183)</f>
        <v>=SHEET('DATE &amp; TIME'!B157)</v>
      </c>
      <c r="H183" s="15">
        <f ca="1">_xlfn.SHEET('DATE &amp; TIME'!B157)</f>
        <v>8</v>
      </c>
      <c r="I183" s="29" t="s">
        <v>742</v>
      </c>
    </row>
    <row r="195" spans="2:11" x14ac:dyDescent="0.2">
      <c r="B195" s="96" t="s">
        <v>137</v>
      </c>
      <c r="C195" s="96"/>
    </row>
    <row r="197" spans="2:11" ht="22.5" x14ac:dyDescent="0.3">
      <c r="B197" s="28" t="s">
        <v>744</v>
      </c>
      <c r="C197" s="22"/>
      <c r="D197" s="22"/>
      <c r="E197" s="22"/>
      <c r="F197" s="22"/>
      <c r="G197" s="22"/>
      <c r="H197" s="22"/>
      <c r="I197" s="24"/>
      <c r="J197" s="74"/>
      <c r="K197" s="74"/>
    </row>
    <row r="198" spans="2:11" ht="15" x14ac:dyDescent="0.25">
      <c r="B198" s="5" t="s">
        <v>745</v>
      </c>
      <c r="C198" s="6"/>
      <c r="D198" s="6"/>
      <c r="E198" s="6"/>
      <c r="F198" s="6"/>
      <c r="G198" s="6"/>
      <c r="H198" s="6"/>
      <c r="I198" s="7"/>
      <c r="J198" s="74"/>
      <c r="K198" s="74"/>
    </row>
    <row r="200" spans="2:11" ht="15.75" x14ac:dyDescent="0.25">
      <c r="B200" s="79" t="s">
        <v>746</v>
      </c>
      <c r="C200" s="80"/>
      <c r="D200" s="80"/>
      <c r="E200" s="80"/>
      <c r="F200" s="80"/>
      <c r="G200" s="80"/>
      <c r="H200" s="80"/>
      <c r="I200" s="80"/>
      <c r="J200" s="80"/>
      <c r="K200" s="81"/>
    </row>
    <row r="201" spans="2:11" ht="24" customHeight="1" x14ac:dyDescent="0.2">
      <c r="B201" s="118" t="s">
        <v>747</v>
      </c>
      <c r="C201" s="119"/>
      <c r="D201" s="119"/>
      <c r="E201" s="119"/>
      <c r="F201" s="119"/>
      <c r="G201" s="119"/>
      <c r="H201" s="119"/>
      <c r="I201" s="119"/>
      <c r="J201" s="119"/>
      <c r="K201" s="120"/>
    </row>
    <row r="203" spans="2:11" x14ac:dyDescent="0.2">
      <c r="G203" s="14" t="s">
        <v>214</v>
      </c>
      <c r="H203" s="14" t="s">
        <v>102</v>
      </c>
      <c r="I203" s="14" t="s">
        <v>104</v>
      </c>
    </row>
    <row r="204" spans="2:11" ht="25.5" x14ac:dyDescent="0.2">
      <c r="G204" s="15" t="str">
        <f ca="1">_xlfn.FORMULATEXT(H204)</f>
        <v>=SHEETS()</v>
      </c>
      <c r="H204" s="15">
        <f ca="1">_xlfn.SHEETS()</f>
        <v>11</v>
      </c>
      <c r="I204" s="29" t="s">
        <v>749</v>
      </c>
    </row>
    <row r="212" spans="2:9" x14ac:dyDescent="0.2">
      <c r="B212" s="96" t="s">
        <v>137</v>
      </c>
      <c r="C212" s="96"/>
    </row>
    <row r="214" spans="2:9" ht="22.5" x14ac:dyDescent="0.3">
      <c r="B214" s="28" t="s">
        <v>755</v>
      </c>
      <c r="C214" s="22"/>
      <c r="D214" s="22"/>
      <c r="E214" s="22"/>
      <c r="F214" s="22"/>
      <c r="G214" s="22"/>
      <c r="H214" s="22"/>
      <c r="I214" s="24"/>
    </row>
    <row r="215" spans="2:9" x14ac:dyDescent="0.2">
      <c r="B215" s="5" t="s">
        <v>756</v>
      </c>
      <c r="C215" s="6"/>
      <c r="D215" s="6"/>
      <c r="E215" s="6"/>
      <c r="F215" s="6"/>
      <c r="G215" s="6"/>
      <c r="H215" s="6"/>
      <c r="I215" s="7"/>
    </row>
    <row r="217" spans="2:9" x14ac:dyDescent="0.2">
      <c r="B217" s="14" t="s">
        <v>757</v>
      </c>
    </row>
    <row r="218" spans="2:9" ht="15.75" x14ac:dyDescent="0.25">
      <c r="B218" s="85">
        <v>1</v>
      </c>
    </row>
    <row r="219" spans="2:9" ht="15.75" x14ac:dyDescent="0.25">
      <c r="B219" s="85">
        <v>2</v>
      </c>
    </row>
    <row r="220" spans="2:9" ht="15.75" x14ac:dyDescent="0.25">
      <c r="B220" s="85">
        <v>3</v>
      </c>
    </row>
    <row r="222" spans="2:9" ht="15.75" x14ac:dyDescent="0.25">
      <c r="B222" s="14" t="s">
        <v>758</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18" t="s">
        <v>759</v>
      </c>
      <c r="G225" s="120"/>
    </row>
    <row r="226" spans="2:9" ht="40.5" customHeight="1" x14ac:dyDescent="0.25">
      <c r="B226" s="15" t="str">
        <f ca="1">_xlfn.FORMULATEXT(C226)</f>
        <v>{=TRANSPOSE(C222:E222)}</v>
      </c>
      <c r="C226" s="84">
        <f t="array" ref="C226:C228">TRANSPOSE(C222:E222)</f>
        <v>1</v>
      </c>
      <c r="D226" s="41"/>
      <c r="E226" s="4"/>
      <c r="F226" s="118" t="s">
        <v>760</v>
      </c>
      <c r="G226" s="120"/>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96" t="s">
        <v>137</v>
      </c>
      <c r="C230" s="96"/>
    </row>
    <row r="232" spans="2:9" ht="22.5" x14ac:dyDescent="0.3">
      <c r="B232" s="28" t="s">
        <v>761</v>
      </c>
      <c r="C232" s="22"/>
      <c r="D232" s="22"/>
      <c r="E232" s="22"/>
      <c r="F232" s="22"/>
      <c r="G232" s="22"/>
      <c r="H232" s="22"/>
      <c r="I232" s="24"/>
    </row>
    <row r="233" spans="2:9" x14ac:dyDescent="0.2">
      <c r="B233" s="5" t="s">
        <v>762</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G236" s="15" t="str">
        <f ca="1">_xlfn.FORMULATEXT(H236)</f>
        <v>=TYPE(B236)</v>
      </c>
      <c r="H236" s="15">
        <f>TYPE(B236)</f>
        <v>2</v>
      </c>
      <c r="I236" s="29" t="s">
        <v>764</v>
      </c>
    </row>
    <row r="237" spans="2:9" x14ac:dyDescent="0.2">
      <c r="G237" s="15" t="str">
        <f ca="1">_xlfn.FORMULATEXT(H237)</f>
        <v>=TYPE("Ms. "&amp;B236)</v>
      </c>
      <c r="H237" s="15">
        <f>TYPE("Ms. "&amp;B236)</f>
        <v>2</v>
      </c>
      <c r="I237" s="29" t="s">
        <v>765</v>
      </c>
    </row>
    <row r="238" spans="2:9" ht="25.5" x14ac:dyDescent="0.2">
      <c r="G238" s="15" t="str">
        <f ca="1">_xlfn.FORMULATEXT(H238)</f>
        <v>=TYPE(100/0)</v>
      </c>
      <c r="H238" s="15">
        <f>TYPE(100/0)</f>
        <v>16</v>
      </c>
      <c r="I238" s="29" t="s">
        <v>766</v>
      </c>
    </row>
    <row r="239" spans="2:9" x14ac:dyDescent="0.2">
      <c r="G239" s="15" t="str">
        <f ca="1">_xlfn.FORMULATEXT(H239)</f>
        <v>=TYPE({1,2;3,4})</v>
      </c>
      <c r="H239" s="15">
        <f>TYPE({1,2;3,4})</f>
        <v>64</v>
      </c>
      <c r="I239" s="29" t="s">
        <v>763</v>
      </c>
    </row>
    <row r="249" spans="2:9" x14ac:dyDescent="0.2">
      <c r="B249" s="96" t="s">
        <v>137</v>
      </c>
      <c r="C249" s="96"/>
    </row>
    <row r="251" spans="2:9" ht="22.5" x14ac:dyDescent="0.3">
      <c r="B251" s="28" t="s">
        <v>767</v>
      </c>
      <c r="C251" s="22"/>
      <c r="D251" s="22"/>
      <c r="E251" s="22"/>
      <c r="F251" s="22"/>
      <c r="G251" s="22"/>
      <c r="H251" s="22"/>
      <c r="I251" s="24"/>
    </row>
    <row r="252" spans="2:9" x14ac:dyDescent="0.2">
      <c r="B252" s="5" t="s">
        <v>768</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769</v>
      </c>
    </row>
    <row r="256" spans="2:9" x14ac:dyDescent="0.2">
      <c r="B256" s="65">
        <v>0.11493055555555555</v>
      </c>
      <c r="G256" s="15" t="str">
        <f ca="1">_xlfn.FORMULATEXT(H256)</f>
        <v>=VALUE(B256)</v>
      </c>
      <c r="H256" s="15">
        <f>VALUE(B256)</f>
        <v>0.11493055555555555</v>
      </c>
      <c r="I256" s="15" t="s">
        <v>770</v>
      </c>
    </row>
    <row r="260" spans="2:4" x14ac:dyDescent="0.2">
      <c r="D260" s="87"/>
    </row>
    <row r="265" spans="2:4" x14ac:dyDescent="0.2">
      <c r="B265" s="96" t="s">
        <v>137</v>
      </c>
      <c r="C265" s="96"/>
    </row>
    <row r="337" spans="2:2" x14ac:dyDescent="0.2">
      <c r="B337" s="1" t="s">
        <v>657</v>
      </c>
    </row>
    <row r="338" spans="2:2" x14ac:dyDescent="0.2">
      <c r="B338" s="1" t="s">
        <v>658</v>
      </c>
    </row>
  </sheetData>
  <mergeCells count="21">
    <mergeCell ref="B265:C265"/>
    <mergeCell ref="B212:C212"/>
    <mergeCell ref="F225:G225"/>
    <mergeCell ref="F226:G226"/>
    <mergeCell ref="B230:C230"/>
    <mergeCell ref="B249:C249"/>
    <mergeCell ref="B67:C67"/>
    <mergeCell ref="B195:C195"/>
    <mergeCell ref="B177:K177"/>
    <mergeCell ref="B201:K201"/>
    <mergeCell ref="B43:C43"/>
    <mergeCell ref="B78:C78"/>
    <mergeCell ref="B105:C105"/>
    <mergeCell ref="B142:C142"/>
    <mergeCell ref="B156:C156"/>
    <mergeCell ref="B171:C171"/>
    <mergeCell ref="B8:C8"/>
    <mergeCell ref="B15:C15"/>
    <mergeCell ref="B34:C34"/>
    <mergeCell ref="B24:C24"/>
    <mergeCell ref="B56:C56"/>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G1" sqref="G1"/>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95"/>
    </row>
    <row r="2" spans="2:9" s="1" customFormat="1" ht="22.5" x14ac:dyDescent="0.3">
      <c r="B2" s="28" t="s">
        <v>786</v>
      </c>
      <c r="C2" s="22"/>
      <c r="D2" s="22"/>
      <c r="E2" s="22"/>
      <c r="F2" s="22"/>
      <c r="G2" s="22"/>
      <c r="H2" s="22"/>
      <c r="I2" s="24"/>
    </row>
    <row r="3" spans="2:9" s="1" customFormat="1" ht="12.75" x14ac:dyDescent="0.2">
      <c r="B3" s="5" t="s">
        <v>787</v>
      </c>
      <c r="C3" s="6"/>
      <c r="D3" s="6"/>
      <c r="E3" s="6"/>
      <c r="F3" s="6"/>
      <c r="G3" s="6"/>
      <c r="H3" s="6"/>
      <c r="I3" s="7"/>
    </row>
    <row r="4" spans="2:9" s="1" customFormat="1" ht="12.75" x14ac:dyDescent="0.2">
      <c r="B4" s="5" t="s">
        <v>788</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G7" s="15" t="str">
        <f ca="1">_xlfn.FORMULATEXT(H7)</f>
        <v>=RANK(B8, B7:B11)</v>
      </c>
      <c r="H7" s="15">
        <f>RANK(B8, B7:B11)</f>
        <v>2</v>
      </c>
      <c r="I7" s="29" t="s">
        <v>789</v>
      </c>
    </row>
    <row r="8" spans="2:9" s="1" customFormat="1" ht="12.75" x14ac:dyDescent="0.2">
      <c r="B8" s="15">
        <v>3.5</v>
      </c>
      <c r="G8" s="15" t="str">
        <f ca="1">_xlfn.FORMULATEXT(H8)</f>
        <v>=RANK(B9, B7:B11)</v>
      </c>
      <c r="H8" s="15">
        <f>RANK(B9, B7:B11)</f>
        <v>2</v>
      </c>
      <c r="I8" s="29" t="s">
        <v>791</v>
      </c>
    </row>
    <row r="9" spans="2:9" s="1" customFormat="1" ht="12.75" x14ac:dyDescent="0.2">
      <c r="B9" s="15">
        <v>3.5</v>
      </c>
      <c r="G9" s="15" t="str">
        <f ca="1">_xlfn.FORMULATEXT(H9)</f>
        <v>=RANK(B10, B7:B11, 1)</v>
      </c>
      <c r="H9" s="15">
        <f>RANK(B10, B7:B11, 1)</f>
        <v>1</v>
      </c>
      <c r="I9" s="29" t="s">
        <v>790</v>
      </c>
    </row>
    <row r="10" spans="2:9" s="1" customFormat="1" ht="12.75" x14ac:dyDescent="0.2">
      <c r="B10" s="15">
        <v>1</v>
      </c>
      <c r="G10" s="15" t="str">
        <f ca="1">_xlfn.FORMULATEXT(H10)</f>
        <v>=RANK(B10, B7:B11, 0)</v>
      </c>
      <c r="H10" s="15">
        <f>RANK(B10, B7:B11, 0)</f>
        <v>5</v>
      </c>
      <c r="I10" s="29" t="s">
        <v>789</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96" t="s">
        <v>137</v>
      </c>
      <c r="C21" s="96"/>
    </row>
    <row r="22" spans="2:9" s="1" customFormat="1" ht="12.75" x14ac:dyDescent="0.2"/>
    <row r="23" spans="2:9" s="1" customFormat="1" ht="22.5" x14ac:dyDescent="0.3">
      <c r="B23" s="28" t="s">
        <v>792</v>
      </c>
      <c r="C23" s="22"/>
      <c r="D23" s="22"/>
      <c r="E23" s="22"/>
      <c r="F23" s="22"/>
      <c r="G23" s="22"/>
      <c r="H23" s="22"/>
      <c r="I23" s="24"/>
    </row>
    <row r="24" spans="2:9" s="1" customFormat="1" ht="12.75" x14ac:dyDescent="0.2">
      <c r="B24" s="5" t="s">
        <v>793</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794</v>
      </c>
    </row>
    <row r="28" spans="2:9" s="1" customFormat="1" ht="25.5" x14ac:dyDescent="0.2">
      <c r="B28" s="15">
        <v>90</v>
      </c>
      <c r="G28" s="15" t="str">
        <f ca="1">_xlfn.FORMULATEXT(H28)</f>
        <v>=RANK.AVG(B33, B27:B34, 1)</v>
      </c>
      <c r="H28" s="15">
        <f>_xlfn.RANK.AVG(B33, B27:B34, 1)</f>
        <v>1.5</v>
      </c>
      <c r="I28" s="29" t="s">
        <v>795</v>
      </c>
    </row>
    <row r="29" spans="2:9" s="1" customFormat="1" ht="25.5" x14ac:dyDescent="0.2">
      <c r="B29" s="15">
        <v>87</v>
      </c>
      <c r="G29" s="15" t="str">
        <f ca="1">_xlfn.FORMULATEXT(H29)</f>
        <v>=RANK.AVG(B34, B27:B34, 1)</v>
      </c>
      <c r="H29" s="15">
        <f>_xlfn.RANK.AVG(B34, B27:B34, 1)</f>
        <v>7.5</v>
      </c>
      <c r="I29" s="29" t="s">
        <v>796</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96" t="s">
        <v>137</v>
      </c>
      <c r="C36" s="96"/>
    </row>
    <row r="37" spans="2:9" s="1" customFormat="1" ht="12.75" x14ac:dyDescent="0.2"/>
    <row r="38" spans="2:9" s="1" customFormat="1" ht="22.5" x14ac:dyDescent="0.3">
      <c r="B38" s="28" t="s">
        <v>797</v>
      </c>
      <c r="C38" s="22"/>
      <c r="D38" s="22"/>
      <c r="E38" s="22"/>
      <c r="F38" s="22"/>
      <c r="G38" s="22"/>
      <c r="H38" s="22"/>
      <c r="I38" s="24"/>
    </row>
    <row r="39" spans="2:9" s="1" customFormat="1" ht="12.75" x14ac:dyDescent="0.2">
      <c r="B39" s="5" t="s">
        <v>798</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794</v>
      </c>
    </row>
    <row r="43" spans="2:9" s="1" customFormat="1" ht="25.5" x14ac:dyDescent="0.2">
      <c r="B43" s="15">
        <v>90</v>
      </c>
      <c r="G43" s="15" t="str">
        <f ca="1">_xlfn.FORMULATEXT(H43)</f>
        <v>=RANK.EQ(B48, B42:B49, 1)</v>
      </c>
      <c r="H43" s="15">
        <f>_xlfn.RANK.EQ(B48, B42:B49, 1)</f>
        <v>1</v>
      </c>
      <c r="I43" s="29" t="s">
        <v>799</v>
      </c>
    </row>
    <row r="44" spans="2:9" s="1" customFormat="1" ht="25.5" x14ac:dyDescent="0.2">
      <c r="B44" s="15">
        <v>87</v>
      </c>
      <c r="G44" s="15" t="str">
        <f ca="1">_xlfn.FORMULATEXT(H44)</f>
        <v>=RANK.EQ(B49, B42:B49, 1)</v>
      </c>
      <c r="H44" s="15">
        <f>_xlfn.RANK.EQ(B49, B42:B49, 1)</f>
        <v>7</v>
      </c>
      <c r="I44" s="29" t="s">
        <v>800</v>
      </c>
    </row>
    <row r="45" spans="2:9" s="1" customFormat="1" ht="25.5" x14ac:dyDescent="0.2">
      <c r="B45" s="15">
        <v>98</v>
      </c>
      <c r="G45" s="15"/>
      <c r="H45" s="15">
        <f>_xlfn.RANK.EQ(B45, B42:B49, 1)</f>
        <v>7</v>
      </c>
      <c r="I45" s="29" t="s">
        <v>800</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96" t="s">
        <v>137</v>
      </c>
      <c r="C54" s="96"/>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workbookViewId="0"/>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95"/>
    </row>
    <row r="2" spans="2:10" ht="22.5" x14ac:dyDescent="0.3">
      <c r="B2" s="28" t="s">
        <v>801</v>
      </c>
      <c r="C2" s="22"/>
      <c r="D2" s="22"/>
      <c r="E2" s="22"/>
      <c r="F2" s="22"/>
      <c r="G2" s="22"/>
      <c r="H2" s="22"/>
      <c r="I2" s="24"/>
      <c r="J2" s="74"/>
    </row>
    <row r="3" spans="2:10" x14ac:dyDescent="0.25">
      <c r="B3" s="5" t="s">
        <v>802</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803</v>
      </c>
    </row>
    <row r="7" spans="2:10" ht="26.25" x14ac:dyDescent="0.25">
      <c r="G7" s="15" t="str">
        <f t="shared" ref="G7:G8" ca="1" si="0">_xlfn.FORMULATEXT(H7)</f>
        <v>=AND(TRUE, FALSE, TRUE, TRUE, TRUE, TRUE)</v>
      </c>
      <c r="H7" s="15" t="b">
        <f>AND(TRUE, FALSE, TRUE, TRUE, TRUE, TRUE)</f>
        <v>0</v>
      </c>
      <c r="I7" s="29" t="s">
        <v>804</v>
      </c>
    </row>
    <row r="8" spans="2:10" ht="26.25" x14ac:dyDescent="0.25">
      <c r="G8" s="15" t="str">
        <f t="shared" ca="1" si="0"/>
        <v>=AND(1+2 = 3, 3+4 = 7)</v>
      </c>
      <c r="H8" s="15" t="b">
        <f>AND(1+2 = 3, 3+4 = 7)</f>
        <v>1</v>
      </c>
      <c r="I8" s="29" t="s">
        <v>803</v>
      </c>
    </row>
    <row r="16" spans="2:10" x14ac:dyDescent="0.25">
      <c r="B16" s="96" t="s">
        <v>137</v>
      </c>
      <c r="C16" s="96"/>
    </row>
    <row r="18" spans="2:10" ht="22.5" x14ac:dyDescent="0.3">
      <c r="B18" s="28" t="s">
        <v>805</v>
      </c>
      <c r="C18" s="22"/>
      <c r="D18" s="22"/>
      <c r="E18" s="22"/>
      <c r="F18" s="22"/>
      <c r="G18" s="22"/>
      <c r="H18" s="22"/>
      <c r="I18" s="24"/>
    </row>
    <row r="19" spans="2:10" x14ac:dyDescent="0.25">
      <c r="B19" s="5" t="s">
        <v>806</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807</v>
      </c>
      <c r="J22" s="74"/>
    </row>
    <row r="23" spans="2:10" x14ac:dyDescent="0.25">
      <c r="G23" s="15" t="str">
        <f t="shared" ref="G23:G25" ca="1" si="1">_xlfn.FORMULATEXT(H23)</f>
        <v>=OR(1+1=1,2+2=5)</v>
      </c>
      <c r="H23" s="15" t="b">
        <f>OR(1+1=1,2+2=5)</f>
        <v>0</v>
      </c>
      <c r="I23" s="29" t="s">
        <v>808</v>
      </c>
      <c r="J23" s="74"/>
    </row>
    <row r="24" spans="2:10" x14ac:dyDescent="0.25">
      <c r="G24" s="15" t="str">
        <f t="shared" ca="1" si="1"/>
        <v>=OR(TRUE,FALSE,TRUE)</v>
      </c>
      <c r="H24" s="15" t="b">
        <f>OR(TRUE,FALSE,TRUE)</f>
        <v>1</v>
      </c>
      <c r="I24" s="29" t="s">
        <v>809</v>
      </c>
      <c r="J24" s="74"/>
    </row>
    <row r="25" spans="2:10" x14ac:dyDescent="0.25">
      <c r="G25" s="15" t="str">
        <f t="shared" ca="1" si="1"/>
        <v>=IF(OR(1+1=1,2+2=5,5+5=10),"Answer if true","Answer if false")</v>
      </c>
      <c r="H25" s="15" t="str">
        <f>IF(OR(1+1=1,2+2=5,5+5=10),"Answer if true","Answer if false")</f>
        <v>Answer if true</v>
      </c>
      <c r="I25" s="30" t="s">
        <v>810</v>
      </c>
      <c r="J25" s="74"/>
    </row>
    <row r="33" spans="2:9" x14ac:dyDescent="0.25">
      <c r="B33" s="96" t="s">
        <v>137</v>
      </c>
      <c r="C33" s="96"/>
    </row>
    <row r="35" spans="2:9" ht="22.5" x14ac:dyDescent="0.3">
      <c r="B35" s="28" t="s">
        <v>811</v>
      </c>
      <c r="C35" s="22"/>
      <c r="D35" s="22"/>
      <c r="E35" s="22"/>
      <c r="F35" s="22"/>
      <c r="G35" s="22"/>
      <c r="H35" s="22"/>
      <c r="I35" s="24"/>
    </row>
    <row r="36" spans="2:9" x14ac:dyDescent="0.25">
      <c r="B36" s="5" t="s">
        <v>812</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813</v>
      </c>
    </row>
    <row r="40" spans="2:9" x14ac:dyDescent="0.25">
      <c r="G40" s="15" t="str">
        <f t="shared" ref="G40:G41" ca="1" si="2">_xlfn.FORMULATEXT(H40)</f>
        <v>=NOT(TRUE)</v>
      </c>
      <c r="H40" s="15" t="b">
        <f>NOT(TRUE)</f>
        <v>0</v>
      </c>
      <c r="I40" s="29" t="s">
        <v>814</v>
      </c>
    </row>
    <row r="41" spans="2:9" x14ac:dyDescent="0.25">
      <c r="B41" s="96" t="s">
        <v>137</v>
      </c>
      <c r="C41" s="96"/>
      <c r="G41" s="15" t="str">
        <f t="shared" ca="1" si="2"/>
        <v>=NOT(1+1 = 5)</v>
      </c>
      <c r="H41" s="15" t="b">
        <f>NOT(1+1 = 5)</f>
        <v>1</v>
      </c>
      <c r="I41" s="29" t="s">
        <v>813</v>
      </c>
    </row>
    <row r="43" spans="2:9" ht="22.5" x14ac:dyDescent="0.3">
      <c r="B43" s="28" t="s">
        <v>815</v>
      </c>
      <c r="C43" s="22"/>
      <c r="D43" s="22"/>
      <c r="E43" s="22"/>
      <c r="F43" s="22"/>
      <c r="G43" s="22"/>
      <c r="H43" s="22"/>
      <c r="I43" s="24"/>
    </row>
    <row r="44" spans="2:9" x14ac:dyDescent="0.25">
      <c r="B44" s="5" t="s">
        <v>816</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817</v>
      </c>
    </row>
    <row r="48" spans="2:9" ht="51.75" x14ac:dyDescent="0.25">
      <c r="G48" s="15" t="str">
        <f ca="1">_xlfn.FORMULATEXT(H48)</f>
        <v>=XOR(3&gt;12,4&gt;6)</v>
      </c>
      <c r="H48" s="15" t="b">
        <f>_xlfn.XOR(3&gt;12,4&gt;6)</f>
        <v>0</v>
      </c>
      <c r="I48" s="29" t="s">
        <v>818</v>
      </c>
    </row>
    <row r="49" spans="2:8" x14ac:dyDescent="0.25">
      <c r="H49" s="74"/>
    </row>
    <row r="51" spans="2:8" x14ac:dyDescent="0.25">
      <c r="H51" s="74"/>
    </row>
    <row r="52" spans="2:8" x14ac:dyDescent="0.25">
      <c r="H52" s="74"/>
    </row>
    <row r="57" spans="2:8" x14ac:dyDescent="0.25">
      <c r="B57" s="96" t="s">
        <v>137</v>
      </c>
      <c r="C57" s="96"/>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2018-08-30T11:21:29Z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DE365117@wipro.com</vt:lpwstr>
  </property>
  <property fmtid="{D5CDD505-2E9C-101B-9397-08002B2CF9AE}" pid="6" name="MSIP_Label_b9a70571-31c6-4603-80c1-ef2fb871a62a_SetDate">
    <vt:lpwstr>2018-08-30T16:51:25.7823896+05:30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