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4.xml" ContentType="application/vnd.openxmlformats-officedocument.spreadsheetml.pivotTab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pivotTables/pivotTable15.xml" ContentType="application/vnd.openxmlformats-officedocument.spreadsheetml.pivotTab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\Desktop\"/>
    </mc:Choice>
  </mc:AlternateContent>
  <xr:revisionPtr revIDLastSave="0" documentId="8_{70562DD2-987F-4DE4-A8DE-49687FE6948E}" xr6:coauthVersionLast="47" xr6:coauthVersionMax="47" xr10:uidLastSave="{00000000-0000-0000-0000-000000000000}"/>
  <bookViews>
    <workbookView xWindow="-108" yWindow="-108" windowWidth="23256" windowHeight="13176" tabRatio="798" activeTab="1" xr2:uid="{7BB2D025-B093-4762-BF40-EA08C7DBE0CE}"/>
  </bookViews>
  <sheets>
    <sheet name="Sheet8" sheetId="18" r:id="rId1"/>
    <sheet name="Stock Transfer" sheetId="4" r:id="rId2"/>
    <sheet name="OPN STK" sheetId="3" r:id="rId3"/>
    <sheet name="SKU Master" sheetId="1" r:id="rId4"/>
    <sheet name="madras ledger" sheetId="17" r:id="rId5"/>
    <sheet name="% increase from prev day" sheetId="15" r:id="rId6"/>
    <sheet name="Sheet10" sheetId="20" r:id="rId7"/>
    <sheet name="80-20" sheetId="19" r:id="rId8"/>
    <sheet name="Sales Data" sheetId="2" r:id="rId9"/>
    <sheet name="vol_rev_city wise" sheetId="16" r:id="rId10"/>
    <sheet name="relative sales" sheetId="13" r:id="rId11"/>
    <sheet name="city+day wise sales" sheetId="12" r:id="rId12"/>
    <sheet name="Inventary day wise" sheetId="11" r:id="rId13"/>
    <sheet name="Date wise Sales_Revenue" sheetId="9" r:id="rId14"/>
    <sheet name="Day wise turnover" sheetId="10" r:id="rId15"/>
    <sheet name="Vol_Rev" sheetId="7" r:id="rId16"/>
    <sheet name="volume" sheetId="6" r:id="rId17"/>
    <sheet name="revenue" sheetId="5" r:id="rId18"/>
  </sheets>
  <definedNames>
    <definedName name="_xlnm._FilterDatabase" localSheetId="17" hidden="1">revenue!$A$55:$B$85</definedName>
    <definedName name="_xlnm._FilterDatabase" localSheetId="9" hidden="1">'vol_rev_city wise'!$A$103:$D$196</definedName>
    <definedName name="_xlnm._FilterDatabase" localSheetId="16" hidden="1">volume!$A$41:$D$72</definedName>
    <definedName name="_xlchart.v1.0" hidden="1">volume!$A$42:$A$71</definedName>
    <definedName name="_xlchart.v1.1" hidden="1">volume!$B$41</definedName>
    <definedName name="_xlchart.v1.2" hidden="1">volume!$B$42:$B$71</definedName>
    <definedName name="_xlchart.v1.3" hidden="1">volume!$A$42:$A$71</definedName>
    <definedName name="_xlchart.v1.4" hidden="1">volume!$B$41</definedName>
    <definedName name="_xlchart.v1.5" hidden="1">volume!$B$42:$B$71</definedName>
  </definedNames>
  <calcPr calcId="191029"/>
  <pivotCaches>
    <pivotCache cacheId="11" r:id="rId19"/>
    <pivotCache cacheId="14" r:id="rId20"/>
    <pivotCache cacheId="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8" l="1"/>
  <c r="F4" i="19"/>
  <c r="G5" i="19"/>
  <c r="G6" i="19"/>
  <c r="G4" i="19"/>
  <c r="F6" i="19"/>
  <c r="F5" i="19"/>
  <c r="D35" i="18"/>
  <c r="H35" i="18"/>
  <c r="L35" i="18"/>
  <c r="P35" i="18"/>
  <c r="T35" i="18"/>
  <c r="X35" i="18"/>
  <c r="AB35" i="18"/>
  <c r="C4" i="18"/>
  <c r="AA35" i="18"/>
  <c r="W35" i="18"/>
  <c r="S35" i="18"/>
  <c r="O35" i="18"/>
  <c r="K5" i="18"/>
  <c r="K9" i="18"/>
  <c r="K13" i="18"/>
  <c r="K17" i="18"/>
  <c r="K21" i="18"/>
  <c r="K25" i="18"/>
  <c r="K29" i="18"/>
  <c r="K33" i="18"/>
  <c r="K35" i="18"/>
  <c r="W4" i="18"/>
  <c r="G4" i="18"/>
  <c r="G9" i="18"/>
  <c r="G13" i="18"/>
  <c r="G17" i="18"/>
  <c r="G21" i="18"/>
  <c r="G25" i="18"/>
  <c r="G29" i="18"/>
  <c r="G33" i="18"/>
  <c r="G35" i="18"/>
  <c r="I35" i="18" s="1"/>
  <c r="F35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B5" i="18"/>
  <c r="B7" i="18"/>
  <c r="B9" i="18"/>
  <c r="B11" i="18"/>
  <c r="B13" i="18"/>
  <c r="B15" i="18"/>
  <c r="B17" i="18"/>
  <c r="B19" i="18"/>
  <c r="B21" i="18"/>
  <c r="B23" i="18"/>
  <c r="B25" i="18"/>
  <c r="B27" i="18"/>
  <c r="B29" i="18"/>
  <c r="B33" i="18"/>
  <c r="A34" i="18"/>
  <c r="S34" i="18" s="1"/>
  <c r="A35" i="18"/>
  <c r="A32" i="18"/>
  <c r="A33" i="18"/>
  <c r="H33" i="18" s="1"/>
  <c r="A29" i="18"/>
  <c r="P29" i="18" s="1"/>
  <c r="A30" i="18"/>
  <c r="A31" i="18"/>
  <c r="O31" i="18" s="1"/>
  <c r="A25" i="18"/>
  <c r="S25" i="18" s="1"/>
  <c r="A26" i="18"/>
  <c r="S26" i="18" s="1"/>
  <c r="A27" i="18"/>
  <c r="A28" i="18"/>
  <c r="A5" i="18"/>
  <c r="AB5" i="18" s="1"/>
  <c r="A6" i="18"/>
  <c r="AA6" i="18" s="1"/>
  <c r="A7" i="18"/>
  <c r="A8" i="18"/>
  <c r="A9" i="18"/>
  <c r="S9" i="18" s="1"/>
  <c r="A10" i="18"/>
  <c r="S10" i="18" s="1"/>
  <c r="A11" i="18"/>
  <c r="A12" i="18"/>
  <c r="H12" i="18" s="1"/>
  <c r="A13" i="18"/>
  <c r="S13" i="18" s="1"/>
  <c r="A14" i="18"/>
  <c r="S14" i="18" s="1"/>
  <c r="A15" i="18"/>
  <c r="A16" i="18"/>
  <c r="AA16" i="18" s="1"/>
  <c r="A17" i="18"/>
  <c r="S17" i="18" s="1"/>
  <c r="A18" i="18"/>
  <c r="S18" i="18" s="1"/>
  <c r="A19" i="18"/>
  <c r="A20" i="18"/>
  <c r="A21" i="18"/>
  <c r="AB21" i="18" s="1"/>
  <c r="A22" i="18"/>
  <c r="S22" i="18" s="1"/>
  <c r="A23" i="18"/>
  <c r="A24" i="18"/>
  <c r="X24" i="18" s="1"/>
  <c r="A4" i="18"/>
  <c r="O4" i="18" s="1"/>
  <c r="D17" i="15"/>
  <c r="D16" i="15"/>
  <c r="D5" i="15"/>
  <c r="D6" i="15"/>
  <c r="D7" i="15"/>
  <c r="D8" i="15"/>
  <c r="D9" i="15"/>
  <c r="D10" i="15"/>
  <c r="D11" i="15"/>
  <c r="D12" i="15"/>
  <c r="D13" i="15"/>
  <c r="D14" i="15"/>
  <c r="D1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5" i="15"/>
  <c r="B86" i="5"/>
  <c r="B22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4" i="1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J5" i="11" s="1"/>
  <c r="E29" i="3"/>
  <c r="E30" i="3"/>
  <c r="E31" i="3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43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25" i="9"/>
  <c r="G1337" i="2"/>
  <c r="G134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8" i="2"/>
  <c r="G1339" i="2"/>
  <c r="G1340" i="2"/>
  <c r="G1342" i="2"/>
  <c r="G1343" i="2"/>
  <c r="G1344" i="2"/>
  <c r="G1345" i="2"/>
  <c r="G1346" i="2"/>
  <c r="G1347" i="2"/>
  <c r="G1348" i="2"/>
  <c r="G1349" i="2"/>
  <c r="G1350" i="2"/>
  <c r="G1351" i="2"/>
  <c r="I7" i="13"/>
  <c r="P20" i="18" l="1"/>
  <c r="L20" i="18"/>
  <c r="T20" i="18"/>
  <c r="H20" i="18"/>
  <c r="D20" i="18"/>
  <c r="AB20" i="18"/>
  <c r="P8" i="18"/>
  <c r="H8" i="18"/>
  <c r="T8" i="18"/>
  <c r="D8" i="18"/>
  <c r="AA8" i="18"/>
  <c r="AB8" i="18"/>
  <c r="P28" i="18"/>
  <c r="D28" i="18"/>
  <c r="T28" i="18"/>
  <c r="L28" i="18"/>
  <c r="AB28" i="18"/>
  <c r="P32" i="18"/>
  <c r="T32" i="18"/>
  <c r="L32" i="18"/>
  <c r="H32" i="18"/>
  <c r="AB32" i="18"/>
  <c r="O32" i="18"/>
  <c r="O24" i="18"/>
  <c r="O8" i="18"/>
  <c r="L23" i="18"/>
  <c r="D23" i="18"/>
  <c r="AB23" i="18"/>
  <c r="X23" i="18"/>
  <c r="L19" i="18"/>
  <c r="H19" i="18"/>
  <c r="P19" i="18"/>
  <c r="D19" i="18"/>
  <c r="AB19" i="18"/>
  <c r="X19" i="18"/>
  <c r="L15" i="18"/>
  <c r="H15" i="18"/>
  <c r="P15" i="18"/>
  <c r="AB15" i="18"/>
  <c r="D15" i="18"/>
  <c r="X15" i="18"/>
  <c r="L11" i="18"/>
  <c r="AB11" i="18"/>
  <c r="H11" i="18"/>
  <c r="P11" i="18"/>
  <c r="X11" i="18"/>
  <c r="L7" i="18"/>
  <c r="D7" i="18"/>
  <c r="AB7" i="18"/>
  <c r="X7" i="18"/>
  <c r="L27" i="18"/>
  <c r="AB27" i="18"/>
  <c r="H27" i="18"/>
  <c r="P27" i="18"/>
  <c r="X27" i="18"/>
  <c r="H30" i="18"/>
  <c r="L30" i="18"/>
  <c r="P30" i="18"/>
  <c r="AB30" i="18"/>
  <c r="D30" i="18"/>
  <c r="X30" i="18"/>
  <c r="T30" i="18"/>
  <c r="B32" i="18"/>
  <c r="B28" i="18"/>
  <c r="E28" i="18" s="1"/>
  <c r="B24" i="18"/>
  <c r="B20" i="18"/>
  <c r="E20" i="18" s="1"/>
  <c r="F20" i="18" s="1"/>
  <c r="B16" i="18"/>
  <c r="B12" i="18"/>
  <c r="B8" i="18"/>
  <c r="E8" i="18" s="1"/>
  <c r="J35" i="18"/>
  <c r="G32" i="18"/>
  <c r="G28" i="18"/>
  <c r="G24" i="18"/>
  <c r="G20" i="18"/>
  <c r="G16" i="18"/>
  <c r="G12" i="18"/>
  <c r="G8" i="18"/>
  <c r="K4" i="18"/>
  <c r="AA4" i="18"/>
  <c r="K32" i="18"/>
  <c r="K28" i="18"/>
  <c r="K24" i="18"/>
  <c r="K20" i="18"/>
  <c r="K16" i="18"/>
  <c r="K12" i="18"/>
  <c r="K8" i="18"/>
  <c r="O27" i="18"/>
  <c r="O23" i="18"/>
  <c r="O19" i="18"/>
  <c r="O15" i="18"/>
  <c r="O11" i="18"/>
  <c r="O7" i="18"/>
  <c r="S30" i="18"/>
  <c r="S6" i="18"/>
  <c r="W33" i="18"/>
  <c r="W29" i="18"/>
  <c r="W25" i="18"/>
  <c r="W21" i="18"/>
  <c r="W17" i="18"/>
  <c r="W13" i="18"/>
  <c r="W9" i="18"/>
  <c r="W5" i="18"/>
  <c r="AA32" i="18"/>
  <c r="AA28" i="18"/>
  <c r="AA24" i="18"/>
  <c r="AA20" i="18"/>
  <c r="AA11" i="18"/>
  <c r="X4" i="18"/>
  <c r="AB25" i="18"/>
  <c r="AB9" i="18"/>
  <c r="X28" i="18"/>
  <c r="X12" i="18"/>
  <c r="T27" i="18"/>
  <c r="T11" i="18"/>
  <c r="P7" i="18"/>
  <c r="L24" i="18"/>
  <c r="H17" i="18"/>
  <c r="D32" i="18"/>
  <c r="D11" i="18"/>
  <c r="P16" i="18"/>
  <c r="T16" i="18"/>
  <c r="L16" i="18"/>
  <c r="H16" i="18"/>
  <c r="AB16" i="18"/>
  <c r="L31" i="18"/>
  <c r="H31" i="18"/>
  <c r="P31" i="18"/>
  <c r="AB31" i="18"/>
  <c r="D31" i="18"/>
  <c r="X31" i="18"/>
  <c r="O12" i="18"/>
  <c r="H22" i="18"/>
  <c r="AB22" i="18"/>
  <c r="X22" i="18"/>
  <c r="L22" i="18"/>
  <c r="P22" i="18"/>
  <c r="T22" i="18"/>
  <c r="H18" i="18"/>
  <c r="D18" i="18"/>
  <c r="AB18" i="18"/>
  <c r="X18" i="18"/>
  <c r="T18" i="18"/>
  <c r="H14" i="18"/>
  <c r="L14" i="18"/>
  <c r="P14" i="18"/>
  <c r="AB14" i="18"/>
  <c r="D14" i="18"/>
  <c r="X14" i="18"/>
  <c r="T14" i="18"/>
  <c r="H10" i="18"/>
  <c r="AB10" i="18"/>
  <c r="L10" i="18"/>
  <c r="P10" i="18"/>
  <c r="X10" i="18"/>
  <c r="D10" i="18"/>
  <c r="T10" i="18"/>
  <c r="H6" i="18"/>
  <c r="AB6" i="18"/>
  <c r="X6" i="18"/>
  <c r="L6" i="18"/>
  <c r="P6" i="18"/>
  <c r="T6" i="18"/>
  <c r="H26" i="18"/>
  <c r="AB26" i="18"/>
  <c r="L26" i="18"/>
  <c r="P26" i="18"/>
  <c r="X26" i="18"/>
  <c r="D26" i="18"/>
  <c r="T26" i="18"/>
  <c r="D29" i="18"/>
  <c r="E29" i="18" s="1"/>
  <c r="F29" i="18" s="1"/>
  <c r="H29" i="18"/>
  <c r="X29" i="18"/>
  <c r="T29" i="18"/>
  <c r="H34" i="18"/>
  <c r="D34" i="18"/>
  <c r="AB34" i="18"/>
  <c r="X34" i="18"/>
  <c r="T34" i="18"/>
  <c r="B31" i="18"/>
  <c r="F23" i="18"/>
  <c r="E23" i="18"/>
  <c r="F19" i="18"/>
  <c r="E19" i="18"/>
  <c r="F15" i="18"/>
  <c r="E15" i="18"/>
  <c r="F11" i="18"/>
  <c r="E11" i="18"/>
  <c r="F7" i="18"/>
  <c r="E7" i="18"/>
  <c r="E34" i="18"/>
  <c r="F34" i="18" s="1"/>
  <c r="G31" i="18"/>
  <c r="G27" i="18"/>
  <c r="G23" i="18"/>
  <c r="G19" i="18"/>
  <c r="G15" i="18"/>
  <c r="G11" i="18"/>
  <c r="G6" i="18"/>
  <c r="K31" i="18"/>
  <c r="K27" i="18"/>
  <c r="K23" i="18"/>
  <c r="K19" i="18"/>
  <c r="K15" i="18"/>
  <c r="K11" i="18"/>
  <c r="K7" i="18"/>
  <c r="O34" i="18"/>
  <c r="O30" i="18"/>
  <c r="O26" i="18"/>
  <c r="O22" i="18"/>
  <c r="O18" i="18"/>
  <c r="O14" i="18"/>
  <c r="O10" i="18"/>
  <c r="O6" i="18"/>
  <c r="S33" i="18"/>
  <c r="S29" i="18"/>
  <c r="S21" i="18"/>
  <c r="S5" i="18"/>
  <c r="W32" i="18"/>
  <c r="W28" i="18"/>
  <c r="W24" i="18"/>
  <c r="W20" i="18"/>
  <c r="W16" i="18"/>
  <c r="W12" i="18"/>
  <c r="W8" i="18"/>
  <c r="AA31" i="18"/>
  <c r="AA27" i="18"/>
  <c r="AA23" i="18"/>
  <c r="AA19" i="18"/>
  <c r="AA15" i="18"/>
  <c r="AA10" i="18"/>
  <c r="AA5" i="18"/>
  <c r="X8" i="18"/>
  <c r="T23" i="18"/>
  <c r="T7" i="18"/>
  <c r="P23" i="18"/>
  <c r="L18" i="18"/>
  <c r="D27" i="18"/>
  <c r="E27" i="18" s="1"/>
  <c r="F27" i="18" s="1"/>
  <c r="D6" i="18"/>
  <c r="E9" i="18"/>
  <c r="F9" i="18" s="1"/>
  <c r="P24" i="18"/>
  <c r="H24" i="18"/>
  <c r="T24" i="18"/>
  <c r="D24" i="18"/>
  <c r="AB24" i="18"/>
  <c r="P12" i="18"/>
  <c r="D12" i="18"/>
  <c r="T12" i="18"/>
  <c r="AA12" i="18"/>
  <c r="L12" i="18"/>
  <c r="AB12" i="18"/>
  <c r="O28" i="18"/>
  <c r="O20" i="18"/>
  <c r="O16" i="18"/>
  <c r="T4" i="18"/>
  <c r="H4" i="18"/>
  <c r="P4" i="18"/>
  <c r="D4" i="18"/>
  <c r="AB4" i="18"/>
  <c r="D21" i="18"/>
  <c r="E21" i="18" s="1"/>
  <c r="F21" i="18" s="1"/>
  <c r="X21" i="18"/>
  <c r="L21" i="18"/>
  <c r="P21" i="18"/>
  <c r="T21" i="18"/>
  <c r="H21" i="18"/>
  <c r="D17" i="18"/>
  <c r="E17" i="18" s="1"/>
  <c r="F17" i="18" s="1"/>
  <c r="X17" i="18"/>
  <c r="T17" i="18"/>
  <c r="L17" i="18"/>
  <c r="P17" i="18"/>
  <c r="D13" i="18"/>
  <c r="E13" i="18" s="1"/>
  <c r="F13" i="18" s="1"/>
  <c r="H13" i="18"/>
  <c r="X13" i="18"/>
  <c r="T13" i="18"/>
  <c r="D9" i="18"/>
  <c r="L9" i="18"/>
  <c r="P9" i="18"/>
  <c r="X9" i="18"/>
  <c r="H9" i="18"/>
  <c r="T9" i="18"/>
  <c r="D5" i="18"/>
  <c r="E5" i="18" s="1"/>
  <c r="F5" i="18" s="1"/>
  <c r="X5" i="18"/>
  <c r="L5" i="18"/>
  <c r="P5" i="18"/>
  <c r="T5" i="18"/>
  <c r="H5" i="18"/>
  <c r="D25" i="18"/>
  <c r="L25" i="18"/>
  <c r="P25" i="18"/>
  <c r="X25" i="18"/>
  <c r="H25" i="18"/>
  <c r="T25" i="18"/>
  <c r="D33" i="18"/>
  <c r="E33" i="18" s="1"/>
  <c r="F33" i="18" s="1"/>
  <c r="X33" i="18"/>
  <c r="T33" i="18"/>
  <c r="L33" i="18"/>
  <c r="P33" i="18"/>
  <c r="B4" i="18"/>
  <c r="E4" i="18" s="1"/>
  <c r="F4" i="18" s="1"/>
  <c r="B30" i="18"/>
  <c r="B26" i="18"/>
  <c r="B22" i="18"/>
  <c r="B18" i="18"/>
  <c r="B14" i="18"/>
  <c r="B10" i="18"/>
  <c r="B6" i="18"/>
  <c r="G34" i="18"/>
  <c r="G30" i="18"/>
  <c r="G26" i="18"/>
  <c r="G22" i="18"/>
  <c r="G18" i="18"/>
  <c r="G14" i="18"/>
  <c r="G10" i="18"/>
  <c r="G5" i="18"/>
  <c r="S4" i="18"/>
  <c r="K34" i="18"/>
  <c r="K30" i="18"/>
  <c r="K26" i="18"/>
  <c r="K22" i="18"/>
  <c r="K18" i="18"/>
  <c r="K14" i="18"/>
  <c r="K10" i="18"/>
  <c r="K6" i="18"/>
  <c r="O33" i="18"/>
  <c r="O29" i="18"/>
  <c r="O25" i="18"/>
  <c r="O21" i="18"/>
  <c r="O17" i="18"/>
  <c r="O13" i="18"/>
  <c r="O9" i="18"/>
  <c r="O5" i="18"/>
  <c r="S32" i="18"/>
  <c r="S28" i="18"/>
  <c r="S24" i="18"/>
  <c r="S20" i="18"/>
  <c r="S16" i="18"/>
  <c r="S12" i="18"/>
  <c r="S8" i="18"/>
  <c r="W31" i="18"/>
  <c r="W27" i="18"/>
  <c r="W23" i="18"/>
  <c r="W19" i="18"/>
  <c r="W15" i="18"/>
  <c r="W11" i="18"/>
  <c r="W7" i="18"/>
  <c r="AA34" i="18"/>
  <c r="AA30" i="18"/>
  <c r="AA26" i="18"/>
  <c r="AA22" i="18"/>
  <c r="AA18" i="18"/>
  <c r="AA14" i="18"/>
  <c r="AA9" i="18"/>
  <c r="L4" i="18"/>
  <c r="AB33" i="18"/>
  <c r="AB17" i="18"/>
  <c r="X20" i="18"/>
  <c r="T19" i="18"/>
  <c r="P18" i="18"/>
  <c r="L34" i="18"/>
  <c r="L13" i="18"/>
  <c r="H28" i="18"/>
  <c r="H7" i="18"/>
  <c r="D22" i="18"/>
  <c r="E25" i="18"/>
  <c r="F25" i="18" s="1"/>
  <c r="S31" i="18"/>
  <c r="S27" i="18"/>
  <c r="S23" i="18"/>
  <c r="S19" i="18"/>
  <c r="S15" i="18"/>
  <c r="S11" i="18"/>
  <c r="S7" i="18"/>
  <c r="W34" i="18"/>
  <c r="W30" i="18"/>
  <c r="W26" i="18"/>
  <c r="W22" i="18"/>
  <c r="W18" i="18"/>
  <c r="W14" i="18"/>
  <c r="W10" i="18"/>
  <c r="W6" i="18"/>
  <c r="AA33" i="18"/>
  <c r="AA29" i="18"/>
  <c r="AA25" i="18"/>
  <c r="AA21" i="18"/>
  <c r="AA17" i="18"/>
  <c r="AA13" i="18"/>
  <c r="AA7" i="18"/>
  <c r="AB29" i="18"/>
  <c r="AB13" i="18"/>
  <c r="X32" i="18"/>
  <c r="X16" i="18"/>
  <c r="T31" i="18"/>
  <c r="T15" i="18"/>
  <c r="P34" i="18"/>
  <c r="P13" i="18"/>
  <c r="L29" i="18"/>
  <c r="L8" i="18"/>
  <c r="H23" i="18"/>
  <c r="D16" i="18"/>
  <c r="F28" i="18"/>
  <c r="F8" i="18"/>
  <c r="D5" i="11"/>
  <c r="J6" i="11"/>
  <c r="D8" i="11"/>
  <c r="D15" i="11"/>
  <c r="D11" i="11"/>
  <c r="D7" i="11"/>
  <c r="D16" i="11"/>
  <c r="D4" i="11"/>
  <c r="D14" i="11"/>
  <c r="D10" i="11"/>
  <c r="D6" i="11"/>
  <c r="D12" i="11"/>
  <c r="D17" i="11"/>
  <c r="D13" i="11"/>
  <c r="D9" i="11"/>
  <c r="F3" i="5"/>
  <c r="F4" i="5" s="1"/>
  <c r="F2" i="5"/>
  <c r="B72" i="6"/>
  <c r="C46" i="6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G3" i="5"/>
  <c r="G2" i="5"/>
  <c r="I25" i="18" l="1"/>
  <c r="J25" i="18" s="1"/>
  <c r="I13" i="18"/>
  <c r="J13" i="18" s="1"/>
  <c r="I4" i="18"/>
  <c r="J4" i="18" s="1"/>
  <c r="I17" i="18"/>
  <c r="J17" i="18" s="1"/>
  <c r="I27" i="18"/>
  <c r="J27" i="18" s="1"/>
  <c r="I33" i="18"/>
  <c r="J33" i="18" s="1"/>
  <c r="I5" i="18"/>
  <c r="J5" i="18" s="1"/>
  <c r="I21" i="18"/>
  <c r="J21" i="18" s="1"/>
  <c r="I9" i="18"/>
  <c r="J9" i="18" s="1"/>
  <c r="I29" i="18"/>
  <c r="J29" i="18" s="1"/>
  <c r="I20" i="18"/>
  <c r="J20" i="18" s="1"/>
  <c r="E18" i="18"/>
  <c r="F18" i="18" s="1"/>
  <c r="I11" i="18"/>
  <c r="J11" i="18" s="1"/>
  <c r="E6" i="18"/>
  <c r="F6" i="18" s="1"/>
  <c r="E22" i="18"/>
  <c r="F22" i="18" s="1"/>
  <c r="E31" i="18"/>
  <c r="F31" i="18" s="1"/>
  <c r="E24" i="18"/>
  <c r="F24" i="18" s="1"/>
  <c r="I34" i="18"/>
  <c r="J34" i="18" s="1"/>
  <c r="J8" i="18"/>
  <c r="I8" i="18"/>
  <c r="E10" i="18"/>
  <c r="F10" i="18" s="1"/>
  <c r="F26" i="18"/>
  <c r="E26" i="18"/>
  <c r="G7" i="18"/>
  <c r="I7" i="18"/>
  <c r="J7" i="18" s="1"/>
  <c r="J15" i="18"/>
  <c r="I15" i="18"/>
  <c r="I23" i="18"/>
  <c r="J23" i="18" s="1"/>
  <c r="E12" i="18"/>
  <c r="F12" i="18" s="1"/>
  <c r="I19" i="18"/>
  <c r="J19" i="18" s="1"/>
  <c r="M35" i="18"/>
  <c r="N35" i="18" s="1"/>
  <c r="Q35" i="18" s="1"/>
  <c r="R35" i="18" s="1"/>
  <c r="I28" i="18"/>
  <c r="J28" i="18" s="1"/>
  <c r="E14" i="18"/>
  <c r="F14" i="18" s="1"/>
  <c r="E30" i="18"/>
  <c r="F30" i="18" s="1"/>
  <c r="E16" i="18"/>
  <c r="F16" i="18" s="1"/>
  <c r="E32" i="18"/>
  <c r="F32" i="18" s="1"/>
  <c r="F5" i="5"/>
  <c r="C69" i="6"/>
  <c r="C65" i="6"/>
  <c r="C61" i="6"/>
  <c r="C57" i="6"/>
  <c r="C53" i="6"/>
  <c r="C49" i="6"/>
  <c r="C45" i="6"/>
  <c r="C42" i="6"/>
  <c r="D42" i="6" s="1"/>
  <c r="C68" i="6"/>
  <c r="C64" i="6"/>
  <c r="C60" i="6"/>
  <c r="C56" i="6"/>
  <c r="C52" i="6"/>
  <c r="C48" i="6"/>
  <c r="C44" i="6"/>
  <c r="C71" i="6"/>
  <c r="C67" i="6"/>
  <c r="C63" i="6"/>
  <c r="C59" i="6"/>
  <c r="C55" i="6"/>
  <c r="C51" i="6"/>
  <c r="C47" i="6"/>
  <c r="C43" i="6"/>
  <c r="C70" i="6"/>
  <c r="C66" i="6"/>
  <c r="C62" i="6"/>
  <c r="C58" i="6"/>
  <c r="C54" i="6"/>
  <c r="C50" i="6"/>
  <c r="G4" i="5"/>
  <c r="M23" i="18" l="1"/>
  <c r="N23" i="18" s="1"/>
  <c r="Q23" i="18" s="1"/>
  <c r="R23" i="18" s="1"/>
  <c r="U35" i="18"/>
  <c r="V35" i="18" s="1"/>
  <c r="I22" i="18"/>
  <c r="J22" i="18" s="1"/>
  <c r="M20" i="18"/>
  <c r="N20" i="18" s="1"/>
  <c r="M5" i="18"/>
  <c r="N5" i="18" s="1"/>
  <c r="M4" i="18"/>
  <c r="N4" i="18" s="1"/>
  <c r="I31" i="18"/>
  <c r="J31" i="18" s="1"/>
  <c r="M21" i="18"/>
  <c r="N21" i="18" s="1"/>
  <c r="M34" i="18"/>
  <c r="N34" i="18" s="1"/>
  <c r="M29" i="18"/>
  <c r="N29" i="18" s="1"/>
  <c r="M13" i="18"/>
  <c r="N13" i="18" s="1"/>
  <c r="M28" i="18"/>
  <c r="N28" i="18" s="1"/>
  <c r="I18" i="18"/>
  <c r="J18" i="18" s="1"/>
  <c r="M17" i="18"/>
  <c r="N17" i="18" s="1"/>
  <c r="I30" i="18"/>
  <c r="J30" i="18" s="1"/>
  <c r="M19" i="18"/>
  <c r="N19" i="18" s="1"/>
  <c r="Q19" i="18" s="1"/>
  <c r="R19" i="18" s="1"/>
  <c r="I6" i="18"/>
  <c r="J6" i="18" s="1"/>
  <c r="M33" i="18"/>
  <c r="N33" i="18" s="1"/>
  <c r="I14" i="18"/>
  <c r="J14" i="18" s="1"/>
  <c r="I10" i="18"/>
  <c r="J10" i="18" s="1"/>
  <c r="M11" i="18"/>
  <c r="N11" i="18" s="1"/>
  <c r="Q11" i="18" s="1"/>
  <c r="R11" i="18" s="1"/>
  <c r="M9" i="18"/>
  <c r="N9" i="18" s="1"/>
  <c r="M27" i="18"/>
  <c r="N27" i="18" s="1"/>
  <c r="Q27" i="18" s="1"/>
  <c r="R27" i="18" s="1"/>
  <c r="M25" i="18"/>
  <c r="N25" i="18" s="1"/>
  <c r="I32" i="18"/>
  <c r="J32" i="18" s="1"/>
  <c r="I12" i="18"/>
  <c r="J12" i="18" s="1"/>
  <c r="M8" i="18"/>
  <c r="N8" i="18" s="1"/>
  <c r="M7" i="18"/>
  <c r="N7" i="18" s="1"/>
  <c r="Q7" i="18" s="1"/>
  <c r="R7" i="18" s="1"/>
  <c r="I26" i="18"/>
  <c r="J26" i="18" s="1"/>
  <c r="I16" i="18"/>
  <c r="J16" i="18" s="1"/>
  <c r="M15" i="18"/>
  <c r="N15" i="18" s="1"/>
  <c r="Q15" i="18" s="1"/>
  <c r="R15" i="18" s="1"/>
  <c r="I24" i="18"/>
  <c r="J24" i="18" s="1"/>
  <c r="D43" i="6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F6" i="5"/>
  <c r="G5" i="5"/>
  <c r="M16" i="18" l="1"/>
  <c r="N16" i="18" s="1"/>
  <c r="M12" i="18"/>
  <c r="N12" i="18" s="1"/>
  <c r="Q9" i="18"/>
  <c r="R9" i="18" s="1"/>
  <c r="Q33" i="18"/>
  <c r="R33" i="18" s="1"/>
  <c r="Q17" i="18"/>
  <c r="R17" i="18" s="1"/>
  <c r="Q29" i="18"/>
  <c r="R29" i="18" s="1"/>
  <c r="Q4" i="18"/>
  <c r="R4" i="18" s="1"/>
  <c r="Y35" i="18"/>
  <c r="Z35" i="18" s="1"/>
  <c r="AC35" i="18" s="1"/>
  <c r="M26" i="18"/>
  <c r="N26" i="18" s="1"/>
  <c r="Q26" i="18" s="1"/>
  <c r="R26" i="18" s="1"/>
  <c r="M32" i="18"/>
  <c r="N32" i="18" s="1"/>
  <c r="U11" i="18"/>
  <c r="V11" i="18" s="1"/>
  <c r="M6" i="18"/>
  <c r="N6" i="18" s="1"/>
  <c r="Q6" i="18" s="1"/>
  <c r="R6" i="18" s="1"/>
  <c r="M18" i="18"/>
  <c r="N18" i="18" s="1"/>
  <c r="Q18" i="18" s="1"/>
  <c r="R18" i="18" s="1"/>
  <c r="Q34" i="18"/>
  <c r="R34" i="18" s="1"/>
  <c r="Q5" i="18"/>
  <c r="R5" i="18" s="1"/>
  <c r="U23" i="18"/>
  <c r="V23" i="18" s="1"/>
  <c r="M24" i="18"/>
  <c r="N24" i="18" s="1"/>
  <c r="U7" i="18"/>
  <c r="V7" i="18" s="1"/>
  <c r="Q25" i="18"/>
  <c r="R25" i="18" s="1"/>
  <c r="M10" i="18"/>
  <c r="N10" i="18" s="1"/>
  <c r="Q10" i="18" s="1"/>
  <c r="R10" i="18" s="1"/>
  <c r="U19" i="18"/>
  <c r="V19" i="18" s="1"/>
  <c r="Q28" i="18"/>
  <c r="R28" i="18" s="1"/>
  <c r="Q21" i="18"/>
  <c r="R21" i="18" s="1"/>
  <c r="Q20" i="18"/>
  <c r="R20" i="18" s="1"/>
  <c r="U15" i="18"/>
  <c r="V15" i="18" s="1"/>
  <c r="Q8" i="18"/>
  <c r="R8" i="18" s="1"/>
  <c r="U27" i="18"/>
  <c r="V27" i="18" s="1"/>
  <c r="M14" i="18"/>
  <c r="N14" i="18" s="1"/>
  <c r="Q14" i="18" s="1"/>
  <c r="R14" i="18" s="1"/>
  <c r="M30" i="18"/>
  <c r="N30" i="18" s="1"/>
  <c r="Q30" i="18" s="1"/>
  <c r="R30" i="18" s="1"/>
  <c r="Q13" i="18"/>
  <c r="R13" i="18" s="1"/>
  <c r="M31" i="18"/>
  <c r="N31" i="18" s="1"/>
  <c r="Q31" i="18" s="1"/>
  <c r="R31" i="18" s="1"/>
  <c r="M22" i="18"/>
  <c r="N22" i="18" s="1"/>
  <c r="Q22" i="18" s="1"/>
  <c r="R22" i="18" s="1"/>
  <c r="F7" i="5"/>
  <c r="G6" i="5"/>
  <c r="Z15" i="18" l="1"/>
  <c r="AC15" i="18" s="1"/>
  <c r="Y15" i="18"/>
  <c r="R24" i="18"/>
  <c r="Q24" i="18"/>
  <c r="V26" i="18"/>
  <c r="U26" i="18"/>
  <c r="V22" i="18"/>
  <c r="U22" i="18"/>
  <c r="V14" i="18"/>
  <c r="U14" i="18"/>
  <c r="V20" i="18"/>
  <c r="U20" i="18"/>
  <c r="V10" i="18"/>
  <c r="U10" i="18"/>
  <c r="Z23" i="18"/>
  <c r="AC23" i="18" s="1"/>
  <c r="Y23" i="18"/>
  <c r="V6" i="18"/>
  <c r="U6" i="18"/>
  <c r="V33" i="18"/>
  <c r="U33" i="18"/>
  <c r="V30" i="18"/>
  <c r="U30" i="18"/>
  <c r="Z19" i="18"/>
  <c r="AC19" i="18" s="1"/>
  <c r="Y19" i="18"/>
  <c r="V18" i="18"/>
  <c r="U18" i="18"/>
  <c r="V17" i="18"/>
  <c r="U17" i="18"/>
  <c r="R16" i="18"/>
  <c r="Q16" i="18"/>
  <c r="V31" i="18"/>
  <c r="U31" i="18"/>
  <c r="Z27" i="18"/>
  <c r="AC27" i="18" s="1"/>
  <c r="Y27" i="18"/>
  <c r="V21" i="18"/>
  <c r="U21" i="18"/>
  <c r="V25" i="18"/>
  <c r="U25" i="18"/>
  <c r="V5" i="18"/>
  <c r="U5" i="18"/>
  <c r="Z11" i="18"/>
  <c r="AC11" i="18" s="1"/>
  <c r="Y11" i="18"/>
  <c r="V4" i="18"/>
  <c r="U4" i="18"/>
  <c r="V9" i="18"/>
  <c r="U9" i="18"/>
  <c r="V13" i="18"/>
  <c r="U13" i="18"/>
  <c r="V8" i="18"/>
  <c r="U8" i="18"/>
  <c r="V28" i="18"/>
  <c r="U28" i="18"/>
  <c r="Z7" i="18"/>
  <c r="AC7" i="18" s="1"/>
  <c r="Y7" i="18"/>
  <c r="V34" i="18"/>
  <c r="U34" i="18"/>
  <c r="R32" i="18"/>
  <c r="Q32" i="18"/>
  <c r="V29" i="18"/>
  <c r="U29" i="18"/>
  <c r="R12" i="18"/>
  <c r="Q12" i="18"/>
  <c r="F8" i="5"/>
  <c r="G7" i="5"/>
  <c r="V12" i="18" l="1"/>
  <c r="U12" i="18"/>
  <c r="Z8" i="18"/>
  <c r="AC8" i="18" s="1"/>
  <c r="Y8" i="18"/>
  <c r="Z9" i="18"/>
  <c r="AC9" i="18" s="1"/>
  <c r="Y9" i="18"/>
  <c r="Z25" i="18"/>
  <c r="AC25" i="18" s="1"/>
  <c r="Y25" i="18"/>
  <c r="V16" i="18"/>
  <c r="U16" i="18"/>
  <c r="Z18" i="18"/>
  <c r="AC18" i="18" s="1"/>
  <c r="Y18" i="18"/>
  <c r="Z30" i="18"/>
  <c r="AC30" i="18" s="1"/>
  <c r="Y30" i="18"/>
  <c r="Z6" i="18"/>
  <c r="AC6" i="18" s="1"/>
  <c r="Y6" i="18"/>
  <c r="Z10" i="18"/>
  <c r="AC10" i="18" s="1"/>
  <c r="Y10" i="18"/>
  <c r="Z14" i="18"/>
  <c r="AC14" i="18" s="1"/>
  <c r="Y14" i="18"/>
  <c r="Z26" i="18"/>
  <c r="AC26" i="18" s="1"/>
  <c r="Y26" i="18"/>
  <c r="V32" i="18"/>
  <c r="U32" i="18"/>
  <c r="Z29" i="18"/>
  <c r="AC29" i="18" s="1"/>
  <c r="Y29" i="18"/>
  <c r="Z34" i="18"/>
  <c r="AC34" i="18" s="1"/>
  <c r="Y34" i="18"/>
  <c r="Z28" i="18"/>
  <c r="AC28" i="18" s="1"/>
  <c r="Y28" i="18"/>
  <c r="Z13" i="18"/>
  <c r="AC13" i="18" s="1"/>
  <c r="Y13" i="18"/>
  <c r="Z4" i="18"/>
  <c r="AC4" i="18" s="1"/>
  <c r="Y4" i="18"/>
  <c r="Z5" i="18"/>
  <c r="AC5" i="18" s="1"/>
  <c r="Y5" i="18"/>
  <c r="Z21" i="18"/>
  <c r="AC21" i="18" s="1"/>
  <c r="Y21" i="18"/>
  <c r="Z31" i="18"/>
  <c r="AC31" i="18" s="1"/>
  <c r="Y31" i="18"/>
  <c r="Z17" i="18"/>
  <c r="AC17" i="18" s="1"/>
  <c r="Y17" i="18"/>
  <c r="Z33" i="18"/>
  <c r="AC33" i="18" s="1"/>
  <c r="Y33" i="18"/>
  <c r="Z20" i="18"/>
  <c r="AC20" i="18" s="1"/>
  <c r="Y20" i="18"/>
  <c r="Z22" i="18"/>
  <c r="AC22" i="18" s="1"/>
  <c r="Y22" i="18"/>
  <c r="V24" i="18"/>
  <c r="U24" i="18"/>
  <c r="F9" i="5"/>
  <c r="G8" i="5"/>
  <c r="Z16" i="18" l="1"/>
  <c r="AC16" i="18" s="1"/>
  <c r="Y16" i="18"/>
  <c r="Z12" i="18"/>
  <c r="AC12" i="18" s="1"/>
  <c r="Y12" i="18"/>
  <c r="Z24" i="18"/>
  <c r="AC24" i="18" s="1"/>
  <c r="Y24" i="18"/>
  <c r="Z32" i="18"/>
  <c r="AC32" i="18" s="1"/>
  <c r="Y32" i="18"/>
  <c r="F10" i="5"/>
  <c r="G9" i="5"/>
  <c r="F11" i="5" l="1"/>
  <c r="G10" i="5"/>
  <c r="F12" i="5" l="1"/>
  <c r="G11" i="5"/>
  <c r="F13" i="5" l="1"/>
  <c r="G12" i="5"/>
  <c r="F14" i="5" l="1"/>
  <c r="G13" i="5"/>
  <c r="F15" i="5" l="1"/>
  <c r="G14" i="5"/>
  <c r="F16" i="5" l="1"/>
  <c r="G15" i="5"/>
  <c r="F17" i="5" l="1"/>
  <c r="G16" i="5"/>
  <c r="F18" i="5" l="1"/>
  <c r="G17" i="5"/>
  <c r="F19" i="5" l="1"/>
  <c r="G18" i="5"/>
  <c r="F20" i="5" l="1"/>
  <c r="G19" i="5"/>
  <c r="F21" i="5" l="1"/>
  <c r="G20" i="5"/>
  <c r="F22" i="5" l="1"/>
  <c r="G21" i="5"/>
  <c r="F23" i="5" l="1"/>
  <c r="G22" i="5"/>
  <c r="F24" i="5" l="1"/>
  <c r="G23" i="5"/>
  <c r="F25" i="5" l="1"/>
  <c r="G24" i="5"/>
  <c r="F26" i="5" l="1"/>
  <c r="G25" i="5"/>
  <c r="F27" i="5" l="1"/>
  <c r="G26" i="5"/>
  <c r="F28" i="5" l="1"/>
  <c r="G27" i="5"/>
  <c r="F29" i="5" l="1"/>
  <c r="G28" i="5"/>
  <c r="F30" i="5" l="1"/>
  <c r="G29" i="5"/>
  <c r="F31" i="5" l="1"/>
  <c r="G31" i="5"/>
  <c r="G30" i="5"/>
</calcChain>
</file>

<file path=xl/sharedStrings.xml><?xml version="1.0" encoding="utf-8"?>
<sst xmlns="http://schemas.openxmlformats.org/spreadsheetml/2006/main" count="3653" uniqueCount="166">
  <si>
    <t>BU</t>
  </si>
  <si>
    <t>SKU</t>
  </si>
  <si>
    <t>Brand</t>
  </si>
  <si>
    <t>Model</t>
  </si>
  <si>
    <t>Avg Price</t>
  </si>
  <si>
    <t>M01</t>
  </si>
  <si>
    <t>M02</t>
  </si>
  <si>
    <t>M03</t>
  </si>
  <si>
    <t>M04</t>
  </si>
  <si>
    <t>M05</t>
  </si>
  <si>
    <t>M06</t>
  </si>
  <si>
    <t>M07</t>
  </si>
  <si>
    <t>M08</t>
  </si>
  <si>
    <t>Jeera</t>
  </si>
  <si>
    <t>M09</t>
  </si>
  <si>
    <t>Viva</t>
  </si>
  <si>
    <t>M10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</si>
  <si>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</si>
  <si>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</si>
  <si>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</si>
  <si>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</si>
  <si>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</si>
  <si>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</si>
  <si>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</si>
  <si>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</si>
  <si>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</si>
  <si>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</si>
  <si>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</si>
  <si>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</si>
  <si>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</si>
  <si>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</si>
  <si>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</si>
  <si>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</si>
  <si>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</si>
  <si>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</si>
  <si>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</si>
  <si>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</si>
  <si>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City</t>
  </si>
  <si>
    <t>H</t>
  </si>
  <si>
    <t>M</t>
  </si>
  <si>
    <t>C</t>
  </si>
  <si>
    <t>STK TRNS</t>
  </si>
  <si>
    <t>Date</t>
  </si>
  <si>
    <t>Furniture</t>
  </si>
  <si>
    <t>Makeup</t>
  </si>
  <si>
    <t>Compact Powder</t>
  </si>
  <si>
    <t>Garner</t>
  </si>
  <si>
    <t>Cleansing Water</t>
  </si>
  <si>
    <t>Dads Co</t>
  </si>
  <si>
    <t>UnderEye Cream</t>
  </si>
  <si>
    <t>BabyLips</t>
  </si>
  <si>
    <t>Chakma</t>
  </si>
  <si>
    <t>Pore Cleanser</t>
  </si>
  <si>
    <t>Chemitique</t>
  </si>
  <si>
    <t>Berberry Cleanser</t>
  </si>
  <si>
    <t>Alps</t>
  </si>
  <si>
    <t>Aloe Face Wipes</t>
  </si>
  <si>
    <t>MEGA</t>
  </si>
  <si>
    <t>Black head remover</t>
  </si>
  <si>
    <t>Sironah</t>
  </si>
  <si>
    <t>Face Razor</t>
  </si>
  <si>
    <t>Bonds</t>
  </si>
  <si>
    <t>Age Magic</t>
  </si>
  <si>
    <t>Amazonian Basix</t>
  </si>
  <si>
    <t>0 Gravity chair</t>
  </si>
  <si>
    <t xml:space="preserve">ADHD </t>
  </si>
  <si>
    <t>Wooden Coffee Table</t>
  </si>
  <si>
    <t>Lalkamal</t>
  </si>
  <si>
    <t>Plastic Cabinet Wood Finish</t>
  </si>
  <si>
    <t>Furniture Café</t>
  </si>
  <si>
    <t>Wooden wall shelf</t>
  </si>
  <si>
    <t>Malik</t>
  </si>
  <si>
    <t>Table Antique</t>
  </si>
  <si>
    <t>Fun Aspiration</t>
  </si>
  <si>
    <t>Toilet Cabinet</t>
  </si>
  <si>
    <t>Utopia</t>
  </si>
  <si>
    <t>Brass Cutting Wooden Storage Stool</t>
  </si>
  <si>
    <t>WFH Gear</t>
  </si>
  <si>
    <t>Side Table</t>
  </si>
  <si>
    <t>Gunee</t>
  </si>
  <si>
    <t>Bar Stool Bamboo</t>
  </si>
  <si>
    <t>AccoDecco</t>
  </si>
  <si>
    <t>2 in 1 Table</t>
  </si>
  <si>
    <t>Luxury</t>
  </si>
  <si>
    <t>KAMA</t>
  </si>
  <si>
    <t>Haldi Chandan</t>
  </si>
  <si>
    <t>KAMA Ayurveda</t>
  </si>
  <si>
    <t>Neroli Water</t>
  </si>
  <si>
    <t>Forest Essentials</t>
  </si>
  <si>
    <t>Shower Gel Silky</t>
  </si>
  <si>
    <t>Hair Cleanser Bhringrraj</t>
  </si>
  <si>
    <t>Wella</t>
  </si>
  <si>
    <t>Intense Repair</t>
  </si>
  <si>
    <t>Biolage</t>
  </si>
  <si>
    <t>Renewing Mask</t>
  </si>
  <si>
    <t>Fibrestrong Shampoo</t>
  </si>
  <si>
    <t>PapaEarth</t>
  </si>
  <si>
    <t>Bourbon Body Scent</t>
  </si>
  <si>
    <t>Spring Lily</t>
  </si>
  <si>
    <t>Schwazkopf</t>
  </si>
  <si>
    <t>Absolut Repair</t>
  </si>
  <si>
    <t>Maybeleen</t>
  </si>
  <si>
    <t>Row Labels</t>
  </si>
  <si>
    <t>(blank)</t>
  </si>
  <si>
    <t>Grand Total</t>
  </si>
  <si>
    <t>Sum of cost</t>
  </si>
  <si>
    <t>Sum of Sales</t>
  </si>
  <si>
    <t>share/total</t>
  </si>
  <si>
    <t>% share</t>
  </si>
  <si>
    <t>Ttoal cost</t>
  </si>
  <si>
    <t>Sum of revenue</t>
  </si>
  <si>
    <t>cumulative revenue</t>
  </si>
  <si>
    <t>% contribution of  revenue</t>
  </si>
  <si>
    <t>price per unit</t>
  </si>
  <si>
    <t>Sales in unit</t>
  </si>
  <si>
    <t>days</t>
  </si>
  <si>
    <t>Sunday</t>
  </si>
  <si>
    <t>Monday</t>
  </si>
  <si>
    <t>Tuesday</t>
  </si>
  <si>
    <t>Wednesday</t>
  </si>
  <si>
    <t>Thursday</t>
  </si>
  <si>
    <t>Friday</t>
  </si>
  <si>
    <t>Saturday</t>
  </si>
  <si>
    <t>Count of price per unit</t>
  </si>
  <si>
    <t xml:space="preserve">counting data group by no of days </t>
  </si>
  <si>
    <t xml:space="preserve"> m  </t>
  </si>
  <si>
    <t>Count of Date</t>
  </si>
  <si>
    <t>Distribution of cities dat</t>
  </si>
  <si>
    <t>Sum of Sales in unit</t>
  </si>
  <si>
    <t>date</t>
  </si>
  <si>
    <t>t</t>
  </si>
  <si>
    <t>Sum of Ttoal cost</t>
  </si>
  <si>
    <t>total units combine</t>
  </si>
  <si>
    <t>(All)</t>
  </si>
  <si>
    <t>cumulative sales</t>
  </si>
  <si>
    <t>open stock</t>
  </si>
  <si>
    <t>stock left for next day</t>
  </si>
  <si>
    <t>day</t>
  </si>
  <si>
    <t>average daily sales</t>
  </si>
  <si>
    <t>days of sales available</t>
  </si>
  <si>
    <t>Maybeleen Compact Powder</t>
  </si>
  <si>
    <t>m01</t>
  </si>
  <si>
    <t>Amazonian Basix 0 Gravity chair &amp;amp</t>
  </si>
  <si>
    <t>f01</t>
  </si>
  <si>
    <t>KAMA Haldi Chandan</t>
  </si>
  <si>
    <t>l01</t>
  </si>
  <si>
    <t>% total</t>
  </si>
  <si>
    <t>Average of price per unit</t>
  </si>
  <si>
    <t>revenue</t>
  </si>
  <si>
    <t>Column Labels</t>
  </si>
  <si>
    <t xml:space="preserve">Daily outgo from madras </t>
  </si>
  <si>
    <t>inward stock</t>
  </si>
  <si>
    <t>closing stock</t>
  </si>
  <si>
    <t>outward stock</t>
  </si>
  <si>
    <t>closing</t>
  </si>
  <si>
    <t>inward</t>
  </si>
  <si>
    <t>outward</t>
  </si>
  <si>
    <t>open</t>
  </si>
  <si>
    <t>5 aprril</t>
  </si>
  <si>
    <t xml:space="preserve">open </t>
  </si>
  <si>
    <t>cloasing</t>
  </si>
  <si>
    <t>inwward</t>
  </si>
  <si>
    <t>furniture sum</t>
  </si>
  <si>
    <t>luxury sum</t>
  </si>
  <si>
    <t>makeup sum</t>
  </si>
  <si>
    <t>%/total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</si>
</sst>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0.000%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Roboto"/>
    </font>
    <font>
      <sz val="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/>
    <xf numFmtId="10" fontId="0" fillId="3" borderId="0" xfId="0" applyNumberFormat="1" applyFill="1"/>
    <xf numFmtId="164" fontId="0" fillId="0" borderId="0" xfId="0" applyNumberFormat="1"/>
    <xf numFmtId="164" fontId="1" fillId="2" borderId="1" xfId="0" applyNumberFormat="1" applyFont="1" applyFill="1" applyBorder="1"/>
    <xf numFmtId="0" fontId="0" fillId="4" borderId="0" xfId="0" applyFill="1" applyAlignment="1">
      <alignment horizontal="left"/>
    </xf>
    <xf numFmtId="164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  <xf numFmtId="14" fontId="0" fillId="0" borderId="0" xfId="0" applyNumberFormat="1" applyAlignment="1">
      <alignment horizontal="left"/>
    </xf>
    <xf numFmtId="166" fontId="1" fillId="2" borderId="1" xfId="0" applyNumberFormat="1" applyFont="1" applyFill="1" applyBorder="1"/>
    <xf numFmtId="166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Border="1" applyAlignment="1">
      <alignment horizontal="left" indent="1"/>
    </xf>
    <xf numFmtId="0" fontId="0" fillId="0" borderId="0" xfId="0" applyNumberFormat="1" applyBorder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/>
  </cellXfs>
  <cellStyles count="1">
    <cellStyle name="Normal" xfId="0" builtinId="0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₹&quot;\ #,##0.00"/>
    </dxf>
    <dxf>
      <numFmt numFmtId="164" formatCode="&quot;₹&quot;\ #,##0.00"/>
    </dxf>
    <dxf>
      <numFmt numFmtId="0" formatCode="General"/>
    </dxf>
    <dxf>
      <numFmt numFmtId="164" formatCode="&quot;₹&quot;\ #,##0.00"/>
    </dxf>
    <dxf>
      <numFmt numFmtId="164" formatCode="&quot;₹&quot;\ #,##0.00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[21f1000414_assignment2.xlsx]80-20!PivotTable11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'80-20'!$B$3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'80-20'!$A$4:$A$34</c:f>
              <c:strCache>
                <c:ptCount val="30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</c:strCache>
            </c:strRef>
          </c:cat>
          <c:val>
            <c:numRef>
              <c:f>'80-20'!$B$4:$B$34</c:f>
              <c:numCache>
                <c:formatCode>General</c:formatCode>
                <c:ptCount val="30"/>
                <c:pt idx="0">
                  <c:v>2923886</c:v>
                </c:pt>
                <c:pt idx="1">
                  <c:v>159159</c:v>
                </c:pt>
                <c:pt idx="2">
                  <c:v>763600</c:v>
                </c:pt>
                <c:pt idx="3">
                  <c:v>136726</c:v>
                </c:pt>
                <c:pt idx="4">
                  <c:v>55315</c:v>
                </c:pt>
                <c:pt idx="5">
                  <c:v>100912</c:v>
                </c:pt>
                <c:pt idx="6">
                  <c:v>104048</c:v>
                </c:pt>
                <c:pt idx="7">
                  <c:v>39140</c:v>
                </c:pt>
                <c:pt idx="8">
                  <c:v>45214</c:v>
                </c:pt>
                <c:pt idx="9">
                  <c:v>33099</c:v>
                </c:pt>
                <c:pt idx="10">
                  <c:v>1612800</c:v>
                </c:pt>
                <c:pt idx="11">
                  <c:v>157665</c:v>
                </c:pt>
                <c:pt idx="12">
                  <c:v>116550</c:v>
                </c:pt>
                <c:pt idx="13">
                  <c:v>403200</c:v>
                </c:pt>
                <c:pt idx="14">
                  <c:v>203775</c:v>
                </c:pt>
                <c:pt idx="15">
                  <c:v>130460</c:v>
                </c:pt>
                <c:pt idx="16">
                  <c:v>39270</c:v>
                </c:pt>
                <c:pt idx="17">
                  <c:v>58500</c:v>
                </c:pt>
                <c:pt idx="18">
                  <c:v>54000</c:v>
                </c:pt>
                <c:pt idx="19">
                  <c:v>29540</c:v>
                </c:pt>
                <c:pt idx="20">
                  <c:v>190890</c:v>
                </c:pt>
                <c:pt idx="21">
                  <c:v>92336</c:v>
                </c:pt>
                <c:pt idx="22">
                  <c:v>110124</c:v>
                </c:pt>
                <c:pt idx="23">
                  <c:v>43792</c:v>
                </c:pt>
                <c:pt idx="24">
                  <c:v>20928</c:v>
                </c:pt>
                <c:pt idx="25">
                  <c:v>14518</c:v>
                </c:pt>
                <c:pt idx="26">
                  <c:v>11232</c:v>
                </c:pt>
                <c:pt idx="27">
                  <c:v>2044</c:v>
                </c:pt>
                <c:pt idx="28">
                  <c:v>9000</c:v>
                </c:pt>
                <c:pt idx="29">
                  <c:v>16770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6-4A12-921F-5E339ACB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779391"/>
        <c:axId val="1004771487"/>
      </c:barChart>
      <c:catAx>
        <c:axId val="10047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71487"/>
        <c:crosses val="autoZero"/>
        <c:auto val="1"/>
        <c:lblAlgn val="ctr"/>
        <c:lblOffset val="100"/>
        <c:noMultiLvlLbl val="0"/>
      </c:catAx>
      <c:valAx>
        <c:axId val="10047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on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'Date wise Sales_Revenue'!$B$62</c:f>
              <c:strCache>
                <c:ptCount val="1"/>
                <c:pt idx="0">
                  <c:v>Sum of Ttoal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'Date wise Sales_Revenue'!$A$63:$A$69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'Date wise Sales_Revenue'!$B$63:$B$69</c:f>
              <c:numCache>
                <c:formatCode>General</c:formatCode>
                <c:ptCount val="7"/>
                <c:pt idx="0">
                  <c:v>1032118</c:v>
                </c:pt>
                <c:pt idx="1">
                  <c:v>1001684</c:v>
                </c:pt>
                <c:pt idx="2">
                  <c:v>1042885</c:v>
                </c:pt>
                <c:pt idx="3">
                  <c:v>1032832</c:v>
                </c:pt>
                <c:pt idx="4">
                  <c:v>1484328</c:v>
                </c:pt>
                <c:pt idx="5">
                  <c:v>1040920</c:v>
                </c:pt>
                <c:pt idx="6">
                  <c:v>1043726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9-4536-B379-D5708C3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79807"/>
        <c:axId val="1038560735"/>
      </c:areaChart>
      <c:catAx>
        <c:axId val="82777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60735"/>
        <c:crosses val="autoZero"/>
        <c:auto val="1"/>
        <c:lblAlgn val="ctr"/>
        <c:lblOffset val="100"/>
        <c:noMultiLvlLbl val="0"/>
      </c:catAx>
      <c:valAx>
        <c:axId val="10385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  <a:r>
              <a:rPr lang="en-US" baseline="0"/>
              <a:t> vs </a:t>
            </a:r>
            <a:r>
              <a:rPr lang="en-US"/>
              <a:t>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wise turnover'!$B$23</c:f>
              <c:strCache>
                <c:ptCount val="1"/>
                <c:pt idx="0">
                  <c:v>Sum of Ttoal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wise turnover'!$A$24:$A$30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wise turnover'!$B$24:$B$30</c:f>
              <c:numCache>
                <c:formatCode>"$"#,##0.00</c:formatCode>
                <c:ptCount val="7"/>
                <c:pt idx="0">
                  <c:v>1032118</c:v>
                </c:pt>
                <c:pt idx="1">
                  <c:v>1001684</c:v>
                </c:pt>
                <c:pt idx="2">
                  <c:v>1042885</c:v>
                </c:pt>
                <c:pt idx="3">
                  <c:v>1032832</c:v>
                </c:pt>
                <c:pt idx="4">
                  <c:v>983875</c:v>
                </c:pt>
                <c:pt idx="5">
                  <c:v>1040920</c:v>
                </c:pt>
                <c:pt idx="6">
                  <c:v>1043726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3-46F6-9A65-2BFA28B3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422703"/>
        <c:axId val="1038571967"/>
      </c:barChart>
      <c:catAx>
        <c:axId val="95342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71967"/>
        <c:crosses val="autoZero"/>
        <c:auto val="1"/>
        <c:lblAlgn val="ctr"/>
        <c:lblOffset val="100"/>
        <c:noMultiLvlLbl val="0"/>
      </c:catAx>
      <c:valAx>
        <c:axId val="1038571967"/>
        <c:scaling>
          <c:orientation val="minMax"/>
          <c:min val="9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2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[21f1000414_assignment2.xlsx]Vol_Rev!PivotTable10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Vol_Rev!$B$3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Vol_Rev!$A$4:$A$35</c:f>
              <c:strCache>
                <c:ptCount val="31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  <c:pt idx="30">
                  <c:v>(blank)</c:v>
                </c:pt>
              </c:strCache>
            </c:strRef>
          </c:cat>
          <c:val>
            <c:numRef>
              <c:f>Vol_Rev!$B$4:$B$35</c:f>
              <c:numCache>
                <c:formatCode>General</c:formatCode>
                <c:ptCount val="31"/>
                <c:pt idx="0">
                  <c:v>914</c:v>
                </c:pt>
                <c:pt idx="1">
                  <c:v>429</c:v>
                </c:pt>
                <c:pt idx="2">
                  <c:v>332</c:v>
                </c:pt>
                <c:pt idx="3">
                  <c:v>274</c:v>
                </c:pt>
                <c:pt idx="4">
                  <c:v>185</c:v>
                </c:pt>
                <c:pt idx="5">
                  <c:v>112</c:v>
                </c:pt>
                <c:pt idx="6">
                  <c:v>112</c:v>
                </c:pt>
                <c:pt idx="7">
                  <c:v>38</c:v>
                </c:pt>
                <c:pt idx="8">
                  <c:v>37</c:v>
                </c:pt>
                <c:pt idx="9">
                  <c:v>51</c:v>
                </c:pt>
                <c:pt idx="10">
                  <c:v>896</c:v>
                </c:pt>
                <c:pt idx="11">
                  <c:v>457</c:v>
                </c:pt>
                <c:pt idx="12">
                  <c:v>333</c:v>
                </c:pt>
                <c:pt idx="13">
                  <c:v>256</c:v>
                </c:pt>
                <c:pt idx="14">
                  <c:v>195</c:v>
                </c:pt>
                <c:pt idx="15">
                  <c:v>110</c:v>
                </c:pt>
                <c:pt idx="16">
                  <c:v>105</c:v>
                </c:pt>
                <c:pt idx="17">
                  <c:v>39</c:v>
                </c:pt>
                <c:pt idx="18">
                  <c:v>30</c:v>
                </c:pt>
                <c:pt idx="19">
                  <c:v>20</c:v>
                </c:pt>
                <c:pt idx="20">
                  <c:v>909</c:v>
                </c:pt>
                <c:pt idx="21">
                  <c:v>464</c:v>
                </c:pt>
                <c:pt idx="22">
                  <c:v>342</c:v>
                </c:pt>
                <c:pt idx="23">
                  <c:v>272</c:v>
                </c:pt>
                <c:pt idx="24">
                  <c:v>192</c:v>
                </c:pt>
                <c:pt idx="25">
                  <c:v>119</c:v>
                </c:pt>
                <c:pt idx="26">
                  <c:v>117</c:v>
                </c:pt>
                <c:pt idx="27">
                  <c:v>28</c:v>
                </c:pt>
                <c:pt idx="28">
                  <c:v>40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E-4E95-89EF-4C04AB5F7824}"/>
            </c:ext>
          </c:extLst>
        </c:ser>
        <c:ser>
          <c:idx val="1"/>
          <c:order val="1"/>
          <c:tx>
            <c:strRef>
              <c:f>Vol_Rev!$C$3</c:f>
              <c:strCache>
                <c:ptCount val="1"/>
                <c:pt idx="0">
                  <c:v>Sum of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Vol_Rev!$A$4:$A$35</c:f>
              <c:strCache>
                <c:ptCount val="31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  <c:pt idx="30">
                  <c:v>(blank)</c:v>
                </c:pt>
              </c:strCache>
            </c:strRef>
          </c:cat>
          <c:val>
            <c:numRef>
              <c:f>Vol_Rev!$C$4:$C$35</c:f>
              <c:numCache>
                <c:formatCode>General</c:formatCode>
                <c:ptCount val="31"/>
                <c:pt idx="0">
                  <c:v>2923886</c:v>
                </c:pt>
                <c:pt idx="1">
                  <c:v>159159</c:v>
                </c:pt>
                <c:pt idx="2">
                  <c:v>763600</c:v>
                </c:pt>
                <c:pt idx="3">
                  <c:v>136726</c:v>
                </c:pt>
                <c:pt idx="4">
                  <c:v>55315</c:v>
                </c:pt>
                <c:pt idx="5">
                  <c:v>100912</c:v>
                </c:pt>
                <c:pt idx="6">
                  <c:v>104048</c:v>
                </c:pt>
                <c:pt idx="7">
                  <c:v>39140</c:v>
                </c:pt>
                <c:pt idx="8">
                  <c:v>45214</c:v>
                </c:pt>
                <c:pt idx="9">
                  <c:v>33099</c:v>
                </c:pt>
                <c:pt idx="10">
                  <c:v>1612800</c:v>
                </c:pt>
                <c:pt idx="11">
                  <c:v>157665</c:v>
                </c:pt>
                <c:pt idx="12">
                  <c:v>116550</c:v>
                </c:pt>
                <c:pt idx="13">
                  <c:v>403200</c:v>
                </c:pt>
                <c:pt idx="14">
                  <c:v>203775</c:v>
                </c:pt>
                <c:pt idx="15">
                  <c:v>130460</c:v>
                </c:pt>
                <c:pt idx="16">
                  <c:v>39270</c:v>
                </c:pt>
                <c:pt idx="17">
                  <c:v>58500</c:v>
                </c:pt>
                <c:pt idx="18">
                  <c:v>54000</c:v>
                </c:pt>
                <c:pt idx="19">
                  <c:v>29540</c:v>
                </c:pt>
                <c:pt idx="20">
                  <c:v>190890</c:v>
                </c:pt>
                <c:pt idx="21">
                  <c:v>92336</c:v>
                </c:pt>
                <c:pt idx="22">
                  <c:v>110124</c:v>
                </c:pt>
                <c:pt idx="23">
                  <c:v>43792</c:v>
                </c:pt>
                <c:pt idx="24">
                  <c:v>20928</c:v>
                </c:pt>
                <c:pt idx="25">
                  <c:v>14518</c:v>
                </c:pt>
                <c:pt idx="26">
                  <c:v>11232</c:v>
                </c:pt>
                <c:pt idx="27">
                  <c:v>2044</c:v>
                </c:pt>
                <c:pt idx="28">
                  <c:v>9000</c:v>
                </c:pt>
                <c:pt idx="29">
                  <c:v>16770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E-4E95-89EF-4C04AB5F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910495"/>
        <c:axId val="2006919647"/>
      </c:lineChart>
      <c:catAx>
        <c:axId val="20069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19647"/>
        <c:crosses val="autoZero"/>
        <c:auto val="1"/>
        <c:lblAlgn val="ctr"/>
        <c:lblOffset val="100"/>
        <c:noMultiLvlLbl val="0"/>
      </c:catAx>
      <c:valAx>
        <c:axId val="20069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Vol_Rev!$G$3</c:f>
              <c:strCache>
                <c:ptCount val="1"/>
                <c:pt idx="0">
                  <c:v>Sum of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Vol_Rev!$F$4:$F$33</c:f>
              <c:numCache>
                <c:formatCode>General</c:formatCode>
                <c:ptCount val="30"/>
                <c:pt idx="0">
                  <c:v>914</c:v>
                </c:pt>
                <c:pt idx="1">
                  <c:v>429</c:v>
                </c:pt>
                <c:pt idx="2">
                  <c:v>332</c:v>
                </c:pt>
                <c:pt idx="3">
                  <c:v>274</c:v>
                </c:pt>
                <c:pt idx="4">
                  <c:v>185</c:v>
                </c:pt>
                <c:pt idx="5">
                  <c:v>112</c:v>
                </c:pt>
                <c:pt idx="6">
                  <c:v>112</c:v>
                </c:pt>
                <c:pt idx="7">
                  <c:v>38</c:v>
                </c:pt>
                <c:pt idx="8">
                  <c:v>37</c:v>
                </c:pt>
                <c:pt idx="9">
                  <c:v>51</c:v>
                </c:pt>
                <c:pt idx="10">
                  <c:v>896</c:v>
                </c:pt>
                <c:pt idx="11">
                  <c:v>457</c:v>
                </c:pt>
                <c:pt idx="12">
                  <c:v>333</c:v>
                </c:pt>
                <c:pt idx="13">
                  <c:v>256</c:v>
                </c:pt>
                <c:pt idx="14">
                  <c:v>195</c:v>
                </c:pt>
                <c:pt idx="15">
                  <c:v>110</c:v>
                </c:pt>
                <c:pt idx="16">
                  <c:v>105</c:v>
                </c:pt>
                <c:pt idx="17">
                  <c:v>39</c:v>
                </c:pt>
                <c:pt idx="18">
                  <c:v>30</c:v>
                </c:pt>
                <c:pt idx="19">
                  <c:v>20</c:v>
                </c:pt>
                <c:pt idx="20">
                  <c:v>909</c:v>
                </c:pt>
                <c:pt idx="21">
                  <c:v>464</c:v>
                </c:pt>
                <c:pt idx="22">
                  <c:v>342</c:v>
                </c:pt>
                <c:pt idx="23">
                  <c:v>272</c:v>
                </c:pt>
                <c:pt idx="24">
                  <c:v>192</c:v>
                </c:pt>
                <c:pt idx="25">
                  <c:v>119</c:v>
                </c:pt>
                <c:pt idx="26">
                  <c:v>117</c:v>
                </c:pt>
                <c:pt idx="27">
                  <c:v>28</c:v>
                </c:pt>
                <c:pt idx="28">
                  <c:v>40</c:v>
                </c:pt>
                <c:pt idx="29">
                  <c:v>30</c:v>
                </c:pt>
              </c:numCache>
            </c:numRef>
          </c:xVal>
          <c:yVal>
            <c:numRef>
              <c:f>Vol_Rev!$G$4:$G$33</c:f>
              <c:numCache>
                <c:formatCode>"₹"\ #,##0.00</c:formatCode>
                <c:ptCount val="30"/>
                <c:pt idx="0">
                  <c:v>2923886</c:v>
                </c:pt>
                <c:pt idx="1">
                  <c:v>159159</c:v>
                </c:pt>
                <c:pt idx="2">
                  <c:v>763600</c:v>
                </c:pt>
                <c:pt idx="3">
                  <c:v>136726</c:v>
                </c:pt>
                <c:pt idx="4">
                  <c:v>55315</c:v>
                </c:pt>
                <c:pt idx="5">
                  <c:v>100912</c:v>
                </c:pt>
                <c:pt idx="6">
                  <c:v>104048</c:v>
                </c:pt>
                <c:pt idx="7">
                  <c:v>39140</c:v>
                </c:pt>
                <c:pt idx="8">
                  <c:v>45214</c:v>
                </c:pt>
                <c:pt idx="9">
                  <c:v>33099</c:v>
                </c:pt>
                <c:pt idx="10">
                  <c:v>1612800</c:v>
                </c:pt>
                <c:pt idx="11">
                  <c:v>157665</c:v>
                </c:pt>
                <c:pt idx="12">
                  <c:v>116550</c:v>
                </c:pt>
                <c:pt idx="13">
                  <c:v>403200</c:v>
                </c:pt>
                <c:pt idx="14">
                  <c:v>203775</c:v>
                </c:pt>
                <c:pt idx="15">
                  <c:v>130460</c:v>
                </c:pt>
                <c:pt idx="16">
                  <c:v>39270</c:v>
                </c:pt>
                <c:pt idx="17">
                  <c:v>58500</c:v>
                </c:pt>
                <c:pt idx="18">
                  <c:v>54000</c:v>
                </c:pt>
                <c:pt idx="19">
                  <c:v>29540</c:v>
                </c:pt>
                <c:pt idx="20">
                  <c:v>190890</c:v>
                </c:pt>
                <c:pt idx="21">
                  <c:v>92336</c:v>
                </c:pt>
                <c:pt idx="22">
                  <c:v>110124</c:v>
                </c:pt>
                <c:pt idx="23">
                  <c:v>43792</c:v>
                </c:pt>
                <c:pt idx="24">
                  <c:v>20928</c:v>
                </c:pt>
                <c:pt idx="25">
                  <c:v>14518</c:v>
                </c:pt>
                <c:pt idx="26">
                  <c:v>11232</c:v>
                </c:pt>
                <c:pt idx="27">
                  <c:v>2044</c:v>
                </c:pt>
                <c:pt idx="28">
                  <c:v>9000</c:v>
                </c:pt>
                <c:pt idx="29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A-483D-959B-19789F2D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49599"/>
        <c:axId val="2006946271"/>
      </c:scatterChart>
      <c:valAx>
        <c:axId val="20069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46271"/>
        <c:crosses val="autoZero"/>
        <c:crossBetween val="midCat"/>
      </c:valAx>
      <c:valAx>
        <c:axId val="20069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4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makeup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Vol_Rev!$F$24:$F$33</c:f>
              <c:numCache>
                <c:formatCode>General</c:formatCode>
                <c:ptCount val="10"/>
                <c:pt idx="0">
                  <c:v>909</c:v>
                </c:pt>
                <c:pt idx="1">
                  <c:v>464</c:v>
                </c:pt>
                <c:pt idx="2">
                  <c:v>342</c:v>
                </c:pt>
                <c:pt idx="3">
                  <c:v>272</c:v>
                </c:pt>
                <c:pt idx="4">
                  <c:v>192</c:v>
                </c:pt>
                <c:pt idx="5">
                  <c:v>119</c:v>
                </c:pt>
                <c:pt idx="6">
                  <c:v>117</c:v>
                </c:pt>
                <c:pt idx="7">
                  <c:v>28</c:v>
                </c:pt>
                <c:pt idx="8">
                  <c:v>40</c:v>
                </c:pt>
                <c:pt idx="9">
                  <c:v>30</c:v>
                </c:pt>
              </c:numCache>
            </c:numRef>
          </c:xVal>
          <c:yVal>
            <c:numRef>
              <c:f>Vol_Rev!$G$24:$G$33</c:f>
              <c:numCache>
                <c:formatCode>"₹"\ #,##0.00</c:formatCode>
                <c:ptCount val="10"/>
                <c:pt idx="0">
                  <c:v>190890</c:v>
                </c:pt>
                <c:pt idx="1">
                  <c:v>92336</c:v>
                </c:pt>
                <c:pt idx="2">
                  <c:v>110124</c:v>
                </c:pt>
                <c:pt idx="3">
                  <c:v>43792</c:v>
                </c:pt>
                <c:pt idx="4">
                  <c:v>20928</c:v>
                </c:pt>
                <c:pt idx="5">
                  <c:v>14518</c:v>
                </c:pt>
                <c:pt idx="6">
                  <c:v>11232</c:v>
                </c:pt>
                <c:pt idx="7">
                  <c:v>2044</c:v>
                </c:pt>
                <c:pt idx="8">
                  <c:v>9000</c:v>
                </c:pt>
                <c:pt idx="9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C-41CB-8416-F82C866B46FE}"/>
            </c:ext>
          </c:extLst>
        </c:ser>
        <c:ser>
          <c:idx val="1"/>
          <c:order val="1"/>
          <c:tx>
            <c:v>fmcg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Vol_Rev!$F$4:$F$13</c:f>
              <c:numCache>
                <c:formatCode>General</c:formatCode>
                <c:ptCount val="10"/>
                <c:pt idx="0">
                  <c:v>914</c:v>
                </c:pt>
                <c:pt idx="1">
                  <c:v>429</c:v>
                </c:pt>
                <c:pt idx="2">
                  <c:v>332</c:v>
                </c:pt>
                <c:pt idx="3">
                  <c:v>274</c:v>
                </c:pt>
                <c:pt idx="4">
                  <c:v>185</c:v>
                </c:pt>
                <c:pt idx="5">
                  <c:v>112</c:v>
                </c:pt>
                <c:pt idx="6">
                  <c:v>112</c:v>
                </c:pt>
                <c:pt idx="7">
                  <c:v>38</c:v>
                </c:pt>
                <c:pt idx="8">
                  <c:v>37</c:v>
                </c:pt>
                <c:pt idx="9">
                  <c:v>51</c:v>
                </c:pt>
              </c:numCache>
            </c:numRef>
          </c:xVal>
          <c:yVal>
            <c:numRef>
              <c:f>Vol_Rev!$G$4:$G$13</c:f>
              <c:numCache>
                <c:formatCode>"₹"\ #,##0.00</c:formatCode>
                <c:ptCount val="10"/>
                <c:pt idx="0">
                  <c:v>2923886</c:v>
                </c:pt>
                <c:pt idx="1">
                  <c:v>159159</c:v>
                </c:pt>
                <c:pt idx="2">
                  <c:v>763600</c:v>
                </c:pt>
                <c:pt idx="3">
                  <c:v>136726</c:v>
                </c:pt>
                <c:pt idx="4">
                  <c:v>55315</c:v>
                </c:pt>
                <c:pt idx="5">
                  <c:v>100912</c:v>
                </c:pt>
                <c:pt idx="6">
                  <c:v>104048</c:v>
                </c:pt>
                <c:pt idx="7">
                  <c:v>39140</c:v>
                </c:pt>
                <c:pt idx="8">
                  <c:v>45214</c:v>
                </c:pt>
                <c:pt idx="9">
                  <c:v>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C-41CB-8416-F82C866B46FE}"/>
            </c:ext>
          </c:extLst>
        </c:ser>
        <c:ser>
          <c:idx val="2"/>
          <c:order val="2"/>
          <c:tx>
            <c:v>lifestyle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Vol_Rev!$F$14:$F$23</c:f>
              <c:numCache>
                <c:formatCode>General</c:formatCode>
                <c:ptCount val="10"/>
                <c:pt idx="0">
                  <c:v>896</c:v>
                </c:pt>
                <c:pt idx="1">
                  <c:v>457</c:v>
                </c:pt>
                <c:pt idx="2">
                  <c:v>333</c:v>
                </c:pt>
                <c:pt idx="3">
                  <c:v>256</c:v>
                </c:pt>
                <c:pt idx="4">
                  <c:v>195</c:v>
                </c:pt>
                <c:pt idx="5">
                  <c:v>110</c:v>
                </c:pt>
                <c:pt idx="6">
                  <c:v>105</c:v>
                </c:pt>
                <c:pt idx="7">
                  <c:v>39</c:v>
                </c:pt>
                <c:pt idx="8">
                  <c:v>30</c:v>
                </c:pt>
                <c:pt idx="9">
                  <c:v>20</c:v>
                </c:pt>
              </c:numCache>
            </c:numRef>
          </c:xVal>
          <c:yVal>
            <c:numRef>
              <c:f>Vol_Rev!$G$14:$G$23</c:f>
              <c:numCache>
                <c:formatCode>"₹"\ #,##0.00</c:formatCode>
                <c:ptCount val="10"/>
                <c:pt idx="0">
                  <c:v>1612800</c:v>
                </c:pt>
                <c:pt idx="1">
                  <c:v>157665</c:v>
                </c:pt>
                <c:pt idx="2">
                  <c:v>116550</c:v>
                </c:pt>
                <c:pt idx="3">
                  <c:v>403200</c:v>
                </c:pt>
                <c:pt idx="4">
                  <c:v>203775</c:v>
                </c:pt>
                <c:pt idx="5">
                  <c:v>130460</c:v>
                </c:pt>
                <c:pt idx="6">
                  <c:v>39270</c:v>
                </c:pt>
                <c:pt idx="7">
                  <c:v>58500</c:v>
                </c:pt>
                <c:pt idx="8">
                  <c:v>54000</c:v>
                </c:pt>
                <c:pt idx="9">
                  <c:v>29540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C-41CB-8416-F82C866B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1023"/>
        <c:axId val="1792091439"/>
      </c:scatterChart>
      <c:valAx>
        <c:axId val="179209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439"/>
        <c:crosses val="autoZero"/>
        <c:crossBetween val="midCat"/>
      </c:valAx>
      <c:valAx>
        <c:axId val="17920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per product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023"/>
        <c:crosses val="autoZero"/>
        <c:crossBetween val="midCat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02559055118111"/>
          <c:y val="0.29208333333333336"/>
          <c:w val="0.55287226596675421"/>
          <c:h val="0.62271617089530473"/>
        </c:manualLayout>
      </c:layout>
      <c:scatterChart>
        <c:scatterStyle val="lineMarker"/>
        <c:varyColors val="0"/>
        <c:ser>
          <c:idx val="2"/>
          <c:order val="2"/>
          <c:tx>
            <c:v>lifestyle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Vol_Rev!$F$14:$F$23</c:f>
              <c:numCache>
                <c:formatCode>General</c:formatCode>
                <c:ptCount val="10"/>
                <c:pt idx="0">
                  <c:v>896</c:v>
                </c:pt>
                <c:pt idx="1">
                  <c:v>457</c:v>
                </c:pt>
                <c:pt idx="2">
                  <c:v>333</c:v>
                </c:pt>
                <c:pt idx="3">
                  <c:v>256</c:v>
                </c:pt>
                <c:pt idx="4">
                  <c:v>195</c:v>
                </c:pt>
                <c:pt idx="5">
                  <c:v>110</c:v>
                </c:pt>
                <c:pt idx="6">
                  <c:v>105</c:v>
                </c:pt>
                <c:pt idx="7">
                  <c:v>39</c:v>
                </c:pt>
                <c:pt idx="8">
                  <c:v>30</c:v>
                </c:pt>
                <c:pt idx="9">
                  <c:v>20</c:v>
                </c:pt>
              </c:numCache>
            </c:numRef>
          </c:xVal>
          <c:yVal>
            <c:numRef>
              <c:f>Vol_Rev!$G$14:$G$23</c:f>
              <c:numCache>
                <c:formatCode>"₹"\ #,##0.00</c:formatCode>
                <c:ptCount val="10"/>
                <c:pt idx="0">
                  <c:v>1612800</c:v>
                </c:pt>
                <c:pt idx="1">
                  <c:v>157665</c:v>
                </c:pt>
                <c:pt idx="2">
                  <c:v>116550</c:v>
                </c:pt>
                <c:pt idx="3">
                  <c:v>403200</c:v>
                </c:pt>
                <c:pt idx="4">
                  <c:v>203775</c:v>
                </c:pt>
                <c:pt idx="5">
                  <c:v>130460</c:v>
                </c:pt>
                <c:pt idx="6">
                  <c:v>39270</c:v>
                </c:pt>
                <c:pt idx="7">
                  <c:v>58500</c:v>
                </c:pt>
                <c:pt idx="8">
                  <c:v>54000</c:v>
                </c:pt>
                <c:pt idx="9">
                  <c:v>29540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4-40FF-A509-C506B0F6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1023"/>
        <c:axId val="17920914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makeup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Vol_Rev!$F$24:$F$33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909</c:v>
                      </c:pt>
                      <c:pt idx="1">
                        <c:v>464</c:v>
                      </c:pt>
                      <c:pt idx="2">
                        <c:v>342</c:v>
                      </c:pt>
                      <c:pt idx="3">
                        <c:v>272</c:v>
                      </c:pt>
                      <c:pt idx="4">
                        <c:v>192</c:v>
                      </c:pt>
                      <c:pt idx="5">
                        <c:v>119</c:v>
                      </c:pt>
                      <c:pt idx="6">
                        <c:v>117</c:v>
                      </c:pt>
                      <c:pt idx="7">
                        <c:v>28</c:v>
                      </c:pt>
                      <c:pt idx="8">
                        <c:v>40</c:v>
                      </c:pt>
                      <c:pt idx="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Vol_Rev!$G$24:$G$33</c15:sqref>
                        </c15:formulaRef>
                      </c:ext>
                    </c:extLst>
                    <c:numCache>
                      <c:formatCode>"₹"\ #,##0.00</c:formatCode>
                      <c:ptCount val="10"/>
                      <c:pt idx="0">
                        <c:v>190890</c:v>
                      </c:pt>
                      <c:pt idx="1">
                        <c:v>92336</c:v>
                      </c:pt>
                      <c:pt idx="2">
                        <c:v>110124</c:v>
                      </c:pt>
                      <c:pt idx="3">
                        <c:v>43792</c:v>
                      </c:pt>
                      <c:pt idx="4">
                        <c:v>20928</c:v>
                      </c:pt>
                      <c:pt idx="5">
                        <c:v>14518</c:v>
                      </c:pt>
                      <c:pt idx="6">
                        <c:v>11232</c:v>
                      </c:pt>
                      <c:pt idx="7">
                        <c:v>2044</c:v>
                      </c:pt>
                      <c:pt idx="8">
                        <c:v>9000</c:v>
                      </c:pt>
                      <c:pt idx="9">
                        <c:v>16770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EC4-40FF-A509-C506B0F6C7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fmcg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Vol_Rev!$F$4:$F$13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914</c:v>
                      </c:pt>
                      <c:pt idx="1">
                        <c:v>429</c:v>
                      </c:pt>
                      <c:pt idx="2">
                        <c:v>332</c:v>
                      </c:pt>
                      <c:pt idx="3">
                        <c:v>274</c:v>
                      </c:pt>
                      <c:pt idx="4">
                        <c:v>185</c:v>
                      </c:pt>
                      <c:pt idx="5">
                        <c:v>112</c:v>
                      </c:pt>
                      <c:pt idx="6">
                        <c:v>112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Vol_Rev!$G$4:$G$13</c15:sqref>
                        </c15:formulaRef>
                      </c:ext>
                    </c:extLst>
                    <c:numCache>
                      <c:formatCode>"₹"\ #,##0.00</c:formatCode>
                      <c:ptCount val="10"/>
                      <c:pt idx="0">
                        <c:v>2923886</c:v>
                      </c:pt>
                      <c:pt idx="1">
                        <c:v>159159</c:v>
                      </c:pt>
                      <c:pt idx="2">
                        <c:v>763600</c:v>
                      </c:pt>
                      <c:pt idx="3">
                        <c:v>136726</c:v>
                      </c:pt>
                      <c:pt idx="4">
                        <c:v>55315</c:v>
                      </c:pt>
                      <c:pt idx="5">
                        <c:v>100912</c:v>
                      </c:pt>
                      <c:pt idx="6">
                        <c:v>104048</c:v>
                      </c:pt>
                      <c:pt idx="7">
                        <c:v>39140</c:v>
                      </c:pt>
                      <c:pt idx="8">
                        <c:v>45214</c:v>
                      </c:pt>
                      <c:pt idx="9">
                        <c:v>33099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C4-40FF-A509-C506B0F6C7E3}"/>
                  </c:ext>
                </c:extLst>
              </c15:ser>
            </c15:filteredScatterSeries>
          </c:ext>
        </c:extLst>
      </c:scatterChart>
      <c:valAx>
        <c:axId val="179209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439"/>
        <c:crosses val="autoZero"/>
        <c:crossBetween val="midCat"/>
      </c:valAx>
      <c:valAx>
        <c:axId val="17920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per product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023"/>
        <c:crosses val="autoZero"/>
        <c:crossBetween val="midCat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fmcg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Vol_Rev!$F$4:$F$13</c:f>
              <c:numCache>
                <c:formatCode>General</c:formatCode>
                <c:ptCount val="10"/>
                <c:pt idx="0">
                  <c:v>914</c:v>
                </c:pt>
                <c:pt idx="1">
                  <c:v>429</c:v>
                </c:pt>
                <c:pt idx="2">
                  <c:v>332</c:v>
                </c:pt>
                <c:pt idx="3">
                  <c:v>274</c:v>
                </c:pt>
                <c:pt idx="4">
                  <c:v>185</c:v>
                </c:pt>
                <c:pt idx="5">
                  <c:v>112</c:v>
                </c:pt>
                <c:pt idx="6">
                  <c:v>112</c:v>
                </c:pt>
                <c:pt idx="7">
                  <c:v>38</c:v>
                </c:pt>
                <c:pt idx="8">
                  <c:v>37</c:v>
                </c:pt>
                <c:pt idx="9">
                  <c:v>51</c:v>
                </c:pt>
              </c:numCache>
            </c:numRef>
          </c:xVal>
          <c:yVal>
            <c:numRef>
              <c:f>Vol_Rev!$G$4:$G$13</c:f>
              <c:numCache>
                <c:formatCode>"₹"\ #,##0.00</c:formatCode>
                <c:ptCount val="10"/>
                <c:pt idx="0">
                  <c:v>2923886</c:v>
                </c:pt>
                <c:pt idx="1">
                  <c:v>159159</c:v>
                </c:pt>
                <c:pt idx="2">
                  <c:v>763600</c:v>
                </c:pt>
                <c:pt idx="3">
                  <c:v>136726</c:v>
                </c:pt>
                <c:pt idx="4">
                  <c:v>55315</c:v>
                </c:pt>
                <c:pt idx="5">
                  <c:v>100912</c:v>
                </c:pt>
                <c:pt idx="6">
                  <c:v>104048</c:v>
                </c:pt>
                <c:pt idx="7">
                  <c:v>39140</c:v>
                </c:pt>
                <c:pt idx="8">
                  <c:v>45214</c:v>
                </c:pt>
                <c:pt idx="9">
                  <c:v>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1-42B1-82F2-72940DA99F5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92091023"/>
        <c:axId val="17920914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makeup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Vol_Rev!$F$24:$F$33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909</c:v>
                      </c:pt>
                      <c:pt idx="1">
                        <c:v>464</c:v>
                      </c:pt>
                      <c:pt idx="2">
                        <c:v>342</c:v>
                      </c:pt>
                      <c:pt idx="3">
                        <c:v>272</c:v>
                      </c:pt>
                      <c:pt idx="4">
                        <c:v>192</c:v>
                      </c:pt>
                      <c:pt idx="5">
                        <c:v>119</c:v>
                      </c:pt>
                      <c:pt idx="6">
                        <c:v>117</c:v>
                      </c:pt>
                      <c:pt idx="7">
                        <c:v>28</c:v>
                      </c:pt>
                      <c:pt idx="8">
                        <c:v>40</c:v>
                      </c:pt>
                      <c:pt idx="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Vol_Rev!$G$24:$G$33</c15:sqref>
                        </c15:formulaRef>
                      </c:ext>
                    </c:extLst>
                    <c:numCache>
                      <c:formatCode>"₹"\ #,##0.00</c:formatCode>
                      <c:ptCount val="10"/>
                      <c:pt idx="0">
                        <c:v>190890</c:v>
                      </c:pt>
                      <c:pt idx="1">
                        <c:v>92336</c:v>
                      </c:pt>
                      <c:pt idx="2">
                        <c:v>110124</c:v>
                      </c:pt>
                      <c:pt idx="3">
                        <c:v>43792</c:v>
                      </c:pt>
                      <c:pt idx="4">
                        <c:v>20928</c:v>
                      </c:pt>
                      <c:pt idx="5">
                        <c:v>14518</c:v>
                      </c:pt>
                      <c:pt idx="6">
                        <c:v>11232</c:v>
                      </c:pt>
                      <c:pt idx="7">
                        <c:v>2044</c:v>
                      </c:pt>
                      <c:pt idx="8">
                        <c:v>9000</c:v>
                      </c:pt>
                      <c:pt idx="9">
                        <c:v>16770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2D1-42B1-82F2-72940DA99F5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lifestyle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Vol_Rev!$F$14:$F$23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896</c:v>
                      </c:pt>
                      <c:pt idx="1">
                        <c:v>457</c:v>
                      </c:pt>
                      <c:pt idx="2">
                        <c:v>333</c:v>
                      </c:pt>
                      <c:pt idx="3">
                        <c:v>256</c:v>
                      </c:pt>
                      <c:pt idx="4">
                        <c:v>195</c:v>
                      </c:pt>
                      <c:pt idx="5">
                        <c:v>110</c:v>
                      </c:pt>
                      <c:pt idx="6">
                        <c:v>105</c:v>
                      </c:pt>
                      <c:pt idx="7">
                        <c:v>39</c:v>
                      </c:pt>
                      <c:pt idx="8">
                        <c:v>30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Vol_Rev!$G$14:$G$23</c15:sqref>
                        </c15:formulaRef>
                      </c:ext>
                    </c:extLst>
                    <c:numCache>
                      <c:formatCode>"₹"\ #,##0.00</c:formatCode>
                      <c:ptCount val="10"/>
                      <c:pt idx="0">
                        <c:v>1612800</c:v>
                      </c:pt>
                      <c:pt idx="1">
                        <c:v>157665</c:v>
                      </c:pt>
                      <c:pt idx="2">
                        <c:v>116550</c:v>
                      </c:pt>
                      <c:pt idx="3">
                        <c:v>403200</c:v>
                      </c:pt>
                      <c:pt idx="4">
                        <c:v>203775</c:v>
                      </c:pt>
                      <c:pt idx="5">
                        <c:v>130460</c:v>
                      </c:pt>
                      <c:pt idx="6">
                        <c:v>39270</c:v>
                      </c:pt>
                      <c:pt idx="7">
                        <c:v>58500</c:v>
                      </c:pt>
                      <c:pt idx="8">
                        <c:v>54000</c:v>
                      </c:pt>
                      <c:pt idx="9">
                        <c:v>29540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D1-42B1-82F2-72940DA99F53}"/>
                  </c:ext>
                </c:extLst>
              </c15:ser>
            </c15:filteredScatterSeries>
          </c:ext>
        </c:extLst>
      </c:scatterChart>
      <c:valAx>
        <c:axId val="179209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439"/>
        <c:crosses val="autoZero"/>
        <c:crossBetween val="midCat"/>
      </c:valAx>
      <c:valAx>
        <c:axId val="17920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per product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023"/>
        <c:crosses val="autoZero"/>
        <c:crossBetween val="midCat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makeup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Vol_Rev!$F$24:$F$33</c:f>
              <c:numCache>
                <c:formatCode>General</c:formatCode>
                <c:ptCount val="10"/>
                <c:pt idx="0">
                  <c:v>909</c:v>
                </c:pt>
                <c:pt idx="1">
                  <c:v>464</c:v>
                </c:pt>
                <c:pt idx="2">
                  <c:v>342</c:v>
                </c:pt>
                <c:pt idx="3">
                  <c:v>272</c:v>
                </c:pt>
                <c:pt idx="4">
                  <c:v>192</c:v>
                </c:pt>
                <c:pt idx="5">
                  <c:v>119</c:v>
                </c:pt>
                <c:pt idx="6">
                  <c:v>117</c:v>
                </c:pt>
                <c:pt idx="7">
                  <c:v>28</c:v>
                </c:pt>
                <c:pt idx="8">
                  <c:v>40</c:v>
                </c:pt>
                <c:pt idx="9">
                  <c:v>30</c:v>
                </c:pt>
              </c:numCache>
            </c:numRef>
          </c:xVal>
          <c:yVal>
            <c:numRef>
              <c:f>Vol_Rev!$G$24:$G$33</c:f>
              <c:numCache>
                <c:formatCode>"₹"\ #,##0.00</c:formatCode>
                <c:ptCount val="10"/>
                <c:pt idx="0">
                  <c:v>190890</c:v>
                </c:pt>
                <c:pt idx="1">
                  <c:v>92336</c:v>
                </c:pt>
                <c:pt idx="2">
                  <c:v>110124</c:v>
                </c:pt>
                <c:pt idx="3">
                  <c:v>43792</c:v>
                </c:pt>
                <c:pt idx="4">
                  <c:v>20928</c:v>
                </c:pt>
                <c:pt idx="5">
                  <c:v>14518</c:v>
                </c:pt>
                <c:pt idx="6">
                  <c:v>11232</c:v>
                </c:pt>
                <c:pt idx="7">
                  <c:v>2044</c:v>
                </c:pt>
                <c:pt idx="8">
                  <c:v>9000</c:v>
                </c:pt>
                <c:pt idx="9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1-4008-AF4C-C9ADB742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1023"/>
        <c:axId val="17920914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fmcg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Vol_Rev!$F$4:$F$13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914</c:v>
                      </c:pt>
                      <c:pt idx="1">
                        <c:v>429</c:v>
                      </c:pt>
                      <c:pt idx="2">
                        <c:v>332</c:v>
                      </c:pt>
                      <c:pt idx="3">
                        <c:v>274</c:v>
                      </c:pt>
                      <c:pt idx="4">
                        <c:v>185</c:v>
                      </c:pt>
                      <c:pt idx="5">
                        <c:v>112</c:v>
                      </c:pt>
                      <c:pt idx="6">
                        <c:v>112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Vol_Rev!$G$4:$G$13</c15:sqref>
                        </c15:formulaRef>
                      </c:ext>
                    </c:extLst>
                    <c:numCache>
                      <c:formatCode>"₹"\ #,##0.00</c:formatCode>
                      <c:ptCount val="10"/>
                      <c:pt idx="0">
                        <c:v>2923886</c:v>
                      </c:pt>
                      <c:pt idx="1">
                        <c:v>159159</c:v>
                      </c:pt>
                      <c:pt idx="2">
                        <c:v>763600</c:v>
                      </c:pt>
                      <c:pt idx="3">
                        <c:v>136726</c:v>
                      </c:pt>
                      <c:pt idx="4">
                        <c:v>55315</c:v>
                      </c:pt>
                      <c:pt idx="5">
                        <c:v>100912</c:v>
                      </c:pt>
                      <c:pt idx="6">
                        <c:v>104048</c:v>
                      </c:pt>
                      <c:pt idx="7">
                        <c:v>39140</c:v>
                      </c:pt>
                      <c:pt idx="8">
                        <c:v>45214</c:v>
                      </c:pt>
                      <c:pt idx="9">
                        <c:v>33099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3A1-4008-AF4C-C9ADB74255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lifestyle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Vol_Rev!$F$14:$F$23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896</c:v>
                      </c:pt>
                      <c:pt idx="1">
                        <c:v>457</c:v>
                      </c:pt>
                      <c:pt idx="2">
                        <c:v>333</c:v>
                      </c:pt>
                      <c:pt idx="3">
                        <c:v>256</c:v>
                      </c:pt>
                      <c:pt idx="4">
                        <c:v>195</c:v>
                      </c:pt>
                      <c:pt idx="5">
                        <c:v>110</c:v>
                      </c:pt>
                      <c:pt idx="6">
                        <c:v>105</c:v>
                      </c:pt>
                      <c:pt idx="7">
                        <c:v>39</c:v>
                      </c:pt>
                      <c:pt idx="8">
                        <c:v>30</c:v>
                      </c:pt>
                      <c:pt idx="9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Vol_Rev!$G$14:$G$23</c15:sqref>
                        </c15:formulaRef>
                      </c:ext>
                    </c:extLst>
                    <c:numCache>
                      <c:formatCode>"₹"\ #,##0.00</c:formatCode>
                      <c:ptCount val="10"/>
                      <c:pt idx="0">
                        <c:v>1612800</c:v>
                      </c:pt>
                      <c:pt idx="1">
                        <c:v>157665</c:v>
                      </c:pt>
                      <c:pt idx="2">
                        <c:v>116550</c:v>
                      </c:pt>
                      <c:pt idx="3">
                        <c:v>403200</c:v>
                      </c:pt>
                      <c:pt idx="4">
                        <c:v>203775</c:v>
                      </c:pt>
                      <c:pt idx="5">
                        <c:v>130460</c:v>
                      </c:pt>
                      <c:pt idx="6">
                        <c:v>39270</c:v>
                      </c:pt>
                      <c:pt idx="7">
                        <c:v>58500</c:v>
                      </c:pt>
                      <c:pt idx="8">
                        <c:v>54000</c:v>
                      </c:pt>
                      <c:pt idx="9">
                        <c:v>29540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A1-4008-AF4C-C9ADB74255F4}"/>
                  </c:ext>
                </c:extLst>
              </c15:ser>
            </c15:filteredScatterSeries>
          </c:ext>
        </c:extLst>
      </c:scatterChart>
      <c:valAx>
        <c:axId val="179209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439"/>
        <c:crosses val="autoZero"/>
        <c:crossBetween val="midCat"/>
      </c:valAx>
      <c:valAx>
        <c:axId val="17920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per product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1023"/>
        <c:crosses val="autoZero"/>
        <c:crossBetween val="midCat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[21f1000414_assignment2.xlsx]volume!PivotTable3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volume!$A$4:$A$35</c:f>
              <c:strCache>
                <c:ptCount val="31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L01</c:v>
                </c:pt>
                <c:pt idx="11">
                  <c:v>L02</c:v>
                </c:pt>
                <c:pt idx="12">
                  <c:v>L03</c:v>
                </c:pt>
                <c:pt idx="13">
                  <c:v>L04</c:v>
                </c:pt>
                <c:pt idx="14">
                  <c:v>L05</c:v>
                </c:pt>
                <c:pt idx="15">
                  <c:v>L06</c:v>
                </c:pt>
                <c:pt idx="16">
                  <c:v>L07</c:v>
                </c:pt>
                <c:pt idx="17">
                  <c:v>L08</c:v>
                </c:pt>
                <c:pt idx="18">
                  <c:v>L09</c:v>
                </c:pt>
                <c:pt idx="19">
                  <c:v>L10</c:v>
                </c:pt>
                <c:pt idx="20">
                  <c:v>M01</c:v>
                </c:pt>
                <c:pt idx="21">
                  <c:v>M02</c:v>
                </c:pt>
                <c:pt idx="22">
                  <c:v>M03</c:v>
                </c:pt>
                <c:pt idx="23">
                  <c:v>M04</c:v>
                </c:pt>
                <c:pt idx="24">
                  <c:v>M05</c:v>
                </c:pt>
                <c:pt idx="25">
                  <c:v>M06</c:v>
                </c:pt>
                <c:pt idx="26">
                  <c:v>M07</c:v>
                </c:pt>
                <c:pt idx="27">
                  <c:v>M08</c:v>
                </c:pt>
                <c:pt idx="28">
                  <c:v>M09</c:v>
                </c:pt>
                <c:pt idx="29">
                  <c:v>M10</c:v>
                </c:pt>
                <c:pt idx="30">
                  <c:v>(blank)</c:v>
                </c:pt>
              </c:strCache>
            </c:strRef>
          </c:cat>
          <c:val>
            <c:numRef>
              <c:f>volume!$B$4:$B$35</c:f>
              <c:numCache>
                <c:formatCode>General</c:formatCode>
                <c:ptCount val="31"/>
                <c:pt idx="0">
                  <c:v>914</c:v>
                </c:pt>
                <c:pt idx="1">
                  <c:v>429</c:v>
                </c:pt>
                <c:pt idx="2">
                  <c:v>332</c:v>
                </c:pt>
                <c:pt idx="3">
                  <c:v>274</c:v>
                </c:pt>
                <c:pt idx="4">
                  <c:v>185</c:v>
                </c:pt>
                <c:pt idx="5">
                  <c:v>112</c:v>
                </c:pt>
                <c:pt idx="6">
                  <c:v>112</c:v>
                </c:pt>
                <c:pt idx="7">
                  <c:v>38</c:v>
                </c:pt>
                <c:pt idx="8">
                  <c:v>37</c:v>
                </c:pt>
                <c:pt idx="9">
                  <c:v>51</c:v>
                </c:pt>
                <c:pt idx="10">
                  <c:v>896</c:v>
                </c:pt>
                <c:pt idx="11">
                  <c:v>457</c:v>
                </c:pt>
                <c:pt idx="12">
                  <c:v>333</c:v>
                </c:pt>
                <c:pt idx="13">
                  <c:v>256</c:v>
                </c:pt>
                <c:pt idx="14">
                  <c:v>195</c:v>
                </c:pt>
                <c:pt idx="15">
                  <c:v>110</c:v>
                </c:pt>
                <c:pt idx="16">
                  <c:v>105</c:v>
                </c:pt>
                <c:pt idx="17">
                  <c:v>39</c:v>
                </c:pt>
                <c:pt idx="18">
                  <c:v>30</c:v>
                </c:pt>
                <c:pt idx="19">
                  <c:v>20</c:v>
                </c:pt>
                <c:pt idx="20">
                  <c:v>909</c:v>
                </c:pt>
                <c:pt idx="21">
                  <c:v>464</c:v>
                </c:pt>
                <c:pt idx="22">
                  <c:v>342</c:v>
                </c:pt>
                <c:pt idx="23">
                  <c:v>272</c:v>
                </c:pt>
                <c:pt idx="24">
                  <c:v>192</c:v>
                </c:pt>
                <c:pt idx="25">
                  <c:v>119</c:v>
                </c:pt>
                <c:pt idx="26">
                  <c:v>117</c:v>
                </c:pt>
                <c:pt idx="27">
                  <c:v>28</c:v>
                </c:pt>
                <c:pt idx="28">
                  <c:v>40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4-48DB-9619-E8962E3B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957503"/>
        <c:axId val="2006972895"/>
      </c:barChart>
      <c:catAx>
        <c:axId val="20069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72895"/>
        <c:crosses val="autoZero"/>
        <c:auto val="1"/>
        <c:lblAlgn val="ctr"/>
        <c:lblOffset val="100"/>
        <c:noMultiLvlLbl val="0"/>
      </c:catAx>
      <c:valAx>
        <c:axId val="20069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revenue!$E$1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7-4787-808C-3B83C9AFD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7-4787-808C-3B83C9AFD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87-4787-808C-3B83C9AFD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7-4787-808C-3B83C9AFD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87-4787-808C-3B83C9AFD3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87-4787-808C-3B83C9AFD3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87-4787-808C-3B83C9AFD3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87-4787-808C-3B83C9AFD3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87-4787-808C-3B83C9AFD3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87-4787-808C-3B83C9AFD3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87-4787-808C-3B83C9AFD3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87-4787-808C-3B83C9AFD3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87-4787-808C-3B83C9AFD3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87-4787-808C-3B83C9AFD3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87-4787-808C-3B83C9AFD3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87-4787-808C-3B83C9AFD3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87-4787-808C-3B83C9AFD3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87-4787-808C-3B83C9AFD3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87-4787-808C-3B83C9AFD33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87-4787-808C-3B83C9AFD33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87-4787-808C-3B83C9AFD33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87-4787-808C-3B83C9AFD33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87-4787-808C-3B83C9AFD33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87-4787-808C-3B83C9AFD33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87-4787-808C-3B83C9AFD33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87-4787-808C-3B83C9AFD33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87-4787-808C-3B83C9AFD33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87-4787-808C-3B83C9AFD33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87-4787-808C-3B83C9AFD33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87-4787-808C-3B83C9AFD33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87-4787-808C-3B83C9AFD33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87-4787-808C-3B83C9AFD33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87-4787-808C-3B83C9AFD33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87-4787-808C-3B83C9AFD33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87-4787-808C-3B83C9AFD33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87-4787-808C-3B83C9AFD33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87-4787-808C-3B83C9AFD33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87-4787-808C-3B83C9AFD33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87-4787-808C-3B83C9AFD33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87-4787-808C-3B83C9AFD33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87-4787-808C-3B83C9AFD33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87-4787-808C-3B83C9AFD33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87-4787-808C-3B83C9AFD33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87-4787-808C-3B83C9AFD33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87-4787-808C-3B83C9AFD33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87-4787-808C-3B83C9AFD33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87-4787-808C-3B83C9AFD335}"/>
              </c:ext>
            </c:extLst>
          </c:dPt>
          <c:cat>
            <c:strRef>
              <c:f>revenue!$D$2:$D$48</c:f>
              <c:strCache>
                <c:ptCount val="30"/>
                <c:pt idx="0">
                  <c:v>F01</c:v>
                </c:pt>
                <c:pt idx="1">
                  <c:v>L01</c:v>
                </c:pt>
                <c:pt idx="2">
                  <c:v>F03</c:v>
                </c:pt>
                <c:pt idx="3">
                  <c:v>L04</c:v>
                </c:pt>
                <c:pt idx="4">
                  <c:v>L05</c:v>
                </c:pt>
                <c:pt idx="5">
                  <c:v>M01</c:v>
                </c:pt>
                <c:pt idx="6">
                  <c:v>F02</c:v>
                </c:pt>
                <c:pt idx="7">
                  <c:v>L02</c:v>
                </c:pt>
                <c:pt idx="8">
                  <c:v>F04</c:v>
                </c:pt>
                <c:pt idx="9">
                  <c:v>L06</c:v>
                </c:pt>
                <c:pt idx="10">
                  <c:v>L03</c:v>
                </c:pt>
                <c:pt idx="11">
                  <c:v>M03</c:v>
                </c:pt>
                <c:pt idx="12">
                  <c:v>F07</c:v>
                </c:pt>
                <c:pt idx="13">
                  <c:v>F06</c:v>
                </c:pt>
                <c:pt idx="14">
                  <c:v>M02</c:v>
                </c:pt>
                <c:pt idx="15">
                  <c:v>L08</c:v>
                </c:pt>
                <c:pt idx="16">
                  <c:v>F05</c:v>
                </c:pt>
                <c:pt idx="17">
                  <c:v>L09</c:v>
                </c:pt>
                <c:pt idx="18">
                  <c:v>F09</c:v>
                </c:pt>
                <c:pt idx="19">
                  <c:v>M04</c:v>
                </c:pt>
                <c:pt idx="20">
                  <c:v>L07</c:v>
                </c:pt>
                <c:pt idx="21">
                  <c:v>F08</c:v>
                </c:pt>
                <c:pt idx="22">
                  <c:v>F10</c:v>
                </c:pt>
                <c:pt idx="23">
                  <c:v>L10</c:v>
                </c:pt>
                <c:pt idx="24">
                  <c:v>M05</c:v>
                </c:pt>
                <c:pt idx="25">
                  <c:v>M10</c:v>
                </c:pt>
                <c:pt idx="26">
                  <c:v>M06</c:v>
                </c:pt>
                <c:pt idx="27">
                  <c:v>M07</c:v>
                </c:pt>
                <c:pt idx="28">
                  <c:v>M09</c:v>
                </c:pt>
                <c:pt idx="29">
                  <c:v>M08</c:v>
                </c:pt>
              </c:strCache>
            </c:strRef>
          </c:cat>
          <c:val>
            <c:numRef>
              <c:f>revenue!$E$2:$E$48</c:f>
              <c:numCache>
                <c:formatCode>"₹"\ #,##0.00</c:formatCode>
                <c:ptCount val="47"/>
                <c:pt idx="0">
                  <c:v>2923886</c:v>
                </c:pt>
                <c:pt idx="1">
                  <c:v>1612800</c:v>
                </c:pt>
                <c:pt idx="2">
                  <c:v>763600</c:v>
                </c:pt>
                <c:pt idx="3">
                  <c:v>403200</c:v>
                </c:pt>
                <c:pt idx="4">
                  <c:v>203775</c:v>
                </c:pt>
                <c:pt idx="5">
                  <c:v>190890</c:v>
                </c:pt>
                <c:pt idx="6">
                  <c:v>159159</c:v>
                </c:pt>
                <c:pt idx="7">
                  <c:v>157665</c:v>
                </c:pt>
                <c:pt idx="8">
                  <c:v>136726</c:v>
                </c:pt>
                <c:pt idx="9">
                  <c:v>130460</c:v>
                </c:pt>
                <c:pt idx="10">
                  <c:v>116550</c:v>
                </c:pt>
                <c:pt idx="11">
                  <c:v>110124</c:v>
                </c:pt>
                <c:pt idx="12">
                  <c:v>104048</c:v>
                </c:pt>
                <c:pt idx="13">
                  <c:v>100912</c:v>
                </c:pt>
                <c:pt idx="14">
                  <c:v>92336</c:v>
                </c:pt>
                <c:pt idx="15">
                  <c:v>58500</c:v>
                </c:pt>
                <c:pt idx="16">
                  <c:v>55315</c:v>
                </c:pt>
                <c:pt idx="17">
                  <c:v>54000</c:v>
                </c:pt>
                <c:pt idx="18">
                  <c:v>45214</c:v>
                </c:pt>
                <c:pt idx="19">
                  <c:v>43792</c:v>
                </c:pt>
                <c:pt idx="20">
                  <c:v>39270</c:v>
                </c:pt>
                <c:pt idx="21">
                  <c:v>39140</c:v>
                </c:pt>
                <c:pt idx="22">
                  <c:v>33099</c:v>
                </c:pt>
                <c:pt idx="23">
                  <c:v>29540</c:v>
                </c:pt>
                <c:pt idx="24">
                  <c:v>20928</c:v>
                </c:pt>
                <c:pt idx="25">
                  <c:v>16770</c:v>
                </c:pt>
                <c:pt idx="26">
                  <c:v>14518</c:v>
                </c:pt>
                <c:pt idx="27">
                  <c:v>11232</c:v>
                </c:pt>
                <c:pt idx="28">
                  <c:v>9000</c:v>
                </c:pt>
                <c:pt idx="2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2D-9E6E-5123F37E7FB0}"/>
            </c:ext>
          </c:extLst>
        </c:ser>
        <c:ser>
          <c:idx val="1"/>
          <c:order val="1"/>
          <c:tx>
            <c:strRef>
              <c:f>revenue!$F$1</c:f>
              <c:strCache>
                <c:ptCount val="1"/>
                <c:pt idx="0">
                  <c:v>cumulative revenue</c:v>
                </c:pt>
              </c:strCache>
            </c:strRef>
          </c:tx>
          <c:cat>
            <c:strRef>
              <c:f>revenue!$D$2:$D$48</c:f>
              <c:strCache>
                <c:ptCount val="30"/>
                <c:pt idx="0">
                  <c:v>F01</c:v>
                </c:pt>
                <c:pt idx="1">
                  <c:v>L01</c:v>
                </c:pt>
                <c:pt idx="2">
                  <c:v>F03</c:v>
                </c:pt>
                <c:pt idx="3">
                  <c:v>L04</c:v>
                </c:pt>
                <c:pt idx="4">
                  <c:v>L05</c:v>
                </c:pt>
                <c:pt idx="5">
                  <c:v>M01</c:v>
                </c:pt>
                <c:pt idx="6">
                  <c:v>F02</c:v>
                </c:pt>
                <c:pt idx="7">
                  <c:v>L02</c:v>
                </c:pt>
                <c:pt idx="8">
                  <c:v>F04</c:v>
                </c:pt>
                <c:pt idx="9">
                  <c:v>L06</c:v>
                </c:pt>
                <c:pt idx="10">
                  <c:v>L03</c:v>
                </c:pt>
                <c:pt idx="11">
                  <c:v>M03</c:v>
                </c:pt>
                <c:pt idx="12">
                  <c:v>F07</c:v>
                </c:pt>
                <c:pt idx="13">
                  <c:v>F06</c:v>
                </c:pt>
                <c:pt idx="14">
                  <c:v>M02</c:v>
                </c:pt>
                <c:pt idx="15">
                  <c:v>L08</c:v>
                </c:pt>
                <c:pt idx="16">
                  <c:v>F05</c:v>
                </c:pt>
                <c:pt idx="17">
                  <c:v>L09</c:v>
                </c:pt>
                <c:pt idx="18">
                  <c:v>F09</c:v>
                </c:pt>
                <c:pt idx="19">
                  <c:v>M04</c:v>
                </c:pt>
                <c:pt idx="20">
                  <c:v>L07</c:v>
                </c:pt>
                <c:pt idx="21">
                  <c:v>F08</c:v>
                </c:pt>
                <c:pt idx="22">
                  <c:v>F10</c:v>
                </c:pt>
                <c:pt idx="23">
                  <c:v>L10</c:v>
                </c:pt>
                <c:pt idx="24">
                  <c:v>M05</c:v>
                </c:pt>
                <c:pt idx="25">
                  <c:v>M10</c:v>
                </c:pt>
                <c:pt idx="26">
                  <c:v>M06</c:v>
                </c:pt>
                <c:pt idx="27">
                  <c:v>M07</c:v>
                </c:pt>
                <c:pt idx="28">
                  <c:v>M09</c:v>
                </c:pt>
                <c:pt idx="29">
                  <c:v>M08</c:v>
                </c:pt>
              </c:strCache>
            </c:strRef>
          </c:cat>
          <c:val>
            <c:numRef>
              <c:f>revenue!$F$2:$F$48</c:f>
            </c:numRef>
          </c:val>
          <c:extLst>
            <c:ext xmlns:c16="http://schemas.microsoft.com/office/drawing/2014/chart" uri="{C3380CC4-5D6E-409C-BE32-E72D297353CC}">
              <c16:uniqueId val="{00000001-212E-482D-9E6E-5123F37E7FB0}"/>
            </c:ext>
          </c:extLst>
        </c:ser>
        <c:ser>
          <c:idx val="2"/>
          <c:order val="2"/>
          <c:tx>
            <c:strRef>
              <c:f>revenue!$G$1</c:f>
              <c:strCache>
                <c:ptCount val="1"/>
                <c:pt idx="0">
                  <c:v>% contribution of 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87-4787-808C-3B83C9AFD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87-4787-808C-3B83C9AFD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87-4787-808C-3B83C9AFD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87-4787-808C-3B83C9AFD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87-4787-808C-3B83C9AFD3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87-4787-808C-3B83C9AFD3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87-4787-808C-3B83C9AFD3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87-4787-808C-3B83C9AFD3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87-4787-808C-3B83C9AFD3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87-4787-808C-3B83C9AFD3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87-4787-808C-3B83C9AFD3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87-4787-808C-3B83C9AFD3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87-4787-808C-3B83C9AFD3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87-4787-808C-3B83C9AFD3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87-4787-808C-3B83C9AFD3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87-4787-808C-3B83C9AFD3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87-4787-808C-3B83C9AFD3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87-4787-808C-3B83C9AFD3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87-4787-808C-3B83C9AFD33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87-4787-808C-3B83C9AFD33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87-4787-808C-3B83C9AFD33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87-4787-808C-3B83C9AFD33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87-4787-808C-3B83C9AFD33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87-4787-808C-3B83C9AFD33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87-4787-808C-3B83C9AFD33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87-4787-808C-3B83C9AFD33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87-4787-808C-3B83C9AFD33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87-4787-808C-3B83C9AFD33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87-4787-808C-3B83C9AFD33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87-4787-808C-3B83C9AFD33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87-4787-808C-3B83C9AFD33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87-4787-808C-3B83C9AFD33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87-4787-808C-3B83C9AFD33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87-4787-808C-3B83C9AFD33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87-4787-808C-3B83C9AFD33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87-4787-808C-3B83C9AFD33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87-4787-808C-3B83C9AFD33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87-4787-808C-3B83C9AFD33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87-4787-808C-3B83C9AFD33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87-4787-808C-3B83C9AFD33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87-4787-808C-3B83C9AFD33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87-4787-808C-3B83C9AFD33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87-4787-808C-3B83C9AFD33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87-4787-808C-3B83C9AFD33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287-4787-808C-3B83C9AFD33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287-4787-808C-3B83C9AFD33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287-4787-808C-3B83C9AFD335}"/>
              </c:ext>
            </c:extLst>
          </c:dPt>
          <c:cat>
            <c:strRef>
              <c:f>revenue!$D$2:$D$48</c:f>
              <c:strCache>
                <c:ptCount val="30"/>
                <c:pt idx="0">
                  <c:v>F01</c:v>
                </c:pt>
                <c:pt idx="1">
                  <c:v>L01</c:v>
                </c:pt>
                <c:pt idx="2">
                  <c:v>F03</c:v>
                </c:pt>
                <c:pt idx="3">
                  <c:v>L04</c:v>
                </c:pt>
                <c:pt idx="4">
                  <c:v>L05</c:v>
                </c:pt>
                <c:pt idx="5">
                  <c:v>M01</c:v>
                </c:pt>
                <c:pt idx="6">
                  <c:v>F02</c:v>
                </c:pt>
                <c:pt idx="7">
                  <c:v>L02</c:v>
                </c:pt>
                <c:pt idx="8">
                  <c:v>F04</c:v>
                </c:pt>
                <c:pt idx="9">
                  <c:v>L06</c:v>
                </c:pt>
                <c:pt idx="10">
                  <c:v>L03</c:v>
                </c:pt>
                <c:pt idx="11">
                  <c:v>M03</c:v>
                </c:pt>
                <c:pt idx="12">
                  <c:v>F07</c:v>
                </c:pt>
                <c:pt idx="13">
                  <c:v>F06</c:v>
                </c:pt>
                <c:pt idx="14">
                  <c:v>M02</c:v>
                </c:pt>
                <c:pt idx="15">
                  <c:v>L08</c:v>
                </c:pt>
                <c:pt idx="16">
                  <c:v>F05</c:v>
                </c:pt>
                <c:pt idx="17">
                  <c:v>L09</c:v>
                </c:pt>
                <c:pt idx="18">
                  <c:v>F09</c:v>
                </c:pt>
                <c:pt idx="19">
                  <c:v>M04</c:v>
                </c:pt>
                <c:pt idx="20">
                  <c:v>L07</c:v>
                </c:pt>
                <c:pt idx="21">
                  <c:v>F08</c:v>
                </c:pt>
                <c:pt idx="22">
                  <c:v>F10</c:v>
                </c:pt>
                <c:pt idx="23">
                  <c:v>L10</c:v>
                </c:pt>
                <c:pt idx="24">
                  <c:v>M05</c:v>
                </c:pt>
                <c:pt idx="25">
                  <c:v>M10</c:v>
                </c:pt>
                <c:pt idx="26">
                  <c:v>M06</c:v>
                </c:pt>
                <c:pt idx="27">
                  <c:v>M07</c:v>
                </c:pt>
                <c:pt idx="28">
                  <c:v>M09</c:v>
                </c:pt>
                <c:pt idx="29">
                  <c:v>M08</c:v>
                </c:pt>
              </c:strCache>
            </c:strRef>
          </c:cat>
          <c:val>
            <c:numRef>
              <c:f>revenue!$G$2:$G$48</c:f>
              <c:numCache>
                <c:formatCode>0.000%</c:formatCode>
                <c:ptCount val="47"/>
                <c:pt idx="0">
                  <c:v>0.38078904284994464</c:v>
                </c:pt>
                <c:pt idx="1">
                  <c:v>0.59083025796858835</c:v>
                </c:pt>
                <c:pt idx="2">
                  <c:v>0.69027685510685499</c:v>
                </c:pt>
                <c:pt idx="3">
                  <c:v>0.74278715888651592</c:v>
                </c:pt>
                <c:pt idx="4">
                  <c:v>0.76932556948349107</c:v>
                </c:pt>
                <c:pt idx="5">
                  <c:v>0.79418591642917435</c:v>
                </c:pt>
                <c:pt idx="6">
                  <c:v>0.81491381186386447</c:v>
                </c:pt>
                <c:pt idx="7">
                  <c:v>0.83544713786937097</c:v>
                </c:pt>
                <c:pt idx="8">
                  <c:v>0.85325349648687576</c:v>
                </c:pt>
                <c:pt idx="9">
                  <c:v>0.87024380956002689</c:v>
                </c:pt>
                <c:pt idx="10">
                  <c:v>0.88542256924633522</c:v>
                </c:pt>
                <c:pt idx="11">
                  <c:v>0.89976444596615512</c:v>
                </c:pt>
                <c:pt idx="12">
                  <c:v>0.91331502158040645</c:v>
                </c:pt>
                <c:pt idx="13">
                  <c:v>0.92645718372081609</c:v>
                </c:pt>
                <c:pt idx="14">
                  <c:v>0.93848246003480107</c:v>
                </c:pt>
                <c:pt idx="15">
                  <c:v>0.94610114250283228</c:v>
                </c:pt>
                <c:pt idx="16">
                  <c:v>0.95330503003649281</c:v>
                </c:pt>
                <c:pt idx="17">
                  <c:v>0.96033766000698317</c:v>
                </c:pt>
                <c:pt idx="18">
                  <c:v>0.96622605503449699</c:v>
                </c:pt>
                <c:pt idx="19">
                  <c:v>0.97192925747278791</c:v>
                </c:pt>
                <c:pt idx="20">
                  <c:v>0.9770435422679945</c:v>
                </c:pt>
                <c:pt idx="21">
                  <c:v>0.98214089665771653</c:v>
                </c:pt>
                <c:pt idx="22">
                  <c:v>0.98645150812796212</c:v>
                </c:pt>
                <c:pt idx="23">
                  <c:v>0.990298617189597</c:v>
                </c:pt>
                <c:pt idx="24">
                  <c:v>0.99302415200482697</c:v>
                </c:pt>
                <c:pt idx="25">
                  <c:v>0.99520817431232922</c:v>
                </c:pt>
                <c:pt idx="26">
                  <c:v>0.99709890990328442</c:v>
                </c:pt>
                <c:pt idx="27">
                  <c:v>0.99856169693714636</c:v>
                </c:pt>
                <c:pt idx="28">
                  <c:v>0.99973380193222816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2D-9E6E-5123F37E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revenue/city wise(overall</a:t>
            </a:r>
          </a:p>
          <a:p>
            <a:pPr>
              <a:defRPr/>
            </a:pP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 vs revenue/city 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'vol_rev_city wise'!$B$4:$B$33</c:f>
              <c:numCache>
                <c:formatCode>General</c:formatCode>
                <c:ptCount val="30"/>
                <c:pt idx="0">
                  <c:v>914</c:v>
                </c:pt>
                <c:pt idx="1">
                  <c:v>429</c:v>
                </c:pt>
                <c:pt idx="2">
                  <c:v>332</c:v>
                </c:pt>
                <c:pt idx="3">
                  <c:v>274</c:v>
                </c:pt>
                <c:pt idx="4">
                  <c:v>185</c:v>
                </c:pt>
                <c:pt idx="5">
                  <c:v>112</c:v>
                </c:pt>
                <c:pt idx="6">
                  <c:v>112</c:v>
                </c:pt>
                <c:pt idx="7">
                  <c:v>38</c:v>
                </c:pt>
                <c:pt idx="8">
                  <c:v>37</c:v>
                </c:pt>
                <c:pt idx="9">
                  <c:v>51</c:v>
                </c:pt>
                <c:pt idx="10">
                  <c:v>896</c:v>
                </c:pt>
                <c:pt idx="11">
                  <c:v>457</c:v>
                </c:pt>
                <c:pt idx="12">
                  <c:v>333</c:v>
                </c:pt>
                <c:pt idx="13">
                  <c:v>256</c:v>
                </c:pt>
                <c:pt idx="14">
                  <c:v>195</c:v>
                </c:pt>
                <c:pt idx="15">
                  <c:v>110</c:v>
                </c:pt>
                <c:pt idx="16">
                  <c:v>105</c:v>
                </c:pt>
                <c:pt idx="17">
                  <c:v>39</c:v>
                </c:pt>
                <c:pt idx="18">
                  <c:v>30</c:v>
                </c:pt>
                <c:pt idx="19">
                  <c:v>20</c:v>
                </c:pt>
                <c:pt idx="20">
                  <c:v>909</c:v>
                </c:pt>
                <c:pt idx="21">
                  <c:v>464</c:v>
                </c:pt>
                <c:pt idx="22">
                  <c:v>342</c:v>
                </c:pt>
                <c:pt idx="23">
                  <c:v>272</c:v>
                </c:pt>
                <c:pt idx="24">
                  <c:v>192</c:v>
                </c:pt>
                <c:pt idx="25">
                  <c:v>119</c:v>
                </c:pt>
                <c:pt idx="26">
                  <c:v>117</c:v>
                </c:pt>
                <c:pt idx="27">
                  <c:v>28</c:v>
                </c:pt>
                <c:pt idx="28">
                  <c:v>40</c:v>
                </c:pt>
                <c:pt idx="29">
                  <c:v>30</c:v>
                </c:pt>
              </c:numCache>
            </c:numRef>
          </c:xVal>
          <c:yVal>
            <c:numRef>
              <c:f>'vol_rev_city wise'!$D$4:$D$33</c:f>
              <c:numCache>
                <c:formatCode>General</c:formatCode>
                <c:ptCount val="30"/>
                <c:pt idx="0">
                  <c:v>2923886</c:v>
                </c:pt>
                <c:pt idx="1">
                  <c:v>159159</c:v>
                </c:pt>
                <c:pt idx="2">
                  <c:v>763600</c:v>
                </c:pt>
                <c:pt idx="3">
                  <c:v>136726</c:v>
                </c:pt>
                <c:pt idx="4">
                  <c:v>55315</c:v>
                </c:pt>
                <c:pt idx="5">
                  <c:v>100912</c:v>
                </c:pt>
                <c:pt idx="6">
                  <c:v>104048</c:v>
                </c:pt>
                <c:pt idx="7">
                  <c:v>39140</c:v>
                </c:pt>
                <c:pt idx="8">
                  <c:v>45214</c:v>
                </c:pt>
                <c:pt idx="9">
                  <c:v>33099</c:v>
                </c:pt>
                <c:pt idx="10">
                  <c:v>1612800</c:v>
                </c:pt>
                <c:pt idx="11">
                  <c:v>157665</c:v>
                </c:pt>
                <c:pt idx="12">
                  <c:v>116550</c:v>
                </c:pt>
                <c:pt idx="13">
                  <c:v>403200</c:v>
                </c:pt>
                <c:pt idx="14">
                  <c:v>203775</c:v>
                </c:pt>
                <c:pt idx="15">
                  <c:v>130460</c:v>
                </c:pt>
                <c:pt idx="16">
                  <c:v>39270</c:v>
                </c:pt>
                <c:pt idx="17">
                  <c:v>58500</c:v>
                </c:pt>
                <c:pt idx="18">
                  <c:v>54000</c:v>
                </c:pt>
                <c:pt idx="19">
                  <c:v>29540</c:v>
                </c:pt>
                <c:pt idx="20">
                  <c:v>190890</c:v>
                </c:pt>
                <c:pt idx="21">
                  <c:v>92336</c:v>
                </c:pt>
                <c:pt idx="22">
                  <c:v>110124</c:v>
                </c:pt>
                <c:pt idx="23">
                  <c:v>43792</c:v>
                </c:pt>
                <c:pt idx="24">
                  <c:v>20928</c:v>
                </c:pt>
                <c:pt idx="25">
                  <c:v>14518</c:v>
                </c:pt>
                <c:pt idx="26">
                  <c:v>11232</c:v>
                </c:pt>
                <c:pt idx="27">
                  <c:v>2044</c:v>
                </c:pt>
                <c:pt idx="28">
                  <c:v>9000</c:v>
                </c:pt>
                <c:pt idx="29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5-41B4-8F07-5F6E7A169E4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50005503"/>
        <c:axId val="1249993439"/>
      </c:scatterChart>
      <c:valAx>
        <c:axId val="12500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93439"/>
        <c:crosses val="autoZero"/>
        <c:crossBetween val="midCat"/>
      </c:valAx>
      <c:valAx>
        <c:axId val="12499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46507638969236"/>
          <c:y val="0.26785943155532044"/>
          <c:w val="0.66433956976825514"/>
          <c:h val="0.57653445607227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revenue!$D$2:$D$31</c:f>
              <c:strCache>
                <c:ptCount val="30"/>
                <c:pt idx="0">
                  <c:v>F01</c:v>
                </c:pt>
                <c:pt idx="1">
                  <c:v>L01</c:v>
                </c:pt>
                <c:pt idx="2">
                  <c:v>F03</c:v>
                </c:pt>
                <c:pt idx="3">
                  <c:v>L04</c:v>
                </c:pt>
                <c:pt idx="4">
                  <c:v>L05</c:v>
                </c:pt>
                <c:pt idx="5">
                  <c:v>M01</c:v>
                </c:pt>
                <c:pt idx="6">
                  <c:v>F02</c:v>
                </c:pt>
                <c:pt idx="7">
                  <c:v>L02</c:v>
                </c:pt>
                <c:pt idx="8">
                  <c:v>F04</c:v>
                </c:pt>
                <c:pt idx="9">
                  <c:v>L06</c:v>
                </c:pt>
                <c:pt idx="10">
                  <c:v>L03</c:v>
                </c:pt>
                <c:pt idx="11">
                  <c:v>M03</c:v>
                </c:pt>
                <c:pt idx="12">
                  <c:v>F07</c:v>
                </c:pt>
                <c:pt idx="13">
                  <c:v>F06</c:v>
                </c:pt>
                <c:pt idx="14">
                  <c:v>M02</c:v>
                </c:pt>
                <c:pt idx="15">
                  <c:v>L08</c:v>
                </c:pt>
                <c:pt idx="16">
                  <c:v>F05</c:v>
                </c:pt>
                <c:pt idx="17">
                  <c:v>L09</c:v>
                </c:pt>
                <c:pt idx="18">
                  <c:v>F09</c:v>
                </c:pt>
                <c:pt idx="19">
                  <c:v>M04</c:v>
                </c:pt>
                <c:pt idx="20">
                  <c:v>L07</c:v>
                </c:pt>
                <c:pt idx="21">
                  <c:v>F08</c:v>
                </c:pt>
                <c:pt idx="22">
                  <c:v>F10</c:v>
                </c:pt>
                <c:pt idx="23">
                  <c:v>L10</c:v>
                </c:pt>
                <c:pt idx="24">
                  <c:v>M05</c:v>
                </c:pt>
                <c:pt idx="25">
                  <c:v>M10</c:v>
                </c:pt>
                <c:pt idx="26">
                  <c:v>M06</c:v>
                </c:pt>
                <c:pt idx="27">
                  <c:v>M07</c:v>
                </c:pt>
                <c:pt idx="28">
                  <c:v>M09</c:v>
                </c:pt>
                <c:pt idx="29">
                  <c:v>M08</c:v>
                </c:pt>
              </c:strCache>
            </c:strRef>
          </c:cat>
          <c:val>
            <c:numRef>
              <c:f>revenue!$E$2:$E$31</c:f>
              <c:numCache>
                <c:formatCode>"₹"\ #,##0.00</c:formatCode>
                <c:ptCount val="30"/>
                <c:pt idx="0">
                  <c:v>2923886</c:v>
                </c:pt>
                <c:pt idx="1">
                  <c:v>1612800</c:v>
                </c:pt>
                <c:pt idx="2">
                  <c:v>763600</c:v>
                </c:pt>
                <c:pt idx="3">
                  <c:v>403200</c:v>
                </c:pt>
                <c:pt idx="4">
                  <c:v>203775</c:v>
                </c:pt>
                <c:pt idx="5">
                  <c:v>190890</c:v>
                </c:pt>
                <c:pt idx="6">
                  <c:v>159159</c:v>
                </c:pt>
                <c:pt idx="7">
                  <c:v>157665</c:v>
                </c:pt>
                <c:pt idx="8">
                  <c:v>136726</c:v>
                </c:pt>
                <c:pt idx="9">
                  <c:v>130460</c:v>
                </c:pt>
                <c:pt idx="10">
                  <c:v>116550</c:v>
                </c:pt>
                <c:pt idx="11">
                  <c:v>110124</c:v>
                </c:pt>
                <c:pt idx="12">
                  <c:v>104048</c:v>
                </c:pt>
                <c:pt idx="13">
                  <c:v>100912</c:v>
                </c:pt>
                <c:pt idx="14">
                  <c:v>92336</c:v>
                </c:pt>
                <c:pt idx="15">
                  <c:v>58500</c:v>
                </c:pt>
                <c:pt idx="16">
                  <c:v>55315</c:v>
                </c:pt>
                <c:pt idx="17">
                  <c:v>54000</c:v>
                </c:pt>
                <c:pt idx="18">
                  <c:v>45214</c:v>
                </c:pt>
                <c:pt idx="19">
                  <c:v>43792</c:v>
                </c:pt>
                <c:pt idx="20">
                  <c:v>39270</c:v>
                </c:pt>
                <c:pt idx="21">
                  <c:v>39140</c:v>
                </c:pt>
                <c:pt idx="22">
                  <c:v>33099</c:v>
                </c:pt>
                <c:pt idx="23">
                  <c:v>29540</c:v>
                </c:pt>
                <c:pt idx="24">
                  <c:v>20928</c:v>
                </c:pt>
                <c:pt idx="25">
                  <c:v>16770</c:v>
                </c:pt>
                <c:pt idx="26">
                  <c:v>14518</c:v>
                </c:pt>
                <c:pt idx="27">
                  <c:v>11232</c:v>
                </c:pt>
                <c:pt idx="28">
                  <c:v>9000</c:v>
                </c:pt>
                <c:pt idx="2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E-444C-AC3E-C04508A52C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revenue!$D$2:$D$31</c:f>
              <c:strCache>
                <c:ptCount val="30"/>
                <c:pt idx="0">
                  <c:v>F01</c:v>
                </c:pt>
                <c:pt idx="1">
                  <c:v>L01</c:v>
                </c:pt>
                <c:pt idx="2">
                  <c:v>F03</c:v>
                </c:pt>
                <c:pt idx="3">
                  <c:v>L04</c:v>
                </c:pt>
                <c:pt idx="4">
                  <c:v>L05</c:v>
                </c:pt>
                <c:pt idx="5">
                  <c:v>M01</c:v>
                </c:pt>
                <c:pt idx="6">
                  <c:v>F02</c:v>
                </c:pt>
                <c:pt idx="7">
                  <c:v>L02</c:v>
                </c:pt>
                <c:pt idx="8">
                  <c:v>F04</c:v>
                </c:pt>
                <c:pt idx="9">
                  <c:v>L06</c:v>
                </c:pt>
                <c:pt idx="10">
                  <c:v>L03</c:v>
                </c:pt>
                <c:pt idx="11">
                  <c:v>M03</c:v>
                </c:pt>
                <c:pt idx="12">
                  <c:v>F07</c:v>
                </c:pt>
                <c:pt idx="13">
                  <c:v>F06</c:v>
                </c:pt>
                <c:pt idx="14">
                  <c:v>M02</c:v>
                </c:pt>
                <c:pt idx="15">
                  <c:v>L08</c:v>
                </c:pt>
                <c:pt idx="16">
                  <c:v>F05</c:v>
                </c:pt>
                <c:pt idx="17">
                  <c:v>L09</c:v>
                </c:pt>
                <c:pt idx="18">
                  <c:v>F09</c:v>
                </c:pt>
                <c:pt idx="19">
                  <c:v>M04</c:v>
                </c:pt>
                <c:pt idx="20">
                  <c:v>L07</c:v>
                </c:pt>
                <c:pt idx="21">
                  <c:v>F08</c:v>
                </c:pt>
                <c:pt idx="22">
                  <c:v>F10</c:v>
                </c:pt>
                <c:pt idx="23">
                  <c:v>L10</c:v>
                </c:pt>
                <c:pt idx="24">
                  <c:v>M05</c:v>
                </c:pt>
                <c:pt idx="25">
                  <c:v>M10</c:v>
                </c:pt>
                <c:pt idx="26">
                  <c:v>M06</c:v>
                </c:pt>
                <c:pt idx="27">
                  <c:v>M07</c:v>
                </c:pt>
                <c:pt idx="28">
                  <c:v>M09</c:v>
                </c:pt>
                <c:pt idx="29">
                  <c:v>M08</c:v>
                </c:pt>
              </c:strCache>
            </c:strRef>
          </c:cat>
          <c:val>
            <c:numRef>
              <c:f>revenue!$F$2:$F$31</c:f>
            </c:numRef>
          </c:val>
          <c:extLst>
            <c:ext xmlns:c16="http://schemas.microsoft.com/office/drawing/2014/chart" uri="{C3380CC4-5D6E-409C-BE32-E72D297353CC}">
              <c16:uniqueId val="{00000001-119E-444C-AC3E-C04508A5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188991"/>
        <c:axId val="1791189823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revenue!$D$2:$D$31</c:f>
              <c:strCache>
                <c:ptCount val="30"/>
                <c:pt idx="0">
                  <c:v>F01</c:v>
                </c:pt>
                <c:pt idx="1">
                  <c:v>L01</c:v>
                </c:pt>
                <c:pt idx="2">
                  <c:v>F03</c:v>
                </c:pt>
                <c:pt idx="3">
                  <c:v>L04</c:v>
                </c:pt>
                <c:pt idx="4">
                  <c:v>L05</c:v>
                </c:pt>
                <c:pt idx="5">
                  <c:v>M01</c:v>
                </c:pt>
                <c:pt idx="6">
                  <c:v>F02</c:v>
                </c:pt>
                <c:pt idx="7">
                  <c:v>L02</c:v>
                </c:pt>
                <c:pt idx="8">
                  <c:v>F04</c:v>
                </c:pt>
                <c:pt idx="9">
                  <c:v>L06</c:v>
                </c:pt>
                <c:pt idx="10">
                  <c:v>L03</c:v>
                </c:pt>
                <c:pt idx="11">
                  <c:v>M03</c:v>
                </c:pt>
                <c:pt idx="12">
                  <c:v>F07</c:v>
                </c:pt>
                <c:pt idx="13">
                  <c:v>F06</c:v>
                </c:pt>
                <c:pt idx="14">
                  <c:v>M02</c:v>
                </c:pt>
                <c:pt idx="15">
                  <c:v>L08</c:v>
                </c:pt>
                <c:pt idx="16">
                  <c:v>F05</c:v>
                </c:pt>
                <c:pt idx="17">
                  <c:v>L09</c:v>
                </c:pt>
                <c:pt idx="18">
                  <c:v>F09</c:v>
                </c:pt>
                <c:pt idx="19">
                  <c:v>M04</c:v>
                </c:pt>
                <c:pt idx="20">
                  <c:v>L07</c:v>
                </c:pt>
                <c:pt idx="21">
                  <c:v>F08</c:v>
                </c:pt>
                <c:pt idx="22">
                  <c:v>F10</c:v>
                </c:pt>
                <c:pt idx="23">
                  <c:v>L10</c:v>
                </c:pt>
                <c:pt idx="24">
                  <c:v>M05</c:v>
                </c:pt>
                <c:pt idx="25">
                  <c:v>M10</c:v>
                </c:pt>
                <c:pt idx="26">
                  <c:v>M06</c:v>
                </c:pt>
                <c:pt idx="27">
                  <c:v>M07</c:v>
                </c:pt>
                <c:pt idx="28">
                  <c:v>M09</c:v>
                </c:pt>
                <c:pt idx="29">
                  <c:v>M08</c:v>
                </c:pt>
              </c:strCache>
            </c:strRef>
          </c:cat>
          <c:val>
            <c:numRef>
              <c:f>revenue!$G$2:$G$31</c:f>
              <c:numCache>
                <c:formatCode>0.000%</c:formatCode>
                <c:ptCount val="30"/>
                <c:pt idx="0">
                  <c:v>0.38078904284994464</c:v>
                </c:pt>
                <c:pt idx="1">
                  <c:v>0.59083025796858835</c:v>
                </c:pt>
                <c:pt idx="2">
                  <c:v>0.69027685510685499</c:v>
                </c:pt>
                <c:pt idx="3">
                  <c:v>0.74278715888651592</c:v>
                </c:pt>
                <c:pt idx="4">
                  <c:v>0.76932556948349107</c:v>
                </c:pt>
                <c:pt idx="5">
                  <c:v>0.79418591642917435</c:v>
                </c:pt>
                <c:pt idx="6">
                  <c:v>0.81491381186386447</c:v>
                </c:pt>
                <c:pt idx="7">
                  <c:v>0.83544713786937097</c:v>
                </c:pt>
                <c:pt idx="8">
                  <c:v>0.85325349648687576</c:v>
                </c:pt>
                <c:pt idx="9">
                  <c:v>0.87024380956002689</c:v>
                </c:pt>
                <c:pt idx="10">
                  <c:v>0.88542256924633522</c:v>
                </c:pt>
                <c:pt idx="11">
                  <c:v>0.89976444596615512</c:v>
                </c:pt>
                <c:pt idx="12">
                  <c:v>0.91331502158040645</c:v>
                </c:pt>
                <c:pt idx="13">
                  <c:v>0.92645718372081609</c:v>
                </c:pt>
                <c:pt idx="14">
                  <c:v>0.93848246003480107</c:v>
                </c:pt>
                <c:pt idx="15">
                  <c:v>0.94610114250283228</c:v>
                </c:pt>
                <c:pt idx="16">
                  <c:v>0.95330503003649281</c:v>
                </c:pt>
                <c:pt idx="17">
                  <c:v>0.96033766000698317</c:v>
                </c:pt>
                <c:pt idx="18">
                  <c:v>0.96622605503449699</c:v>
                </c:pt>
                <c:pt idx="19">
                  <c:v>0.97192925747278791</c:v>
                </c:pt>
                <c:pt idx="20">
                  <c:v>0.9770435422679945</c:v>
                </c:pt>
                <c:pt idx="21">
                  <c:v>0.98214089665771653</c:v>
                </c:pt>
                <c:pt idx="22">
                  <c:v>0.98645150812796212</c:v>
                </c:pt>
                <c:pt idx="23">
                  <c:v>0.990298617189597</c:v>
                </c:pt>
                <c:pt idx="24">
                  <c:v>0.99302415200482697</c:v>
                </c:pt>
                <c:pt idx="25">
                  <c:v>0.99520817431232922</c:v>
                </c:pt>
                <c:pt idx="26">
                  <c:v>0.99709890990328442</c:v>
                </c:pt>
                <c:pt idx="27">
                  <c:v>0.99856169693714636</c:v>
                </c:pt>
                <c:pt idx="28">
                  <c:v>0.99973380193222816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E-444C-AC3E-C04508A5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189407"/>
        <c:axId val="1791192319"/>
      </c:lineChart>
      <c:catAx>
        <c:axId val="17911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9823"/>
        <c:crosses val="autoZero"/>
        <c:auto val="1"/>
        <c:lblAlgn val="ctr"/>
        <c:lblOffset val="100"/>
        <c:noMultiLvlLbl val="0"/>
      </c:catAx>
      <c:valAx>
        <c:axId val="1791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8991"/>
        <c:crosses val="autoZero"/>
        <c:crossBetween val="between"/>
      </c:valAx>
      <c:valAx>
        <c:axId val="1791192319"/>
        <c:scaling>
          <c:orientation val="minMax"/>
          <c:max val="1"/>
        </c:scaling>
        <c:delete val="0"/>
        <c:axPos val="r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9407"/>
        <c:crosses val="max"/>
        <c:crossBetween val="between"/>
      </c:valAx>
      <c:catAx>
        <c:axId val="1791189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1192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58047463742205E-3"/>
          <c:y val="6.9002968124240213E-2"/>
          <c:w val="0.33273752270042845"/>
          <c:h val="7.062943423685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'vol_rev_city wise'!$B$105:$B$132</c:f>
              <c:numCache>
                <c:formatCode>General</c:formatCode>
                <c:ptCount val="28"/>
                <c:pt idx="0">
                  <c:v>261</c:v>
                </c:pt>
                <c:pt idx="1">
                  <c:v>131</c:v>
                </c:pt>
                <c:pt idx="2">
                  <c:v>95</c:v>
                </c:pt>
                <c:pt idx="3">
                  <c:v>77</c:v>
                </c:pt>
                <c:pt idx="4">
                  <c:v>64</c:v>
                </c:pt>
                <c:pt idx="5">
                  <c:v>45</c:v>
                </c:pt>
                <c:pt idx="6">
                  <c:v>37</c:v>
                </c:pt>
                <c:pt idx="7">
                  <c:v>20</c:v>
                </c:pt>
                <c:pt idx="8">
                  <c:v>21</c:v>
                </c:pt>
                <c:pt idx="9">
                  <c:v>28</c:v>
                </c:pt>
                <c:pt idx="10">
                  <c:v>150</c:v>
                </c:pt>
                <c:pt idx="11">
                  <c:v>88</c:v>
                </c:pt>
                <c:pt idx="12">
                  <c:v>62</c:v>
                </c:pt>
                <c:pt idx="13">
                  <c:v>46</c:v>
                </c:pt>
                <c:pt idx="14">
                  <c:v>66</c:v>
                </c:pt>
                <c:pt idx="15">
                  <c:v>44</c:v>
                </c:pt>
                <c:pt idx="16">
                  <c:v>52</c:v>
                </c:pt>
                <c:pt idx="17">
                  <c:v>22</c:v>
                </c:pt>
                <c:pt idx="18">
                  <c:v>20</c:v>
                </c:pt>
                <c:pt idx="19">
                  <c:v>10</c:v>
                </c:pt>
                <c:pt idx="20">
                  <c:v>128</c:v>
                </c:pt>
                <c:pt idx="21">
                  <c:v>84</c:v>
                </c:pt>
                <c:pt idx="22">
                  <c:v>67</c:v>
                </c:pt>
                <c:pt idx="23">
                  <c:v>63</c:v>
                </c:pt>
                <c:pt idx="24">
                  <c:v>44</c:v>
                </c:pt>
                <c:pt idx="25">
                  <c:v>27</c:v>
                </c:pt>
                <c:pt idx="26">
                  <c:v>28</c:v>
                </c:pt>
                <c:pt idx="27">
                  <c:v>12</c:v>
                </c:pt>
              </c:numCache>
            </c:numRef>
          </c:xVal>
          <c:yVal>
            <c:numRef>
              <c:f>'vol_rev_city wise'!$D$105:$D$165</c:f>
              <c:numCache>
                <c:formatCode>General</c:formatCode>
                <c:ptCount val="61"/>
                <c:pt idx="0">
                  <c:v>834939</c:v>
                </c:pt>
                <c:pt idx="1">
                  <c:v>48601</c:v>
                </c:pt>
                <c:pt idx="2">
                  <c:v>218500</c:v>
                </c:pt>
                <c:pt idx="3">
                  <c:v>38423</c:v>
                </c:pt>
                <c:pt idx="4">
                  <c:v>19136</c:v>
                </c:pt>
                <c:pt idx="5">
                  <c:v>40545</c:v>
                </c:pt>
                <c:pt idx="6">
                  <c:v>34373</c:v>
                </c:pt>
                <c:pt idx="7">
                  <c:v>20600</c:v>
                </c:pt>
                <c:pt idx="8">
                  <c:v>25662</c:v>
                </c:pt>
                <c:pt idx="9">
                  <c:v>18172</c:v>
                </c:pt>
                <c:pt idx="10">
                  <c:v>270000</c:v>
                </c:pt>
                <c:pt idx="11">
                  <c:v>30360</c:v>
                </c:pt>
                <c:pt idx="12">
                  <c:v>21700</c:v>
                </c:pt>
                <c:pt idx="13">
                  <c:v>72450</c:v>
                </c:pt>
                <c:pt idx="14">
                  <c:v>68970</c:v>
                </c:pt>
                <c:pt idx="15">
                  <c:v>52184</c:v>
                </c:pt>
                <c:pt idx="16">
                  <c:v>19448</c:v>
                </c:pt>
                <c:pt idx="17">
                  <c:v>33000</c:v>
                </c:pt>
                <c:pt idx="18">
                  <c:v>36000</c:v>
                </c:pt>
                <c:pt idx="19">
                  <c:v>14770</c:v>
                </c:pt>
                <c:pt idx="20">
                  <c:v>26880</c:v>
                </c:pt>
                <c:pt idx="21">
                  <c:v>16716</c:v>
                </c:pt>
                <c:pt idx="22">
                  <c:v>21574</c:v>
                </c:pt>
                <c:pt idx="23">
                  <c:v>10143</c:v>
                </c:pt>
                <c:pt idx="24">
                  <c:v>4796</c:v>
                </c:pt>
                <c:pt idx="25">
                  <c:v>3294</c:v>
                </c:pt>
                <c:pt idx="26">
                  <c:v>2688</c:v>
                </c:pt>
                <c:pt idx="27">
                  <c:v>876</c:v>
                </c:pt>
                <c:pt idx="28">
                  <c:v>4500</c:v>
                </c:pt>
                <c:pt idx="29">
                  <c:v>10062</c:v>
                </c:pt>
                <c:pt idx="30">
                  <c:v>3670574</c:v>
                </c:pt>
                <c:pt idx="31">
                  <c:v>1417157</c:v>
                </c:pt>
                <c:pt idx="32">
                  <c:v>78281</c:v>
                </c:pt>
                <c:pt idx="33">
                  <c:v>370300</c:v>
                </c:pt>
                <c:pt idx="34">
                  <c:v>68862</c:v>
                </c:pt>
                <c:pt idx="35">
                  <c:v>26611</c:v>
                </c:pt>
                <c:pt idx="36">
                  <c:v>41446</c:v>
                </c:pt>
                <c:pt idx="37">
                  <c:v>45521</c:v>
                </c:pt>
                <c:pt idx="38">
                  <c:v>12360</c:v>
                </c:pt>
                <c:pt idx="39">
                  <c:v>15886</c:v>
                </c:pt>
                <c:pt idx="40">
                  <c:v>12331</c:v>
                </c:pt>
                <c:pt idx="41">
                  <c:v>801000</c:v>
                </c:pt>
                <c:pt idx="42">
                  <c:v>75900</c:v>
                </c:pt>
                <c:pt idx="43">
                  <c:v>56700</c:v>
                </c:pt>
                <c:pt idx="44">
                  <c:v>196875</c:v>
                </c:pt>
                <c:pt idx="45">
                  <c:v>90915</c:v>
                </c:pt>
                <c:pt idx="46">
                  <c:v>56928</c:v>
                </c:pt>
                <c:pt idx="47">
                  <c:v>16830</c:v>
                </c:pt>
                <c:pt idx="48">
                  <c:v>18000</c:v>
                </c:pt>
                <c:pt idx="49">
                  <c:v>16200</c:v>
                </c:pt>
                <c:pt idx="50">
                  <c:v>8862</c:v>
                </c:pt>
                <c:pt idx="51">
                  <c:v>97440</c:v>
                </c:pt>
                <c:pt idx="52">
                  <c:v>44974</c:v>
                </c:pt>
                <c:pt idx="53">
                  <c:v>51520</c:v>
                </c:pt>
                <c:pt idx="54">
                  <c:v>19642</c:v>
                </c:pt>
                <c:pt idx="55">
                  <c:v>9810</c:v>
                </c:pt>
                <c:pt idx="56">
                  <c:v>6710</c:v>
                </c:pt>
                <c:pt idx="57">
                  <c:v>5088</c:v>
                </c:pt>
                <c:pt idx="58">
                  <c:v>803</c:v>
                </c:pt>
                <c:pt idx="59">
                  <c:v>3150</c:v>
                </c:pt>
                <c:pt idx="60">
                  <c:v>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3-4213-B548-987694FAEA1D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'vol_rev_city wise'!$B$136:$B$165</c:f>
              <c:numCache>
                <c:formatCode>General</c:formatCode>
                <c:ptCount val="30"/>
                <c:pt idx="0">
                  <c:v>443</c:v>
                </c:pt>
                <c:pt idx="1">
                  <c:v>211</c:v>
                </c:pt>
                <c:pt idx="2">
                  <c:v>161</c:v>
                </c:pt>
                <c:pt idx="3">
                  <c:v>138</c:v>
                </c:pt>
                <c:pt idx="4">
                  <c:v>89</c:v>
                </c:pt>
                <c:pt idx="5">
                  <c:v>46</c:v>
                </c:pt>
                <c:pt idx="6">
                  <c:v>49</c:v>
                </c:pt>
                <c:pt idx="7">
                  <c:v>12</c:v>
                </c:pt>
                <c:pt idx="8">
                  <c:v>13</c:v>
                </c:pt>
                <c:pt idx="9">
                  <c:v>19</c:v>
                </c:pt>
                <c:pt idx="10">
                  <c:v>445</c:v>
                </c:pt>
                <c:pt idx="11">
                  <c:v>220</c:v>
                </c:pt>
                <c:pt idx="12">
                  <c:v>162</c:v>
                </c:pt>
                <c:pt idx="13">
                  <c:v>125</c:v>
                </c:pt>
                <c:pt idx="14">
                  <c:v>87</c:v>
                </c:pt>
                <c:pt idx="15">
                  <c:v>48</c:v>
                </c:pt>
                <c:pt idx="16">
                  <c:v>45</c:v>
                </c:pt>
                <c:pt idx="17">
                  <c:v>12</c:v>
                </c:pt>
                <c:pt idx="18">
                  <c:v>9</c:v>
                </c:pt>
                <c:pt idx="19">
                  <c:v>6</c:v>
                </c:pt>
                <c:pt idx="20">
                  <c:v>464</c:v>
                </c:pt>
                <c:pt idx="21">
                  <c:v>226</c:v>
                </c:pt>
                <c:pt idx="22">
                  <c:v>160</c:v>
                </c:pt>
                <c:pt idx="23">
                  <c:v>122</c:v>
                </c:pt>
                <c:pt idx="24">
                  <c:v>90</c:v>
                </c:pt>
                <c:pt idx="25">
                  <c:v>55</c:v>
                </c:pt>
                <c:pt idx="26">
                  <c:v>53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</c:numCache>
            </c:numRef>
          </c:xVal>
          <c:yVal>
            <c:numRef>
              <c:f>'vol_rev_city wise'!$D$136:$D$165</c:f>
              <c:numCache>
                <c:formatCode>General</c:formatCode>
                <c:ptCount val="30"/>
                <c:pt idx="0">
                  <c:v>1417157</c:v>
                </c:pt>
                <c:pt idx="1">
                  <c:v>78281</c:v>
                </c:pt>
                <c:pt idx="2">
                  <c:v>370300</c:v>
                </c:pt>
                <c:pt idx="3">
                  <c:v>68862</c:v>
                </c:pt>
                <c:pt idx="4">
                  <c:v>26611</c:v>
                </c:pt>
                <c:pt idx="5">
                  <c:v>41446</c:v>
                </c:pt>
                <c:pt idx="6">
                  <c:v>45521</c:v>
                </c:pt>
                <c:pt idx="7">
                  <c:v>12360</c:v>
                </c:pt>
                <c:pt idx="8">
                  <c:v>15886</c:v>
                </c:pt>
                <c:pt idx="9">
                  <c:v>12331</c:v>
                </c:pt>
                <c:pt idx="10">
                  <c:v>801000</c:v>
                </c:pt>
                <c:pt idx="11">
                  <c:v>75900</c:v>
                </c:pt>
                <c:pt idx="12">
                  <c:v>56700</c:v>
                </c:pt>
                <c:pt idx="13">
                  <c:v>196875</c:v>
                </c:pt>
                <c:pt idx="14">
                  <c:v>90915</c:v>
                </c:pt>
                <c:pt idx="15">
                  <c:v>56928</c:v>
                </c:pt>
                <c:pt idx="16">
                  <c:v>16830</c:v>
                </c:pt>
                <c:pt idx="17">
                  <c:v>18000</c:v>
                </c:pt>
                <c:pt idx="18">
                  <c:v>16200</c:v>
                </c:pt>
                <c:pt idx="19">
                  <c:v>8862</c:v>
                </c:pt>
                <c:pt idx="20">
                  <c:v>97440</c:v>
                </c:pt>
                <c:pt idx="21">
                  <c:v>44974</c:v>
                </c:pt>
                <c:pt idx="22">
                  <c:v>51520</c:v>
                </c:pt>
                <c:pt idx="23">
                  <c:v>19642</c:v>
                </c:pt>
                <c:pt idx="24">
                  <c:v>9810</c:v>
                </c:pt>
                <c:pt idx="25">
                  <c:v>6710</c:v>
                </c:pt>
                <c:pt idx="26">
                  <c:v>5088</c:v>
                </c:pt>
                <c:pt idx="27">
                  <c:v>803</c:v>
                </c:pt>
                <c:pt idx="28">
                  <c:v>3150</c:v>
                </c:pt>
                <c:pt idx="29">
                  <c:v>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3-4213-B548-987694FAEA1D}"/>
            </c:ext>
          </c:extLst>
        </c:ser>
        <c:ser>
          <c:idx val="2"/>
          <c:order val="2"/>
          <c:tx>
            <c:v>m+Sheet6!$B$167:$B$196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'vol_rev_city wise'!$B$167:$B$196</c:f>
              <c:numCache>
                <c:formatCode>General</c:formatCode>
                <c:ptCount val="30"/>
                <c:pt idx="0">
                  <c:v>210</c:v>
                </c:pt>
                <c:pt idx="1">
                  <c:v>87</c:v>
                </c:pt>
                <c:pt idx="2">
                  <c:v>76</c:v>
                </c:pt>
                <c:pt idx="3">
                  <c:v>59</c:v>
                </c:pt>
                <c:pt idx="4">
                  <c:v>32</c:v>
                </c:pt>
                <c:pt idx="5">
                  <c:v>21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301</c:v>
                </c:pt>
                <c:pt idx="11">
                  <c:v>149</c:v>
                </c:pt>
                <c:pt idx="12">
                  <c:v>109</c:v>
                </c:pt>
                <c:pt idx="13">
                  <c:v>85</c:v>
                </c:pt>
                <c:pt idx="14">
                  <c:v>42</c:v>
                </c:pt>
                <c:pt idx="15">
                  <c:v>18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317</c:v>
                </c:pt>
                <c:pt idx="21">
                  <c:v>154</c:v>
                </c:pt>
                <c:pt idx="22">
                  <c:v>115</c:v>
                </c:pt>
                <c:pt idx="23">
                  <c:v>87</c:v>
                </c:pt>
                <c:pt idx="24">
                  <c:v>58</c:v>
                </c:pt>
                <c:pt idx="25">
                  <c:v>37</c:v>
                </c:pt>
                <c:pt idx="26">
                  <c:v>36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</c:numCache>
            </c:numRef>
          </c:xVal>
          <c:yVal>
            <c:numRef>
              <c:f>'vol_rev_city wise'!$D$167:$D$196</c:f>
              <c:numCache>
                <c:formatCode>General</c:formatCode>
                <c:ptCount val="30"/>
                <c:pt idx="0">
                  <c:v>671790</c:v>
                </c:pt>
                <c:pt idx="1">
                  <c:v>32277</c:v>
                </c:pt>
                <c:pt idx="2">
                  <c:v>174800</c:v>
                </c:pt>
                <c:pt idx="3">
                  <c:v>29441</c:v>
                </c:pt>
                <c:pt idx="4">
                  <c:v>9568</c:v>
                </c:pt>
                <c:pt idx="5">
                  <c:v>18921</c:v>
                </c:pt>
                <c:pt idx="6">
                  <c:v>24154</c:v>
                </c:pt>
                <c:pt idx="7">
                  <c:v>6180</c:v>
                </c:pt>
                <c:pt idx="8">
                  <c:v>3666</c:v>
                </c:pt>
                <c:pt idx="9">
                  <c:v>2596</c:v>
                </c:pt>
                <c:pt idx="10">
                  <c:v>541800</c:v>
                </c:pt>
                <c:pt idx="11">
                  <c:v>51405</c:v>
                </c:pt>
                <c:pt idx="12">
                  <c:v>38150</c:v>
                </c:pt>
                <c:pt idx="13">
                  <c:v>133875</c:v>
                </c:pt>
                <c:pt idx="14">
                  <c:v>43890</c:v>
                </c:pt>
                <c:pt idx="15">
                  <c:v>21348</c:v>
                </c:pt>
                <c:pt idx="16">
                  <c:v>2992</c:v>
                </c:pt>
                <c:pt idx="17">
                  <c:v>7500</c:v>
                </c:pt>
                <c:pt idx="18">
                  <c:v>1800</c:v>
                </c:pt>
                <c:pt idx="19">
                  <c:v>5908</c:v>
                </c:pt>
                <c:pt idx="20">
                  <c:v>66570</c:v>
                </c:pt>
                <c:pt idx="21">
                  <c:v>30646</c:v>
                </c:pt>
                <c:pt idx="22">
                  <c:v>37030</c:v>
                </c:pt>
                <c:pt idx="23">
                  <c:v>14007</c:v>
                </c:pt>
                <c:pt idx="24">
                  <c:v>6322</c:v>
                </c:pt>
                <c:pt idx="25">
                  <c:v>4514</c:v>
                </c:pt>
                <c:pt idx="26">
                  <c:v>3456</c:v>
                </c:pt>
                <c:pt idx="27">
                  <c:v>365</c:v>
                </c:pt>
                <c:pt idx="28">
                  <c:v>1350</c:v>
                </c:pt>
                <c:pt idx="29">
                  <c:v>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3-4213-B548-987694FAEA1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49981375"/>
        <c:axId val="1249981791"/>
      </c:scatterChart>
      <c:valAx>
        <c:axId val="124998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1791"/>
        <c:crosses val="autoZero"/>
        <c:crossBetween val="midCat"/>
      </c:valAx>
      <c:valAx>
        <c:axId val="12499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[21f1000414_assignment2.xlsx]city+day wise sales!PivotTable5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Totcochi day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'city+day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'city+day wise sales'!$A$4:$A$11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'city+day wise sales'!$B$4:$B$11</c:f>
              <c:numCache>
                <c:formatCode>General</c:formatCode>
                <c:ptCount val="7"/>
                <c:pt idx="0">
                  <c:v>208</c:v>
                </c:pt>
                <c:pt idx="1">
                  <c:v>227</c:v>
                </c:pt>
                <c:pt idx="2">
                  <c:v>266</c:v>
                </c:pt>
                <c:pt idx="3">
                  <c:v>346</c:v>
                </c:pt>
                <c:pt idx="4">
                  <c:v>277</c:v>
                </c:pt>
                <c:pt idx="5">
                  <c:v>239</c:v>
                </c:pt>
                <c:pt idx="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4652-8555-AB9C47A1B7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4718239"/>
        <c:axId val="1004726559"/>
      </c:lineChart>
      <c:catAx>
        <c:axId val="10047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26559"/>
        <c:crosses val="autoZero"/>
        <c:auto val="1"/>
        <c:lblAlgn val="ctr"/>
        <c:lblOffset val="100"/>
        <c:noMultiLvlLbl val="0"/>
      </c:catAx>
      <c:valAx>
        <c:axId val="10047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Inventary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'Inventary day wise'!$D$3</c:f>
              <c:strCache>
                <c:ptCount val="1"/>
                <c:pt idx="0">
                  <c:v>stock left for next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'Inventary day wise'!$D$4:$D$18</c:f>
              <c:numCache>
                <c:formatCode>General</c:formatCode>
                <c:ptCount val="15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C-4D74-980B-A28643695217}"/>
            </c:ext>
          </c:extLst>
        </c:ser>
        <c:ser>
          <c:idx val="1"/>
          <c:order val="1"/>
          <c:tx>
            <c:strRef>
              <c:f>'Inventary day wise'!$E$3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'Inventary day wise'!$E$4:$E$18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C-4D74-980B-A286436952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920146783"/>
        <c:axId val="920131391"/>
      </c:lineChart>
      <c:catAx>
        <c:axId val="9201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  <a:r>
                  <a:rPr lang="en-IN" baseline="0"/>
                  <a:t> of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31391"/>
        <c:crosses val="autoZero"/>
        <c:auto val="1"/>
        <c:lblAlgn val="ctr"/>
        <c:lblOffset val="100"/>
        <c:noMultiLvlLbl val="0"/>
      </c:catAx>
      <c:valAx>
        <c:axId val="9201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Stock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Day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 wise Sales_Revenue'!$B$24</c:f>
              <c:strCache>
                <c:ptCount val="1"/>
                <c:pt idx="0">
                  <c:v>Sum of Sales in unit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 wise Sales_Revenue'!$A$25:$A$39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xVal>
          <c:yVal>
            <c:numRef>
              <c:f>'Date wise Sales_Revenue'!$B$25:$B$39</c:f>
              <c:numCache>
                <c:formatCode>General</c:formatCode>
                <c:ptCount val="15"/>
                <c:pt idx="0">
                  <c:v>478</c:v>
                </c:pt>
                <c:pt idx="1">
                  <c:v>487</c:v>
                </c:pt>
                <c:pt idx="2">
                  <c:v>502</c:v>
                </c:pt>
                <c:pt idx="3">
                  <c:v>518</c:v>
                </c:pt>
                <c:pt idx="4">
                  <c:v>500</c:v>
                </c:pt>
                <c:pt idx="5">
                  <c:v>505</c:v>
                </c:pt>
                <c:pt idx="6">
                  <c:v>504</c:v>
                </c:pt>
                <c:pt idx="7">
                  <c:v>483</c:v>
                </c:pt>
                <c:pt idx="8">
                  <c:v>497</c:v>
                </c:pt>
                <c:pt idx="9">
                  <c:v>493</c:v>
                </c:pt>
                <c:pt idx="10">
                  <c:v>493</c:v>
                </c:pt>
                <c:pt idx="11">
                  <c:v>475</c:v>
                </c:pt>
                <c:pt idx="12">
                  <c:v>508</c:v>
                </c:pt>
                <c:pt idx="13">
                  <c:v>498</c:v>
                </c:pt>
                <c:pt idx="14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2-40B9-BD6E-8C45D982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85503"/>
        <c:axId val="833706655"/>
      </c:scatterChart>
      <c:valAx>
        <c:axId val="9128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06655"/>
        <c:crosses val="autoZero"/>
        <c:crossBetween val="midCat"/>
      </c:valAx>
      <c:valAx>
        <c:axId val="8337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8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day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'Date wise Sales_Revenue'!$B$25:$B$39</c:f>
              <c:numCache>
                <c:formatCode>General</c:formatCode>
                <c:ptCount val="15"/>
                <c:pt idx="0">
                  <c:v>478</c:v>
                </c:pt>
                <c:pt idx="1">
                  <c:v>487</c:v>
                </c:pt>
                <c:pt idx="2">
                  <c:v>502</c:v>
                </c:pt>
                <c:pt idx="3">
                  <c:v>518</c:v>
                </c:pt>
                <c:pt idx="4">
                  <c:v>500</c:v>
                </c:pt>
                <c:pt idx="5">
                  <c:v>505</c:v>
                </c:pt>
                <c:pt idx="6">
                  <c:v>504</c:v>
                </c:pt>
                <c:pt idx="7">
                  <c:v>483</c:v>
                </c:pt>
                <c:pt idx="8">
                  <c:v>497</c:v>
                </c:pt>
                <c:pt idx="9">
                  <c:v>493</c:v>
                </c:pt>
                <c:pt idx="10">
                  <c:v>493</c:v>
                </c:pt>
                <c:pt idx="11">
                  <c:v>475</c:v>
                </c:pt>
                <c:pt idx="12">
                  <c:v>508</c:v>
                </c:pt>
                <c:pt idx="13">
                  <c:v>498</c:v>
                </c:pt>
                <c:pt idx="14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0-46A6-9D7D-3A19D6AE86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'Date wise Sales_Revenue'!$C$25:$C$39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0-46A6-9D7D-3A19D6AE86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1584687"/>
        <c:axId val="657736335"/>
      </c:lineChart>
      <c:catAx>
        <c:axId val="7015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6335"/>
        <c:crosses val="autoZero"/>
        <c:auto val="1"/>
        <c:lblAlgn val="ctr"/>
        <c:lblOffset val="100"/>
        <c:noMultiLvlLbl val="0"/>
      </c:catAx>
      <c:valAx>
        <c:axId val="657736335"/>
        <c:scaling>
          <c:orientation val="minMax"/>
          <c:min val="4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468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Day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wise Sales_Revenue'!$B$42</c:f>
              <c:strCache>
                <c:ptCount val="1"/>
                <c:pt idx="0">
                  <c:v>Sum of Ttoal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'Date wise Sales_Revenue'!$B$43:$B$57</c:f>
              <c:numCache>
                <c:formatCode>"$"#,##0.00</c:formatCode>
                <c:ptCount val="15"/>
                <c:pt idx="0">
                  <c:v>482300</c:v>
                </c:pt>
                <c:pt idx="1">
                  <c:v>516662</c:v>
                </c:pt>
                <c:pt idx="2">
                  <c:v>519461</c:v>
                </c:pt>
                <c:pt idx="3">
                  <c:v>526452</c:v>
                </c:pt>
                <c:pt idx="4">
                  <c:v>505618</c:v>
                </c:pt>
                <c:pt idx="5">
                  <c:v>505672</c:v>
                </c:pt>
                <c:pt idx="6">
                  <c:v>517023</c:v>
                </c:pt>
                <c:pt idx="7">
                  <c:v>501575</c:v>
                </c:pt>
                <c:pt idx="8">
                  <c:v>524258</c:v>
                </c:pt>
                <c:pt idx="9">
                  <c:v>524265</c:v>
                </c:pt>
                <c:pt idx="10">
                  <c:v>505666</c:v>
                </c:pt>
                <c:pt idx="11">
                  <c:v>496066</c:v>
                </c:pt>
                <c:pt idx="12">
                  <c:v>537213</c:v>
                </c:pt>
                <c:pt idx="13">
                  <c:v>515809</c:v>
                </c:pt>
                <c:pt idx="14">
                  <c:v>500453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3-4840-94D4-BC67F481F63F}"/>
            </c:ext>
          </c:extLst>
        </c:ser>
        <c:ser>
          <c:idx val="1"/>
          <c:order val="1"/>
          <c:tx>
            <c:strRef>
              <c:f>'Date wise Sales_Revenue'!$C$42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 wise Sales_Revenue'!$C$43:$C$57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3-4840-94D4-BC67F481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181679"/>
        <c:axId val="833709151"/>
      </c:lineChart>
      <c:catAx>
        <c:axId val="9201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09151"/>
        <c:crosses val="autoZero"/>
        <c:auto val="1"/>
        <c:lblAlgn val="ctr"/>
        <c:lblOffset val="100"/>
        <c:noMultiLvlLbl val="0"/>
      </c:catAx>
      <c:valAx>
        <c:axId val="833709151"/>
        <c:scaling>
          <c:orientation val="minMax"/>
          <c:min val="4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8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sales and revenue in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in units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'Date wise Sales_Revenue'!$C$25:$C$39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'Date wise Sales_Revenue'!$B$25:$B$39</c:f>
              <c:numCache>
                <c:formatCode>General</c:formatCode>
                <c:ptCount val="15"/>
                <c:pt idx="0">
                  <c:v>478</c:v>
                </c:pt>
                <c:pt idx="1">
                  <c:v>487</c:v>
                </c:pt>
                <c:pt idx="2">
                  <c:v>502</c:v>
                </c:pt>
                <c:pt idx="3">
                  <c:v>518</c:v>
                </c:pt>
                <c:pt idx="4">
                  <c:v>500</c:v>
                </c:pt>
                <c:pt idx="5">
                  <c:v>505</c:v>
                </c:pt>
                <c:pt idx="6">
                  <c:v>504</c:v>
                </c:pt>
                <c:pt idx="7">
                  <c:v>483</c:v>
                </c:pt>
                <c:pt idx="8">
                  <c:v>497</c:v>
                </c:pt>
                <c:pt idx="9">
                  <c:v>493</c:v>
                </c:pt>
                <c:pt idx="10">
                  <c:v>493</c:v>
                </c:pt>
                <c:pt idx="11">
                  <c:v>475</c:v>
                </c:pt>
                <c:pt idx="12">
                  <c:v>508</c:v>
                </c:pt>
                <c:pt idx="13">
                  <c:v>498</c:v>
                </c:pt>
                <c:pt idx="14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1-40D3-80E2-B03AC0CABEB6}"/>
            </c:ext>
          </c:extLst>
        </c:ser>
        <c:ser>
          <c:idx val="1"/>
          <c:order val="1"/>
          <c:tx>
            <c:v>revenue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'Date wise Sales_Revenue'!$C$43:$C$57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'Date wise Sales_Revenue'!$B$43:$B$57</c:f>
              <c:numCache>
                <c:formatCode>"$"#,##0.00</c:formatCode>
                <c:ptCount val="15"/>
                <c:pt idx="0">
                  <c:v>482300</c:v>
                </c:pt>
                <c:pt idx="1">
                  <c:v>516662</c:v>
                </c:pt>
                <c:pt idx="2">
                  <c:v>519461</c:v>
                </c:pt>
                <c:pt idx="3">
                  <c:v>526452</c:v>
                </c:pt>
                <c:pt idx="4">
                  <c:v>505618</c:v>
                </c:pt>
                <c:pt idx="5">
                  <c:v>505672</c:v>
                </c:pt>
                <c:pt idx="6">
                  <c:v>517023</c:v>
                </c:pt>
                <c:pt idx="7">
                  <c:v>501575</c:v>
                </c:pt>
                <c:pt idx="8">
                  <c:v>524258</c:v>
                </c:pt>
                <c:pt idx="9">
                  <c:v>524265</c:v>
                </c:pt>
                <c:pt idx="10">
                  <c:v>505666</c:v>
                </c:pt>
                <c:pt idx="11">
                  <c:v>496066</c:v>
                </c:pt>
                <c:pt idx="12">
                  <c:v>537213</c:v>
                </c:pt>
                <c:pt idx="13">
                  <c:v>515809</c:v>
                </c:pt>
                <c:pt idx="14">
                  <c:v>500453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1-40D3-80E2-B03AC0CA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94255"/>
        <c:axId val="1038552415"/>
      </c:scatterChart>
      <c:valAx>
        <c:axId val="10382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52415"/>
        <c:crosses val="autoZero"/>
        <c:crossBetween val="midCat"/>
      </c:valAx>
      <c:valAx>
        <c:axId val="10385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E33BCCC-9429-428E-9EA4-6184955AE0A8}">
          <cx:tx>
            <cx:txData>
              <cx:f>_xlchart.v1.1</cx:f>
              <cx:v>Sum of 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1B56881-C5F4-4D87-A07B-5C3A71F7A41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Volume 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Volume Pareto</a:t>
          </a:r>
        </a:p>
      </cx:txPr>
    </cx:title>
    <cx:plotArea>
      <cx:plotAreaRegion>
        <cx:series layoutId="clusteredColumn" uniqueId="{3E33BCCC-9429-428E-9EA4-6184955AE0A8}">
          <cx:tx>
            <cx:txData>
              <cx:f>_xlchart.v1.4</cx:f>
              <cx:v>Sum of Sales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1B56881-C5F4-4D87-A07B-5C3A71F7A41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13</xdr:row>
      <xdr:rowOff>49530</xdr:rowOff>
    </xdr:from>
    <xdr:to>
      <xdr:col>12</xdr:col>
      <xdr:colOff>236220</xdr:colOff>
      <xdr:row>28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B8B20-C067-3C02-A13F-9795BAFFC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140970</xdr:rowOff>
    </xdr:from>
    <xdr:to>
      <xdr:col>14</xdr:col>
      <xdr:colOff>480060</xdr:colOff>
      <xdr:row>26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8F6A7-7339-3EF2-A410-1549F9633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91</xdr:row>
      <xdr:rowOff>140970</xdr:rowOff>
    </xdr:from>
    <xdr:to>
      <xdr:col>13</xdr:col>
      <xdr:colOff>220980</xdr:colOff>
      <xdr:row>106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4AC36-AB09-53DF-D284-D8DD7A32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7</xdr:row>
      <xdr:rowOff>125730</xdr:rowOff>
    </xdr:from>
    <xdr:to>
      <xdr:col>11</xdr:col>
      <xdr:colOff>144780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9DB0B-68DC-F89F-EA2B-4E939F3CE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19</xdr:row>
      <xdr:rowOff>19050</xdr:rowOff>
    </xdr:from>
    <xdr:to>
      <xdr:col>8</xdr:col>
      <xdr:colOff>1234440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46E5E-F4EE-11E7-4C05-333B9BC68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213500</xdr:colOff>
      <xdr:row>23</xdr:row>
      <xdr:rowOff>41932</xdr:rowOff>
    </xdr:from>
    <xdr:to>
      <xdr:col>30</xdr:col>
      <xdr:colOff>360092</xdr:colOff>
      <xdr:row>38</xdr:row>
      <xdr:rowOff>18120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D845-F299-48D6-A8CB-EF2B86F74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501805</xdr:colOff>
      <xdr:row>28</xdr:row>
      <xdr:rowOff>71438</xdr:rowOff>
    </xdr:from>
    <xdr:to>
      <xdr:col>18</xdr:col>
      <xdr:colOff>92926</xdr:colOff>
      <xdr:row>42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E81F3-D623-4858-8173-5E8E92FD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575099</xdr:colOff>
      <xdr:row>42</xdr:row>
      <xdr:rowOff>79800</xdr:rowOff>
    </xdr:from>
    <xdr:to>
      <xdr:col>18</xdr:col>
      <xdr:colOff>198862</xdr:colOff>
      <xdr:row>59</xdr:row>
      <xdr:rowOff>75038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DCD00-13B7-4EEE-AF08-54FC8C7A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452428</xdr:colOff>
      <xdr:row>40</xdr:row>
      <xdr:rowOff>131317</xdr:rowOff>
    </xdr:from>
    <xdr:to>
      <xdr:col>27</xdr:col>
      <xdr:colOff>140905</xdr:colOff>
      <xdr:row>55</xdr:row>
      <xdr:rowOff>20752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44B25-9DB2-4F55-B412-83470514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48787</xdr:colOff>
      <xdr:row>61</xdr:row>
      <xdr:rowOff>155885</xdr:rowOff>
    </xdr:from>
    <xdr:to>
      <xdr:col>15</xdr:col>
      <xdr:colOff>392616</xdr:colOff>
      <xdr:row>76</xdr:row>
      <xdr:rowOff>111280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70ADE7-D723-4187-AC0F-667F0927A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14</xdr:row>
      <xdr:rowOff>100012</xdr:rowOff>
    </xdr:from>
    <xdr:to>
      <xdr:col>13</xdr:col>
      <xdr:colOff>214312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F112F-71AE-40DF-95C2-5B802BD3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</xdr:row>
      <xdr:rowOff>163830</xdr:rowOff>
    </xdr:from>
    <xdr:to>
      <xdr:col>17</xdr:col>
      <xdr:colOff>99060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90EC1-5B09-C299-69B5-458320D7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18</xdr:row>
      <xdr:rowOff>19050</xdr:rowOff>
    </xdr:from>
    <xdr:to>
      <xdr:col>16</xdr:col>
      <xdr:colOff>502920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D6B486-17FD-6FFB-04E5-B5F06B27E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41</xdr:row>
      <xdr:rowOff>3810</xdr:rowOff>
    </xdr:from>
    <xdr:to>
      <xdr:col>6</xdr:col>
      <xdr:colOff>403860</xdr:colOff>
      <xdr:row>56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1E31E-8577-0FB9-7087-1FD00333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861060</xdr:colOff>
      <xdr:row>56</xdr:row>
      <xdr:rowOff>175260</xdr:rowOff>
    </xdr:from>
    <xdr:to>
      <xdr:col>14</xdr:col>
      <xdr:colOff>281940</xdr:colOff>
      <xdr:row>71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3FE0A-8156-4D5F-840B-D58FA59F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</xdr:colOff>
      <xdr:row>57</xdr:row>
      <xdr:rowOff>7620</xdr:rowOff>
    </xdr:from>
    <xdr:to>
      <xdr:col>22</xdr:col>
      <xdr:colOff>335280</xdr:colOff>
      <xdr:row>72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EE12D3-B8AC-492F-B94A-A1E02899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335280</xdr:colOff>
      <xdr:row>72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07D158-11F1-4E7B-BE08-C9E8A8D91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12</xdr:row>
      <xdr:rowOff>125730</xdr:rowOff>
    </xdr:from>
    <xdr:to>
      <xdr:col>11</xdr:col>
      <xdr:colOff>556260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66301-9313-4F9D-AE8F-501642F03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50</xdr:row>
      <xdr:rowOff>125730</xdr:rowOff>
    </xdr:from>
    <xdr:to>
      <xdr:col>14</xdr:col>
      <xdr:colOff>213360</xdr:colOff>
      <xdr:row>65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B01584-4A16-9272-3D38-6A3CB89FD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269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250451</xdr:colOff>
      <xdr:row>5</xdr:row>
      <xdr:rowOff>78954</xdr:rowOff>
    </xdr:from>
    <xdr:to>
      <xdr:col>22</xdr:col>
      <xdr:colOff>501910</xdr:colOff>
      <xdr:row>28</xdr:row>
      <xdr:rowOff>25613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0EE10-EDFA-09DB-9C60-119765758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571225</xdr:colOff>
      <xdr:row>8</xdr:row>
      <xdr:rowOff>38484</xdr:rowOff>
    </xdr:from>
    <xdr:to>
      <xdr:col>15</xdr:col>
      <xdr:colOff>270097</xdr:colOff>
      <xdr:row>24</xdr:row>
      <xdr:rowOff>123151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BD6CC-222D-BC65-D976-CC5310505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546485</xdr:colOff>
      <xdr:row>27</xdr:row>
      <xdr:rowOff>69274</xdr:rowOff>
    </xdr:from>
    <xdr:to>
      <xdr:col>15</xdr:col>
      <xdr:colOff>254000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4208507-AF0F-4006-B2C0-369311E2E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725" y="5007034"/>
              <a:ext cx="4584315" cy="3405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gupta" refreshedDate="44866.493249652776" createdVersion="8" refreshedVersion="8" minRefreshableVersion="3" recordCount="1352" xr:uid="{72901739-FCB8-45EE-AC5F-0485D46A5682}">
  <cacheSource type="worksheet">
    <worksheetSource ref="A1:F1048576" sheet="Sales Data"/>
  </cacheSource>
  <cacheFields count="6">
    <cacheField name="Date" numFmtId="14">
      <sharedItems containsNonDate="0" containsDate="1" containsString="0" containsBlank="1" minDate="2021-04-01T00:00:00" maxDate="2021-04-16T00:00:00"/>
    </cacheField>
    <cacheField name="SKU" numFmtId="0">
      <sharedItems containsBlank="1" count="31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  <m/>
      </sharedItems>
    </cacheField>
    <cacheField name="City" numFmtId="0">
      <sharedItems containsBlank="1" count="4">
        <s v="H"/>
        <s v="M"/>
        <s v="C"/>
        <m/>
      </sharedItems>
    </cacheField>
    <cacheField name="Sales" numFmtId="0">
      <sharedItems containsString="0" containsBlank="1" containsNumber="1" containsInteger="1" minValue="0" maxValue="37" count="39">
        <n v="26"/>
        <n v="13"/>
        <n v="9"/>
        <n v="6"/>
        <n v="8"/>
        <n v="3"/>
        <n v="2"/>
        <n v="0"/>
        <n v="31"/>
        <n v="10"/>
        <n v="7"/>
        <n v="5"/>
        <n v="4"/>
        <n v="1"/>
        <n v="17"/>
        <n v="12"/>
        <n v="14"/>
        <n v="20"/>
        <n v="28"/>
        <n v="32"/>
        <n v="16"/>
        <n v="11"/>
        <n v="23"/>
        <n v="18"/>
        <n v="34"/>
        <n v="27"/>
        <n v="37"/>
        <n v="29"/>
        <n v="19"/>
        <n v="24"/>
        <n v="36"/>
        <n v="30"/>
        <n v="15"/>
        <n v="21"/>
        <n v="35"/>
        <n v="33"/>
        <n v="22"/>
        <n v="25"/>
        <m/>
      </sharedItems>
    </cacheField>
    <cacheField name="price" numFmtId="0">
      <sharedItems containsString="0" containsBlank="1" containsNumber="1" containsInteger="1" minValue="73" maxValue="3199"/>
    </cacheField>
    <cacheField name="cost" numFmtId="0">
      <sharedItems containsString="0" containsBlank="1" containsNumber="1" containsInteger="1" minValue="0" maxValue="108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KUMAR GUPTA" refreshedDate="44866.702901504628" createdVersion="6" refreshedVersion="6" minRefreshableVersion="3" recordCount="1350" xr:uid="{5A2DD75B-5445-4013-B387-DF17A2DE74C3}">
  <cacheSource type="worksheet">
    <worksheetSource name="Table4"/>
  </cacheSource>
  <cacheFields count="7">
    <cacheField name="Date" numFmtId="14">
      <sharedItems containsSemiMixedTypes="0" containsNonDate="0" containsDate="1" containsString="0" minDate="2021-04-01T00:00:00" maxDate="2021-04-16T00:00:00" count="1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</sharedItems>
    </cacheField>
    <cacheField name="SKU" numFmtId="0">
      <sharedItems count="30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</sharedItems>
    </cacheField>
    <cacheField name="City" numFmtId="0">
      <sharedItems count="3">
        <s v="H"/>
        <s v="M"/>
        <s v="C"/>
      </sharedItems>
    </cacheField>
    <cacheField name="Sales in unit" numFmtId="0">
      <sharedItems containsSemiMixedTypes="0" containsString="0" containsNumber="1" containsInteger="1" minValue="0" maxValue="37"/>
    </cacheField>
    <cacheField name="price per unit" numFmtId="164">
      <sharedItems containsSemiMixedTypes="0" containsString="0" containsNumber="1" containsInteger="1" minValue="73" maxValue="3199"/>
    </cacheField>
    <cacheField name="Ttoal cost" numFmtId="164">
      <sharedItems containsSemiMixedTypes="0" containsString="0" containsNumber="1" containsInteger="1" minValue="0" maxValue="108766"/>
    </cacheField>
    <cacheField name="days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KUMAR GUPTA" refreshedDate="44866.737591087964" createdVersion="6" refreshedVersion="6" minRefreshableVersion="3" recordCount="1260" xr:uid="{0798697F-913D-46E1-B430-AB5F30D3A4EA}">
  <cacheSource type="worksheet">
    <worksheetSource ref="A1:G1261" sheet="Sales Data"/>
  </cacheSource>
  <cacheFields count="7">
    <cacheField name="Date" numFmtId="14">
      <sharedItems containsSemiMixedTypes="0" containsNonDate="0" containsDate="1" containsString="0" minDate="2021-04-01T00:00:00" maxDate="2021-04-15T00:00:00"/>
    </cacheField>
    <cacheField name="SKU" numFmtId="0">
      <sharedItems/>
    </cacheField>
    <cacheField name="City" numFmtId="0">
      <sharedItems/>
    </cacheField>
    <cacheField name="Sales in unit" numFmtId="0">
      <sharedItems containsSemiMixedTypes="0" containsString="0" containsNumber="1" containsInteger="1" minValue="0" maxValue="37"/>
    </cacheField>
    <cacheField name="price per unit" numFmtId="164">
      <sharedItems containsSemiMixedTypes="0" containsString="0" containsNumber="1" containsInteger="1" minValue="73" maxValue="3199"/>
    </cacheField>
    <cacheField name="Ttoal cost" numFmtId="164">
      <sharedItems containsSemiMixedTypes="0" containsString="0" containsNumber="1" containsInteger="1" minValue="0" maxValue="108766"/>
    </cacheField>
    <cacheField name="days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d v="2021-04-01T00:00:00"/>
    <x v="0"/>
    <x v="0"/>
    <x v="0"/>
    <n v="210"/>
    <n v="5460"/>
  </r>
  <r>
    <d v="2021-04-01T00:00:00"/>
    <x v="1"/>
    <x v="0"/>
    <x v="1"/>
    <n v="199"/>
    <n v="2587"/>
  </r>
  <r>
    <d v="2021-04-01T00:00:00"/>
    <x v="2"/>
    <x v="0"/>
    <x v="2"/>
    <n v="322"/>
    <n v="2898"/>
  </r>
  <r>
    <d v="2021-04-01T00:00:00"/>
    <x v="3"/>
    <x v="0"/>
    <x v="3"/>
    <n v="161"/>
    <n v="966"/>
  </r>
  <r>
    <d v="2021-04-01T00:00:00"/>
    <x v="4"/>
    <x v="0"/>
    <x v="4"/>
    <n v="109"/>
    <n v="872"/>
  </r>
  <r>
    <d v="2021-04-01T00:00:00"/>
    <x v="5"/>
    <x v="0"/>
    <x v="5"/>
    <n v="122"/>
    <n v="366"/>
  </r>
  <r>
    <d v="2021-04-01T00:00:00"/>
    <x v="6"/>
    <x v="0"/>
    <x v="5"/>
    <n v="96"/>
    <n v="288"/>
  </r>
  <r>
    <d v="2021-04-01T00:00:00"/>
    <x v="7"/>
    <x v="0"/>
    <x v="6"/>
    <n v="73"/>
    <n v="146"/>
  </r>
  <r>
    <d v="2021-04-01T00:00:00"/>
    <x v="8"/>
    <x v="0"/>
    <x v="7"/>
    <n v="225"/>
    <n v="0"/>
  </r>
  <r>
    <d v="2021-04-01T00:00:00"/>
    <x v="9"/>
    <x v="0"/>
    <x v="7"/>
    <n v="559"/>
    <n v="0"/>
  </r>
  <r>
    <d v="2021-04-01T00:00:00"/>
    <x v="10"/>
    <x v="0"/>
    <x v="8"/>
    <n v="3199"/>
    <n v="99169"/>
  </r>
  <r>
    <d v="2021-04-01T00:00:00"/>
    <x v="11"/>
    <x v="0"/>
    <x v="9"/>
    <n v="371"/>
    <n v="3710"/>
  </r>
  <r>
    <d v="2021-04-01T00:00:00"/>
    <x v="12"/>
    <x v="0"/>
    <x v="9"/>
    <n v="2300"/>
    <n v="23000"/>
  </r>
  <r>
    <d v="2021-04-01T00:00:00"/>
    <x v="13"/>
    <x v="0"/>
    <x v="10"/>
    <n v="499"/>
    <n v="3493"/>
  </r>
  <r>
    <d v="2021-04-01T00:00:00"/>
    <x v="14"/>
    <x v="0"/>
    <x v="11"/>
    <n v="299"/>
    <n v="1495"/>
  </r>
  <r>
    <d v="2021-04-01T00:00:00"/>
    <x v="15"/>
    <x v="0"/>
    <x v="11"/>
    <n v="901"/>
    <n v="4505"/>
  </r>
  <r>
    <d v="2021-04-01T00:00:00"/>
    <x v="16"/>
    <x v="0"/>
    <x v="5"/>
    <n v="929"/>
    <n v="2787"/>
  </r>
  <r>
    <d v="2021-04-01T00:00:00"/>
    <x v="17"/>
    <x v="0"/>
    <x v="6"/>
    <n v="1030"/>
    <n v="2060"/>
  </r>
  <r>
    <d v="2021-04-01T00:00:00"/>
    <x v="18"/>
    <x v="0"/>
    <x v="7"/>
    <n v="1222"/>
    <n v="0"/>
  </r>
  <r>
    <d v="2021-04-01T00:00:00"/>
    <x v="19"/>
    <x v="0"/>
    <x v="6"/>
    <n v="649"/>
    <n v="1298"/>
  </r>
  <r>
    <d v="2021-04-01T00:00:00"/>
    <x v="20"/>
    <x v="0"/>
    <x v="0"/>
    <n v="1800"/>
    <n v="46800"/>
  </r>
  <r>
    <d v="2021-04-01T00:00:00"/>
    <x v="21"/>
    <x v="0"/>
    <x v="1"/>
    <n v="345"/>
    <n v="4485"/>
  </r>
  <r>
    <d v="2021-04-01T00:00:00"/>
    <x v="22"/>
    <x v="0"/>
    <x v="2"/>
    <n v="350"/>
    <n v="3150"/>
  </r>
  <r>
    <d v="2021-04-01T00:00:00"/>
    <x v="23"/>
    <x v="0"/>
    <x v="10"/>
    <n v="1575"/>
    <n v="11025"/>
  </r>
  <r>
    <d v="2021-04-01T00:00:00"/>
    <x v="24"/>
    <x v="0"/>
    <x v="12"/>
    <n v="1045"/>
    <n v="4180"/>
  </r>
  <r>
    <d v="2021-04-01T00:00:00"/>
    <x v="25"/>
    <x v="0"/>
    <x v="6"/>
    <n v="1186"/>
    <n v="2372"/>
  </r>
  <r>
    <d v="2021-04-01T00:00:00"/>
    <x v="26"/>
    <x v="0"/>
    <x v="5"/>
    <n v="374"/>
    <n v="1122"/>
  </r>
  <r>
    <d v="2021-04-01T00:00:00"/>
    <x v="27"/>
    <x v="0"/>
    <x v="13"/>
    <n v="1500"/>
    <n v="1500"/>
  </r>
  <r>
    <d v="2021-04-01T00:00:00"/>
    <x v="28"/>
    <x v="0"/>
    <x v="7"/>
    <n v="1800"/>
    <n v="0"/>
  </r>
  <r>
    <d v="2021-04-01T00:00:00"/>
    <x v="29"/>
    <x v="0"/>
    <x v="6"/>
    <n v="1477"/>
    <n v="2954"/>
  </r>
  <r>
    <d v="2021-04-01T00:00:00"/>
    <x v="0"/>
    <x v="1"/>
    <x v="14"/>
    <n v="210"/>
    <n v="3570"/>
  </r>
  <r>
    <d v="2021-04-01T00:00:00"/>
    <x v="1"/>
    <x v="1"/>
    <x v="15"/>
    <n v="199"/>
    <n v="2388"/>
  </r>
  <r>
    <d v="2021-04-01T00:00:00"/>
    <x v="2"/>
    <x v="1"/>
    <x v="4"/>
    <n v="322"/>
    <n v="2576"/>
  </r>
  <r>
    <d v="2021-04-01T00:00:00"/>
    <x v="3"/>
    <x v="1"/>
    <x v="11"/>
    <n v="161"/>
    <n v="805"/>
  </r>
  <r>
    <d v="2021-04-01T00:00:00"/>
    <x v="4"/>
    <x v="1"/>
    <x v="11"/>
    <n v="109"/>
    <n v="545"/>
  </r>
  <r>
    <d v="2021-04-01T00:00:00"/>
    <x v="5"/>
    <x v="1"/>
    <x v="6"/>
    <n v="122"/>
    <n v="244"/>
  </r>
  <r>
    <d v="2021-04-01T00:00:00"/>
    <x v="6"/>
    <x v="1"/>
    <x v="5"/>
    <n v="96"/>
    <n v="288"/>
  </r>
  <r>
    <d v="2021-04-01T00:00:00"/>
    <x v="7"/>
    <x v="1"/>
    <x v="13"/>
    <n v="73"/>
    <n v="73"/>
  </r>
  <r>
    <d v="2021-04-01T00:00:00"/>
    <x v="8"/>
    <x v="1"/>
    <x v="7"/>
    <n v="225"/>
    <n v="0"/>
  </r>
  <r>
    <d v="2021-04-01T00:00:00"/>
    <x v="9"/>
    <x v="1"/>
    <x v="7"/>
    <n v="559"/>
    <n v="0"/>
  </r>
  <r>
    <d v="2021-04-01T00:00:00"/>
    <x v="10"/>
    <x v="1"/>
    <x v="16"/>
    <n v="3199"/>
    <n v="44786"/>
  </r>
  <r>
    <d v="2021-04-01T00:00:00"/>
    <x v="11"/>
    <x v="1"/>
    <x v="1"/>
    <n v="371"/>
    <n v="4823"/>
  </r>
  <r>
    <d v="2021-04-01T00:00:00"/>
    <x v="12"/>
    <x v="1"/>
    <x v="4"/>
    <n v="2300"/>
    <n v="18400"/>
  </r>
  <r>
    <d v="2021-04-01T00:00:00"/>
    <x v="13"/>
    <x v="1"/>
    <x v="13"/>
    <n v="499"/>
    <n v="499"/>
  </r>
  <r>
    <d v="2021-04-01T00:00:00"/>
    <x v="14"/>
    <x v="1"/>
    <x v="6"/>
    <n v="299"/>
    <n v="598"/>
  </r>
  <r>
    <d v="2021-04-01T00:00:00"/>
    <x v="15"/>
    <x v="1"/>
    <x v="7"/>
    <n v="901"/>
    <n v="0"/>
  </r>
  <r>
    <d v="2021-04-01T00:00:00"/>
    <x v="16"/>
    <x v="1"/>
    <x v="12"/>
    <n v="929"/>
    <n v="3716"/>
  </r>
  <r>
    <d v="2021-04-01T00:00:00"/>
    <x v="17"/>
    <x v="1"/>
    <x v="13"/>
    <n v="1030"/>
    <n v="1030"/>
  </r>
  <r>
    <d v="2021-04-01T00:00:00"/>
    <x v="18"/>
    <x v="1"/>
    <x v="7"/>
    <n v="1222"/>
    <n v="0"/>
  </r>
  <r>
    <d v="2021-04-01T00:00:00"/>
    <x v="19"/>
    <x v="1"/>
    <x v="7"/>
    <n v="649"/>
    <n v="0"/>
  </r>
  <r>
    <d v="2021-04-01T00:00:00"/>
    <x v="20"/>
    <x v="1"/>
    <x v="17"/>
    <n v="1800"/>
    <n v="36000"/>
  </r>
  <r>
    <d v="2021-04-01T00:00:00"/>
    <x v="21"/>
    <x v="1"/>
    <x v="4"/>
    <n v="345"/>
    <n v="2760"/>
  </r>
  <r>
    <d v="2021-04-01T00:00:00"/>
    <x v="22"/>
    <x v="1"/>
    <x v="4"/>
    <n v="350"/>
    <n v="2800"/>
  </r>
  <r>
    <d v="2021-04-01T00:00:00"/>
    <x v="23"/>
    <x v="1"/>
    <x v="12"/>
    <n v="1575"/>
    <n v="6300"/>
  </r>
  <r>
    <d v="2021-04-01T00:00:00"/>
    <x v="24"/>
    <x v="1"/>
    <x v="5"/>
    <n v="1045"/>
    <n v="3135"/>
  </r>
  <r>
    <d v="2021-04-01T00:00:00"/>
    <x v="25"/>
    <x v="1"/>
    <x v="7"/>
    <n v="1186"/>
    <n v="0"/>
  </r>
  <r>
    <d v="2021-04-01T00:00:00"/>
    <x v="26"/>
    <x v="1"/>
    <x v="7"/>
    <n v="374"/>
    <n v="0"/>
  </r>
  <r>
    <d v="2021-04-01T00:00:00"/>
    <x v="27"/>
    <x v="1"/>
    <x v="7"/>
    <n v="1500"/>
    <n v="0"/>
  </r>
  <r>
    <d v="2021-04-01T00:00:00"/>
    <x v="28"/>
    <x v="1"/>
    <x v="7"/>
    <n v="1800"/>
    <n v="0"/>
  </r>
  <r>
    <d v="2021-04-01T00:00:00"/>
    <x v="29"/>
    <x v="1"/>
    <x v="13"/>
    <n v="1477"/>
    <n v="1477"/>
  </r>
  <r>
    <d v="2021-04-01T00:00:00"/>
    <x v="0"/>
    <x v="2"/>
    <x v="16"/>
    <n v="210"/>
    <n v="2940"/>
  </r>
  <r>
    <d v="2021-04-01T00:00:00"/>
    <x v="1"/>
    <x v="2"/>
    <x v="2"/>
    <n v="199"/>
    <n v="1791"/>
  </r>
  <r>
    <d v="2021-04-01T00:00:00"/>
    <x v="2"/>
    <x v="2"/>
    <x v="3"/>
    <n v="322"/>
    <n v="1932"/>
  </r>
  <r>
    <d v="2021-04-01T00:00:00"/>
    <x v="3"/>
    <x v="2"/>
    <x v="11"/>
    <n v="161"/>
    <n v="805"/>
  </r>
  <r>
    <d v="2021-04-01T00:00:00"/>
    <x v="4"/>
    <x v="2"/>
    <x v="6"/>
    <n v="109"/>
    <n v="218"/>
  </r>
  <r>
    <d v="2021-04-01T00:00:00"/>
    <x v="5"/>
    <x v="2"/>
    <x v="6"/>
    <n v="122"/>
    <n v="244"/>
  </r>
  <r>
    <d v="2021-04-01T00:00:00"/>
    <x v="6"/>
    <x v="2"/>
    <x v="6"/>
    <n v="96"/>
    <n v="192"/>
  </r>
  <r>
    <d v="2021-04-01T00:00:00"/>
    <x v="7"/>
    <x v="2"/>
    <x v="13"/>
    <n v="73"/>
    <n v="73"/>
  </r>
  <r>
    <d v="2021-04-01T00:00:00"/>
    <x v="8"/>
    <x v="2"/>
    <x v="13"/>
    <n v="225"/>
    <n v="225"/>
  </r>
  <r>
    <d v="2021-04-01T00:00:00"/>
    <x v="9"/>
    <x v="2"/>
    <x v="6"/>
    <n v="559"/>
    <n v="1118"/>
  </r>
  <r>
    <d v="2021-04-01T00:00:00"/>
    <x v="10"/>
    <x v="2"/>
    <x v="15"/>
    <n v="3199"/>
    <n v="38388"/>
  </r>
  <r>
    <d v="2021-04-01T00:00:00"/>
    <x v="11"/>
    <x v="2"/>
    <x v="5"/>
    <n v="371"/>
    <n v="1113"/>
  </r>
  <r>
    <d v="2021-04-01T00:00:00"/>
    <x v="12"/>
    <x v="2"/>
    <x v="5"/>
    <n v="2300"/>
    <n v="6900"/>
  </r>
  <r>
    <d v="2021-04-01T00:00:00"/>
    <x v="13"/>
    <x v="2"/>
    <x v="4"/>
    <n v="499"/>
    <n v="3992"/>
  </r>
  <r>
    <d v="2021-04-01T00:00:00"/>
    <x v="14"/>
    <x v="2"/>
    <x v="12"/>
    <n v="299"/>
    <n v="1196"/>
  </r>
  <r>
    <d v="2021-04-01T00:00:00"/>
    <x v="15"/>
    <x v="2"/>
    <x v="12"/>
    <n v="901"/>
    <n v="3604"/>
  </r>
  <r>
    <d v="2021-04-01T00:00:00"/>
    <x v="16"/>
    <x v="2"/>
    <x v="6"/>
    <n v="929"/>
    <n v="1858"/>
  </r>
  <r>
    <d v="2021-04-01T00:00:00"/>
    <x v="17"/>
    <x v="2"/>
    <x v="6"/>
    <n v="1030"/>
    <n v="2060"/>
  </r>
  <r>
    <d v="2021-04-01T00:00:00"/>
    <x v="18"/>
    <x v="2"/>
    <x v="7"/>
    <n v="1222"/>
    <n v="0"/>
  </r>
  <r>
    <d v="2021-04-01T00:00:00"/>
    <x v="19"/>
    <x v="2"/>
    <x v="5"/>
    <n v="649"/>
    <n v="1947"/>
  </r>
  <r>
    <d v="2021-04-01T00:00:00"/>
    <x v="20"/>
    <x v="2"/>
    <x v="2"/>
    <n v="1800"/>
    <n v="16200"/>
  </r>
  <r>
    <d v="2021-04-01T00:00:00"/>
    <x v="21"/>
    <x v="2"/>
    <x v="10"/>
    <n v="345"/>
    <n v="2415"/>
  </r>
  <r>
    <d v="2021-04-01T00:00:00"/>
    <x v="22"/>
    <x v="2"/>
    <x v="3"/>
    <n v="350"/>
    <n v="2100"/>
  </r>
  <r>
    <d v="2021-04-01T00:00:00"/>
    <x v="23"/>
    <x v="2"/>
    <x v="12"/>
    <n v="1575"/>
    <n v="6300"/>
  </r>
  <r>
    <d v="2021-04-01T00:00:00"/>
    <x v="24"/>
    <x v="2"/>
    <x v="12"/>
    <n v="1045"/>
    <n v="4180"/>
  </r>
  <r>
    <d v="2021-04-01T00:00:00"/>
    <x v="25"/>
    <x v="2"/>
    <x v="5"/>
    <n v="1186"/>
    <n v="3558"/>
  </r>
  <r>
    <d v="2021-04-01T00:00:00"/>
    <x v="26"/>
    <x v="2"/>
    <x v="12"/>
    <n v="374"/>
    <n v="1496"/>
  </r>
  <r>
    <d v="2021-04-01T00:00:00"/>
    <x v="27"/>
    <x v="2"/>
    <x v="6"/>
    <n v="1500"/>
    <n v="3000"/>
  </r>
  <r>
    <d v="2021-04-01T00:00:00"/>
    <x v="28"/>
    <x v="2"/>
    <x v="7"/>
    <n v="1800"/>
    <n v="0"/>
  </r>
  <r>
    <d v="2021-04-01T00:00:00"/>
    <x v="29"/>
    <x v="2"/>
    <x v="6"/>
    <n v="1477"/>
    <n v="2954"/>
  </r>
  <r>
    <d v="2021-04-02T00:00:00"/>
    <x v="0"/>
    <x v="0"/>
    <x v="0"/>
    <n v="210"/>
    <n v="5460"/>
  </r>
  <r>
    <d v="2021-04-02T00:00:00"/>
    <x v="1"/>
    <x v="0"/>
    <x v="15"/>
    <n v="199"/>
    <n v="2388"/>
  </r>
  <r>
    <d v="2021-04-02T00:00:00"/>
    <x v="2"/>
    <x v="0"/>
    <x v="2"/>
    <n v="322"/>
    <n v="2898"/>
  </r>
  <r>
    <d v="2021-04-02T00:00:00"/>
    <x v="3"/>
    <x v="0"/>
    <x v="3"/>
    <n v="161"/>
    <n v="966"/>
  </r>
  <r>
    <d v="2021-04-02T00:00:00"/>
    <x v="4"/>
    <x v="0"/>
    <x v="4"/>
    <n v="109"/>
    <n v="872"/>
  </r>
  <r>
    <d v="2021-04-02T00:00:00"/>
    <x v="5"/>
    <x v="0"/>
    <x v="12"/>
    <n v="122"/>
    <n v="488"/>
  </r>
  <r>
    <d v="2021-04-02T00:00:00"/>
    <x v="6"/>
    <x v="0"/>
    <x v="5"/>
    <n v="96"/>
    <n v="288"/>
  </r>
  <r>
    <d v="2021-04-02T00:00:00"/>
    <x v="7"/>
    <x v="0"/>
    <x v="7"/>
    <n v="73"/>
    <n v="0"/>
  </r>
  <r>
    <d v="2021-04-02T00:00:00"/>
    <x v="8"/>
    <x v="0"/>
    <x v="6"/>
    <n v="225"/>
    <n v="450"/>
  </r>
  <r>
    <d v="2021-04-02T00:00:00"/>
    <x v="9"/>
    <x v="0"/>
    <x v="7"/>
    <n v="559"/>
    <n v="0"/>
  </r>
  <r>
    <d v="2021-04-02T00:00:00"/>
    <x v="10"/>
    <x v="0"/>
    <x v="18"/>
    <n v="3199"/>
    <n v="89572"/>
  </r>
  <r>
    <d v="2021-04-02T00:00:00"/>
    <x v="11"/>
    <x v="0"/>
    <x v="16"/>
    <n v="371"/>
    <n v="5194"/>
  </r>
  <r>
    <d v="2021-04-02T00:00:00"/>
    <x v="12"/>
    <x v="0"/>
    <x v="9"/>
    <n v="2300"/>
    <n v="23000"/>
  </r>
  <r>
    <d v="2021-04-02T00:00:00"/>
    <x v="13"/>
    <x v="0"/>
    <x v="2"/>
    <n v="499"/>
    <n v="4491"/>
  </r>
  <r>
    <d v="2021-04-02T00:00:00"/>
    <x v="14"/>
    <x v="0"/>
    <x v="10"/>
    <n v="299"/>
    <n v="2093"/>
  </r>
  <r>
    <d v="2021-04-02T00:00:00"/>
    <x v="15"/>
    <x v="0"/>
    <x v="11"/>
    <n v="901"/>
    <n v="4505"/>
  </r>
  <r>
    <d v="2021-04-02T00:00:00"/>
    <x v="16"/>
    <x v="0"/>
    <x v="5"/>
    <n v="929"/>
    <n v="2787"/>
  </r>
  <r>
    <d v="2021-04-02T00:00:00"/>
    <x v="17"/>
    <x v="0"/>
    <x v="7"/>
    <n v="1030"/>
    <n v="0"/>
  </r>
  <r>
    <d v="2021-04-02T00:00:00"/>
    <x v="18"/>
    <x v="0"/>
    <x v="13"/>
    <n v="1222"/>
    <n v="1222"/>
  </r>
  <r>
    <d v="2021-04-02T00:00:00"/>
    <x v="19"/>
    <x v="0"/>
    <x v="5"/>
    <n v="649"/>
    <n v="1947"/>
  </r>
  <r>
    <d v="2021-04-02T00:00:00"/>
    <x v="20"/>
    <x v="0"/>
    <x v="19"/>
    <n v="1800"/>
    <n v="57600"/>
  </r>
  <r>
    <d v="2021-04-02T00:00:00"/>
    <x v="21"/>
    <x v="0"/>
    <x v="20"/>
    <n v="345"/>
    <n v="5520"/>
  </r>
  <r>
    <d v="2021-04-02T00:00:00"/>
    <x v="22"/>
    <x v="0"/>
    <x v="21"/>
    <n v="350"/>
    <n v="3850"/>
  </r>
  <r>
    <d v="2021-04-02T00:00:00"/>
    <x v="23"/>
    <x v="0"/>
    <x v="10"/>
    <n v="1575"/>
    <n v="11025"/>
  </r>
  <r>
    <d v="2021-04-02T00:00:00"/>
    <x v="24"/>
    <x v="0"/>
    <x v="3"/>
    <n v="1045"/>
    <n v="6270"/>
  </r>
  <r>
    <d v="2021-04-02T00:00:00"/>
    <x v="25"/>
    <x v="0"/>
    <x v="5"/>
    <n v="1186"/>
    <n v="3558"/>
  </r>
  <r>
    <d v="2021-04-02T00:00:00"/>
    <x v="26"/>
    <x v="0"/>
    <x v="12"/>
    <n v="374"/>
    <n v="1496"/>
  </r>
  <r>
    <d v="2021-04-02T00:00:00"/>
    <x v="27"/>
    <x v="0"/>
    <x v="13"/>
    <n v="1500"/>
    <n v="1500"/>
  </r>
  <r>
    <d v="2021-04-02T00:00:00"/>
    <x v="28"/>
    <x v="0"/>
    <x v="7"/>
    <n v="1800"/>
    <n v="0"/>
  </r>
  <r>
    <d v="2021-04-02T00:00:00"/>
    <x v="29"/>
    <x v="0"/>
    <x v="7"/>
    <n v="1477"/>
    <n v="0"/>
  </r>
  <r>
    <d v="2021-04-02T00:00:00"/>
    <x v="0"/>
    <x v="1"/>
    <x v="22"/>
    <n v="210"/>
    <n v="4830"/>
  </r>
  <r>
    <d v="2021-04-02T00:00:00"/>
    <x v="1"/>
    <x v="1"/>
    <x v="2"/>
    <n v="199"/>
    <n v="1791"/>
  </r>
  <r>
    <d v="2021-04-02T00:00:00"/>
    <x v="2"/>
    <x v="1"/>
    <x v="3"/>
    <n v="322"/>
    <n v="1932"/>
  </r>
  <r>
    <d v="2021-04-02T00:00:00"/>
    <x v="3"/>
    <x v="1"/>
    <x v="11"/>
    <n v="161"/>
    <n v="805"/>
  </r>
  <r>
    <d v="2021-04-02T00:00:00"/>
    <x v="4"/>
    <x v="1"/>
    <x v="11"/>
    <n v="109"/>
    <n v="545"/>
  </r>
  <r>
    <d v="2021-04-02T00:00:00"/>
    <x v="5"/>
    <x v="1"/>
    <x v="12"/>
    <n v="122"/>
    <n v="488"/>
  </r>
  <r>
    <d v="2021-04-02T00:00:00"/>
    <x v="6"/>
    <x v="1"/>
    <x v="13"/>
    <n v="96"/>
    <n v="96"/>
  </r>
  <r>
    <d v="2021-04-02T00:00:00"/>
    <x v="7"/>
    <x v="1"/>
    <x v="7"/>
    <n v="73"/>
    <n v="0"/>
  </r>
  <r>
    <d v="2021-04-02T00:00:00"/>
    <x v="8"/>
    <x v="1"/>
    <x v="13"/>
    <n v="225"/>
    <n v="225"/>
  </r>
  <r>
    <d v="2021-04-02T00:00:00"/>
    <x v="9"/>
    <x v="1"/>
    <x v="7"/>
    <n v="559"/>
    <n v="0"/>
  </r>
  <r>
    <d v="2021-04-02T00:00:00"/>
    <x v="10"/>
    <x v="1"/>
    <x v="2"/>
    <n v="3199"/>
    <n v="28791"/>
  </r>
  <r>
    <d v="2021-04-02T00:00:00"/>
    <x v="11"/>
    <x v="1"/>
    <x v="11"/>
    <n v="371"/>
    <n v="1855"/>
  </r>
  <r>
    <d v="2021-04-02T00:00:00"/>
    <x v="12"/>
    <x v="1"/>
    <x v="11"/>
    <n v="2300"/>
    <n v="11500"/>
  </r>
  <r>
    <d v="2021-04-02T00:00:00"/>
    <x v="13"/>
    <x v="1"/>
    <x v="13"/>
    <n v="499"/>
    <n v="499"/>
  </r>
  <r>
    <d v="2021-04-02T00:00:00"/>
    <x v="14"/>
    <x v="1"/>
    <x v="7"/>
    <n v="299"/>
    <n v="0"/>
  </r>
  <r>
    <d v="2021-04-02T00:00:00"/>
    <x v="15"/>
    <x v="1"/>
    <x v="5"/>
    <n v="901"/>
    <n v="2703"/>
  </r>
  <r>
    <d v="2021-04-02T00:00:00"/>
    <x v="16"/>
    <x v="1"/>
    <x v="13"/>
    <n v="929"/>
    <n v="929"/>
  </r>
  <r>
    <d v="2021-04-02T00:00:00"/>
    <x v="17"/>
    <x v="1"/>
    <x v="7"/>
    <n v="1030"/>
    <n v="0"/>
  </r>
  <r>
    <d v="2021-04-02T00:00:00"/>
    <x v="18"/>
    <x v="1"/>
    <x v="13"/>
    <n v="1222"/>
    <n v="1222"/>
  </r>
  <r>
    <d v="2021-04-02T00:00:00"/>
    <x v="19"/>
    <x v="1"/>
    <x v="7"/>
    <n v="649"/>
    <n v="0"/>
  </r>
  <r>
    <d v="2021-04-02T00:00:00"/>
    <x v="20"/>
    <x v="1"/>
    <x v="23"/>
    <n v="1800"/>
    <n v="32400"/>
  </r>
  <r>
    <d v="2021-04-02T00:00:00"/>
    <x v="21"/>
    <x v="1"/>
    <x v="9"/>
    <n v="345"/>
    <n v="3450"/>
  </r>
  <r>
    <d v="2021-04-02T00:00:00"/>
    <x v="22"/>
    <x v="1"/>
    <x v="10"/>
    <n v="350"/>
    <n v="2450"/>
  </r>
  <r>
    <d v="2021-04-02T00:00:00"/>
    <x v="23"/>
    <x v="1"/>
    <x v="12"/>
    <n v="1575"/>
    <n v="6300"/>
  </r>
  <r>
    <d v="2021-04-02T00:00:00"/>
    <x v="24"/>
    <x v="1"/>
    <x v="13"/>
    <n v="1045"/>
    <n v="1045"/>
  </r>
  <r>
    <d v="2021-04-02T00:00:00"/>
    <x v="25"/>
    <x v="1"/>
    <x v="7"/>
    <n v="1186"/>
    <n v="0"/>
  </r>
  <r>
    <d v="2021-04-02T00:00:00"/>
    <x v="26"/>
    <x v="1"/>
    <x v="13"/>
    <n v="374"/>
    <n v="374"/>
  </r>
  <r>
    <d v="2021-04-02T00:00:00"/>
    <x v="27"/>
    <x v="1"/>
    <x v="7"/>
    <n v="1500"/>
    <n v="0"/>
  </r>
  <r>
    <d v="2021-04-02T00:00:00"/>
    <x v="28"/>
    <x v="1"/>
    <x v="7"/>
    <n v="1800"/>
    <n v="0"/>
  </r>
  <r>
    <d v="2021-04-02T00:00:00"/>
    <x v="29"/>
    <x v="1"/>
    <x v="7"/>
    <n v="1477"/>
    <n v="0"/>
  </r>
  <r>
    <d v="2021-04-02T00:00:00"/>
    <x v="0"/>
    <x v="2"/>
    <x v="9"/>
    <n v="210"/>
    <n v="2100"/>
  </r>
  <r>
    <d v="2021-04-02T00:00:00"/>
    <x v="1"/>
    <x v="2"/>
    <x v="10"/>
    <n v="199"/>
    <n v="1393"/>
  </r>
  <r>
    <d v="2021-04-02T00:00:00"/>
    <x v="2"/>
    <x v="2"/>
    <x v="3"/>
    <n v="322"/>
    <n v="1932"/>
  </r>
  <r>
    <d v="2021-04-02T00:00:00"/>
    <x v="3"/>
    <x v="2"/>
    <x v="11"/>
    <n v="161"/>
    <n v="805"/>
  </r>
  <r>
    <d v="2021-04-02T00:00:00"/>
    <x v="4"/>
    <x v="2"/>
    <x v="13"/>
    <n v="109"/>
    <n v="109"/>
  </r>
  <r>
    <d v="2021-04-02T00:00:00"/>
    <x v="5"/>
    <x v="2"/>
    <x v="6"/>
    <n v="122"/>
    <n v="244"/>
  </r>
  <r>
    <d v="2021-04-02T00:00:00"/>
    <x v="6"/>
    <x v="2"/>
    <x v="6"/>
    <n v="96"/>
    <n v="192"/>
  </r>
  <r>
    <d v="2021-04-02T00:00:00"/>
    <x v="7"/>
    <x v="2"/>
    <x v="7"/>
    <n v="73"/>
    <n v="0"/>
  </r>
  <r>
    <d v="2021-04-02T00:00:00"/>
    <x v="8"/>
    <x v="2"/>
    <x v="6"/>
    <n v="225"/>
    <n v="450"/>
  </r>
  <r>
    <d v="2021-04-02T00:00:00"/>
    <x v="9"/>
    <x v="2"/>
    <x v="6"/>
    <n v="559"/>
    <n v="1118"/>
  </r>
  <r>
    <d v="2021-04-02T00:00:00"/>
    <x v="10"/>
    <x v="2"/>
    <x v="18"/>
    <n v="3199"/>
    <n v="89572"/>
  </r>
  <r>
    <d v="2021-04-02T00:00:00"/>
    <x v="11"/>
    <x v="2"/>
    <x v="10"/>
    <n v="371"/>
    <n v="2597"/>
  </r>
  <r>
    <d v="2021-04-02T00:00:00"/>
    <x v="12"/>
    <x v="2"/>
    <x v="11"/>
    <n v="2300"/>
    <n v="11500"/>
  </r>
  <r>
    <d v="2021-04-02T00:00:00"/>
    <x v="13"/>
    <x v="2"/>
    <x v="4"/>
    <n v="499"/>
    <n v="3992"/>
  </r>
  <r>
    <d v="2021-04-02T00:00:00"/>
    <x v="14"/>
    <x v="2"/>
    <x v="3"/>
    <n v="299"/>
    <n v="1794"/>
  </r>
  <r>
    <d v="2021-04-02T00:00:00"/>
    <x v="15"/>
    <x v="2"/>
    <x v="6"/>
    <n v="901"/>
    <n v="1802"/>
  </r>
  <r>
    <d v="2021-04-02T00:00:00"/>
    <x v="16"/>
    <x v="2"/>
    <x v="6"/>
    <n v="929"/>
    <n v="1858"/>
  </r>
  <r>
    <d v="2021-04-02T00:00:00"/>
    <x v="17"/>
    <x v="2"/>
    <x v="7"/>
    <n v="1030"/>
    <n v="0"/>
  </r>
  <r>
    <d v="2021-04-02T00:00:00"/>
    <x v="18"/>
    <x v="2"/>
    <x v="13"/>
    <n v="1222"/>
    <n v="1222"/>
  </r>
  <r>
    <d v="2021-04-02T00:00:00"/>
    <x v="19"/>
    <x v="2"/>
    <x v="6"/>
    <n v="649"/>
    <n v="1298"/>
  </r>
  <r>
    <d v="2021-04-02T00:00:00"/>
    <x v="20"/>
    <x v="2"/>
    <x v="15"/>
    <n v="1800"/>
    <n v="21600"/>
  </r>
  <r>
    <d v="2021-04-02T00:00:00"/>
    <x v="21"/>
    <x v="2"/>
    <x v="6"/>
    <n v="345"/>
    <n v="690"/>
  </r>
  <r>
    <d v="2021-04-02T00:00:00"/>
    <x v="22"/>
    <x v="2"/>
    <x v="5"/>
    <n v="350"/>
    <n v="1050"/>
  </r>
  <r>
    <d v="2021-04-02T00:00:00"/>
    <x v="23"/>
    <x v="2"/>
    <x v="11"/>
    <n v="1575"/>
    <n v="7875"/>
  </r>
  <r>
    <d v="2021-04-02T00:00:00"/>
    <x v="24"/>
    <x v="2"/>
    <x v="3"/>
    <n v="1045"/>
    <n v="6270"/>
  </r>
  <r>
    <d v="2021-04-02T00:00:00"/>
    <x v="25"/>
    <x v="2"/>
    <x v="11"/>
    <n v="1186"/>
    <n v="5930"/>
  </r>
  <r>
    <d v="2021-04-02T00:00:00"/>
    <x v="26"/>
    <x v="2"/>
    <x v="5"/>
    <n v="374"/>
    <n v="1122"/>
  </r>
  <r>
    <d v="2021-04-02T00:00:00"/>
    <x v="27"/>
    <x v="2"/>
    <x v="6"/>
    <n v="1500"/>
    <n v="3000"/>
  </r>
  <r>
    <d v="2021-04-02T00:00:00"/>
    <x v="28"/>
    <x v="2"/>
    <x v="7"/>
    <n v="1800"/>
    <n v="0"/>
  </r>
  <r>
    <d v="2021-04-02T00:00:00"/>
    <x v="29"/>
    <x v="2"/>
    <x v="13"/>
    <n v="1477"/>
    <n v="1477"/>
  </r>
  <r>
    <d v="2021-04-03T00:00:00"/>
    <x v="0"/>
    <x v="0"/>
    <x v="24"/>
    <n v="210"/>
    <n v="7140"/>
  </r>
  <r>
    <d v="2021-04-03T00:00:00"/>
    <x v="1"/>
    <x v="0"/>
    <x v="16"/>
    <n v="199"/>
    <n v="2786"/>
  </r>
  <r>
    <d v="2021-04-03T00:00:00"/>
    <x v="2"/>
    <x v="0"/>
    <x v="15"/>
    <n v="322"/>
    <n v="3864"/>
  </r>
  <r>
    <d v="2021-04-03T00:00:00"/>
    <x v="3"/>
    <x v="0"/>
    <x v="4"/>
    <n v="161"/>
    <n v="1288"/>
  </r>
  <r>
    <d v="2021-04-03T00:00:00"/>
    <x v="4"/>
    <x v="0"/>
    <x v="10"/>
    <n v="109"/>
    <n v="763"/>
  </r>
  <r>
    <d v="2021-04-03T00:00:00"/>
    <x v="5"/>
    <x v="0"/>
    <x v="11"/>
    <n v="122"/>
    <n v="610"/>
  </r>
  <r>
    <d v="2021-04-03T00:00:00"/>
    <x v="6"/>
    <x v="0"/>
    <x v="12"/>
    <n v="96"/>
    <n v="384"/>
  </r>
  <r>
    <d v="2021-04-03T00:00:00"/>
    <x v="7"/>
    <x v="0"/>
    <x v="7"/>
    <n v="73"/>
    <n v="0"/>
  </r>
  <r>
    <d v="2021-04-03T00:00:00"/>
    <x v="8"/>
    <x v="0"/>
    <x v="7"/>
    <n v="225"/>
    <n v="0"/>
  </r>
  <r>
    <d v="2021-04-03T00:00:00"/>
    <x v="9"/>
    <x v="0"/>
    <x v="13"/>
    <n v="559"/>
    <n v="559"/>
  </r>
  <r>
    <d v="2021-04-03T00:00:00"/>
    <x v="10"/>
    <x v="0"/>
    <x v="25"/>
    <n v="3199"/>
    <n v="86373"/>
  </r>
  <r>
    <d v="2021-04-03T00:00:00"/>
    <x v="11"/>
    <x v="0"/>
    <x v="21"/>
    <n v="371"/>
    <n v="4081"/>
  </r>
  <r>
    <d v="2021-04-03T00:00:00"/>
    <x v="12"/>
    <x v="0"/>
    <x v="1"/>
    <n v="2300"/>
    <n v="29900"/>
  </r>
  <r>
    <d v="2021-04-03T00:00:00"/>
    <x v="13"/>
    <x v="0"/>
    <x v="21"/>
    <n v="499"/>
    <n v="5489"/>
  </r>
  <r>
    <d v="2021-04-03T00:00:00"/>
    <x v="14"/>
    <x v="0"/>
    <x v="3"/>
    <n v="299"/>
    <n v="1794"/>
  </r>
  <r>
    <d v="2021-04-03T00:00:00"/>
    <x v="15"/>
    <x v="0"/>
    <x v="12"/>
    <n v="901"/>
    <n v="3604"/>
  </r>
  <r>
    <d v="2021-04-03T00:00:00"/>
    <x v="16"/>
    <x v="0"/>
    <x v="6"/>
    <n v="929"/>
    <n v="1858"/>
  </r>
  <r>
    <d v="2021-04-03T00:00:00"/>
    <x v="17"/>
    <x v="0"/>
    <x v="6"/>
    <n v="1030"/>
    <n v="2060"/>
  </r>
  <r>
    <d v="2021-04-03T00:00:00"/>
    <x v="18"/>
    <x v="0"/>
    <x v="13"/>
    <n v="1222"/>
    <n v="1222"/>
  </r>
  <r>
    <d v="2021-04-03T00:00:00"/>
    <x v="19"/>
    <x v="0"/>
    <x v="6"/>
    <n v="649"/>
    <n v="1298"/>
  </r>
  <r>
    <d v="2021-04-03T00:00:00"/>
    <x v="20"/>
    <x v="0"/>
    <x v="18"/>
    <n v="1800"/>
    <n v="50400"/>
  </r>
  <r>
    <d v="2021-04-03T00:00:00"/>
    <x v="21"/>
    <x v="0"/>
    <x v="20"/>
    <n v="345"/>
    <n v="5520"/>
  </r>
  <r>
    <d v="2021-04-03T00:00:00"/>
    <x v="22"/>
    <x v="0"/>
    <x v="9"/>
    <n v="350"/>
    <n v="3500"/>
  </r>
  <r>
    <d v="2021-04-03T00:00:00"/>
    <x v="23"/>
    <x v="0"/>
    <x v="4"/>
    <n v="1575"/>
    <n v="12600"/>
  </r>
  <r>
    <d v="2021-04-03T00:00:00"/>
    <x v="24"/>
    <x v="0"/>
    <x v="11"/>
    <n v="1045"/>
    <n v="5225"/>
  </r>
  <r>
    <d v="2021-04-03T00:00:00"/>
    <x v="25"/>
    <x v="0"/>
    <x v="5"/>
    <n v="1186"/>
    <n v="3558"/>
  </r>
  <r>
    <d v="2021-04-03T00:00:00"/>
    <x v="26"/>
    <x v="0"/>
    <x v="12"/>
    <n v="374"/>
    <n v="1496"/>
  </r>
  <r>
    <d v="2021-04-03T00:00:00"/>
    <x v="27"/>
    <x v="0"/>
    <x v="6"/>
    <n v="1500"/>
    <n v="3000"/>
  </r>
  <r>
    <d v="2021-04-03T00:00:00"/>
    <x v="28"/>
    <x v="0"/>
    <x v="13"/>
    <n v="1800"/>
    <n v="1800"/>
  </r>
  <r>
    <d v="2021-04-03T00:00:00"/>
    <x v="29"/>
    <x v="0"/>
    <x v="7"/>
    <n v="1477"/>
    <n v="0"/>
  </r>
  <r>
    <d v="2021-04-03T00:00:00"/>
    <x v="0"/>
    <x v="1"/>
    <x v="22"/>
    <n v="210"/>
    <n v="4830"/>
  </r>
  <r>
    <d v="2021-04-03T00:00:00"/>
    <x v="1"/>
    <x v="1"/>
    <x v="9"/>
    <n v="199"/>
    <n v="1990"/>
  </r>
  <r>
    <d v="2021-04-03T00:00:00"/>
    <x v="2"/>
    <x v="1"/>
    <x v="2"/>
    <n v="322"/>
    <n v="2898"/>
  </r>
  <r>
    <d v="2021-04-03T00:00:00"/>
    <x v="3"/>
    <x v="1"/>
    <x v="11"/>
    <n v="161"/>
    <n v="805"/>
  </r>
  <r>
    <d v="2021-04-03T00:00:00"/>
    <x v="4"/>
    <x v="1"/>
    <x v="12"/>
    <n v="109"/>
    <n v="436"/>
  </r>
  <r>
    <d v="2021-04-03T00:00:00"/>
    <x v="5"/>
    <x v="1"/>
    <x v="12"/>
    <n v="122"/>
    <n v="488"/>
  </r>
  <r>
    <d v="2021-04-03T00:00:00"/>
    <x v="6"/>
    <x v="1"/>
    <x v="5"/>
    <n v="96"/>
    <n v="288"/>
  </r>
  <r>
    <d v="2021-04-03T00:00:00"/>
    <x v="7"/>
    <x v="1"/>
    <x v="7"/>
    <n v="73"/>
    <n v="0"/>
  </r>
  <r>
    <d v="2021-04-03T00:00:00"/>
    <x v="8"/>
    <x v="1"/>
    <x v="7"/>
    <n v="225"/>
    <n v="0"/>
  </r>
  <r>
    <d v="2021-04-03T00:00:00"/>
    <x v="9"/>
    <x v="1"/>
    <x v="7"/>
    <n v="559"/>
    <n v="0"/>
  </r>
  <r>
    <d v="2021-04-03T00:00:00"/>
    <x v="10"/>
    <x v="1"/>
    <x v="1"/>
    <n v="3199"/>
    <n v="41587"/>
  </r>
  <r>
    <d v="2021-04-03T00:00:00"/>
    <x v="11"/>
    <x v="1"/>
    <x v="12"/>
    <n v="371"/>
    <n v="1484"/>
  </r>
  <r>
    <d v="2021-04-03T00:00:00"/>
    <x v="12"/>
    <x v="1"/>
    <x v="10"/>
    <n v="2300"/>
    <n v="16100"/>
  </r>
  <r>
    <d v="2021-04-03T00:00:00"/>
    <x v="13"/>
    <x v="1"/>
    <x v="5"/>
    <n v="499"/>
    <n v="1497"/>
  </r>
  <r>
    <d v="2021-04-03T00:00:00"/>
    <x v="14"/>
    <x v="1"/>
    <x v="7"/>
    <n v="299"/>
    <n v="0"/>
  </r>
  <r>
    <d v="2021-04-03T00:00:00"/>
    <x v="15"/>
    <x v="1"/>
    <x v="7"/>
    <n v="901"/>
    <n v="0"/>
  </r>
  <r>
    <d v="2021-04-03T00:00:00"/>
    <x v="16"/>
    <x v="1"/>
    <x v="13"/>
    <n v="929"/>
    <n v="929"/>
  </r>
  <r>
    <d v="2021-04-03T00:00:00"/>
    <x v="17"/>
    <x v="1"/>
    <x v="7"/>
    <n v="1030"/>
    <n v="0"/>
  </r>
  <r>
    <d v="2021-04-03T00:00:00"/>
    <x v="18"/>
    <x v="1"/>
    <x v="7"/>
    <n v="1222"/>
    <n v="0"/>
  </r>
  <r>
    <d v="2021-04-03T00:00:00"/>
    <x v="19"/>
    <x v="1"/>
    <x v="7"/>
    <n v="649"/>
    <n v="0"/>
  </r>
  <r>
    <d v="2021-04-03T00:00:00"/>
    <x v="20"/>
    <x v="1"/>
    <x v="14"/>
    <n v="1800"/>
    <n v="30600"/>
  </r>
  <r>
    <d v="2021-04-03T00:00:00"/>
    <x v="21"/>
    <x v="1"/>
    <x v="21"/>
    <n v="345"/>
    <n v="3795"/>
  </r>
  <r>
    <d v="2021-04-03T00:00:00"/>
    <x v="22"/>
    <x v="1"/>
    <x v="10"/>
    <n v="350"/>
    <n v="2450"/>
  </r>
  <r>
    <d v="2021-04-03T00:00:00"/>
    <x v="23"/>
    <x v="1"/>
    <x v="3"/>
    <n v="1575"/>
    <n v="9450"/>
  </r>
  <r>
    <d v="2021-04-03T00:00:00"/>
    <x v="24"/>
    <x v="1"/>
    <x v="12"/>
    <n v="1045"/>
    <n v="4180"/>
  </r>
  <r>
    <d v="2021-04-03T00:00:00"/>
    <x v="25"/>
    <x v="1"/>
    <x v="13"/>
    <n v="1186"/>
    <n v="1186"/>
  </r>
  <r>
    <d v="2021-04-03T00:00:00"/>
    <x v="26"/>
    <x v="1"/>
    <x v="7"/>
    <n v="374"/>
    <n v="0"/>
  </r>
  <r>
    <d v="2021-04-03T00:00:00"/>
    <x v="27"/>
    <x v="1"/>
    <x v="13"/>
    <n v="1500"/>
    <n v="1500"/>
  </r>
  <r>
    <d v="2021-04-03T00:00:00"/>
    <x v="28"/>
    <x v="1"/>
    <x v="7"/>
    <n v="1800"/>
    <n v="0"/>
  </r>
  <r>
    <d v="2021-04-03T00:00:00"/>
    <x v="29"/>
    <x v="1"/>
    <x v="7"/>
    <n v="1477"/>
    <n v="0"/>
  </r>
  <r>
    <d v="2021-04-03T00:00:00"/>
    <x v="0"/>
    <x v="2"/>
    <x v="12"/>
    <n v="210"/>
    <n v="840"/>
  </r>
  <r>
    <d v="2021-04-03T00:00:00"/>
    <x v="1"/>
    <x v="2"/>
    <x v="12"/>
    <n v="199"/>
    <n v="796"/>
  </r>
  <r>
    <d v="2021-04-03T00:00:00"/>
    <x v="2"/>
    <x v="2"/>
    <x v="12"/>
    <n v="322"/>
    <n v="1288"/>
  </r>
  <r>
    <d v="2021-04-03T00:00:00"/>
    <x v="3"/>
    <x v="2"/>
    <x v="12"/>
    <n v="161"/>
    <n v="644"/>
  </r>
  <r>
    <d v="2021-04-03T00:00:00"/>
    <x v="4"/>
    <x v="2"/>
    <x v="5"/>
    <n v="109"/>
    <n v="327"/>
  </r>
  <r>
    <d v="2021-04-03T00:00:00"/>
    <x v="5"/>
    <x v="2"/>
    <x v="13"/>
    <n v="122"/>
    <n v="122"/>
  </r>
  <r>
    <d v="2021-04-03T00:00:00"/>
    <x v="6"/>
    <x v="2"/>
    <x v="5"/>
    <n v="96"/>
    <n v="288"/>
  </r>
  <r>
    <d v="2021-04-03T00:00:00"/>
    <x v="7"/>
    <x v="2"/>
    <x v="7"/>
    <n v="73"/>
    <n v="0"/>
  </r>
  <r>
    <d v="2021-04-03T00:00:00"/>
    <x v="8"/>
    <x v="2"/>
    <x v="7"/>
    <n v="225"/>
    <n v="0"/>
  </r>
  <r>
    <d v="2021-04-03T00:00:00"/>
    <x v="9"/>
    <x v="2"/>
    <x v="13"/>
    <n v="559"/>
    <n v="559"/>
  </r>
  <r>
    <d v="2021-04-03T00:00:00"/>
    <x v="10"/>
    <x v="2"/>
    <x v="22"/>
    <n v="3199"/>
    <n v="73577"/>
  </r>
  <r>
    <d v="2021-04-03T00:00:00"/>
    <x v="11"/>
    <x v="2"/>
    <x v="1"/>
    <n v="371"/>
    <n v="4823"/>
  </r>
  <r>
    <d v="2021-04-03T00:00:00"/>
    <x v="12"/>
    <x v="2"/>
    <x v="5"/>
    <n v="2300"/>
    <n v="6900"/>
  </r>
  <r>
    <d v="2021-04-03T00:00:00"/>
    <x v="13"/>
    <x v="2"/>
    <x v="11"/>
    <n v="499"/>
    <n v="2495"/>
  </r>
  <r>
    <d v="2021-04-03T00:00:00"/>
    <x v="14"/>
    <x v="2"/>
    <x v="11"/>
    <n v="299"/>
    <n v="1495"/>
  </r>
  <r>
    <d v="2021-04-03T00:00:00"/>
    <x v="15"/>
    <x v="2"/>
    <x v="11"/>
    <n v="901"/>
    <n v="4505"/>
  </r>
  <r>
    <d v="2021-04-03T00:00:00"/>
    <x v="16"/>
    <x v="2"/>
    <x v="12"/>
    <n v="929"/>
    <n v="3716"/>
  </r>
  <r>
    <d v="2021-04-03T00:00:00"/>
    <x v="17"/>
    <x v="2"/>
    <x v="6"/>
    <n v="1030"/>
    <n v="2060"/>
  </r>
  <r>
    <d v="2021-04-03T00:00:00"/>
    <x v="18"/>
    <x v="2"/>
    <x v="13"/>
    <n v="1222"/>
    <n v="1222"/>
  </r>
  <r>
    <d v="2021-04-03T00:00:00"/>
    <x v="19"/>
    <x v="2"/>
    <x v="5"/>
    <n v="649"/>
    <n v="1947"/>
  </r>
  <r>
    <d v="2021-04-03T00:00:00"/>
    <x v="20"/>
    <x v="2"/>
    <x v="21"/>
    <n v="1800"/>
    <n v="19800"/>
  </r>
  <r>
    <d v="2021-04-03T00:00:00"/>
    <x v="21"/>
    <x v="2"/>
    <x v="4"/>
    <n v="345"/>
    <n v="2760"/>
  </r>
  <r>
    <d v="2021-04-03T00:00:00"/>
    <x v="22"/>
    <x v="2"/>
    <x v="12"/>
    <n v="350"/>
    <n v="1400"/>
  </r>
  <r>
    <d v="2021-04-03T00:00:00"/>
    <x v="23"/>
    <x v="2"/>
    <x v="12"/>
    <n v="1575"/>
    <n v="6300"/>
  </r>
  <r>
    <d v="2021-04-03T00:00:00"/>
    <x v="24"/>
    <x v="2"/>
    <x v="6"/>
    <n v="1045"/>
    <n v="2090"/>
  </r>
  <r>
    <d v="2021-04-03T00:00:00"/>
    <x v="25"/>
    <x v="2"/>
    <x v="6"/>
    <n v="1186"/>
    <n v="2372"/>
  </r>
  <r>
    <d v="2021-04-03T00:00:00"/>
    <x v="26"/>
    <x v="2"/>
    <x v="11"/>
    <n v="374"/>
    <n v="1870"/>
  </r>
  <r>
    <d v="2021-04-03T00:00:00"/>
    <x v="27"/>
    <x v="2"/>
    <x v="6"/>
    <n v="1500"/>
    <n v="3000"/>
  </r>
  <r>
    <d v="2021-04-03T00:00:00"/>
    <x v="28"/>
    <x v="2"/>
    <x v="6"/>
    <n v="1800"/>
    <n v="3600"/>
  </r>
  <r>
    <d v="2021-04-03T00:00:00"/>
    <x v="29"/>
    <x v="2"/>
    <x v="7"/>
    <n v="1477"/>
    <n v="0"/>
  </r>
  <r>
    <d v="2021-04-04T00:00:00"/>
    <x v="0"/>
    <x v="0"/>
    <x v="26"/>
    <n v="210"/>
    <n v="7770"/>
  </r>
  <r>
    <d v="2021-04-04T00:00:00"/>
    <x v="1"/>
    <x v="0"/>
    <x v="1"/>
    <n v="199"/>
    <n v="2587"/>
  </r>
  <r>
    <d v="2021-04-04T00:00:00"/>
    <x v="2"/>
    <x v="0"/>
    <x v="16"/>
    <n v="322"/>
    <n v="4508"/>
  </r>
  <r>
    <d v="2021-04-04T00:00:00"/>
    <x v="3"/>
    <x v="0"/>
    <x v="2"/>
    <n v="161"/>
    <n v="1449"/>
  </r>
  <r>
    <d v="2021-04-04T00:00:00"/>
    <x v="4"/>
    <x v="0"/>
    <x v="10"/>
    <n v="109"/>
    <n v="763"/>
  </r>
  <r>
    <d v="2021-04-04T00:00:00"/>
    <x v="5"/>
    <x v="0"/>
    <x v="5"/>
    <n v="122"/>
    <n v="366"/>
  </r>
  <r>
    <d v="2021-04-04T00:00:00"/>
    <x v="6"/>
    <x v="0"/>
    <x v="11"/>
    <n v="96"/>
    <n v="480"/>
  </r>
  <r>
    <d v="2021-04-04T00:00:00"/>
    <x v="7"/>
    <x v="0"/>
    <x v="7"/>
    <n v="73"/>
    <n v="0"/>
  </r>
  <r>
    <d v="2021-04-04T00:00:00"/>
    <x v="8"/>
    <x v="0"/>
    <x v="6"/>
    <n v="225"/>
    <n v="450"/>
  </r>
  <r>
    <d v="2021-04-04T00:00:00"/>
    <x v="9"/>
    <x v="0"/>
    <x v="13"/>
    <n v="559"/>
    <n v="559"/>
  </r>
  <r>
    <d v="2021-04-04T00:00:00"/>
    <x v="10"/>
    <x v="0"/>
    <x v="24"/>
    <n v="3199"/>
    <n v="108766"/>
  </r>
  <r>
    <d v="2021-04-04T00:00:00"/>
    <x v="11"/>
    <x v="0"/>
    <x v="14"/>
    <n v="371"/>
    <n v="6307"/>
  </r>
  <r>
    <d v="2021-04-04T00:00:00"/>
    <x v="12"/>
    <x v="0"/>
    <x v="1"/>
    <n v="2300"/>
    <n v="29900"/>
  </r>
  <r>
    <d v="2021-04-04T00:00:00"/>
    <x v="13"/>
    <x v="0"/>
    <x v="9"/>
    <n v="499"/>
    <n v="4990"/>
  </r>
  <r>
    <d v="2021-04-04T00:00:00"/>
    <x v="14"/>
    <x v="0"/>
    <x v="3"/>
    <n v="299"/>
    <n v="1794"/>
  </r>
  <r>
    <d v="2021-04-04T00:00:00"/>
    <x v="15"/>
    <x v="0"/>
    <x v="5"/>
    <n v="901"/>
    <n v="2703"/>
  </r>
  <r>
    <d v="2021-04-04T00:00:00"/>
    <x v="16"/>
    <x v="0"/>
    <x v="6"/>
    <n v="929"/>
    <n v="1858"/>
  </r>
  <r>
    <d v="2021-04-04T00:00:00"/>
    <x v="17"/>
    <x v="0"/>
    <x v="6"/>
    <n v="1030"/>
    <n v="2060"/>
  </r>
  <r>
    <d v="2021-04-04T00:00:00"/>
    <x v="18"/>
    <x v="0"/>
    <x v="6"/>
    <n v="1222"/>
    <n v="2444"/>
  </r>
  <r>
    <d v="2021-04-04T00:00:00"/>
    <x v="19"/>
    <x v="0"/>
    <x v="7"/>
    <n v="649"/>
    <n v="0"/>
  </r>
  <r>
    <d v="2021-04-04T00:00:00"/>
    <x v="20"/>
    <x v="0"/>
    <x v="27"/>
    <n v="1800"/>
    <n v="52200"/>
  </r>
  <r>
    <d v="2021-04-04T00:00:00"/>
    <x v="21"/>
    <x v="0"/>
    <x v="16"/>
    <n v="345"/>
    <n v="4830"/>
  </r>
  <r>
    <d v="2021-04-04T00:00:00"/>
    <x v="22"/>
    <x v="0"/>
    <x v="1"/>
    <n v="350"/>
    <n v="4550"/>
  </r>
  <r>
    <d v="2021-04-04T00:00:00"/>
    <x v="23"/>
    <x v="0"/>
    <x v="9"/>
    <n v="1575"/>
    <n v="15750"/>
  </r>
  <r>
    <d v="2021-04-04T00:00:00"/>
    <x v="24"/>
    <x v="0"/>
    <x v="11"/>
    <n v="1045"/>
    <n v="5225"/>
  </r>
  <r>
    <d v="2021-04-04T00:00:00"/>
    <x v="25"/>
    <x v="0"/>
    <x v="5"/>
    <n v="1186"/>
    <n v="3558"/>
  </r>
  <r>
    <d v="2021-04-04T00:00:00"/>
    <x v="26"/>
    <x v="0"/>
    <x v="12"/>
    <n v="374"/>
    <n v="1496"/>
  </r>
  <r>
    <d v="2021-04-04T00:00:00"/>
    <x v="27"/>
    <x v="0"/>
    <x v="7"/>
    <n v="1500"/>
    <n v="0"/>
  </r>
  <r>
    <d v="2021-04-04T00:00:00"/>
    <x v="28"/>
    <x v="0"/>
    <x v="7"/>
    <n v="1800"/>
    <n v="0"/>
  </r>
  <r>
    <d v="2021-04-04T00:00:00"/>
    <x v="29"/>
    <x v="0"/>
    <x v="6"/>
    <n v="1477"/>
    <n v="2954"/>
  </r>
  <r>
    <d v="2021-04-04T00:00:00"/>
    <x v="0"/>
    <x v="1"/>
    <x v="28"/>
    <n v="210"/>
    <n v="3990"/>
  </r>
  <r>
    <d v="2021-04-04T00:00:00"/>
    <x v="1"/>
    <x v="1"/>
    <x v="9"/>
    <n v="199"/>
    <n v="1990"/>
  </r>
  <r>
    <d v="2021-04-04T00:00:00"/>
    <x v="2"/>
    <x v="1"/>
    <x v="2"/>
    <n v="322"/>
    <n v="2898"/>
  </r>
  <r>
    <d v="2021-04-04T00:00:00"/>
    <x v="3"/>
    <x v="1"/>
    <x v="3"/>
    <n v="161"/>
    <n v="966"/>
  </r>
  <r>
    <d v="2021-04-04T00:00:00"/>
    <x v="4"/>
    <x v="1"/>
    <x v="12"/>
    <n v="109"/>
    <n v="436"/>
  </r>
  <r>
    <d v="2021-04-04T00:00:00"/>
    <x v="5"/>
    <x v="1"/>
    <x v="6"/>
    <n v="122"/>
    <n v="244"/>
  </r>
  <r>
    <d v="2021-04-04T00:00:00"/>
    <x v="6"/>
    <x v="1"/>
    <x v="5"/>
    <n v="96"/>
    <n v="288"/>
  </r>
  <r>
    <d v="2021-04-04T00:00:00"/>
    <x v="7"/>
    <x v="1"/>
    <x v="7"/>
    <n v="73"/>
    <n v="0"/>
  </r>
  <r>
    <d v="2021-04-04T00:00:00"/>
    <x v="8"/>
    <x v="1"/>
    <x v="13"/>
    <n v="225"/>
    <n v="225"/>
  </r>
  <r>
    <d v="2021-04-04T00:00:00"/>
    <x v="9"/>
    <x v="1"/>
    <x v="7"/>
    <n v="559"/>
    <n v="0"/>
  </r>
  <r>
    <d v="2021-04-04T00:00:00"/>
    <x v="10"/>
    <x v="1"/>
    <x v="3"/>
    <n v="3199"/>
    <n v="19194"/>
  </r>
  <r>
    <d v="2021-04-04T00:00:00"/>
    <x v="11"/>
    <x v="1"/>
    <x v="6"/>
    <n v="371"/>
    <n v="742"/>
  </r>
  <r>
    <d v="2021-04-04T00:00:00"/>
    <x v="12"/>
    <x v="1"/>
    <x v="7"/>
    <n v="2300"/>
    <n v="0"/>
  </r>
  <r>
    <d v="2021-04-04T00:00:00"/>
    <x v="13"/>
    <x v="1"/>
    <x v="6"/>
    <n v="499"/>
    <n v="998"/>
  </r>
  <r>
    <d v="2021-04-04T00:00:00"/>
    <x v="14"/>
    <x v="1"/>
    <x v="12"/>
    <n v="299"/>
    <n v="1196"/>
  </r>
  <r>
    <d v="2021-04-04T00:00:00"/>
    <x v="15"/>
    <x v="1"/>
    <x v="6"/>
    <n v="901"/>
    <n v="1802"/>
  </r>
  <r>
    <d v="2021-04-04T00:00:00"/>
    <x v="16"/>
    <x v="1"/>
    <x v="7"/>
    <n v="929"/>
    <n v="0"/>
  </r>
  <r>
    <d v="2021-04-04T00:00:00"/>
    <x v="17"/>
    <x v="1"/>
    <x v="7"/>
    <n v="1030"/>
    <n v="0"/>
  </r>
  <r>
    <d v="2021-04-04T00:00:00"/>
    <x v="18"/>
    <x v="1"/>
    <x v="13"/>
    <n v="1222"/>
    <n v="1222"/>
  </r>
  <r>
    <d v="2021-04-04T00:00:00"/>
    <x v="19"/>
    <x v="1"/>
    <x v="7"/>
    <n v="649"/>
    <n v="0"/>
  </r>
  <r>
    <d v="2021-04-04T00:00:00"/>
    <x v="20"/>
    <x v="1"/>
    <x v="23"/>
    <n v="1800"/>
    <n v="32400"/>
  </r>
  <r>
    <d v="2021-04-04T00:00:00"/>
    <x v="21"/>
    <x v="1"/>
    <x v="2"/>
    <n v="345"/>
    <n v="3105"/>
  </r>
  <r>
    <d v="2021-04-04T00:00:00"/>
    <x v="22"/>
    <x v="1"/>
    <x v="2"/>
    <n v="350"/>
    <n v="3150"/>
  </r>
  <r>
    <d v="2021-04-04T00:00:00"/>
    <x v="23"/>
    <x v="1"/>
    <x v="3"/>
    <n v="1575"/>
    <n v="9450"/>
  </r>
  <r>
    <d v="2021-04-04T00:00:00"/>
    <x v="24"/>
    <x v="1"/>
    <x v="6"/>
    <n v="1045"/>
    <n v="2090"/>
  </r>
  <r>
    <d v="2021-04-04T00:00:00"/>
    <x v="25"/>
    <x v="1"/>
    <x v="13"/>
    <n v="1186"/>
    <n v="1186"/>
  </r>
  <r>
    <d v="2021-04-04T00:00:00"/>
    <x v="26"/>
    <x v="1"/>
    <x v="6"/>
    <n v="374"/>
    <n v="748"/>
  </r>
  <r>
    <d v="2021-04-04T00:00:00"/>
    <x v="27"/>
    <x v="1"/>
    <x v="7"/>
    <n v="1500"/>
    <n v="0"/>
  </r>
  <r>
    <d v="2021-04-04T00:00:00"/>
    <x v="28"/>
    <x v="1"/>
    <x v="7"/>
    <n v="1800"/>
    <n v="0"/>
  </r>
  <r>
    <d v="2021-04-04T00:00:00"/>
    <x v="29"/>
    <x v="1"/>
    <x v="13"/>
    <n v="1477"/>
    <n v="1477"/>
  </r>
  <r>
    <d v="2021-04-04T00:00:00"/>
    <x v="0"/>
    <x v="2"/>
    <x v="4"/>
    <n v="210"/>
    <n v="1680"/>
  </r>
  <r>
    <d v="2021-04-04T00:00:00"/>
    <x v="1"/>
    <x v="2"/>
    <x v="4"/>
    <n v="199"/>
    <n v="1592"/>
  </r>
  <r>
    <d v="2021-04-04T00:00:00"/>
    <x v="2"/>
    <x v="2"/>
    <x v="6"/>
    <n v="322"/>
    <n v="644"/>
  </r>
  <r>
    <d v="2021-04-04T00:00:00"/>
    <x v="3"/>
    <x v="2"/>
    <x v="11"/>
    <n v="161"/>
    <n v="805"/>
  </r>
  <r>
    <d v="2021-04-04T00:00:00"/>
    <x v="4"/>
    <x v="2"/>
    <x v="6"/>
    <n v="109"/>
    <n v="218"/>
  </r>
  <r>
    <d v="2021-04-04T00:00:00"/>
    <x v="5"/>
    <x v="2"/>
    <x v="13"/>
    <n v="122"/>
    <n v="122"/>
  </r>
  <r>
    <d v="2021-04-04T00:00:00"/>
    <x v="6"/>
    <x v="2"/>
    <x v="6"/>
    <n v="96"/>
    <n v="192"/>
  </r>
  <r>
    <d v="2021-04-04T00:00:00"/>
    <x v="7"/>
    <x v="2"/>
    <x v="13"/>
    <n v="73"/>
    <n v="73"/>
  </r>
  <r>
    <d v="2021-04-04T00:00:00"/>
    <x v="8"/>
    <x v="2"/>
    <x v="13"/>
    <n v="225"/>
    <n v="225"/>
  </r>
  <r>
    <d v="2021-04-04T00:00:00"/>
    <x v="9"/>
    <x v="2"/>
    <x v="13"/>
    <n v="559"/>
    <n v="559"/>
  </r>
  <r>
    <d v="2021-04-04T00:00:00"/>
    <x v="10"/>
    <x v="2"/>
    <x v="29"/>
    <n v="3199"/>
    <n v="76776"/>
  </r>
  <r>
    <d v="2021-04-04T00:00:00"/>
    <x v="11"/>
    <x v="2"/>
    <x v="16"/>
    <n v="371"/>
    <n v="5194"/>
  </r>
  <r>
    <d v="2021-04-04T00:00:00"/>
    <x v="12"/>
    <x v="2"/>
    <x v="9"/>
    <n v="2300"/>
    <n v="23000"/>
  </r>
  <r>
    <d v="2021-04-04T00:00:00"/>
    <x v="13"/>
    <x v="2"/>
    <x v="3"/>
    <n v="499"/>
    <n v="2994"/>
  </r>
  <r>
    <d v="2021-04-04T00:00:00"/>
    <x v="14"/>
    <x v="2"/>
    <x v="11"/>
    <n v="299"/>
    <n v="1495"/>
  </r>
  <r>
    <d v="2021-04-04T00:00:00"/>
    <x v="15"/>
    <x v="2"/>
    <x v="5"/>
    <n v="901"/>
    <n v="2703"/>
  </r>
  <r>
    <d v="2021-04-04T00:00:00"/>
    <x v="16"/>
    <x v="2"/>
    <x v="5"/>
    <n v="929"/>
    <n v="2787"/>
  </r>
  <r>
    <d v="2021-04-04T00:00:00"/>
    <x v="17"/>
    <x v="2"/>
    <x v="5"/>
    <n v="1030"/>
    <n v="3090"/>
  </r>
  <r>
    <d v="2021-04-04T00:00:00"/>
    <x v="18"/>
    <x v="2"/>
    <x v="6"/>
    <n v="1222"/>
    <n v="2444"/>
  </r>
  <r>
    <d v="2021-04-04T00:00:00"/>
    <x v="19"/>
    <x v="2"/>
    <x v="7"/>
    <n v="649"/>
    <n v="0"/>
  </r>
  <r>
    <d v="2021-04-04T00:00:00"/>
    <x v="20"/>
    <x v="2"/>
    <x v="2"/>
    <n v="1800"/>
    <n v="16200"/>
  </r>
  <r>
    <d v="2021-04-04T00:00:00"/>
    <x v="21"/>
    <x v="2"/>
    <x v="2"/>
    <n v="345"/>
    <n v="3105"/>
  </r>
  <r>
    <d v="2021-04-04T00:00:00"/>
    <x v="22"/>
    <x v="2"/>
    <x v="6"/>
    <n v="350"/>
    <n v="700"/>
  </r>
  <r>
    <d v="2021-04-04T00:00:00"/>
    <x v="23"/>
    <x v="2"/>
    <x v="6"/>
    <n v="1575"/>
    <n v="3150"/>
  </r>
  <r>
    <d v="2021-04-04T00:00:00"/>
    <x v="24"/>
    <x v="2"/>
    <x v="3"/>
    <n v="1045"/>
    <n v="6270"/>
  </r>
  <r>
    <d v="2021-04-04T00:00:00"/>
    <x v="25"/>
    <x v="2"/>
    <x v="12"/>
    <n v="1186"/>
    <n v="4744"/>
  </r>
  <r>
    <d v="2021-04-04T00:00:00"/>
    <x v="26"/>
    <x v="2"/>
    <x v="5"/>
    <n v="374"/>
    <n v="1122"/>
  </r>
  <r>
    <d v="2021-04-04T00:00:00"/>
    <x v="27"/>
    <x v="2"/>
    <x v="13"/>
    <n v="1500"/>
    <n v="1500"/>
  </r>
  <r>
    <d v="2021-04-04T00:00:00"/>
    <x v="28"/>
    <x v="2"/>
    <x v="7"/>
    <n v="1800"/>
    <n v="0"/>
  </r>
  <r>
    <d v="2021-04-04T00:00:00"/>
    <x v="29"/>
    <x v="2"/>
    <x v="6"/>
    <n v="1477"/>
    <n v="2954"/>
  </r>
  <r>
    <d v="2021-04-05T00:00:00"/>
    <x v="0"/>
    <x v="0"/>
    <x v="30"/>
    <n v="210"/>
    <n v="7560"/>
  </r>
  <r>
    <d v="2021-04-05T00:00:00"/>
    <x v="1"/>
    <x v="0"/>
    <x v="28"/>
    <n v="199"/>
    <n v="3781"/>
  </r>
  <r>
    <d v="2021-04-05T00:00:00"/>
    <x v="2"/>
    <x v="0"/>
    <x v="15"/>
    <n v="322"/>
    <n v="3864"/>
  </r>
  <r>
    <d v="2021-04-05T00:00:00"/>
    <x v="3"/>
    <x v="0"/>
    <x v="9"/>
    <n v="161"/>
    <n v="1610"/>
  </r>
  <r>
    <d v="2021-04-05T00:00:00"/>
    <x v="4"/>
    <x v="0"/>
    <x v="10"/>
    <n v="109"/>
    <n v="763"/>
  </r>
  <r>
    <d v="2021-04-05T00:00:00"/>
    <x v="5"/>
    <x v="0"/>
    <x v="12"/>
    <n v="122"/>
    <n v="488"/>
  </r>
  <r>
    <d v="2021-04-05T00:00:00"/>
    <x v="6"/>
    <x v="0"/>
    <x v="12"/>
    <n v="96"/>
    <n v="384"/>
  </r>
  <r>
    <d v="2021-04-05T00:00:00"/>
    <x v="7"/>
    <x v="0"/>
    <x v="6"/>
    <n v="73"/>
    <n v="146"/>
  </r>
  <r>
    <d v="2021-04-05T00:00:00"/>
    <x v="8"/>
    <x v="0"/>
    <x v="7"/>
    <n v="225"/>
    <n v="0"/>
  </r>
  <r>
    <d v="2021-04-05T00:00:00"/>
    <x v="9"/>
    <x v="0"/>
    <x v="13"/>
    <n v="559"/>
    <n v="559"/>
  </r>
  <r>
    <d v="2021-04-05T00:00:00"/>
    <x v="10"/>
    <x v="0"/>
    <x v="31"/>
    <n v="3199"/>
    <n v="95970"/>
  </r>
  <r>
    <d v="2021-04-05T00:00:00"/>
    <x v="11"/>
    <x v="0"/>
    <x v="32"/>
    <n v="371"/>
    <n v="5565"/>
  </r>
  <r>
    <d v="2021-04-05T00:00:00"/>
    <x v="12"/>
    <x v="0"/>
    <x v="15"/>
    <n v="2300"/>
    <n v="27600"/>
  </r>
  <r>
    <d v="2021-04-05T00:00:00"/>
    <x v="13"/>
    <x v="0"/>
    <x v="15"/>
    <n v="499"/>
    <n v="5988"/>
  </r>
  <r>
    <d v="2021-04-05T00:00:00"/>
    <x v="14"/>
    <x v="0"/>
    <x v="10"/>
    <n v="299"/>
    <n v="2093"/>
  </r>
  <r>
    <d v="2021-04-05T00:00:00"/>
    <x v="15"/>
    <x v="0"/>
    <x v="5"/>
    <n v="901"/>
    <n v="2703"/>
  </r>
  <r>
    <d v="2021-04-05T00:00:00"/>
    <x v="16"/>
    <x v="0"/>
    <x v="11"/>
    <n v="929"/>
    <n v="4645"/>
  </r>
  <r>
    <d v="2021-04-05T00:00:00"/>
    <x v="17"/>
    <x v="0"/>
    <x v="13"/>
    <n v="1030"/>
    <n v="1030"/>
  </r>
  <r>
    <d v="2021-04-05T00:00:00"/>
    <x v="18"/>
    <x v="0"/>
    <x v="7"/>
    <n v="1222"/>
    <n v="0"/>
  </r>
  <r>
    <d v="2021-04-05T00:00:00"/>
    <x v="19"/>
    <x v="0"/>
    <x v="6"/>
    <n v="649"/>
    <n v="1298"/>
  </r>
  <r>
    <d v="2021-04-05T00:00:00"/>
    <x v="20"/>
    <x v="0"/>
    <x v="29"/>
    <n v="1800"/>
    <n v="43200"/>
  </r>
  <r>
    <d v="2021-04-05T00:00:00"/>
    <x v="21"/>
    <x v="0"/>
    <x v="28"/>
    <n v="345"/>
    <n v="6555"/>
  </r>
  <r>
    <d v="2021-04-05T00:00:00"/>
    <x v="22"/>
    <x v="0"/>
    <x v="15"/>
    <n v="350"/>
    <n v="4200"/>
  </r>
  <r>
    <d v="2021-04-05T00:00:00"/>
    <x v="23"/>
    <x v="0"/>
    <x v="10"/>
    <n v="1575"/>
    <n v="11025"/>
  </r>
  <r>
    <d v="2021-04-05T00:00:00"/>
    <x v="24"/>
    <x v="0"/>
    <x v="12"/>
    <n v="1045"/>
    <n v="4180"/>
  </r>
  <r>
    <d v="2021-04-05T00:00:00"/>
    <x v="25"/>
    <x v="0"/>
    <x v="6"/>
    <n v="1186"/>
    <n v="2372"/>
  </r>
  <r>
    <d v="2021-04-05T00:00:00"/>
    <x v="26"/>
    <x v="0"/>
    <x v="6"/>
    <n v="374"/>
    <n v="748"/>
  </r>
  <r>
    <d v="2021-04-05T00:00:00"/>
    <x v="27"/>
    <x v="0"/>
    <x v="13"/>
    <n v="1500"/>
    <n v="1500"/>
  </r>
  <r>
    <d v="2021-04-05T00:00:00"/>
    <x v="28"/>
    <x v="0"/>
    <x v="7"/>
    <n v="1800"/>
    <n v="0"/>
  </r>
  <r>
    <d v="2021-04-05T00:00:00"/>
    <x v="29"/>
    <x v="0"/>
    <x v="7"/>
    <n v="1477"/>
    <n v="0"/>
  </r>
  <r>
    <d v="2021-04-05T00:00:00"/>
    <x v="0"/>
    <x v="1"/>
    <x v="29"/>
    <n v="210"/>
    <n v="5040"/>
  </r>
  <r>
    <d v="2021-04-05T00:00:00"/>
    <x v="1"/>
    <x v="1"/>
    <x v="21"/>
    <n v="199"/>
    <n v="2189"/>
  </r>
  <r>
    <d v="2021-04-05T00:00:00"/>
    <x v="2"/>
    <x v="1"/>
    <x v="4"/>
    <n v="322"/>
    <n v="2576"/>
  </r>
  <r>
    <d v="2021-04-05T00:00:00"/>
    <x v="3"/>
    <x v="1"/>
    <x v="4"/>
    <n v="161"/>
    <n v="1288"/>
  </r>
  <r>
    <d v="2021-04-05T00:00:00"/>
    <x v="4"/>
    <x v="1"/>
    <x v="12"/>
    <n v="109"/>
    <n v="436"/>
  </r>
  <r>
    <d v="2021-04-05T00:00:00"/>
    <x v="5"/>
    <x v="1"/>
    <x v="6"/>
    <n v="122"/>
    <n v="244"/>
  </r>
  <r>
    <d v="2021-04-05T00:00:00"/>
    <x v="6"/>
    <x v="1"/>
    <x v="5"/>
    <n v="96"/>
    <n v="288"/>
  </r>
  <r>
    <d v="2021-04-05T00:00:00"/>
    <x v="7"/>
    <x v="1"/>
    <x v="13"/>
    <n v="73"/>
    <n v="73"/>
  </r>
  <r>
    <d v="2021-04-05T00:00:00"/>
    <x v="8"/>
    <x v="1"/>
    <x v="7"/>
    <n v="225"/>
    <n v="0"/>
  </r>
  <r>
    <d v="2021-04-05T00:00:00"/>
    <x v="9"/>
    <x v="1"/>
    <x v="13"/>
    <n v="559"/>
    <n v="559"/>
  </r>
  <r>
    <d v="2021-04-05T00:00:00"/>
    <x v="10"/>
    <x v="1"/>
    <x v="33"/>
    <n v="3199"/>
    <n v="67179"/>
  </r>
  <r>
    <d v="2021-04-05T00:00:00"/>
    <x v="11"/>
    <x v="1"/>
    <x v="10"/>
    <n v="371"/>
    <n v="2597"/>
  </r>
  <r>
    <d v="2021-04-05T00:00:00"/>
    <x v="12"/>
    <x v="1"/>
    <x v="7"/>
    <n v="2300"/>
    <n v="0"/>
  </r>
  <r>
    <d v="2021-04-05T00:00:00"/>
    <x v="13"/>
    <x v="1"/>
    <x v="13"/>
    <n v="499"/>
    <n v="499"/>
  </r>
  <r>
    <d v="2021-04-05T00:00:00"/>
    <x v="14"/>
    <x v="1"/>
    <x v="5"/>
    <n v="299"/>
    <n v="897"/>
  </r>
  <r>
    <d v="2021-04-05T00:00:00"/>
    <x v="15"/>
    <x v="1"/>
    <x v="13"/>
    <n v="901"/>
    <n v="901"/>
  </r>
  <r>
    <d v="2021-04-05T00:00:00"/>
    <x v="16"/>
    <x v="1"/>
    <x v="13"/>
    <n v="929"/>
    <n v="929"/>
  </r>
  <r>
    <d v="2021-04-05T00:00:00"/>
    <x v="17"/>
    <x v="1"/>
    <x v="7"/>
    <n v="1030"/>
    <n v="0"/>
  </r>
  <r>
    <d v="2021-04-05T00:00:00"/>
    <x v="18"/>
    <x v="1"/>
    <x v="7"/>
    <n v="1222"/>
    <n v="0"/>
  </r>
  <r>
    <d v="2021-04-05T00:00:00"/>
    <x v="19"/>
    <x v="1"/>
    <x v="13"/>
    <n v="649"/>
    <n v="649"/>
  </r>
  <r>
    <d v="2021-04-05T00:00:00"/>
    <x v="20"/>
    <x v="1"/>
    <x v="23"/>
    <n v="1800"/>
    <n v="32400"/>
  </r>
  <r>
    <d v="2021-04-05T00:00:00"/>
    <x v="21"/>
    <x v="1"/>
    <x v="16"/>
    <n v="345"/>
    <n v="4830"/>
  </r>
  <r>
    <d v="2021-04-05T00:00:00"/>
    <x v="22"/>
    <x v="1"/>
    <x v="10"/>
    <n v="350"/>
    <n v="2450"/>
  </r>
  <r>
    <d v="2021-04-05T00:00:00"/>
    <x v="23"/>
    <x v="1"/>
    <x v="11"/>
    <n v="1575"/>
    <n v="7875"/>
  </r>
  <r>
    <d v="2021-04-05T00:00:00"/>
    <x v="24"/>
    <x v="1"/>
    <x v="5"/>
    <n v="1045"/>
    <n v="3135"/>
  </r>
  <r>
    <d v="2021-04-05T00:00:00"/>
    <x v="25"/>
    <x v="1"/>
    <x v="7"/>
    <n v="1186"/>
    <n v="0"/>
  </r>
  <r>
    <d v="2021-04-05T00:00:00"/>
    <x v="26"/>
    <x v="1"/>
    <x v="7"/>
    <n v="374"/>
    <n v="0"/>
  </r>
  <r>
    <d v="2021-04-05T00:00:00"/>
    <x v="27"/>
    <x v="1"/>
    <x v="7"/>
    <n v="1500"/>
    <n v="0"/>
  </r>
  <r>
    <d v="2021-04-05T00:00:00"/>
    <x v="28"/>
    <x v="1"/>
    <x v="7"/>
    <n v="1800"/>
    <n v="0"/>
  </r>
  <r>
    <d v="2021-04-05T00:00:00"/>
    <x v="29"/>
    <x v="1"/>
    <x v="7"/>
    <n v="1477"/>
    <n v="0"/>
  </r>
  <r>
    <d v="2021-04-05T00:00:00"/>
    <x v="0"/>
    <x v="2"/>
    <x v="6"/>
    <n v="210"/>
    <n v="420"/>
  </r>
  <r>
    <d v="2021-04-05T00:00:00"/>
    <x v="1"/>
    <x v="2"/>
    <x v="11"/>
    <n v="199"/>
    <n v="995"/>
  </r>
  <r>
    <d v="2021-04-05T00:00:00"/>
    <x v="2"/>
    <x v="2"/>
    <x v="12"/>
    <n v="322"/>
    <n v="1288"/>
  </r>
  <r>
    <d v="2021-04-05T00:00:00"/>
    <x v="3"/>
    <x v="2"/>
    <x v="6"/>
    <n v="161"/>
    <n v="322"/>
  </r>
  <r>
    <d v="2021-04-05T00:00:00"/>
    <x v="4"/>
    <x v="2"/>
    <x v="6"/>
    <n v="109"/>
    <n v="218"/>
  </r>
  <r>
    <d v="2021-04-05T00:00:00"/>
    <x v="5"/>
    <x v="2"/>
    <x v="6"/>
    <n v="122"/>
    <n v="244"/>
  </r>
  <r>
    <d v="2021-04-05T00:00:00"/>
    <x v="6"/>
    <x v="2"/>
    <x v="6"/>
    <n v="96"/>
    <n v="192"/>
  </r>
  <r>
    <d v="2021-04-05T00:00:00"/>
    <x v="7"/>
    <x v="2"/>
    <x v="6"/>
    <n v="73"/>
    <n v="146"/>
  </r>
  <r>
    <d v="2021-04-05T00:00:00"/>
    <x v="8"/>
    <x v="2"/>
    <x v="13"/>
    <n v="225"/>
    <n v="225"/>
  </r>
  <r>
    <d v="2021-04-05T00:00:00"/>
    <x v="9"/>
    <x v="2"/>
    <x v="13"/>
    <n v="559"/>
    <n v="559"/>
  </r>
  <r>
    <d v="2021-04-05T00:00:00"/>
    <x v="10"/>
    <x v="2"/>
    <x v="16"/>
    <n v="3199"/>
    <n v="44786"/>
  </r>
  <r>
    <d v="2021-04-05T00:00:00"/>
    <x v="11"/>
    <x v="2"/>
    <x v="3"/>
    <n v="371"/>
    <n v="2226"/>
  </r>
  <r>
    <d v="2021-04-05T00:00:00"/>
    <x v="12"/>
    <x v="2"/>
    <x v="2"/>
    <n v="2300"/>
    <n v="20700"/>
  </r>
  <r>
    <d v="2021-04-05T00:00:00"/>
    <x v="13"/>
    <x v="2"/>
    <x v="10"/>
    <n v="499"/>
    <n v="3493"/>
  </r>
  <r>
    <d v="2021-04-05T00:00:00"/>
    <x v="14"/>
    <x v="2"/>
    <x v="5"/>
    <n v="299"/>
    <n v="897"/>
  </r>
  <r>
    <d v="2021-04-05T00:00:00"/>
    <x v="15"/>
    <x v="2"/>
    <x v="5"/>
    <n v="901"/>
    <n v="2703"/>
  </r>
  <r>
    <d v="2021-04-05T00:00:00"/>
    <x v="16"/>
    <x v="2"/>
    <x v="5"/>
    <n v="929"/>
    <n v="2787"/>
  </r>
  <r>
    <d v="2021-04-05T00:00:00"/>
    <x v="17"/>
    <x v="2"/>
    <x v="13"/>
    <n v="1030"/>
    <n v="1030"/>
  </r>
  <r>
    <d v="2021-04-05T00:00:00"/>
    <x v="18"/>
    <x v="2"/>
    <x v="13"/>
    <n v="1222"/>
    <n v="1222"/>
  </r>
  <r>
    <d v="2021-04-05T00:00:00"/>
    <x v="19"/>
    <x v="2"/>
    <x v="13"/>
    <n v="649"/>
    <n v="649"/>
  </r>
  <r>
    <d v="2021-04-05T00:00:00"/>
    <x v="20"/>
    <x v="2"/>
    <x v="1"/>
    <n v="1800"/>
    <n v="23400"/>
  </r>
  <r>
    <d v="2021-04-05T00:00:00"/>
    <x v="21"/>
    <x v="2"/>
    <x v="6"/>
    <n v="345"/>
    <n v="690"/>
  </r>
  <r>
    <d v="2021-04-05T00:00:00"/>
    <x v="22"/>
    <x v="2"/>
    <x v="13"/>
    <n v="350"/>
    <n v="350"/>
  </r>
  <r>
    <d v="2021-04-05T00:00:00"/>
    <x v="23"/>
    <x v="2"/>
    <x v="12"/>
    <n v="1575"/>
    <n v="6300"/>
  </r>
  <r>
    <d v="2021-04-05T00:00:00"/>
    <x v="24"/>
    <x v="2"/>
    <x v="5"/>
    <n v="1045"/>
    <n v="3135"/>
  </r>
  <r>
    <d v="2021-04-05T00:00:00"/>
    <x v="25"/>
    <x v="2"/>
    <x v="5"/>
    <n v="1186"/>
    <n v="3558"/>
  </r>
  <r>
    <d v="2021-04-05T00:00:00"/>
    <x v="26"/>
    <x v="2"/>
    <x v="5"/>
    <n v="374"/>
    <n v="1122"/>
  </r>
  <r>
    <d v="2021-04-05T00:00:00"/>
    <x v="27"/>
    <x v="2"/>
    <x v="13"/>
    <n v="1500"/>
    <n v="1500"/>
  </r>
  <r>
    <d v="2021-04-05T00:00:00"/>
    <x v="28"/>
    <x v="2"/>
    <x v="6"/>
    <n v="1800"/>
    <n v="3600"/>
  </r>
  <r>
    <d v="2021-04-05T00:00:00"/>
    <x v="29"/>
    <x v="2"/>
    <x v="7"/>
    <n v="1477"/>
    <n v="0"/>
  </r>
  <r>
    <d v="2021-04-06T00:00:00"/>
    <x v="0"/>
    <x v="0"/>
    <x v="34"/>
    <n v="210"/>
    <n v="7350"/>
  </r>
  <r>
    <d v="2021-04-06T00:00:00"/>
    <x v="1"/>
    <x v="0"/>
    <x v="14"/>
    <n v="199"/>
    <n v="3383"/>
  </r>
  <r>
    <d v="2021-04-06T00:00:00"/>
    <x v="2"/>
    <x v="0"/>
    <x v="15"/>
    <n v="322"/>
    <n v="3864"/>
  </r>
  <r>
    <d v="2021-04-06T00:00:00"/>
    <x v="3"/>
    <x v="0"/>
    <x v="10"/>
    <n v="161"/>
    <n v="1127"/>
  </r>
  <r>
    <d v="2021-04-06T00:00:00"/>
    <x v="4"/>
    <x v="0"/>
    <x v="12"/>
    <n v="109"/>
    <n v="436"/>
  </r>
  <r>
    <d v="2021-04-06T00:00:00"/>
    <x v="5"/>
    <x v="0"/>
    <x v="3"/>
    <n v="122"/>
    <n v="732"/>
  </r>
  <r>
    <d v="2021-04-06T00:00:00"/>
    <x v="6"/>
    <x v="0"/>
    <x v="5"/>
    <n v="96"/>
    <n v="288"/>
  </r>
  <r>
    <d v="2021-04-06T00:00:00"/>
    <x v="7"/>
    <x v="0"/>
    <x v="6"/>
    <n v="73"/>
    <n v="146"/>
  </r>
  <r>
    <d v="2021-04-06T00:00:00"/>
    <x v="8"/>
    <x v="0"/>
    <x v="13"/>
    <n v="225"/>
    <n v="225"/>
  </r>
  <r>
    <d v="2021-04-06T00:00:00"/>
    <x v="9"/>
    <x v="0"/>
    <x v="13"/>
    <n v="559"/>
    <n v="559"/>
  </r>
  <r>
    <d v="2021-04-06T00:00:00"/>
    <x v="10"/>
    <x v="0"/>
    <x v="31"/>
    <n v="3199"/>
    <n v="95970"/>
  </r>
  <r>
    <d v="2021-04-06T00:00:00"/>
    <x v="11"/>
    <x v="0"/>
    <x v="20"/>
    <n v="371"/>
    <n v="5936"/>
  </r>
  <r>
    <d v="2021-04-06T00:00:00"/>
    <x v="12"/>
    <x v="0"/>
    <x v="9"/>
    <n v="2300"/>
    <n v="23000"/>
  </r>
  <r>
    <d v="2021-04-06T00:00:00"/>
    <x v="13"/>
    <x v="0"/>
    <x v="10"/>
    <n v="499"/>
    <n v="3493"/>
  </r>
  <r>
    <d v="2021-04-06T00:00:00"/>
    <x v="14"/>
    <x v="0"/>
    <x v="3"/>
    <n v="299"/>
    <n v="1794"/>
  </r>
  <r>
    <d v="2021-04-06T00:00:00"/>
    <x v="15"/>
    <x v="0"/>
    <x v="5"/>
    <n v="901"/>
    <n v="2703"/>
  </r>
  <r>
    <d v="2021-04-06T00:00:00"/>
    <x v="16"/>
    <x v="0"/>
    <x v="12"/>
    <n v="929"/>
    <n v="3716"/>
  </r>
  <r>
    <d v="2021-04-06T00:00:00"/>
    <x v="17"/>
    <x v="0"/>
    <x v="7"/>
    <n v="1030"/>
    <n v="0"/>
  </r>
  <r>
    <d v="2021-04-06T00:00:00"/>
    <x v="18"/>
    <x v="0"/>
    <x v="7"/>
    <n v="1222"/>
    <n v="0"/>
  </r>
  <r>
    <d v="2021-04-06T00:00:00"/>
    <x v="19"/>
    <x v="0"/>
    <x v="6"/>
    <n v="649"/>
    <n v="1298"/>
  </r>
  <r>
    <d v="2021-04-06T00:00:00"/>
    <x v="20"/>
    <x v="0"/>
    <x v="35"/>
    <n v="1800"/>
    <n v="59400"/>
  </r>
  <r>
    <d v="2021-04-06T00:00:00"/>
    <x v="21"/>
    <x v="0"/>
    <x v="28"/>
    <n v="345"/>
    <n v="6555"/>
  </r>
  <r>
    <d v="2021-04-06T00:00:00"/>
    <x v="22"/>
    <x v="0"/>
    <x v="2"/>
    <n v="350"/>
    <n v="3150"/>
  </r>
  <r>
    <d v="2021-04-06T00:00:00"/>
    <x v="23"/>
    <x v="0"/>
    <x v="4"/>
    <n v="1575"/>
    <n v="12600"/>
  </r>
  <r>
    <d v="2021-04-06T00:00:00"/>
    <x v="24"/>
    <x v="0"/>
    <x v="11"/>
    <n v="1045"/>
    <n v="5225"/>
  </r>
  <r>
    <d v="2021-04-06T00:00:00"/>
    <x v="25"/>
    <x v="0"/>
    <x v="6"/>
    <n v="1186"/>
    <n v="2372"/>
  </r>
  <r>
    <d v="2021-04-06T00:00:00"/>
    <x v="26"/>
    <x v="0"/>
    <x v="5"/>
    <n v="374"/>
    <n v="1122"/>
  </r>
  <r>
    <d v="2021-04-06T00:00:00"/>
    <x v="27"/>
    <x v="0"/>
    <x v="7"/>
    <n v="1500"/>
    <n v="0"/>
  </r>
  <r>
    <d v="2021-04-06T00:00:00"/>
    <x v="28"/>
    <x v="0"/>
    <x v="13"/>
    <n v="1800"/>
    <n v="1800"/>
  </r>
  <r>
    <d v="2021-04-06T00:00:00"/>
    <x v="29"/>
    <x v="0"/>
    <x v="7"/>
    <n v="1477"/>
    <n v="0"/>
  </r>
  <r>
    <d v="2021-04-06T00:00:00"/>
    <x v="0"/>
    <x v="1"/>
    <x v="36"/>
    <n v="210"/>
    <n v="4620"/>
  </r>
  <r>
    <d v="2021-04-06T00:00:00"/>
    <x v="1"/>
    <x v="1"/>
    <x v="2"/>
    <n v="199"/>
    <n v="1791"/>
  </r>
  <r>
    <d v="2021-04-06T00:00:00"/>
    <x v="2"/>
    <x v="1"/>
    <x v="2"/>
    <n v="322"/>
    <n v="2898"/>
  </r>
  <r>
    <d v="2021-04-06T00:00:00"/>
    <x v="3"/>
    <x v="1"/>
    <x v="10"/>
    <n v="161"/>
    <n v="1127"/>
  </r>
  <r>
    <d v="2021-04-06T00:00:00"/>
    <x v="4"/>
    <x v="1"/>
    <x v="12"/>
    <n v="109"/>
    <n v="436"/>
  </r>
  <r>
    <d v="2021-04-06T00:00:00"/>
    <x v="5"/>
    <x v="1"/>
    <x v="5"/>
    <n v="122"/>
    <n v="366"/>
  </r>
  <r>
    <d v="2021-04-06T00:00:00"/>
    <x v="6"/>
    <x v="1"/>
    <x v="6"/>
    <n v="96"/>
    <n v="192"/>
  </r>
  <r>
    <d v="2021-04-06T00:00:00"/>
    <x v="7"/>
    <x v="1"/>
    <x v="13"/>
    <n v="73"/>
    <n v="73"/>
  </r>
  <r>
    <d v="2021-04-06T00:00:00"/>
    <x v="8"/>
    <x v="1"/>
    <x v="7"/>
    <n v="225"/>
    <n v="0"/>
  </r>
  <r>
    <d v="2021-04-06T00:00:00"/>
    <x v="9"/>
    <x v="1"/>
    <x v="13"/>
    <n v="559"/>
    <n v="559"/>
  </r>
  <r>
    <d v="2021-04-06T00:00:00"/>
    <x v="10"/>
    <x v="1"/>
    <x v="23"/>
    <n v="3199"/>
    <n v="57582"/>
  </r>
  <r>
    <d v="2021-04-06T00:00:00"/>
    <x v="11"/>
    <x v="1"/>
    <x v="5"/>
    <n v="371"/>
    <n v="1113"/>
  </r>
  <r>
    <d v="2021-04-06T00:00:00"/>
    <x v="12"/>
    <x v="1"/>
    <x v="3"/>
    <n v="2300"/>
    <n v="13800"/>
  </r>
  <r>
    <d v="2021-04-06T00:00:00"/>
    <x v="13"/>
    <x v="1"/>
    <x v="10"/>
    <n v="499"/>
    <n v="3493"/>
  </r>
  <r>
    <d v="2021-04-06T00:00:00"/>
    <x v="14"/>
    <x v="1"/>
    <x v="10"/>
    <n v="299"/>
    <n v="2093"/>
  </r>
  <r>
    <d v="2021-04-06T00:00:00"/>
    <x v="15"/>
    <x v="1"/>
    <x v="13"/>
    <n v="901"/>
    <n v="901"/>
  </r>
  <r>
    <d v="2021-04-06T00:00:00"/>
    <x v="16"/>
    <x v="1"/>
    <x v="5"/>
    <n v="929"/>
    <n v="2787"/>
  </r>
  <r>
    <d v="2021-04-06T00:00:00"/>
    <x v="17"/>
    <x v="1"/>
    <x v="7"/>
    <n v="1030"/>
    <n v="0"/>
  </r>
  <r>
    <d v="2021-04-06T00:00:00"/>
    <x v="18"/>
    <x v="1"/>
    <x v="7"/>
    <n v="1222"/>
    <n v="0"/>
  </r>
  <r>
    <d v="2021-04-06T00:00:00"/>
    <x v="19"/>
    <x v="1"/>
    <x v="13"/>
    <n v="649"/>
    <n v="649"/>
  </r>
  <r>
    <d v="2021-04-06T00:00:00"/>
    <x v="20"/>
    <x v="1"/>
    <x v="17"/>
    <n v="1800"/>
    <n v="36000"/>
  </r>
  <r>
    <d v="2021-04-06T00:00:00"/>
    <x v="21"/>
    <x v="1"/>
    <x v="9"/>
    <n v="345"/>
    <n v="3450"/>
  </r>
  <r>
    <d v="2021-04-06T00:00:00"/>
    <x v="22"/>
    <x v="1"/>
    <x v="10"/>
    <n v="350"/>
    <n v="2450"/>
  </r>
  <r>
    <d v="2021-04-06T00:00:00"/>
    <x v="23"/>
    <x v="1"/>
    <x v="3"/>
    <n v="1575"/>
    <n v="9450"/>
  </r>
  <r>
    <d v="2021-04-06T00:00:00"/>
    <x v="24"/>
    <x v="1"/>
    <x v="6"/>
    <n v="1045"/>
    <n v="2090"/>
  </r>
  <r>
    <d v="2021-04-06T00:00:00"/>
    <x v="25"/>
    <x v="1"/>
    <x v="13"/>
    <n v="1186"/>
    <n v="1186"/>
  </r>
  <r>
    <d v="2021-04-06T00:00:00"/>
    <x v="26"/>
    <x v="1"/>
    <x v="7"/>
    <n v="374"/>
    <n v="0"/>
  </r>
  <r>
    <d v="2021-04-06T00:00:00"/>
    <x v="27"/>
    <x v="1"/>
    <x v="7"/>
    <n v="1500"/>
    <n v="0"/>
  </r>
  <r>
    <d v="2021-04-06T00:00:00"/>
    <x v="28"/>
    <x v="1"/>
    <x v="7"/>
    <n v="1800"/>
    <n v="0"/>
  </r>
  <r>
    <d v="2021-04-06T00:00:00"/>
    <x v="29"/>
    <x v="1"/>
    <x v="7"/>
    <n v="1477"/>
    <n v="0"/>
  </r>
  <r>
    <d v="2021-04-06T00:00:00"/>
    <x v="0"/>
    <x v="2"/>
    <x v="3"/>
    <n v="210"/>
    <n v="1260"/>
  </r>
  <r>
    <d v="2021-04-06T00:00:00"/>
    <x v="1"/>
    <x v="2"/>
    <x v="11"/>
    <n v="199"/>
    <n v="995"/>
  </r>
  <r>
    <d v="2021-04-06T00:00:00"/>
    <x v="2"/>
    <x v="2"/>
    <x v="5"/>
    <n v="322"/>
    <n v="966"/>
  </r>
  <r>
    <d v="2021-04-06T00:00:00"/>
    <x v="3"/>
    <x v="2"/>
    <x v="11"/>
    <n v="161"/>
    <n v="805"/>
  </r>
  <r>
    <d v="2021-04-06T00:00:00"/>
    <x v="4"/>
    <x v="2"/>
    <x v="12"/>
    <n v="109"/>
    <n v="436"/>
  </r>
  <r>
    <d v="2021-04-06T00:00:00"/>
    <x v="5"/>
    <x v="2"/>
    <x v="13"/>
    <n v="122"/>
    <n v="122"/>
  </r>
  <r>
    <d v="2021-04-06T00:00:00"/>
    <x v="6"/>
    <x v="2"/>
    <x v="13"/>
    <n v="96"/>
    <n v="96"/>
  </r>
  <r>
    <d v="2021-04-06T00:00:00"/>
    <x v="7"/>
    <x v="2"/>
    <x v="6"/>
    <n v="73"/>
    <n v="146"/>
  </r>
  <r>
    <d v="2021-04-06T00:00:00"/>
    <x v="8"/>
    <x v="2"/>
    <x v="13"/>
    <n v="225"/>
    <n v="225"/>
  </r>
  <r>
    <d v="2021-04-06T00:00:00"/>
    <x v="9"/>
    <x v="2"/>
    <x v="13"/>
    <n v="559"/>
    <n v="559"/>
  </r>
  <r>
    <d v="2021-04-06T00:00:00"/>
    <x v="10"/>
    <x v="2"/>
    <x v="4"/>
    <n v="3199"/>
    <n v="25592"/>
  </r>
  <r>
    <d v="2021-04-06T00:00:00"/>
    <x v="11"/>
    <x v="2"/>
    <x v="21"/>
    <n v="371"/>
    <n v="4081"/>
  </r>
  <r>
    <d v="2021-04-06T00:00:00"/>
    <x v="12"/>
    <x v="2"/>
    <x v="10"/>
    <n v="2300"/>
    <n v="16100"/>
  </r>
  <r>
    <d v="2021-04-06T00:00:00"/>
    <x v="13"/>
    <x v="2"/>
    <x v="13"/>
    <n v="499"/>
    <n v="499"/>
  </r>
  <r>
    <d v="2021-04-06T00:00:00"/>
    <x v="14"/>
    <x v="2"/>
    <x v="6"/>
    <n v="299"/>
    <n v="598"/>
  </r>
  <r>
    <d v="2021-04-06T00:00:00"/>
    <x v="15"/>
    <x v="2"/>
    <x v="11"/>
    <n v="901"/>
    <n v="4505"/>
  </r>
  <r>
    <d v="2021-04-06T00:00:00"/>
    <x v="16"/>
    <x v="2"/>
    <x v="13"/>
    <n v="929"/>
    <n v="929"/>
  </r>
  <r>
    <d v="2021-04-06T00:00:00"/>
    <x v="17"/>
    <x v="2"/>
    <x v="7"/>
    <n v="1030"/>
    <n v="0"/>
  </r>
  <r>
    <d v="2021-04-06T00:00:00"/>
    <x v="18"/>
    <x v="2"/>
    <x v="13"/>
    <n v="1222"/>
    <n v="1222"/>
  </r>
  <r>
    <d v="2021-04-06T00:00:00"/>
    <x v="19"/>
    <x v="2"/>
    <x v="6"/>
    <n v="649"/>
    <n v="1298"/>
  </r>
  <r>
    <d v="2021-04-06T00:00:00"/>
    <x v="20"/>
    <x v="2"/>
    <x v="21"/>
    <n v="1800"/>
    <n v="19800"/>
  </r>
  <r>
    <d v="2021-04-06T00:00:00"/>
    <x v="21"/>
    <x v="2"/>
    <x v="11"/>
    <n v="345"/>
    <n v="1725"/>
  </r>
  <r>
    <d v="2021-04-06T00:00:00"/>
    <x v="22"/>
    <x v="2"/>
    <x v="11"/>
    <n v="350"/>
    <n v="1750"/>
  </r>
  <r>
    <d v="2021-04-06T00:00:00"/>
    <x v="23"/>
    <x v="2"/>
    <x v="11"/>
    <n v="1575"/>
    <n v="7875"/>
  </r>
  <r>
    <d v="2021-04-06T00:00:00"/>
    <x v="24"/>
    <x v="2"/>
    <x v="3"/>
    <n v="1045"/>
    <n v="6270"/>
  </r>
  <r>
    <d v="2021-04-06T00:00:00"/>
    <x v="25"/>
    <x v="2"/>
    <x v="6"/>
    <n v="1186"/>
    <n v="2372"/>
  </r>
  <r>
    <d v="2021-04-06T00:00:00"/>
    <x v="26"/>
    <x v="2"/>
    <x v="12"/>
    <n v="374"/>
    <n v="1496"/>
  </r>
  <r>
    <d v="2021-04-06T00:00:00"/>
    <x v="27"/>
    <x v="2"/>
    <x v="6"/>
    <n v="1500"/>
    <n v="3000"/>
  </r>
  <r>
    <d v="2021-04-06T00:00:00"/>
    <x v="28"/>
    <x v="2"/>
    <x v="6"/>
    <n v="1800"/>
    <n v="3600"/>
  </r>
  <r>
    <d v="2021-04-06T00:00:00"/>
    <x v="29"/>
    <x v="2"/>
    <x v="7"/>
    <n v="1477"/>
    <n v="0"/>
  </r>
  <r>
    <d v="2021-04-07T00:00:00"/>
    <x v="0"/>
    <x v="0"/>
    <x v="19"/>
    <n v="210"/>
    <n v="6720"/>
  </r>
  <r>
    <d v="2021-04-07T00:00:00"/>
    <x v="1"/>
    <x v="0"/>
    <x v="14"/>
    <n v="199"/>
    <n v="3383"/>
  </r>
  <r>
    <d v="2021-04-07T00:00:00"/>
    <x v="2"/>
    <x v="0"/>
    <x v="4"/>
    <n v="322"/>
    <n v="2576"/>
  </r>
  <r>
    <d v="2021-04-07T00:00:00"/>
    <x v="3"/>
    <x v="0"/>
    <x v="9"/>
    <n v="161"/>
    <n v="1610"/>
  </r>
  <r>
    <d v="2021-04-07T00:00:00"/>
    <x v="4"/>
    <x v="0"/>
    <x v="12"/>
    <n v="109"/>
    <n v="436"/>
  </r>
  <r>
    <d v="2021-04-07T00:00:00"/>
    <x v="5"/>
    <x v="0"/>
    <x v="5"/>
    <n v="122"/>
    <n v="366"/>
  </r>
  <r>
    <d v="2021-04-07T00:00:00"/>
    <x v="6"/>
    <x v="0"/>
    <x v="5"/>
    <n v="96"/>
    <n v="288"/>
  </r>
  <r>
    <d v="2021-04-07T00:00:00"/>
    <x v="7"/>
    <x v="0"/>
    <x v="13"/>
    <n v="73"/>
    <n v="73"/>
  </r>
  <r>
    <d v="2021-04-07T00:00:00"/>
    <x v="8"/>
    <x v="0"/>
    <x v="6"/>
    <n v="225"/>
    <n v="450"/>
  </r>
  <r>
    <d v="2021-04-07T00:00:00"/>
    <x v="9"/>
    <x v="0"/>
    <x v="7"/>
    <n v="559"/>
    <n v="0"/>
  </r>
  <r>
    <d v="2021-04-07T00:00:00"/>
    <x v="10"/>
    <x v="0"/>
    <x v="35"/>
    <n v="3199"/>
    <n v="105567"/>
  </r>
  <r>
    <d v="2021-04-07T00:00:00"/>
    <x v="11"/>
    <x v="0"/>
    <x v="20"/>
    <n v="371"/>
    <n v="5936"/>
  </r>
  <r>
    <d v="2021-04-07T00:00:00"/>
    <x v="12"/>
    <x v="0"/>
    <x v="9"/>
    <n v="2300"/>
    <n v="23000"/>
  </r>
  <r>
    <d v="2021-04-07T00:00:00"/>
    <x v="13"/>
    <x v="0"/>
    <x v="4"/>
    <n v="499"/>
    <n v="3992"/>
  </r>
  <r>
    <d v="2021-04-07T00:00:00"/>
    <x v="14"/>
    <x v="0"/>
    <x v="11"/>
    <n v="299"/>
    <n v="1495"/>
  </r>
  <r>
    <d v="2021-04-07T00:00:00"/>
    <x v="15"/>
    <x v="0"/>
    <x v="6"/>
    <n v="901"/>
    <n v="1802"/>
  </r>
  <r>
    <d v="2021-04-07T00:00:00"/>
    <x v="16"/>
    <x v="0"/>
    <x v="12"/>
    <n v="929"/>
    <n v="3716"/>
  </r>
  <r>
    <d v="2021-04-07T00:00:00"/>
    <x v="17"/>
    <x v="0"/>
    <x v="13"/>
    <n v="1030"/>
    <n v="1030"/>
  </r>
  <r>
    <d v="2021-04-07T00:00:00"/>
    <x v="18"/>
    <x v="0"/>
    <x v="13"/>
    <n v="1222"/>
    <n v="1222"/>
  </r>
  <r>
    <d v="2021-04-07T00:00:00"/>
    <x v="19"/>
    <x v="0"/>
    <x v="13"/>
    <n v="649"/>
    <n v="649"/>
  </r>
  <r>
    <d v="2021-04-07T00:00:00"/>
    <x v="20"/>
    <x v="0"/>
    <x v="18"/>
    <n v="1800"/>
    <n v="50400"/>
  </r>
  <r>
    <d v="2021-04-07T00:00:00"/>
    <x v="21"/>
    <x v="0"/>
    <x v="1"/>
    <n v="345"/>
    <n v="4485"/>
  </r>
  <r>
    <d v="2021-04-07T00:00:00"/>
    <x v="22"/>
    <x v="0"/>
    <x v="21"/>
    <n v="350"/>
    <n v="3850"/>
  </r>
  <r>
    <d v="2021-04-07T00:00:00"/>
    <x v="23"/>
    <x v="0"/>
    <x v="9"/>
    <n v="1575"/>
    <n v="15750"/>
  </r>
  <r>
    <d v="2021-04-07T00:00:00"/>
    <x v="24"/>
    <x v="0"/>
    <x v="11"/>
    <n v="1045"/>
    <n v="5225"/>
  </r>
  <r>
    <d v="2021-04-07T00:00:00"/>
    <x v="25"/>
    <x v="0"/>
    <x v="5"/>
    <n v="1186"/>
    <n v="3558"/>
  </r>
  <r>
    <d v="2021-04-07T00:00:00"/>
    <x v="26"/>
    <x v="0"/>
    <x v="5"/>
    <n v="374"/>
    <n v="1122"/>
  </r>
  <r>
    <d v="2021-04-07T00:00:00"/>
    <x v="27"/>
    <x v="0"/>
    <x v="6"/>
    <n v="1500"/>
    <n v="3000"/>
  </r>
  <r>
    <d v="2021-04-07T00:00:00"/>
    <x v="28"/>
    <x v="0"/>
    <x v="7"/>
    <n v="1800"/>
    <n v="0"/>
  </r>
  <r>
    <d v="2021-04-07T00:00:00"/>
    <x v="29"/>
    <x v="0"/>
    <x v="7"/>
    <n v="1477"/>
    <n v="0"/>
  </r>
  <r>
    <d v="2021-04-07T00:00:00"/>
    <x v="0"/>
    <x v="1"/>
    <x v="28"/>
    <n v="210"/>
    <n v="3990"/>
  </r>
  <r>
    <d v="2021-04-07T00:00:00"/>
    <x v="1"/>
    <x v="1"/>
    <x v="21"/>
    <n v="199"/>
    <n v="2189"/>
  </r>
  <r>
    <d v="2021-04-07T00:00:00"/>
    <x v="2"/>
    <x v="1"/>
    <x v="3"/>
    <n v="322"/>
    <n v="1932"/>
  </r>
  <r>
    <d v="2021-04-07T00:00:00"/>
    <x v="3"/>
    <x v="1"/>
    <x v="3"/>
    <n v="161"/>
    <n v="966"/>
  </r>
  <r>
    <d v="2021-04-07T00:00:00"/>
    <x v="4"/>
    <x v="1"/>
    <x v="5"/>
    <n v="109"/>
    <n v="327"/>
  </r>
  <r>
    <d v="2021-04-07T00:00:00"/>
    <x v="5"/>
    <x v="1"/>
    <x v="6"/>
    <n v="122"/>
    <n v="244"/>
  </r>
  <r>
    <d v="2021-04-07T00:00:00"/>
    <x v="6"/>
    <x v="1"/>
    <x v="6"/>
    <n v="96"/>
    <n v="192"/>
  </r>
  <r>
    <d v="2021-04-07T00:00:00"/>
    <x v="7"/>
    <x v="1"/>
    <x v="7"/>
    <n v="73"/>
    <n v="0"/>
  </r>
  <r>
    <d v="2021-04-07T00:00:00"/>
    <x v="8"/>
    <x v="1"/>
    <x v="13"/>
    <n v="225"/>
    <n v="225"/>
  </r>
  <r>
    <d v="2021-04-07T00:00:00"/>
    <x v="9"/>
    <x v="1"/>
    <x v="7"/>
    <n v="559"/>
    <n v="0"/>
  </r>
  <r>
    <d v="2021-04-07T00:00:00"/>
    <x v="10"/>
    <x v="1"/>
    <x v="6"/>
    <n v="3199"/>
    <n v="6398"/>
  </r>
  <r>
    <d v="2021-04-07T00:00:00"/>
    <x v="11"/>
    <x v="1"/>
    <x v="10"/>
    <n v="371"/>
    <n v="2597"/>
  </r>
  <r>
    <d v="2021-04-07T00:00:00"/>
    <x v="12"/>
    <x v="1"/>
    <x v="11"/>
    <n v="2300"/>
    <n v="11500"/>
  </r>
  <r>
    <d v="2021-04-07T00:00:00"/>
    <x v="13"/>
    <x v="1"/>
    <x v="6"/>
    <n v="499"/>
    <n v="998"/>
  </r>
  <r>
    <d v="2021-04-07T00:00:00"/>
    <x v="14"/>
    <x v="1"/>
    <x v="12"/>
    <n v="299"/>
    <n v="1196"/>
  </r>
  <r>
    <d v="2021-04-07T00:00:00"/>
    <x v="15"/>
    <x v="1"/>
    <x v="6"/>
    <n v="901"/>
    <n v="1802"/>
  </r>
  <r>
    <d v="2021-04-07T00:00:00"/>
    <x v="16"/>
    <x v="1"/>
    <x v="12"/>
    <n v="929"/>
    <n v="3716"/>
  </r>
  <r>
    <d v="2021-04-07T00:00:00"/>
    <x v="17"/>
    <x v="1"/>
    <x v="13"/>
    <n v="1030"/>
    <n v="1030"/>
  </r>
  <r>
    <d v="2021-04-07T00:00:00"/>
    <x v="18"/>
    <x v="1"/>
    <x v="7"/>
    <n v="1222"/>
    <n v="0"/>
  </r>
  <r>
    <d v="2021-04-07T00:00:00"/>
    <x v="19"/>
    <x v="1"/>
    <x v="7"/>
    <n v="649"/>
    <n v="0"/>
  </r>
  <r>
    <d v="2021-04-07T00:00:00"/>
    <x v="20"/>
    <x v="1"/>
    <x v="37"/>
    <n v="1800"/>
    <n v="45000"/>
  </r>
  <r>
    <d v="2021-04-07T00:00:00"/>
    <x v="21"/>
    <x v="1"/>
    <x v="9"/>
    <n v="345"/>
    <n v="3450"/>
  </r>
  <r>
    <d v="2021-04-07T00:00:00"/>
    <x v="22"/>
    <x v="1"/>
    <x v="3"/>
    <n v="350"/>
    <n v="2100"/>
  </r>
  <r>
    <d v="2021-04-07T00:00:00"/>
    <x v="23"/>
    <x v="1"/>
    <x v="10"/>
    <n v="1575"/>
    <n v="11025"/>
  </r>
  <r>
    <d v="2021-04-07T00:00:00"/>
    <x v="24"/>
    <x v="1"/>
    <x v="11"/>
    <n v="1045"/>
    <n v="5225"/>
  </r>
  <r>
    <d v="2021-04-07T00:00:00"/>
    <x v="25"/>
    <x v="1"/>
    <x v="6"/>
    <n v="1186"/>
    <n v="2372"/>
  </r>
  <r>
    <d v="2021-04-07T00:00:00"/>
    <x v="26"/>
    <x v="1"/>
    <x v="7"/>
    <n v="374"/>
    <n v="0"/>
  </r>
  <r>
    <d v="2021-04-07T00:00:00"/>
    <x v="27"/>
    <x v="1"/>
    <x v="13"/>
    <n v="1500"/>
    <n v="1500"/>
  </r>
  <r>
    <d v="2021-04-07T00:00:00"/>
    <x v="28"/>
    <x v="1"/>
    <x v="7"/>
    <n v="1800"/>
    <n v="0"/>
  </r>
  <r>
    <d v="2021-04-07T00:00:00"/>
    <x v="29"/>
    <x v="1"/>
    <x v="7"/>
    <n v="1477"/>
    <n v="0"/>
  </r>
  <r>
    <d v="2021-04-07T00:00:00"/>
    <x v="0"/>
    <x v="2"/>
    <x v="21"/>
    <n v="210"/>
    <n v="2310"/>
  </r>
  <r>
    <d v="2021-04-07T00:00:00"/>
    <x v="1"/>
    <x v="2"/>
    <x v="13"/>
    <n v="199"/>
    <n v="199"/>
  </r>
  <r>
    <d v="2021-04-07T00:00:00"/>
    <x v="2"/>
    <x v="2"/>
    <x v="3"/>
    <n v="322"/>
    <n v="1932"/>
  </r>
  <r>
    <d v="2021-04-07T00:00:00"/>
    <x v="3"/>
    <x v="2"/>
    <x v="5"/>
    <n v="161"/>
    <n v="483"/>
  </r>
  <r>
    <d v="2021-04-07T00:00:00"/>
    <x v="4"/>
    <x v="2"/>
    <x v="5"/>
    <n v="109"/>
    <n v="327"/>
  </r>
  <r>
    <d v="2021-04-07T00:00:00"/>
    <x v="5"/>
    <x v="2"/>
    <x v="6"/>
    <n v="122"/>
    <n v="244"/>
  </r>
  <r>
    <d v="2021-04-07T00:00:00"/>
    <x v="6"/>
    <x v="2"/>
    <x v="6"/>
    <n v="96"/>
    <n v="192"/>
  </r>
  <r>
    <d v="2021-04-07T00:00:00"/>
    <x v="7"/>
    <x v="2"/>
    <x v="6"/>
    <n v="73"/>
    <n v="146"/>
  </r>
  <r>
    <d v="2021-04-07T00:00:00"/>
    <x v="8"/>
    <x v="2"/>
    <x v="6"/>
    <n v="225"/>
    <n v="450"/>
  </r>
  <r>
    <d v="2021-04-07T00:00:00"/>
    <x v="9"/>
    <x v="2"/>
    <x v="6"/>
    <n v="559"/>
    <n v="1118"/>
  </r>
  <r>
    <d v="2021-04-07T00:00:00"/>
    <x v="10"/>
    <x v="2"/>
    <x v="33"/>
    <n v="3199"/>
    <n v="67179"/>
  </r>
  <r>
    <d v="2021-04-07T00:00:00"/>
    <x v="11"/>
    <x v="2"/>
    <x v="2"/>
    <n v="371"/>
    <n v="3339"/>
  </r>
  <r>
    <d v="2021-04-07T00:00:00"/>
    <x v="12"/>
    <x v="2"/>
    <x v="9"/>
    <n v="2300"/>
    <n v="23000"/>
  </r>
  <r>
    <d v="2021-04-07T00:00:00"/>
    <x v="13"/>
    <x v="2"/>
    <x v="9"/>
    <n v="499"/>
    <n v="4990"/>
  </r>
  <r>
    <d v="2021-04-07T00:00:00"/>
    <x v="14"/>
    <x v="2"/>
    <x v="13"/>
    <n v="299"/>
    <n v="299"/>
  </r>
  <r>
    <d v="2021-04-07T00:00:00"/>
    <x v="15"/>
    <x v="2"/>
    <x v="6"/>
    <n v="901"/>
    <n v="1802"/>
  </r>
  <r>
    <d v="2021-04-07T00:00:00"/>
    <x v="16"/>
    <x v="2"/>
    <x v="13"/>
    <n v="929"/>
    <n v="929"/>
  </r>
  <r>
    <d v="2021-04-07T00:00:00"/>
    <x v="17"/>
    <x v="2"/>
    <x v="13"/>
    <n v="1030"/>
    <n v="1030"/>
  </r>
  <r>
    <d v="2021-04-07T00:00:00"/>
    <x v="18"/>
    <x v="2"/>
    <x v="5"/>
    <n v="1222"/>
    <n v="3666"/>
  </r>
  <r>
    <d v="2021-04-07T00:00:00"/>
    <x v="19"/>
    <x v="2"/>
    <x v="6"/>
    <n v="649"/>
    <n v="1298"/>
  </r>
  <r>
    <d v="2021-04-07T00:00:00"/>
    <x v="20"/>
    <x v="2"/>
    <x v="21"/>
    <n v="1800"/>
    <n v="19800"/>
  </r>
  <r>
    <d v="2021-04-07T00:00:00"/>
    <x v="21"/>
    <x v="2"/>
    <x v="21"/>
    <n v="345"/>
    <n v="3795"/>
  </r>
  <r>
    <d v="2021-04-07T00:00:00"/>
    <x v="22"/>
    <x v="2"/>
    <x v="3"/>
    <n v="350"/>
    <n v="2100"/>
  </r>
  <r>
    <d v="2021-04-07T00:00:00"/>
    <x v="23"/>
    <x v="2"/>
    <x v="6"/>
    <n v="1575"/>
    <n v="3150"/>
  </r>
  <r>
    <d v="2021-04-07T00:00:00"/>
    <x v="24"/>
    <x v="2"/>
    <x v="6"/>
    <n v="1045"/>
    <n v="2090"/>
  </r>
  <r>
    <d v="2021-04-07T00:00:00"/>
    <x v="25"/>
    <x v="2"/>
    <x v="5"/>
    <n v="1186"/>
    <n v="3558"/>
  </r>
  <r>
    <d v="2021-04-07T00:00:00"/>
    <x v="26"/>
    <x v="2"/>
    <x v="5"/>
    <n v="374"/>
    <n v="1122"/>
  </r>
  <r>
    <d v="2021-04-07T00:00:00"/>
    <x v="27"/>
    <x v="2"/>
    <x v="6"/>
    <n v="1500"/>
    <n v="3000"/>
  </r>
  <r>
    <d v="2021-04-07T00:00:00"/>
    <x v="28"/>
    <x v="2"/>
    <x v="13"/>
    <n v="1800"/>
    <n v="1800"/>
  </r>
  <r>
    <d v="2021-04-07T00:00:00"/>
    <x v="29"/>
    <x v="2"/>
    <x v="7"/>
    <n v="1477"/>
    <n v="0"/>
  </r>
  <r>
    <d v="2021-04-08T00:00:00"/>
    <x v="0"/>
    <x v="0"/>
    <x v="18"/>
    <n v="210"/>
    <n v="5880"/>
  </r>
  <r>
    <d v="2021-04-08T00:00:00"/>
    <x v="1"/>
    <x v="0"/>
    <x v="1"/>
    <n v="199"/>
    <n v="2587"/>
  </r>
  <r>
    <d v="2021-04-08T00:00:00"/>
    <x v="2"/>
    <x v="0"/>
    <x v="21"/>
    <n v="322"/>
    <n v="3542"/>
  </r>
  <r>
    <d v="2021-04-08T00:00:00"/>
    <x v="3"/>
    <x v="0"/>
    <x v="10"/>
    <n v="161"/>
    <n v="1127"/>
  </r>
  <r>
    <d v="2021-04-08T00:00:00"/>
    <x v="4"/>
    <x v="0"/>
    <x v="11"/>
    <n v="109"/>
    <n v="545"/>
  </r>
  <r>
    <d v="2021-04-08T00:00:00"/>
    <x v="5"/>
    <x v="0"/>
    <x v="6"/>
    <n v="122"/>
    <n v="244"/>
  </r>
  <r>
    <d v="2021-04-08T00:00:00"/>
    <x v="6"/>
    <x v="0"/>
    <x v="12"/>
    <n v="96"/>
    <n v="384"/>
  </r>
  <r>
    <d v="2021-04-08T00:00:00"/>
    <x v="7"/>
    <x v="0"/>
    <x v="6"/>
    <n v="73"/>
    <n v="146"/>
  </r>
  <r>
    <d v="2021-04-08T00:00:00"/>
    <x v="8"/>
    <x v="0"/>
    <x v="7"/>
    <n v="225"/>
    <n v="0"/>
  </r>
  <r>
    <d v="2021-04-08T00:00:00"/>
    <x v="9"/>
    <x v="0"/>
    <x v="7"/>
    <n v="559"/>
    <n v="0"/>
  </r>
  <r>
    <d v="2021-04-08T00:00:00"/>
    <x v="10"/>
    <x v="0"/>
    <x v="24"/>
    <n v="3199"/>
    <n v="108766"/>
  </r>
  <r>
    <d v="2021-04-08T00:00:00"/>
    <x v="11"/>
    <x v="0"/>
    <x v="15"/>
    <n v="371"/>
    <n v="4452"/>
  </r>
  <r>
    <d v="2021-04-08T00:00:00"/>
    <x v="12"/>
    <x v="0"/>
    <x v="1"/>
    <n v="2300"/>
    <n v="29900"/>
  </r>
  <r>
    <d v="2021-04-08T00:00:00"/>
    <x v="13"/>
    <x v="0"/>
    <x v="15"/>
    <n v="499"/>
    <n v="5988"/>
  </r>
  <r>
    <d v="2021-04-08T00:00:00"/>
    <x v="14"/>
    <x v="0"/>
    <x v="11"/>
    <n v="299"/>
    <n v="1495"/>
  </r>
  <r>
    <d v="2021-04-08T00:00:00"/>
    <x v="15"/>
    <x v="0"/>
    <x v="6"/>
    <n v="901"/>
    <n v="1802"/>
  </r>
  <r>
    <d v="2021-04-08T00:00:00"/>
    <x v="16"/>
    <x v="0"/>
    <x v="5"/>
    <n v="929"/>
    <n v="2787"/>
  </r>
  <r>
    <d v="2021-04-08T00:00:00"/>
    <x v="17"/>
    <x v="0"/>
    <x v="7"/>
    <n v="1030"/>
    <n v="0"/>
  </r>
  <r>
    <d v="2021-04-08T00:00:00"/>
    <x v="18"/>
    <x v="0"/>
    <x v="6"/>
    <n v="1222"/>
    <n v="2444"/>
  </r>
  <r>
    <d v="2021-04-08T00:00:00"/>
    <x v="19"/>
    <x v="0"/>
    <x v="13"/>
    <n v="649"/>
    <n v="649"/>
  </r>
  <r>
    <d v="2021-04-08T00:00:00"/>
    <x v="20"/>
    <x v="0"/>
    <x v="31"/>
    <n v="1800"/>
    <n v="54000"/>
  </r>
  <r>
    <d v="2021-04-08T00:00:00"/>
    <x v="21"/>
    <x v="0"/>
    <x v="15"/>
    <n v="345"/>
    <n v="4140"/>
  </r>
  <r>
    <d v="2021-04-08T00:00:00"/>
    <x v="22"/>
    <x v="0"/>
    <x v="9"/>
    <n v="350"/>
    <n v="3500"/>
  </r>
  <r>
    <d v="2021-04-08T00:00:00"/>
    <x v="23"/>
    <x v="0"/>
    <x v="9"/>
    <n v="1575"/>
    <n v="15750"/>
  </r>
  <r>
    <d v="2021-04-08T00:00:00"/>
    <x v="24"/>
    <x v="0"/>
    <x v="10"/>
    <n v="1045"/>
    <n v="7315"/>
  </r>
  <r>
    <d v="2021-04-08T00:00:00"/>
    <x v="25"/>
    <x v="0"/>
    <x v="6"/>
    <n v="1186"/>
    <n v="2372"/>
  </r>
  <r>
    <d v="2021-04-08T00:00:00"/>
    <x v="26"/>
    <x v="0"/>
    <x v="12"/>
    <n v="374"/>
    <n v="1496"/>
  </r>
  <r>
    <d v="2021-04-08T00:00:00"/>
    <x v="27"/>
    <x v="0"/>
    <x v="7"/>
    <n v="1500"/>
    <n v="0"/>
  </r>
  <r>
    <d v="2021-04-08T00:00:00"/>
    <x v="28"/>
    <x v="0"/>
    <x v="6"/>
    <n v="1800"/>
    <n v="3600"/>
  </r>
  <r>
    <d v="2021-04-08T00:00:00"/>
    <x v="29"/>
    <x v="0"/>
    <x v="7"/>
    <n v="1477"/>
    <n v="0"/>
  </r>
  <r>
    <d v="2021-04-08T00:00:00"/>
    <x v="0"/>
    <x v="1"/>
    <x v="23"/>
    <n v="210"/>
    <n v="3780"/>
  </r>
  <r>
    <d v="2021-04-08T00:00:00"/>
    <x v="1"/>
    <x v="1"/>
    <x v="2"/>
    <n v="199"/>
    <n v="1791"/>
  </r>
  <r>
    <d v="2021-04-08T00:00:00"/>
    <x v="2"/>
    <x v="1"/>
    <x v="4"/>
    <n v="322"/>
    <n v="2576"/>
  </r>
  <r>
    <d v="2021-04-08T00:00:00"/>
    <x v="3"/>
    <x v="1"/>
    <x v="3"/>
    <n v="161"/>
    <n v="966"/>
  </r>
  <r>
    <d v="2021-04-08T00:00:00"/>
    <x v="4"/>
    <x v="1"/>
    <x v="5"/>
    <n v="109"/>
    <n v="327"/>
  </r>
  <r>
    <d v="2021-04-08T00:00:00"/>
    <x v="5"/>
    <x v="1"/>
    <x v="6"/>
    <n v="122"/>
    <n v="244"/>
  </r>
  <r>
    <d v="2021-04-08T00:00:00"/>
    <x v="6"/>
    <x v="1"/>
    <x v="6"/>
    <n v="96"/>
    <n v="192"/>
  </r>
  <r>
    <d v="2021-04-08T00:00:00"/>
    <x v="7"/>
    <x v="1"/>
    <x v="13"/>
    <n v="73"/>
    <n v="73"/>
  </r>
  <r>
    <d v="2021-04-08T00:00:00"/>
    <x v="8"/>
    <x v="1"/>
    <x v="7"/>
    <n v="225"/>
    <n v="0"/>
  </r>
  <r>
    <d v="2021-04-08T00:00:00"/>
    <x v="9"/>
    <x v="1"/>
    <x v="7"/>
    <n v="559"/>
    <n v="0"/>
  </r>
  <r>
    <d v="2021-04-08T00:00:00"/>
    <x v="10"/>
    <x v="1"/>
    <x v="29"/>
    <n v="3199"/>
    <n v="76776"/>
  </r>
  <r>
    <d v="2021-04-08T00:00:00"/>
    <x v="11"/>
    <x v="1"/>
    <x v="5"/>
    <n v="371"/>
    <n v="1113"/>
  </r>
  <r>
    <d v="2021-04-08T00:00:00"/>
    <x v="12"/>
    <x v="1"/>
    <x v="7"/>
    <n v="2300"/>
    <n v="0"/>
  </r>
  <r>
    <d v="2021-04-08T00:00:00"/>
    <x v="13"/>
    <x v="1"/>
    <x v="10"/>
    <n v="499"/>
    <n v="3493"/>
  </r>
  <r>
    <d v="2021-04-08T00:00:00"/>
    <x v="14"/>
    <x v="1"/>
    <x v="6"/>
    <n v="299"/>
    <n v="598"/>
  </r>
  <r>
    <d v="2021-04-08T00:00:00"/>
    <x v="15"/>
    <x v="1"/>
    <x v="7"/>
    <n v="901"/>
    <n v="0"/>
  </r>
  <r>
    <d v="2021-04-08T00:00:00"/>
    <x v="16"/>
    <x v="1"/>
    <x v="6"/>
    <n v="929"/>
    <n v="1858"/>
  </r>
  <r>
    <d v="2021-04-08T00:00:00"/>
    <x v="17"/>
    <x v="1"/>
    <x v="7"/>
    <n v="1030"/>
    <n v="0"/>
  </r>
  <r>
    <d v="2021-04-08T00:00:00"/>
    <x v="18"/>
    <x v="1"/>
    <x v="7"/>
    <n v="1222"/>
    <n v="0"/>
  </r>
  <r>
    <d v="2021-04-08T00:00:00"/>
    <x v="19"/>
    <x v="1"/>
    <x v="7"/>
    <n v="649"/>
    <n v="0"/>
  </r>
  <r>
    <d v="2021-04-08T00:00:00"/>
    <x v="20"/>
    <x v="1"/>
    <x v="36"/>
    <n v="1800"/>
    <n v="39600"/>
  </r>
  <r>
    <d v="2021-04-08T00:00:00"/>
    <x v="21"/>
    <x v="1"/>
    <x v="9"/>
    <n v="345"/>
    <n v="3450"/>
  </r>
  <r>
    <d v="2021-04-08T00:00:00"/>
    <x v="22"/>
    <x v="1"/>
    <x v="2"/>
    <n v="350"/>
    <n v="3150"/>
  </r>
  <r>
    <d v="2021-04-08T00:00:00"/>
    <x v="23"/>
    <x v="1"/>
    <x v="3"/>
    <n v="1575"/>
    <n v="9450"/>
  </r>
  <r>
    <d v="2021-04-08T00:00:00"/>
    <x v="24"/>
    <x v="1"/>
    <x v="13"/>
    <n v="1045"/>
    <n v="1045"/>
  </r>
  <r>
    <d v="2021-04-08T00:00:00"/>
    <x v="25"/>
    <x v="1"/>
    <x v="13"/>
    <n v="1186"/>
    <n v="1186"/>
  </r>
  <r>
    <d v="2021-04-08T00:00:00"/>
    <x v="26"/>
    <x v="1"/>
    <x v="7"/>
    <n v="374"/>
    <n v="0"/>
  </r>
  <r>
    <d v="2021-04-08T00:00:00"/>
    <x v="27"/>
    <x v="1"/>
    <x v="7"/>
    <n v="1500"/>
    <n v="0"/>
  </r>
  <r>
    <d v="2021-04-08T00:00:00"/>
    <x v="28"/>
    <x v="1"/>
    <x v="13"/>
    <n v="1800"/>
    <n v="1800"/>
  </r>
  <r>
    <d v="2021-04-08T00:00:00"/>
    <x v="29"/>
    <x v="1"/>
    <x v="7"/>
    <n v="1477"/>
    <n v="0"/>
  </r>
  <r>
    <d v="2021-04-08T00:00:00"/>
    <x v="0"/>
    <x v="2"/>
    <x v="1"/>
    <n v="210"/>
    <n v="2730"/>
  </r>
  <r>
    <d v="2021-04-08T00:00:00"/>
    <x v="1"/>
    <x v="2"/>
    <x v="3"/>
    <n v="199"/>
    <n v="1194"/>
  </r>
  <r>
    <d v="2021-04-08T00:00:00"/>
    <x v="2"/>
    <x v="2"/>
    <x v="3"/>
    <n v="322"/>
    <n v="1932"/>
  </r>
  <r>
    <d v="2021-04-08T00:00:00"/>
    <x v="3"/>
    <x v="2"/>
    <x v="12"/>
    <n v="161"/>
    <n v="644"/>
  </r>
  <r>
    <d v="2021-04-08T00:00:00"/>
    <x v="4"/>
    <x v="2"/>
    <x v="11"/>
    <n v="109"/>
    <n v="545"/>
  </r>
  <r>
    <d v="2021-04-08T00:00:00"/>
    <x v="5"/>
    <x v="2"/>
    <x v="6"/>
    <n v="122"/>
    <n v="244"/>
  </r>
  <r>
    <d v="2021-04-08T00:00:00"/>
    <x v="6"/>
    <x v="2"/>
    <x v="6"/>
    <n v="96"/>
    <n v="192"/>
  </r>
  <r>
    <d v="2021-04-08T00:00:00"/>
    <x v="7"/>
    <x v="2"/>
    <x v="13"/>
    <n v="73"/>
    <n v="73"/>
  </r>
  <r>
    <d v="2021-04-08T00:00:00"/>
    <x v="8"/>
    <x v="2"/>
    <x v="13"/>
    <n v="225"/>
    <n v="225"/>
  </r>
  <r>
    <d v="2021-04-08T00:00:00"/>
    <x v="9"/>
    <x v="2"/>
    <x v="7"/>
    <n v="559"/>
    <n v="0"/>
  </r>
  <r>
    <d v="2021-04-08T00:00:00"/>
    <x v="10"/>
    <x v="2"/>
    <x v="13"/>
    <n v="3199"/>
    <n v="3199"/>
  </r>
  <r>
    <d v="2021-04-08T00:00:00"/>
    <x v="11"/>
    <x v="2"/>
    <x v="9"/>
    <n v="371"/>
    <n v="3710"/>
  </r>
  <r>
    <d v="2021-04-08T00:00:00"/>
    <x v="12"/>
    <x v="2"/>
    <x v="9"/>
    <n v="2300"/>
    <n v="23000"/>
  </r>
  <r>
    <d v="2021-04-08T00:00:00"/>
    <x v="13"/>
    <x v="2"/>
    <x v="13"/>
    <n v="499"/>
    <n v="499"/>
  </r>
  <r>
    <d v="2021-04-08T00:00:00"/>
    <x v="14"/>
    <x v="2"/>
    <x v="12"/>
    <n v="299"/>
    <n v="1196"/>
  </r>
  <r>
    <d v="2021-04-08T00:00:00"/>
    <x v="15"/>
    <x v="2"/>
    <x v="5"/>
    <n v="901"/>
    <n v="2703"/>
  </r>
  <r>
    <d v="2021-04-08T00:00:00"/>
    <x v="16"/>
    <x v="2"/>
    <x v="6"/>
    <n v="929"/>
    <n v="1858"/>
  </r>
  <r>
    <d v="2021-04-08T00:00:00"/>
    <x v="17"/>
    <x v="2"/>
    <x v="13"/>
    <n v="1030"/>
    <n v="1030"/>
  </r>
  <r>
    <d v="2021-04-08T00:00:00"/>
    <x v="18"/>
    <x v="2"/>
    <x v="6"/>
    <n v="1222"/>
    <n v="2444"/>
  </r>
  <r>
    <d v="2021-04-08T00:00:00"/>
    <x v="19"/>
    <x v="2"/>
    <x v="6"/>
    <n v="649"/>
    <n v="1298"/>
  </r>
  <r>
    <d v="2021-04-08T00:00:00"/>
    <x v="20"/>
    <x v="2"/>
    <x v="3"/>
    <n v="1800"/>
    <n v="10800"/>
  </r>
  <r>
    <d v="2021-04-08T00:00:00"/>
    <x v="21"/>
    <x v="2"/>
    <x v="4"/>
    <n v="345"/>
    <n v="2760"/>
  </r>
  <r>
    <d v="2021-04-08T00:00:00"/>
    <x v="22"/>
    <x v="2"/>
    <x v="3"/>
    <n v="350"/>
    <n v="2100"/>
  </r>
  <r>
    <d v="2021-04-08T00:00:00"/>
    <x v="23"/>
    <x v="2"/>
    <x v="6"/>
    <n v="1575"/>
    <n v="3150"/>
  </r>
  <r>
    <d v="2021-04-08T00:00:00"/>
    <x v="24"/>
    <x v="2"/>
    <x v="11"/>
    <n v="1045"/>
    <n v="5225"/>
  </r>
  <r>
    <d v="2021-04-08T00:00:00"/>
    <x v="25"/>
    <x v="2"/>
    <x v="6"/>
    <n v="1186"/>
    <n v="2372"/>
  </r>
  <r>
    <d v="2021-04-08T00:00:00"/>
    <x v="26"/>
    <x v="2"/>
    <x v="12"/>
    <n v="374"/>
    <n v="1496"/>
  </r>
  <r>
    <d v="2021-04-08T00:00:00"/>
    <x v="27"/>
    <x v="2"/>
    <x v="13"/>
    <n v="1500"/>
    <n v="1500"/>
  </r>
  <r>
    <d v="2021-04-08T00:00:00"/>
    <x v="28"/>
    <x v="2"/>
    <x v="6"/>
    <n v="1800"/>
    <n v="3600"/>
  </r>
  <r>
    <d v="2021-04-08T00:00:00"/>
    <x v="29"/>
    <x v="2"/>
    <x v="13"/>
    <n v="1477"/>
    <n v="1477"/>
  </r>
  <r>
    <d v="2021-04-09T00:00:00"/>
    <x v="0"/>
    <x v="0"/>
    <x v="25"/>
    <n v="210"/>
    <n v="5670"/>
  </r>
  <r>
    <d v="2021-04-09T00:00:00"/>
    <x v="1"/>
    <x v="0"/>
    <x v="20"/>
    <n v="199"/>
    <n v="3184"/>
  </r>
  <r>
    <d v="2021-04-09T00:00:00"/>
    <x v="2"/>
    <x v="0"/>
    <x v="21"/>
    <n v="322"/>
    <n v="3542"/>
  </r>
  <r>
    <d v="2021-04-09T00:00:00"/>
    <x v="3"/>
    <x v="0"/>
    <x v="4"/>
    <n v="161"/>
    <n v="1288"/>
  </r>
  <r>
    <d v="2021-04-09T00:00:00"/>
    <x v="4"/>
    <x v="0"/>
    <x v="10"/>
    <n v="109"/>
    <n v="763"/>
  </r>
  <r>
    <d v="2021-04-09T00:00:00"/>
    <x v="5"/>
    <x v="0"/>
    <x v="12"/>
    <n v="122"/>
    <n v="488"/>
  </r>
  <r>
    <d v="2021-04-09T00:00:00"/>
    <x v="6"/>
    <x v="0"/>
    <x v="6"/>
    <n v="96"/>
    <n v="192"/>
  </r>
  <r>
    <d v="2021-04-09T00:00:00"/>
    <x v="7"/>
    <x v="0"/>
    <x v="6"/>
    <n v="73"/>
    <n v="146"/>
  </r>
  <r>
    <d v="2021-04-09T00:00:00"/>
    <x v="8"/>
    <x v="0"/>
    <x v="13"/>
    <n v="225"/>
    <n v="225"/>
  </r>
  <r>
    <d v="2021-04-09T00:00:00"/>
    <x v="9"/>
    <x v="0"/>
    <x v="7"/>
    <n v="559"/>
    <n v="0"/>
  </r>
  <r>
    <d v="2021-04-09T00:00:00"/>
    <x v="10"/>
    <x v="0"/>
    <x v="31"/>
    <n v="3199"/>
    <n v="95970"/>
  </r>
  <r>
    <d v="2021-04-09T00:00:00"/>
    <x v="11"/>
    <x v="0"/>
    <x v="16"/>
    <n v="371"/>
    <n v="5194"/>
  </r>
  <r>
    <d v="2021-04-09T00:00:00"/>
    <x v="12"/>
    <x v="0"/>
    <x v="21"/>
    <n v="2300"/>
    <n v="25300"/>
  </r>
  <r>
    <d v="2021-04-09T00:00:00"/>
    <x v="13"/>
    <x v="0"/>
    <x v="4"/>
    <n v="499"/>
    <n v="3992"/>
  </r>
  <r>
    <d v="2021-04-09T00:00:00"/>
    <x v="14"/>
    <x v="0"/>
    <x v="10"/>
    <n v="299"/>
    <n v="2093"/>
  </r>
  <r>
    <d v="2021-04-09T00:00:00"/>
    <x v="15"/>
    <x v="0"/>
    <x v="6"/>
    <n v="901"/>
    <n v="1802"/>
  </r>
  <r>
    <d v="2021-04-09T00:00:00"/>
    <x v="16"/>
    <x v="0"/>
    <x v="6"/>
    <n v="929"/>
    <n v="1858"/>
  </r>
  <r>
    <d v="2021-04-09T00:00:00"/>
    <x v="17"/>
    <x v="0"/>
    <x v="6"/>
    <n v="1030"/>
    <n v="2060"/>
  </r>
  <r>
    <d v="2021-04-09T00:00:00"/>
    <x v="18"/>
    <x v="0"/>
    <x v="13"/>
    <n v="1222"/>
    <n v="1222"/>
  </r>
  <r>
    <d v="2021-04-09T00:00:00"/>
    <x v="19"/>
    <x v="0"/>
    <x v="7"/>
    <n v="649"/>
    <n v="0"/>
  </r>
  <r>
    <d v="2021-04-09T00:00:00"/>
    <x v="20"/>
    <x v="0"/>
    <x v="8"/>
    <n v="1800"/>
    <n v="55800"/>
  </r>
  <r>
    <d v="2021-04-09T00:00:00"/>
    <x v="21"/>
    <x v="0"/>
    <x v="16"/>
    <n v="345"/>
    <n v="4830"/>
  </r>
  <r>
    <d v="2021-04-09T00:00:00"/>
    <x v="22"/>
    <x v="0"/>
    <x v="16"/>
    <n v="350"/>
    <n v="4900"/>
  </r>
  <r>
    <d v="2021-04-09T00:00:00"/>
    <x v="23"/>
    <x v="0"/>
    <x v="9"/>
    <n v="1575"/>
    <n v="15750"/>
  </r>
  <r>
    <d v="2021-04-09T00:00:00"/>
    <x v="24"/>
    <x v="0"/>
    <x v="3"/>
    <n v="1045"/>
    <n v="6270"/>
  </r>
  <r>
    <d v="2021-04-09T00:00:00"/>
    <x v="25"/>
    <x v="0"/>
    <x v="5"/>
    <n v="1186"/>
    <n v="3558"/>
  </r>
  <r>
    <d v="2021-04-09T00:00:00"/>
    <x v="26"/>
    <x v="0"/>
    <x v="6"/>
    <n v="374"/>
    <n v="748"/>
  </r>
  <r>
    <d v="2021-04-09T00:00:00"/>
    <x v="27"/>
    <x v="0"/>
    <x v="7"/>
    <n v="1500"/>
    <n v="0"/>
  </r>
  <r>
    <d v="2021-04-09T00:00:00"/>
    <x v="28"/>
    <x v="0"/>
    <x v="13"/>
    <n v="1800"/>
    <n v="1800"/>
  </r>
  <r>
    <d v="2021-04-09T00:00:00"/>
    <x v="29"/>
    <x v="0"/>
    <x v="7"/>
    <n v="1477"/>
    <n v="0"/>
  </r>
  <r>
    <d v="2021-04-09T00:00:00"/>
    <x v="0"/>
    <x v="1"/>
    <x v="17"/>
    <n v="210"/>
    <n v="4200"/>
  </r>
  <r>
    <d v="2021-04-09T00:00:00"/>
    <x v="1"/>
    <x v="1"/>
    <x v="2"/>
    <n v="199"/>
    <n v="1791"/>
  </r>
  <r>
    <d v="2021-04-09T00:00:00"/>
    <x v="2"/>
    <x v="1"/>
    <x v="10"/>
    <n v="322"/>
    <n v="2254"/>
  </r>
  <r>
    <d v="2021-04-09T00:00:00"/>
    <x v="3"/>
    <x v="1"/>
    <x v="3"/>
    <n v="161"/>
    <n v="966"/>
  </r>
  <r>
    <d v="2021-04-09T00:00:00"/>
    <x v="4"/>
    <x v="1"/>
    <x v="12"/>
    <n v="109"/>
    <n v="436"/>
  </r>
  <r>
    <d v="2021-04-09T00:00:00"/>
    <x v="5"/>
    <x v="1"/>
    <x v="5"/>
    <n v="122"/>
    <n v="366"/>
  </r>
  <r>
    <d v="2021-04-09T00:00:00"/>
    <x v="6"/>
    <x v="1"/>
    <x v="6"/>
    <n v="96"/>
    <n v="192"/>
  </r>
  <r>
    <d v="2021-04-09T00:00:00"/>
    <x v="7"/>
    <x v="1"/>
    <x v="13"/>
    <n v="73"/>
    <n v="73"/>
  </r>
  <r>
    <d v="2021-04-09T00:00:00"/>
    <x v="8"/>
    <x v="1"/>
    <x v="7"/>
    <n v="225"/>
    <n v="0"/>
  </r>
  <r>
    <d v="2021-04-09T00:00:00"/>
    <x v="9"/>
    <x v="1"/>
    <x v="7"/>
    <n v="559"/>
    <n v="0"/>
  </r>
  <r>
    <d v="2021-04-09T00:00:00"/>
    <x v="10"/>
    <x v="1"/>
    <x v="11"/>
    <n v="3199"/>
    <n v="15995"/>
  </r>
  <r>
    <d v="2021-04-09T00:00:00"/>
    <x v="11"/>
    <x v="1"/>
    <x v="13"/>
    <n v="371"/>
    <n v="371"/>
  </r>
  <r>
    <d v="2021-04-09T00:00:00"/>
    <x v="12"/>
    <x v="1"/>
    <x v="12"/>
    <n v="2300"/>
    <n v="9200"/>
  </r>
  <r>
    <d v="2021-04-09T00:00:00"/>
    <x v="13"/>
    <x v="1"/>
    <x v="3"/>
    <n v="499"/>
    <n v="2994"/>
  </r>
  <r>
    <d v="2021-04-09T00:00:00"/>
    <x v="14"/>
    <x v="1"/>
    <x v="7"/>
    <n v="299"/>
    <n v="0"/>
  </r>
  <r>
    <d v="2021-04-09T00:00:00"/>
    <x v="15"/>
    <x v="1"/>
    <x v="5"/>
    <n v="901"/>
    <n v="2703"/>
  </r>
  <r>
    <d v="2021-04-09T00:00:00"/>
    <x v="16"/>
    <x v="1"/>
    <x v="13"/>
    <n v="929"/>
    <n v="929"/>
  </r>
  <r>
    <d v="2021-04-09T00:00:00"/>
    <x v="17"/>
    <x v="1"/>
    <x v="6"/>
    <n v="1030"/>
    <n v="2060"/>
  </r>
  <r>
    <d v="2021-04-09T00:00:00"/>
    <x v="18"/>
    <x v="1"/>
    <x v="13"/>
    <n v="1222"/>
    <n v="1222"/>
  </r>
  <r>
    <d v="2021-04-09T00:00:00"/>
    <x v="19"/>
    <x v="1"/>
    <x v="7"/>
    <n v="649"/>
    <n v="0"/>
  </r>
  <r>
    <d v="2021-04-09T00:00:00"/>
    <x v="20"/>
    <x v="1"/>
    <x v="28"/>
    <n v="1800"/>
    <n v="34200"/>
  </r>
  <r>
    <d v="2021-04-09T00:00:00"/>
    <x v="21"/>
    <x v="1"/>
    <x v="4"/>
    <n v="345"/>
    <n v="2760"/>
  </r>
  <r>
    <d v="2021-04-09T00:00:00"/>
    <x v="22"/>
    <x v="1"/>
    <x v="10"/>
    <n v="350"/>
    <n v="2450"/>
  </r>
  <r>
    <d v="2021-04-09T00:00:00"/>
    <x v="23"/>
    <x v="1"/>
    <x v="3"/>
    <n v="1575"/>
    <n v="9450"/>
  </r>
  <r>
    <d v="2021-04-09T00:00:00"/>
    <x v="24"/>
    <x v="1"/>
    <x v="12"/>
    <n v="1045"/>
    <n v="4180"/>
  </r>
  <r>
    <d v="2021-04-09T00:00:00"/>
    <x v="25"/>
    <x v="1"/>
    <x v="7"/>
    <n v="1186"/>
    <n v="0"/>
  </r>
  <r>
    <d v="2021-04-09T00:00:00"/>
    <x v="26"/>
    <x v="1"/>
    <x v="13"/>
    <n v="374"/>
    <n v="374"/>
  </r>
  <r>
    <d v="2021-04-09T00:00:00"/>
    <x v="27"/>
    <x v="1"/>
    <x v="13"/>
    <n v="1500"/>
    <n v="1500"/>
  </r>
  <r>
    <d v="2021-04-09T00:00:00"/>
    <x v="28"/>
    <x v="1"/>
    <x v="7"/>
    <n v="1800"/>
    <n v="0"/>
  </r>
  <r>
    <d v="2021-04-09T00:00:00"/>
    <x v="29"/>
    <x v="1"/>
    <x v="7"/>
    <n v="1477"/>
    <n v="0"/>
  </r>
  <r>
    <d v="2021-04-09T00:00:00"/>
    <x v="0"/>
    <x v="2"/>
    <x v="16"/>
    <n v="210"/>
    <n v="2940"/>
  </r>
  <r>
    <d v="2021-04-09T00:00:00"/>
    <x v="1"/>
    <x v="2"/>
    <x v="3"/>
    <n v="199"/>
    <n v="1194"/>
  </r>
  <r>
    <d v="2021-04-09T00:00:00"/>
    <x v="2"/>
    <x v="2"/>
    <x v="3"/>
    <n v="322"/>
    <n v="1932"/>
  </r>
  <r>
    <d v="2021-04-09T00:00:00"/>
    <x v="3"/>
    <x v="2"/>
    <x v="3"/>
    <n v="161"/>
    <n v="966"/>
  </r>
  <r>
    <d v="2021-04-09T00:00:00"/>
    <x v="4"/>
    <x v="2"/>
    <x v="12"/>
    <n v="109"/>
    <n v="436"/>
  </r>
  <r>
    <d v="2021-04-09T00:00:00"/>
    <x v="5"/>
    <x v="2"/>
    <x v="13"/>
    <n v="122"/>
    <n v="122"/>
  </r>
  <r>
    <d v="2021-04-09T00:00:00"/>
    <x v="6"/>
    <x v="2"/>
    <x v="6"/>
    <n v="96"/>
    <n v="192"/>
  </r>
  <r>
    <d v="2021-04-09T00:00:00"/>
    <x v="7"/>
    <x v="2"/>
    <x v="13"/>
    <n v="73"/>
    <n v="73"/>
  </r>
  <r>
    <d v="2021-04-09T00:00:00"/>
    <x v="8"/>
    <x v="2"/>
    <x v="13"/>
    <n v="225"/>
    <n v="225"/>
  </r>
  <r>
    <d v="2021-04-09T00:00:00"/>
    <x v="9"/>
    <x v="2"/>
    <x v="7"/>
    <n v="559"/>
    <n v="0"/>
  </r>
  <r>
    <d v="2021-04-09T00:00:00"/>
    <x v="10"/>
    <x v="2"/>
    <x v="31"/>
    <n v="3199"/>
    <n v="95970"/>
  </r>
  <r>
    <d v="2021-04-09T00:00:00"/>
    <x v="11"/>
    <x v="2"/>
    <x v="21"/>
    <n v="371"/>
    <n v="4081"/>
  </r>
  <r>
    <d v="2021-04-09T00:00:00"/>
    <x v="12"/>
    <x v="2"/>
    <x v="3"/>
    <n v="2300"/>
    <n v="13800"/>
  </r>
  <r>
    <d v="2021-04-09T00:00:00"/>
    <x v="13"/>
    <x v="2"/>
    <x v="5"/>
    <n v="499"/>
    <n v="1497"/>
  </r>
  <r>
    <d v="2021-04-09T00:00:00"/>
    <x v="14"/>
    <x v="2"/>
    <x v="10"/>
    <n v="299"/>
    <n v="2093"/>
  </r>
  <r>
    <d v="2021-04-09T00:00:00"/>
    <x v="15"/>
    <x v="2"/>
    <x v="13"/>
    <n v="901"/>
    <n v="901"/>
  </r>
  <r>
    <d v="2021-04-09T00:00:00"/>
    <x v="16"/>
    <x v="2"/>
    <x v="5"/>
    <n v="929"/>
    <n v="2787"/>
  </r>
  <r>
    <d v="2021-04-09T00:00:00"/>
    <x v="17"/>
    <x v="2"/>
    <x v="13"/>
    <n v="1030"/>
    <n v="1030"/>
  </r>
  <r>
    <d v="2021-04-09T00:00:00"/>
    <x v="18"/>
    <x v="2"/>
    <x v="13"/>
    <n v="1222"/>
    <n v="1222"/>
  </r>
  <r>
    <d v="2021-04-09T00:00:00"/>
    <x v="19"/>
    <x v="2"/>
    <x v="7"/>
    <n v="649"/>
    <n v="0"/>
  </r>
  <r>
    <d v="2021-04-09T00:00:00"/>
    <x v="20"/>
    <x v="2"/>
    <x v="32"/>
    <n v="1800"/>
    <n v="27000"/>
  </r>
  <r>
    <d v="2021-04-09T00:00:00"/>
    <x v="21"/>
    <x v="2"/>
    <x v="11"/>
    <n v="345"/>
    <n v="1725"/>
  </r>
  <r>
    <d v="2021-04-09T00:00:00"/>
    <x v="22"/>
    <x v="2"/>
    <x v="12"/>
    <n v="350"/>
    <n v="1400"/>
  </r>
  <r>
    <d v="2021-04-09T00:00:00"/>
    <x v="23"/>
    <x v="2"/>
    <x v="13"/>
    <n v="1575"/>
    <n v="1575"/>
  </r>
  <r>
    <d v="2021-04-09T00:00:00"/>
    <x v="24"/>
    <x v="2"/>
    <x v="12"/>
    <n v="1045"/>
    <n v="4180"/>
  </r>
  <r>
    <d v="2021-04-09T00:00:00"/>
    <x v="25"/>
    <x v="2"/>
    <x v="5"/>
    <n v="1186"/>
    <n v="3558"/>
  </r>
  <r>
    <d v="2021-04-09T00:00:00"/>
    <x v="26"/>
    <x v="2"/>
    <x v="6"/>
    <n v="374"/>
    <n v="748"/>
  </r>
  <r>
    <d v="2021-04-09T00:00:00"/>
    <x v="27"/>
    <x v="2"/>
    <x v="13"/>
    <n v="1500"/>
    <n v="1500"/>
  </r>
  <r>
    <d v="2021-04-09T00:00:00"/>
    <x v="28"/>
    <x v="2"/>
    <x v="13"/>
    <n v="1800"/>
    <n v="1800"/>
  </r>
  <r>
    <d v="2021-04-09T00:00:00"/>
    <x v="29"/>
    <x v="2"/>
    <x v="7"/>
    <n v="1477"/>
    <n v="0"/>
  </r>
  <r>
    <d v="2021-04-10T00:00:00"/>
    <x v="0"/>
    <x v="0"/>
    <x v="35"/>
    <n v="210"/>
    <n v="6930"/>
  </r>
  <r>
    <d v="2021-04-10T00:00:00"/>
    <x v="1"/>
    <x v="0"/>
    <x v="23"/>
    <n v="199"/>
    <n v="3582"/>
  </r>
  <r>
    <d v="2021-04-10T00:00:00"/>
    <x v="2"/>
    <x v="0"/>
    <x v="21"/>
    <n v="322"/>
    <n v="3542"/>
  </r>
  <r>
    <d v="2021-04-10T00:00:00"/>
    <x v="3"/>
    <x v="0"/>
    <x v="4"/>
    <n v="161"/>
    <n v="1288"/>
  </r>
  <r>
    <d v="2021-04-10T00:00:00"/>
    <x v="4"/>
    <x v="0"/>
    <x v="10"/>
    <n v="109"/>
    <n v="763"/>
  </r>
  <r>
    <d v="2021-04-10T00:00:00"/>
    <x v="5"/>
    <x v="0"/>
    <x v="12"/>
    <n v="122"/>
    <n v="488"/>
  </r>
  <r>
    <d v="2021-04-10T00:00:00"/>
    <x v="6"/>
    <x v="0"/>
    <x v="5"/>
    <n v="96"/>
    <n v="288"/>
  </r>
  <r>
    <d v="2021-04-10T00:00:00"/>
    <x v="7"/>
    <x v="0"/>
    <x v="7"/>
    <n v="73"/>
    <n v="0"/>
  </r>
  <r>
    <d v="2021-04-10T00:00:00"/>
    <x v="8"/>
    <x v="0"/>
    <x v="7"/>
    <n v="225"/>
    <n v="0"/>
  </r>
  <r>
    <d v="2021-04-10T00:00:00"/>
    <x v="9"/>
    <x v="0"/>
    <x v="7"/>
    <n v="559"/>
    <n v="0"/>
  </r>
  <r>
    <d v="2021-04-10T00:00:00"/>
    <x v="10"/>
    <x v="0"/>
    <x v="18"/>
    <n v="3199"/>
    <n v="89572"/>
  </r>
  <r>
    <d v="2021-04-10T00:00:00"/>
    <x v="11"/>
    <x v="0"/>
    <x v="16"/>
    <n v="371"/>
    <n v="5194"/>
  </r>
  <r>
    <d v="2021-04-10T00:00:00"/>
    <x v="12"/>
    <x v="0"/>
    <x v="2"/>
    <n v="2300"/>
    <n v="20700"/>
  </r>
  <r>
    <d v="2021-04-10T00:00:00"/>
    <x v="13"/>
    <x v="0"/>
    <x v="2"/>
    <n v="499"/>
    <n v="4491"/>
  </r>
  <r>
    <d v="2021-04-10T00:00:00"/>
    <x v="14"/>
    <x v="0"/>
    <x v="11"/>
    <n v="299"/>
    <n v="1495"/>
  </r>
  <r>
    <d v="2021-04-10T00:00:00"/>
    <x v="15"/>
    <x v="0"/>
    <x v="6"/>
    <n v="901"/>
    <n v="1802"/>
  </r>
  <r>
    <d v="2021-04-10T00:00:00"/>
    <x v="16"/>
    <x v="0"/>
    <x v="5"/>
    <n v="929"/>
    <n v="2787"/>
  </r>
  <r>
    <d v="2021-04-10T00:00:00"/>
    <x v="17"/>
    <x v="0"/>
    <x v="7"/>
    <n v="1030"/>
    <n v="0"/>
  </r>
  <r>
    <d v="2021-04-10T00:00:00"/>
    <x v="18"/>
    <x v="0"/>
    <x v="7"/>
    <n v="1222"/>
    <n v="0"/>
  </r>
  <r>
    <d v="2021-04-10T00:00:00"/>
    <x v="19"/>
    <x v="0"/>
    <x v="13"/>
    <n v="649"/>
    <n v="649"/>
  </r>
  <r>
    <d v="2021-04-10T00:00:00"/>
    <x v="20"/>
    <x v="0"/>
    <x v="30"/>
    <n v="1800"/>
    <n v="64800"/>
  </r>
  <r>
    <d v="2021-04-10T00:00:00"/>
    <x v="21"/>
    <x v="0"/>
    <x v="14"/>
    <n v="345"/>
    <n v="5865"/>
  </r>
  <r>
    <d v="2021-04-10T00:00:00"/>
    <x v="22"/>
    <x v="0"/>
    <x v="15"/>
    <n v="350"/>
    <n v="4200"/>
  </r>
  <r>
    <d v="2021-04-10T00:00:00"/>
    <x v="23"/>
    <x v="0"/>
    <x v="10"/>
    <n v="1575"/>
    <n v="11025"/>
  </r>
  <r>
    <d v="2021-04-10T00:00:00"/>
    <x v="24"/>
    <x v="0"/>
    <x v="3"/>
    <n v="1045"/>
    <n v="6270"/>
  </r>
  <r>
    <d v="2021-04-10T00:00:00"/>
    <x v="25"/>
    <x v="0"/>
    <x v="5"/>
    <n v="1186"/>
    <n v="3558"/>
  </r>
  <r>
    <d v="2021-04-10T00:00:00"/>
    <x v="26"/>
    <x v="0"/>
    <x v="6"/>
    <n v="374"/>
    <n v="748"/>
  </r>
  <r>
    <d v="2021-04-10T00:00:00"/>
    <x v="27"/>
    <x v="0"/>
    <x v="7"/>
    <n v="1500"/>
    <n v="0"/>
  </r>
  <r>
    <d v="2021-04-10T00:00:00"/>
    <x v="28"/>
    <x v="0"/>
    <x v="6"/>
    <n v="1800"/>
    <n v="3600"/>
  </r>
  <r>
    <d v="2021-04-10T00:00:00"/>
    <x v="29"/>
    <x v="0"/>
    <x v="6"/>
    <n v="1477"/>
    <n v="2954"/>
  </r>
  <r>
    <d v="2021-04-10T00:00:00"/>
    <x v="0"/>
    <x v="1"/>
    <x v="33"/>
    <n v="210"/>
    <n v="4410"/>
  </r>
  <r>
    <d v="2021-04-10T00:00:00"/>
    <x v="1"/>
    <x v="1"/>
    <x v="2"/>
    <n v="199"/>
    <n v="1791"/>
  </r>
  <r>
    <d v="2021-04-10T00:00:00"/>
    <x v="2"/>
    <x v="1"/>
    <x v="2"/>
    <n v="322"/>
    <n v="2898"/>
  </r>
  <r>
    <d v="2021-04-10T00:00:00"/>
    <x v="3"/>
    <x v="1"/>
    <x v="11"/>
    <n v="161"/>
    <n v="805"/>
  </r>
  <r>
    <d v="2021-04-10T00:00:00"/>
    <x v="4"/>
    <x v="1"/>
    <x v="12"/>
    <n v="109"/>
    <n v="436"/>
  </r>
  <r>
    <d v="2021-04-10T00:00:00"/>
    <x v="5"/>
    <x v="1"/>
    <x v="5"/>
    <n v="122"/>
    <n v="366"/>
  </r>
  <r>
    <d v="2021-04-10T00:00:00"/>
    <x v="6"/>
    <x v="1"/>
    <x v="6"/>
    <n v="96"/>
    <n v="192"/>
  </r>
  <r>
    <d v="2021-04-10T00:00:00"/>
    <x v="7"/>
    <x v="1"/>
    <x v="7"/>
    <n v="73"/>
    <n v="0"/>
  </r>
  <r>
    <d v="2021-04-10T00:00:00"/>
    <x v="8"/>
    <x v="1"/>
    <x v="7"/>
    <n v="225"/>
    <n v="0"/>
  </r>
  <r>
    <d v="2021-04-10T00:00:00"/>
    <x v="9"/>
    <x v="1"/>
    <x v="7"/>
    <n v="559"/>
    <n v="0"/>
  </r>
  <r>
    <d v="2021-04-10T00:00:00"/>
    <x v="10"/>
    <x v="1"/>
    <x v="1"/>
    <n v="3199"/>
    <n v="41587"/>
  </r>
  <r>
    <d v="2021-04-10T00:00:00"/>
    <x v="11"/>
    <x v="1"/>
    <x v="5"/>
    <n v="371"/>
    <n v="1113"/>
  </r>
  <r>
    <d v="2021-04-10T00:00:00"/>
    <x v="12"/>
    <x v="1"/>
    <x v="13"/>
    <n v="2300"/>
    <n v="2300"/>
  </r>
  <r>
    <d v="2021-04-10T00:00:00"/>
    <x v="13"/>
    <x v="1"/>
    <x v="3"/>
    <n v="499"/>
    <n v="2994"/>
  </r>
  <r>
    <d v="2021-04-10T00:00:00"/>
    <x v="14"/>
    <x v="1"/>
    <x v="5"/>
    <n v="299"/>
    <n v="897"/>
  </r>
  <r>
    <d v="2021-04-10T00:00:00"/>
    <x v="15"/>
    <x v="1"/>
    <x v="13"/>
    <n v="901"/>
    <n v="901"/>
  </r>
  <r>
    <d v="2021-04-10T00:00:00"/>
    <x v="16"/>
    <x v="1"/>
    <x v="5"/>
    <n v="929"/>
    <n v="2787"/>
  </r>
  <r>
    <d v="2021-04-10T00:00:00"/>
    <x v="17"/>
    <x v="1"/>
    <x v="7"/>
    <n v="1030"/>
    <n v="0"/>
  </r>
  <r>
    <d v="2021-04-10T00:00:00"/>
    <x v="18"/>
    <x v="1"/>
    <x v="7"/>
    <n v="1222"/>
    <n v="0"/>
  </r>
  <r>
    <d v="2021-04-10T00:00:00"/>
    <x v="19"/>
    <x v="1"/>
    <x v="6"/>
    <n v="649"/>
    <n v="1298"/>
  </r>
  <r>
    <d v="2021-04-10T00:00:00"/>
    <x v="20"/>
    <x v="1"/>
    <x v="29"/>
    <n v="1800"/>
    <n v="43200"/>
  </r>
  <r>
    <d v="2021-04-10T00:00:00"/>
    <x v="21"/>
    <x v="1"/>
    <x v="21"/>
    <n v="345"/>
    <n v="3795"/>
  </r>
  <r>
    <d v="2021-04-10T00:00:00"/>
    <x v="22"/>
    <x v="1"/>
    <x v="10"/>
    <n v="350"/>
    <n v="2450"/>
  </r>
  <r>
    <d v="2021-04-10T00:00:00"/>
    <x v="23"/>
    <x v="1"/>
    <x v="11"/>
    <n v="1575"/>
    <n v="7875"/>
  </r>
  <r>
    <d v="2021-04-10T00:00:00"/>
    <x v="24"/>
    <x v="1"/>
    <x v="11"/>
    <n v="1045"/>
    <n v="5225"/>
  </r>
  <r>
    <d v="2021-04-10T00:00:00"/>
    <x v="25"/>
    <x v="1"/>
    <x v="7"/>
    <n v="1186"/>
    <n v="0"/>
  </r>
  <r>
    <d v="2021-04-10T00:00:00"/>
    <x v="26"/>
    <x v="1"/>
    <x v="13"/>
    <n v="374"/>
    <n v="374"/>
  </r>
  <r>
    <d v="2021-04-10T00:00:00"/>
    <x v="27"/>
    <x v="1"/>
    <x v="7"/>
    <n v="1500"/>
    <n v="0"/>
  </r>
  <r>
    <d v="2021-04-10T00:00:00"/>
    <x v="28"/>
    <x v="1"/>
    <x v="7"/>
    <n v="1800"/>
    <n v="0"/>
  </r>
  <r>
    <d v="2021-04-10T00:00:00"/>
    <x v="29"/>
    <x v="1"/>
    <x v="6"/>
    <n v="1477"/>
    <n v="2954"/>
  </r>
  <r>
    <d v="2021-04-10T00:00:00"/>
    <x v="0"/>
    <x v="2"/>
    <x v="6"/>
    <n v="210"/>
    <n v="420"/>
  </r>
  <r>
    <d v="2021-04-10T00:00:00"/>
    <x v="1"/>
    <x v="2"/>
    <x v="11"/>
    <n v="199"/>
    <n v="995"/>
  </r>
  <r>
    <d v="2021-04-10T00:00:00"/>
    <x v="2"/>
    <x v="2"/>
    <x v="5"/>
    <n v="322"/>
    <n v="966"/>
  </r>
  <r>
    <d v="2021-04-10T00:00:00"/>
    <x v="3"/>
    <x v="2"/>
    <x v="12"/>
    <n v="161"/>
    <n v="644"/>
  </r>
  <r>
    <d v="2021-04-10T00:00:00"/>
    <x v="4"/>
    <x v="2"/>
    <x v="5"/>
    <n v="109"/>
    <n v="327"/>
  </r>
  <r>
    <d v="2021-04-10T00:00:00"/>
    <x v="5"/>
    <x v="2"/>
    <x v="5"/>
    <n v="122"/>
    <n v="366"/>
  </r>
  <r>
    <d v="2021-04-10T00:00:00"/>
    <x v="6"/>
    <x v="2"/>
    <x v="13"/>
    <n v="96"/>
    <n v="96"/>
  </r>
  <r>
    <d v="2021-04-10T00:00:00"/>
    <x v="7"/>
    <x v="2"/>
    <x v="13"/>
    <n v="73"/>
    <n v="73"/>
  </r>
  <r>
    <d v="2021-04-10T00:00:00"/>
    <x v="8"/>
    <x v="2"/>
    <x v="6"/>
    <n v="225"/>
    <n v="450"/>
  </r>
  <r>
    <d v="2021-04-10T00:00:00"/>
    <x v="9"/>
    <x v="2"/>
    <x v="13"/>
    <n v="559"/>
    <n v="559"/>
  </r>
  <r>
    <d v="2021-04-10T00:00:00"/>
    <x v="10"/>
    <x v="2"/>
    <x v="22"/>
    <n v="3199"/>
    <n v="73577"/>
  </r>
  <r>
    <d v="2021-04-10T00:00:00"/>
    <x v="11"/>
    <x v="2"/>
    <x v="9"/>
    <n v="371"/>
    <n v="3710"/>
  </r>
  <r>
    <d v="2021-04-10T00:00:00"/>
    <x v="12"/>
    <x v="2"/>
    <x v="21"/>
    <n v="2300"/>
    <n v="25300"/>
  </r>
  <r>
    <d v="2021-04-10T00:00:00"/>
    <x v="13"/>
    <x v="2"/>
    <x v="5"/>
    <n v="499"/>
    <n v="1497"/>
  </r>
  <r>
    <d v="2021-04-10T00:00:00"/>
    <x v="14"/>
    <x v="2"/>
    <x v="6"/>
    <n v="299"/>
    <n v="598"/>
  </r>
  <r>
    <d v="2021-04-10T00:00:00"/>
    <x v="15"/>
    <x v="2"/>
    <x v="6"/>
    <n v="901"/>
    <n v="1802"/>
  </r>
  <r>
    <d v="2021-04-10T00:00:00"/>
    <x v="16"/>
    <x v="2"/>
    <x v="6"/>
    <n v="929"/>
    <n v="1858"/>
  </r>
  <r>
    <d v="2021-04-10T00:00:00"/>
    <x v="17"/>
    <x v="2"/>
    <x v="6"/>
    <n v="1030"/>
    <n v="2060"/>
  </r>
  <r>
    <d v="2021-04-10T00:00:00"/>
    <x v="18"/>
    <x v="2"/>
    <x v="13"/>
    <n v="1222"/>
    <n v="1222"/>
  </r>
  <r>
    <d v="2021-04-10T00:00:00"/>
    <x v="19"/>
    <x v="2"/>
    <x v="13"/>
    <n v="649"/>
    <n v="649"/>
  </r>
  <r>
    <d v="2021-04-10T00:00:00"/>
    <x v="20"/>
    <x v="2"/>
    <x v="12"/>
    <n v="1800"/>
    <n v="7200"/>
  </r>
  <r>
    <d v="2021-04-10T00:00:00"/>
    <x v="21"/>
    <x v="2"/>
    <x v="5"/>
    <n v="345"/>
    <n v="1035"/>
  </r>
  <r>
    <d v="2021-04-10T00:00:00"/>
    <x v="22"/>
    <x v="2"/>
    <x v="12"/>
    <n v="350"/>
    <n v="1400"/>
  </r>
  <r>
    <d v="2021-04-10T00:00:00"/>
    <x v="23"/>
    <x v="2"/>
    <x v="5"/>
    <n v="1575"/>
    <n v="4725"/>
  </r>
  <r>
    <d v="2021-04-10T00:00:00"/>
    <x v="24"/>
    <x v="2"/>
    <x v="12"/>
    <n v="1045"/>
    <n v="4180"/>
  </r>
  <r>
    <d v="2021-04-10T00:00:00"/>
    <x v="25"/>
    <x v="2"/>
    <x v="12"/>
    <n v="1186"/>
    <n v="4744"/>
  </r>
  <r>
    <d v="2021-04-10T00:00:00"/>
    <x v="26"/>
    <x v="2"/>
    <x v="12"/>
    <n v="374"/>
    <n v="1496"/>
  </r>
  <r>
    <d v="2021-04-10T00:00:00"/>
    <x v="27"/>
    <x v="2"/>
    <x v="7"/>
    <n v="1500"/>
    <n v="0"/>
  </r>
  <r>
    <d v="2021-04-10T00:00:00"/>
    <x v="28"/>
    <x v="2"/>
    <x v="6"/>
    <n v="1800"/>
    <n v="3600"/>
  </r>
  <r>
    <d v="2021-04-10T00:00:00"/>
    <x v="29"/>
    <x v="2"/>
    <x v="13"/>
    <n v="1477"/>
    <n v="1477"/>
  </r>
  <r>
    <d v="2021-04-11T00:00:00"/>
    <x v="0"/>
    <x v="0"/>
    <x v="37"/>
    <n v="210"/>
    <n v="5250"/>
  </r>
  <r>
    <d v="2021-04-11T00:00:00"/>
    <x v="1"/>
    <x v="0"/>
    <x v="20"/>
    <n v="199"/>
    <n v="3184"/>
  </r>
  <r>
    <d v="2021-04-11T00:00:00"/>
    <x v="2"/>
    <x v="0"/>
    <x v="21"/>
    <n v="322"/>
    <n v="3542"/>
  </r>
  <r>
    <d v="2021-04-11T00:00:00"/>
    <x v="3"/>
    <x v="0"/>
    <x v="2"/>
    <n v="161"/>
    <n v="1449"/>
  </r>
  <r>
    <d v="2021-04-11T00:00:00"/>
    <x v="4"/>
    <x v="0"/>
    <x v="11"/>
    <n v="109"/>
    <n v="545"/>
  </r>
  <r>
    <d v="2021-04-11T00:00:00"/>
    <x v="5"/>
    <x v="0"/>
    <x v="11"/>
    <n v="122"/>
    <n v="610"/>
  </r>
  <r>
    <d v="2021-04-11T00:00:00"/>
    <x v="6"/>
    <x v="0"/>
    <x v="11"/>
    <n v="96"/>
    <n v="480"/>
  </r>
  <r>
    <d v="2021-04-11T00:00:00"/>
    <x v="7"/>
    <x v="0"/>
    <x v="7"/>
    <n v="73"/>
    <n v="0"/>
  </r>
  <r>
    <d v="2021-04-11T00:00:00"/>
    <x v="8"/>
    <x v="0"/>
    <x v="13"/>
    <n v="225"/>
    <n v="225"/>
  </r>
  <r>
    <d v="2021-04-11T00:00:00"/>
    <x v="9"/>
    <x v="0"/>
    <x v="7"/>
    <n v="559"/>
    <n v="0"/>
  </r>
  <r>
    <d v="2021-04-11T00:00:00"/>
    <x v="10"/>
    <x v="0"/>
    <x v="25"/>
    <n v="3199"/>
    <n v="86373"/>
  </r>
  <r>
    <d v="2021-04-11T00:00:00"/>
    <x v="11"/>
    <x v="0"/>
    <x v="32"/>
    <n v="371"/>
    <n v="5565"/>
  </r>
  <r>
    <d v="2021-04-11T00:00:00"/>
    <x v="12"/>
    <x v="0"/>
    <x v="1"/>
    <n v="2300"/>
    <n v="29900"/>
  </r>
  <r>
    <d v="2021-04-11T00:00:00"/>
    <x v="13"/>
    <x v="0"/>
    <x v="9"/>
    <n v="499"/>
    <n v="4990"/>
  </r>
  <r>
    <d v="2021-04-11T00:00:00"/>
    <x v="14"/>
    <x v="0"/>
    <x v="11"/>
    <n v="299"/>
    <n v="1495"/>
  </r>
  <r>
    <d v="2021-04-11T00:00:00"/>
    <x v="15"/>
    <x v="0"/>
    <x v="6"/>
    <n v="901"/>
    <n v="1802"/>
  </r>
  <r>
    <d v="2021-04-11T00:00:00"/>
    <x v="16"/>
    <x v="0"/>
    <x v="11"/>
    <n v="929"/>
    <n v="4645"/>
  </r>
  <r>
    <d v="2021-04-11T00:00:00"/>
    <x v="17"/>
    <x v="0"/>
    <x v="7"/>
    <n v="1030"/>
    <n v="0"/>
  </r>
  <r>
    <d v="2021-04-11T00:00:00"/>
    <x v="18"/>
    <x v="0"/>
    <x v="13"/>
    <n v="1222"/>
    <n v="1222"/>
  </r>
  <r>
    <d v="2021-04-11T00:00:00"/>
    <x v="19"/>
    <x v="0"/>
    <x v="7"/>
    <n v="649"/>
    <n v="0"/>
  </r>
  <r>
    <d v="2021-04-11T00:00:00"/>
    <x v="20"/>
    <x v="0"/>
    <x v="8"/>
    <n v="1800"/>
    <n v="55800"/>
  </r>
  <r>
    <d v="2021-04-11T00:00:00"/>
    <x v="21"/>
    <x v="0"/>
    <x v="21"/>
    <n v="345"/>
    <n v="3795"/>
  </r>
  <r>
    <d v="2021-04-11T00:00:00"/>
    <x v="22"/>
    <x v="0"/>
    <x v="9"/>
    <n v="350"/>
    <n v="3500"/>
  </r>
  <r>
    <d v="2021-04-11T00:00:00"/>
    <x v="23"/>
    <x v="0"/>
    <x v="10"/>
    <n v="1575"/>
    <n v="11025"/>
  </r>
  <r>
    <d v="2021-04-11T00:00:00"/>
    <x v="24"/>
    <x v="0"/>
    <x v="10"/>
    <n v="1045"/>
    <n v="7315"/>
  </r>
  <r>
    <d v="2021-04-11T00:00:00"/>
    <x v="25"/>
    <x v="0"/>
    <x v="11"/>
    <n v="1186"/>
    <n v="5930"/>
  </r>
  <r>
    <d v="2021-04-11T00:00:00"/>
    <x v="26"/>
    <x v="0"/>
    <x v="6"/>
    <n v="374"/>
    <n v="748"/>
  </r>
  <r>
    <d v="2021-04-11T00:00:00"/>
    <x v="27"/>
    <x v="0"/>
    <x v="13"/>
    <n v="1500"/>
    <n v="1500"/>
  </r>
  <r>
    <d v="2021-04-11T00:00:00"/>
    <x v="28"/>
    <x v="0"/>
    <x v="7"/>
    <n v="1800"/>
    <n v="0"/>
  </r>
  <r>
    <d v="2021-04-11T00:00:00"/>
    <x v="29"/>
    <x v="0"/>
    <x v="7"/>
    <n v="1477"/>
    <n v="0"/>
  </r>
  <r>
    <d v="2021-04-11T00:00:00"/>
    <x v="0"/>
    <x v="1"/>
    <x v="22"/>
    <n v="210"/>
    <n v="4830"/>
  </r>
  <r>
    <d v="2021-04-11T00:00:00"/>
    <x v="1"/>
    <x v="1"/>
    <x v="1"/>
    <n v="199"/>
    <n v="2587"/>
  </r>
  <r>
    <d v="2021-04-11T00:00:00"/>
    <x v="2"/>
    <x v="1"/>
    <x v="4"/>
    <n v="322"/>
    <n v="2576"/>
  </r>
  <r>
    <d v="2021-04-11T00:00:00"/>
    <x v="3"/>
    <x v="1"/>
    <x v="11"/>
    <n v="161"/>
    <n v="805"/>
  </r>
  <r>
    <d v="2021-04-11T00:00:00"/>
    <x v="4"/>
    <x v="1"/>
    <x v="12"/>
    <n v="109"/>
    <n v="436"/>
  </r>
  <r>
    <d v="2021-04-11T00:00:00"/>
    <x v="5"/>
    <x v="1"/>
    <x v="5"/>
    <n v="122"/>
    <n v="366"/>
  </r>
  <r>
    <d v="2021-04-11T00:00:00"/>
    <x v="6"/>
    <x v="1"/>
    <x v="5"/>
    <n v="96"/>
    <n v="288"/>
  </r>
  <r>
    <d v="2021-04-11T00:00:00"/>
    <x v="7"/>
    <x v="1"/>
    <x v="7"/>
    <n v="73"/>
    <n v="0"/>
  </r>
  <r>
    <d v="2021-04-11T00:00:00"/>
    <x v="8"/>
    <x v="1"/>
    <x v="13"/>
    <n v="225"/>
    <n v="225"/>
  </r>
  <r>
    <d v="2021-04-11T00:00:00"/>
    <x v="9"/>
    <x v="1"/>
    <x v="7"/>
    <n v="559"/>
    <n v="0"/>
  </r>
  <r>
    <d v="2021-04-11T00:00:00"/>
    <x v="10"/>
    <x v="1"/>
    <x v="2"/>
    <n v="3199"/>
    <n v="28791"/>
  </r>
  <r>
    <d v="2021-04-11T00:00:00"/>
    <x v="11"/>
    <x v="1"/>
    <x v="1"/>
    <n v="371"/>
    <n v="4823"/>
  </r>
  <r>
    <d v="2021-04-11T00:00:00"/>
    <x v="12"/>
    <x v="1"/>
    <x v="13"/>
    <n v="2300"/>
    <n v="2300"/>
  </r>
  <r>
    <d v="2021-04-11T00:00:00"/>
    <x v="13"/>
    <x v="1"/>
    <x v="12"/>
    <n v="499"/>
    <n v="1996"/>
  </r>
  <r>
    <d v="2021-04-11T00:00:00"/>
    <x v="14"/>
    <x v="1"/>
    <x v="5"/>
    <n v="299"/>
    <n v="897"/>
  </r>
  <r>
    <d v="2021-04-11T00:00:00"/>
    <x v="15"/>
    <x v="1"/>
    <x v="5"/>
    <n v="901"/>
    <n v="2703"/>
  </r>
  <r>
    <d v="2021-04-11T00:00:00"/>
    <x v="16"/>
    <x v="1"/>
    <x v="6"/>
    <n v="929"/>
    <n v="1858"/>
  </r>
  <r>
    <d v="2021-04-11T00:00:00"/>
    <x v="17"/>
    <x v="1"/>
    <x v="7"/>
    <n v="1030"/>
    <n v="0"/>
  </r>
  <r>
    <d v="2021-04-11T00:00:00"/>
    <x v="18"/>
    <x v="1"/>
    <x v="7"/>
    <n v="1222"/>
    <n v="0"/>
  </r>
  <r>
    <d v="2021-04-11T00:00:00"/>
    <x v="19"/>
    <x v="1"/>
    <x v="7"/>
    <n v="649"/>
    <n v="0"/>
  </r>
  <r>
    <d v="2021-04-11T00:00:00"/>
    <x v="20"/>
    <x v="1"/>
    <x v="17"/>
    <n v="1800"/>
    <n v="36000"/>
  </r>
  <r>
    <d v="2021-04-11T00:00:00"/>
    <x v="21"/>
    <x v="1"/>
    <x v="4"/>
    <n v="345"/>
    <n v="2760"/>
  </r>
  <r>
    <d v="2021-04-11T00:00:00"/>
    <x v="22"/>
    <x v="1"/>
    <x v="3"/>
    <n v="350"/>
    <n v="2100"/>
  </r>
  <r>
    <d v="2021-04-11T00:00:00"/>
    <x v="23"/>
    <x v="1"/>
    <x v="11"/>
    <n v="1575"/>
    <n v="7875"/>
  </r>
  <r>
    <d v="2021-04-11T00:00:00"/>
    <x v="24"/>
    <x v="1"/>
    <x v="6"/>
    <n v="1045"/>
    <n v="2090"/>
  </r>
  <r>
    <d v="2021-04-11T00:00:00"/>
    <x v="25"/>
    <x v="1"/>
    <x v="7"/>
    <n v="1186"/>
    <n v="0"/>
  </r>
  <r>
    <d v="2021-04-11T00:00:00"/>
    <x v="26"/>
    <x v="1"/>
    <x v="7"/>
    <n v="374"/>
    <n v="0"/>
  </r>
  <r>
    <d v="2021-04-11T00:00:00"/>
    <x v="27"/>
    <x v="1"/>
    <x v="7"/>
    <n v="1500"/>
    <n v="0"/>
  </r>
  <r>
    <d v="2021-04-11T00:00:00"/>
    <x v="28"/>
    <x v="1"/>
    <x v="7"/>
    <n v="1800"/>
    <n v="0"/>
  </r>
  <r>
    <d v="2021-04-11T00:00:00"/>
    <x v="29"/>
    <x v="1"/>
    <x v="7"/>
    <n v="1477"/>
    <n v="0"/>
  </r>
  <r>
    <d v="2021-04-11T00:00:00"/>
    <x v="0"/>
    <x v="2"/>
    <x v="21"/>
    <n v="210"/>
    <n v="2310"/>
  </r>
  <r>
    <d v="2021-04-11T00:00:00"/>
    <x v="1"/>
    <x v="2"/>
    <x v="3"/>
    <n v="199"/>
    <n v="1194"/>
  </r>
  <r>
    <d v="2021-04-11T00:00:00"/>
    <x v="2"/>
    <x v="2"/>
    <x v="11"/>
    <n v="322"/>
    <n v="1610"/>
  </r>
  <r>
    <d v="2021-04-11T00:00:00"/>
    <x v="3"/>
    <x v="2"/>
    <x v="5"/>
    <n v="161"/>
    <n v="483"/>
  </r>
  <r>
    <d v="2021-04-11T00:00:00"/>
    <x v="4"/>
    <x v="2"/>
    <x v="5"/>
    <n v="109"/>
    <n v="327"/>
  </r>
  <r>
    <d v="2021-04-11T00:00:00"/>
    <x v="5"/>
    <x v="2"/>
    <x v="6"/>
    <n v="122"/>
    <n v="244"/>
  </r>
  <r>
    <d v="2021-04-11T00:00:00"/>
    <x v="6"/>
    <x v="2"/>
    <x v="6"/>
    <n v="96"/>
    <n v="192"/>
  </r>
  <r>
    <d v="2021-04-11T00:00:00"/>
    <x v="7"/>
    <x v="2"/>
    <x v="7"/>
    <n v="73"/>
    <n v="0"/>
  </r>
  <r>
    <d v="2021-04-11T00:00:00"/>
    <x v="8"/>
    <x v="2"/>
    <x v="6"/>
    <n v="225"/>
    <n v="450"/>
  </r>
  <r>
    <d v="2021-04-11T00:00:00"/>
    <x v="9"/>
    <x v="2"/>
    <x v="6"/>
    <n v="559"/>
    <n v="1118"/>
  </r>
  <r>
    <d v="2021-04-11T00:00:00"/>
    <x v="10"/>
    <x v="2"/>
    <x v="33"/>
    <n v="3199"/>
    <n v="67179"/>
  </r>
  <r>
    <d v="2021-04-11T00:00:00"/>
    <x v="11"/>
    <x v="2"/>
    <x v="13"/>
    <n v="371"/>
    <n v="371"/>
  </r>
  <r>
    <d v="2021-04-11T00:00:00"/>
    <x v="12"/>
    <x v="2"/>
    <x v="9"/>
    <n v="2300"/>
    <n v="23000"/>
  </r>
  <r>
    <d v="2021-04-11T00:00:00"/>
    <x v="13"/>
    <x v="2"/>
    <x v="11"/>
    <n v="499"/>
    <n v="2495"/>
  </r>
  <r>
    <d v="2021-04-11T00:00:00"/>
    <x v="14"/>
    <x v="2"/>
    <x v="5"/>
    <n v="299"/>
    <n v="897"/>
  </r>
  <r>
    <d v="2021-04-11T00:00:00"/>
    <x v="15"/>
    <x v="2"/>
    <x v="13"/>
    <n v="901"/>
    <n v="901"/>
  </r>
  <r>
    <d v="2021-04-11T00:00:00"/>
    <x v="16"/>
    <x v="2"/>
    <x v="5"/>
    <n v="929"/>
    <n v="2787"/>
  </r>
  <r>
    <d v="2021-04-11T00:00:00"/>
    <x v="17"/>
    <x v="2"/>
    <x v="13"/>
    <n v="1030"/>
    <n v="1030"/>
  </r>
  <r>
    <d v="2021-04-11T00:00:00"/>
    <x v="18"/>
    <x v="2"/>
    <x v="13"/>
    <n v="1222"/>
    <n v="1222"/>
  </r>
  <r>
    <d v="2021-04-11T00:00:00"/>
    <x v="19"/>
    <x v="2"/>
    <x v="6"/>
    <n v="649"/>
    <n v="1298"/>
  </r>
  <r>
    <d v="2021-04-11T00:00:00"/>
    <x v="20"/>
    <x v="2"/>
    <x v="15"/>
    <n v="1800"/>
    <n v="21600"/>
  </r>
  <r>
    <d v="2021-04-11T00:00:00"/>
    <x v="21"/>
    <x v="2"/>
    <x v="4"/>
    <n v="345"/>
    <n v="2760"/>
  </r>
  <r>
    <d v="2021-04-11T00:00:00"/>
    <x v="22"/>
    <x v="2"/>
    <x v="12"/>
    <n v="350"/>
    <n v="1400"/>
  </r>
  <r>
    <d v="2021-04-11T00:00:00"/>
    <x v="23"/>
    <x v="2"/>
    <x v="5"/>
    <n v="1575"/>
    <n v="4725"/>
  </r>
  <r>
    <d v="2021-04-11T00:00:00"/>
    <x v="24"/>
    <x v="2"/>
    <x v="11"/>
    <n v="1045"/>
    <n v="5225"/>
  </r>
  <r>
    <d v="2021-04-11T00:00:00"/>
    <x v="25"/>
    <x v="2"/>
    <x v="11"/>
    <n v="1186"/>
    <n v="5930"/>
  </r>
  <r>
    <d v="2021-04-11T00:00:00"/>
    <x v="26"/>
    <x v="2"/>
    <x v="5"/>
    <n v="374"/>
    <n v="1122"/>
  </r>
  <r>
    <d v="2021-04-11T00:00:00"/>
    <x v="27"/>
    <x v="2"/>
    <x v="6"/>
    <n v="1500"/>
    <n v="3000"/>
  </r>
  <r>
    <d v="2021-04-11T00:00:00"/>
    <x v="28"/>
    <x v="2"/>
    <x v="6"/>
    <n v="1800"/>
    <n v="3600"/>
  </r>
  <r>
    <d v="2021-04-11T00:00:00"/>
    <x v="29"/>
    <x v="2"/>
    <x v="7"/>
    <n v="1477"/>
    <n v="0"/>
  </r>
  <r>
    <d v="2021-04-12T00:00:00"/>
    <x v="0"/>
    <x v="0"/>
    <x v="34"/>
    <n v="210"/>
    <n v="7350"/>
  </r>
  <r>
    <d v="2021-04-12T00:00:00"/>
    <x v="1"/>
    <x v="0"/>
    <x v="15"/>
    <n v="199"/>
    <n v="2388"/>
  </r>
  <r>
    <d v="2021-04-12T00:00:00"/>
    <x v="2"/>
    <x v="0"/>
    <x v="9"/>
    <n v="322"/>
    <n v="3220"/>
  </r>
  <r>
    <d v="2021-04-12T00:00:00"/>
    <x v="3"/>
    <x v="0"/>
    <x v="4"/>
    <n v="161"/>
    <n v="1288"/>
  </r>
  <r>
    <d v="2021-04-12T00:00:00"/>
    <x v="4"/>
    <x v="0"/>
    <x v="12"/>
    <n v="109"/>
    <n v="436"/>
  </r>
  <r>
    <d v="2021-04-12T00:00:00"/>
    <x v="5"/>
    <x v="0"/>
    <x v="6"/>
    <n v="122"/>
    <n v="244"/>
  </r>
  <r>
    <d v="2021-04-12T00:00:00"/>
    <x v="6"/>
    <x v="0"/>
    <x v="11"/>
    <n v="96"/>
    <n v="480"/>
  </r>
  <r>
    <d v="2021-04-12T00:00:00"/>
    <x v="7"/>
    <x v="0"/>
    <x v="7"/>
    <n v="73"/>
    <n v="0"/>
  </r>
  <r>
    <d v="2021-04-12T00:00:00"/>
    <x v="8"/>
    <x v="0"/>
    <x v="6"/>
    <n v="225"/>
    <n v="450"/>
  </r>
  <r>
    <d v="2021-04-12T00:00:00"/>
    <x v="9"/>
    <x v="0"/>
    <x v="13"/>
    <n v="559"/>
    <n v="559"/>
  </r>
  <r>
    <d v="2021-04-12T00:00:00"/>
    <x v="10"/>
    <x v="0"/>
    <x v="37"/>
    <n v="3199"/>
    <n v="79975"/>
  </r>
  <r>
    <d v="2021-04-12T00:00:00"/>
    <x v="11"/>
    <x v="0"/>
    <x v="9"/>
    <n v="371"/>
    <n v="3710"/>
  </r>
  <r>
    <d v="2021-04-12T00:00:00"/>
    <x v="12"/>
    <x v="0"/>
    <x v="2"/>
    <n v="2300"/>
    <n v="20700"/>
  </r>
  <r>
    <d v="2021-04-12T00:00:00"/>
    <x v="13"/>
    <x v="0"/>
    <x v="2"/>
    <n v="499"/>
    <n v="4491"/>
  </r>
  <r>
    <d v="2021-04-12T00:00:00"/>
    <x v="14"/>
    <x v="0"/>
    <x v="11"/>
    <n v="299"/>
    <n v="1495"/>
  </r>
  <r>
    <d v="2021-04-12T00:00:00"/>
    <x v="15"/>
    <x v="0"/>
    <x v="12"/>
    <n v="901"/>
    <n v="3604"/>
  </r>
  <r>
    <d v="2021-04-12T00:00:00"/>
    <x v="16"/>
    <x v="0"/>
    <x v="6"/>
    <n v="929"/>
    <n v="1858"/>
  </r>
  <r>
    <d v="2021-04-12T00:00:00"/>
    <x v="17"/>
    <x v="0"/>
    <x v="13"/>
    <n v="1030"/>
    <n v="1030"/>
  </r>
  <r>
    <d v="2021-04-12T00:00:00"/>
    <x v="18"/>
    <x v="0"/>
    <x v="13"/>
    <n v="1222"/>
    <n v="1222"/>
  </r>
  <r>
    <d v="2021-04-12T00:00:00"/>
    <x v="19"/>
    <x v="0"/>
    <x v="6"/>
    <n v="649"/>
    <n v="1298"/>
  </r>
  <r>
    <d v="2021-04-12T00:00:00"/>
    <x v="20"/>
    <x v="0"/>
    <x v="37"/>
    <n v="1800"/>
    <n v="45000"/>
  </r>
  <r>
    <d v="2021-04-12T00:00:00"/>
    <x v="21"/>
    <x v="0"/>
    <x v="15"/>
    <n v="345"/>
    <n v="4140"/>
  </r>
  <r>
    <d v="2021-04-12T00:00:00"/>
    <x v="22"/>
    <x v="0"/>
    <x v="15"/>
    <n v="350"/>
    <n v="4200"/>
  </r>
  <r>
    <d v="2021-04-12T00:00:00"/>
    <x v="23"/>
    <x v="0"/>
    <x v="4"/>
    <n v="1575"/>
    <n v="12600"/>
  </r>
  <r>
    <d v="2021-04-12T00:00:00"/>
    <x v="24"/>
    <x v="0"/>
    <x v="3"/>
    <n v="1045"/>
    <n v="6270"/>
  </r>
  <r>
    <d v="2021-04-12T00:00:00"/>
    <x v="25"/>
    <x v="0"/>
    <x v="12"/>
    <n v="1186"/>
    <n v="4744"/>
  </r>
  <r>
    <d v="2021-04-12T00:00:00"/>
    <x v="26"/>
    <x v="0"/>
    <x v="12"/>
    <n v="374"/>
    <n v="1496"/>
  </r>
  <r>
    <d v="2021-04-12T00:00:00"/>
    <x v="27"/>
    <x v="0"/>
    <x v="7"/>
    <n v="1500"/>
    <n v="0"/>
  </r>
  <r>
    <d v="2021-04-12T00:00:00"/>
    <x v="28"/>
    <x v="0"/>
    <x v="7"/>
    <n v="1800"/>
    <n v="0"/>
  </r>
  <r>
    <d v="2021-04-12T00:00:00"/>
    <x v="29"/>
    <x v="0"/>
    <x v="7"/>
    <n v="1477"/>
    <n v="0"/>
  </r>
  <r>
    <d v="2021-04-12T00:00:00"/>
    <x v="0"/>
    <x v="1"/>
    <x v="22"/>
    <n v="210"/>
    <n v="4830"/>
  </r>
  <r>
    <d v="2021-04-12T00:00:00"/>
    <x v="1"/>
    <x v="1"/>
    <x v="9"/>
    <n v="199"/>
    <n v="1990"/>
  </r>
  <r>
    <d v="2021-04-12T00:00:00"/>
    <x v="2"/>
    <x v="1"/>
    <x v="4"/>
    <n v="322"/>
    <n v="2576"/>
  </r>
  <r>
    <d v="2021-04-12T00:00:00"/>
    <x v="3"/>
    <x v="1"/>
    <x v="11"/>
    <n v="161"/>
    <n v="805"/>
  </r>
  <r>
    <d v="2021-04-12T00:00:00"/>
    <x v="4"/>
    <x v="1"/>
    <x v="5"/>
    <n v="109"/>
    <n v="327"/>
  </r>
  <r>
    <d v="2021-04-12T00:00:00"/>
    <x v="5"/>
    <x v="1"/>
    <x v="13"/>
    <n v="122"/>
    <n v="122"/>
  </r>
  <r>
    <d v="2021-04-12T00:00:00"/>
    <x v="6"/>
    <x v="1"/>
    <x v="5"/>
    <n v="96"/>
    <n v="288"/>
  </r>
  <r>
    <d v="2021-04-12T00:00:00"/>
    <x v="7"/>
    <x v="1"/>
    <x v="7"/>
    <n v="73"/>
    <n v="0"/>
  </r>
  <r>
    <d v="2021-04-12T00:00:00"/>
    <x v="8"/>
    <x v="1"/>
    <x v="13"/>
    <n v="225"/>
    <n v="225"/>
  </r>
  <r>
    <d v="2021-04-12T00:00:00"/>
    <x v="9"/>
    <x v="1"/>
    <x v="13"/>
    <n v="559"/>
    <n v="559"/>
  </r>
  <r>
    <d v="2021-04-12T00:00:00"/>
    <x v="10"/>
    <x v="1"/>
    <x v="22"/>
    <n v="3199"/>
    <n v="73577"/>
  </r>
  <r>
    <d v="2021-04-12T00:00:00"/>
    <x v="11"/>
    <x v="1"/>
    <x v="9"/>
    <n v="371"/>
    <n v="3710"/>
  </r>
  <r>
    <d v="2021-04-12T00:00:00"/>
    <x v="12"/>
    <x v="1"/>
    <x v="2"/>
    <n v="2300"/>
    <n v="20700"/>
  </r>
  <r>
    <d v="2021-04-12T00:00:00"/>
    <x v="13"/>
    <x v="1"/>
    <x v="7"/>
    <n v="499"/>
    <n v="0"/>
  </r>
  <r>
    <d v="2021-04-12T00:00:00"/>
    <x v="14"/>
    <x v="1"/>
    <x v="12"/>
    <n v="299"/>
    <n v="1196"/>
  </r>
  <r>
    <d v="2021-04-12T00:00:00"/>
    <x v="15"/>
    <x v="1"/>
    <x v="12"/>
    <n v="901"/>
    <n v="3604"/>
  </r>
  <r>
    <d v="2021-04-12T00:00:00"/>
    <x v="16"/>
    <x v="1"/>
    <x v="7"/>
    <n v="929"/>
    <n v="0"/>
  </r>
  <r>
    <d v="2021-04-12T00:00:00"/>
    <x v="17"/>
    <x v="1"/>
    <x v="13"/>
    <n v="1030"/>
    <n v="1030"/>
  </r>
  <r>
    <d v="2021-04-12T00:00:00"/>
    <x v="18"/>
    <x v="1"/>
    <x v="7"/>
    <n v="1222"/>
    <n v="0"/>
  </r>
  <r>
    <d v="2021-04-12T00:00:00"/>
    <x v="19"/>
    <x v="1"/>
    <x v="7"/>
    <n v="649"/>
    <n v="0"/>
  </r>
  <r>
    <d v="2021-04-12T00:00:00"/>
    <x v="20"/>
    <x v="1"/>
    <x v="28"/>
    <n v="1800"/>
    <n v="34200"/>
  </r>
  <r>
    <d v="2021-04-12T00:00:00"/>
    <x v="21"/>
    <x v="1"/>
    <x v="4"/>
    <n v="345"/>
    <n v="2760"/>
  </r>
  <r>
    <d v="2021-04-12T00:00:00"/>
    <x v="22"/>
    <x v="1"/>
    <x v="4"/>
    <n v="350"/>
    <n v="2800"/>
  </r>
  <r>
    <d v="2021-04-12T00:00:00"/>
    <x v="23"/>
    <x v="1"/>
    <x v="10"/>
    <n v="1575"/>
    <n v="11025"/>
  </r>
  <r>
    <d v="2021-04-12T00:00:00"/>
    <x v="24"/>
    <x v="1"/>
    <x v="6"/>
    <n v="1045"/>
    <n v="2090"/>
  </r>
  <r>
    <d v="2021-04-12T00:00:00"/>
    <x v="25"/>
    <x v="1"/>
    <x v="13"/>
    <n v="1186"/>
    <n v="1186"/>
  </r>
  <r>
    <d v="2021-04-12T00:00:00"/>
    <x v="26"/>
    <x v="1"/>
    <x v="13"/>
    <n v="374"/>
    <n v="374"/>
  </r>
  <r>
    <d v="2021-04-12T00:00:00"/>
    <x v="27"/>
    <x v="1"/>
    <x v="7"/>
    <n v="1500"/>
    <n v="0"/>
  </r>
  <r>
    <d v="2021-04-12T00:00:00"/>
    <x v="28"/>
    <x v="1"/>
    <x v="7"/>
    <n v="1800"/>
    <n v="0"/>
  </r>
  <r>
    <d v="2021-04-12T00:00:00"/>
    <x v="29"/>
    <x v="1"/>
    <x v="7"/>
    <n v="1477"/>
    <n v="0"/>
  </r>
  <r>
    <d v="2021-04-12T00:00:00"/>
    <x v="0"/>
    <x v="2"/>
    <x v="5"/>
    <n v="210"/>
    <n v="630"/>
  </r>
  <r>
    <d v="2021-04-12T00:00:00"/>
    <x v="1"/>
    <x v="2"/>
    <x v="3"/>
    <n v="199"/>
    <n v="1194"/>
  </r>
  <r>
    <d v="2021-04-12T00:00:00"/>
    <x v="2"/>
    <x v="2"/>
    <x v="6"/>
    <n v="322"/>
    <n v="644"/>
  </r>
  <r>
    <d v="2021-04-12T00:00:00"/>
    <x v="3"/>
    <x v="2"/>
    <x v="11"/>
    <n v="161"/>
    <n v="805"/>
  </r>
  <r>
    <d v="2021-04-12T00:00:00"/>
    <x v="4"/>
    <x v="2"/>
    <x v="5"/>
    <n v="109"/>
    <n v="327"/>
  </r>
  <r>
    <d v="2021-04-12T00:00:00"/>
    <x v="5"/>
    <x v="2"/>
    <x v="6"/>
    <n v="122"/>
    <n v="244"/>
  </r>
  <r>
    <d v="2021-04-12T00:00:00"/>
    <x v="6"/>
    <x v="2"/>
    <x v="13"/>
    <n v="96"/>
    <n v="96"/>
  </r>
  <r>
    <d v="2021-04-12T00:00:00"/>
    <x v="7"/>
    <x v="2"/>
    <x v="7"/>
    <n v="73"/>
    <n v="0"/>
  </r>
  <r>
    <d v="2021-04-12T00:00:00"/>
    <x v="8"/>
    <x v="2"/>
    <x v="6"/>
    <n v="225"/>
    <n v="450"/>
  </r>
  <r>
    <d v="2021-04-12T00:00:00"/>
    <x v="9"/>
    <x v="2"/>
    <x v="6"/>
    <n v="559"/>
    <n v="1118"/>
  </r>
  <r>
    <d v="2021-04-12T00:00:00"/>
    <x v="10"/>
    <x v="2"/>
    <x v="16"/>
    <n v="3199"/>
    <n v="44786"/>
  </r>
  <r>
    <d v="2021-04-12T00:00:00"/>
    <x v="11"/>
    <x v="2"/>
    <x v="3"/>
    <n v="371"/>
    <n v="2226"/>
  </r>
  <r>
    <d v="2021-04-12T00:00:00"/>
    <x v="12"/>
    <x v="2"/>
    <x v="6"/>
    <n v="2300"/>
    <n v="4600"/>
  </r>
  <r>
    <d v="2021-04-12T00:00:00"/>
    <x v="13"/>
    <x v="2"/>
    <x v="10"/>
    <n v="499"/>
    <n v="3493"/>
  </r>
  <r>
    <d v="2021-04-12T00:00:00"/>
    <x v="14"/>
    <x v="2"/>
    <x v="12"/>
    <n v="299"/>
    <n v="1196"/>
  </r>
  <r>
    <d v="2021-04-12T00:00:00"/>
    <x v="15"/>
    <x v="2"/>
    <x v="6"/>
    <n v="901"/>
    <n v="1802"/>
  </r>
  <r>
    <d v="2021-04-12T00:00:00"/>
    <x v="16"/>
    <x v="2"/>
    <x v="5"/>
    <n v="929"/>
    <n v="2787"/>
  </r>
  <r>
    <d v="2021-04-12T00:00:00"/>
    <x v="17"/>
    <x v="2"/>
    <x v="6"/>
    <n v="1030"/>
    <n v="2060"/>
  </r>
  <r>
    <d v="2021-04-12T00:00:00"/>
    <x v="18"/>
    <x v="2"/>
    <x v="6"/>
    <n v="1222"/>
    <n v="2444"/>
  </r>
  <r>
    <d v="2021-04-12T00:00:00"/>
    <x v="19"/>
    <x v="2"/>
    <x v="5"/>
    <n v="649"/>
    <n v="1947"/>
  </r>
  <r>
    <d v="2021-04-12T00:00:00"/>
    <x v="20"/>
    <x v="2"/>
    <x v="21"/>
    <n v="1800"/>
    <n v="19800"/>
  </r>
  <r>
    <d v="2021-04-12T00:00:00"/>
    <x v="21"/>
    <x v="2"/>
    <x v="10"/>
    <n v="345"/>
    <n v="2415"/>
  </r>
  <r>
    <d v="2021-04-12T00:00:00"/>
    <x v="22"/>
    <x v="2"/>
    <x v="13"/>
    <n v="350"/>
    <n v="350"/>
  </r>
  <r>
    <d v="2021-04-12T00:00:00"/>
    <x v="23"/>
    <x v="2"/>
    <x v="5"/>
    <n v="1575"/>
    <n v="4725"/>
  </r>
  <r>
    <d v="2021-04-12T00:00:00"/>
    <x v="24"/>
    <x v="2"/>
    <x v="11"/>
    <n v="1045"/>
    <n v="5225"/>
  </r>
  <r>
    <d v="2021-04-12T00:00:00"/>
    <x v="25"/>
    <x v="2"/>
    <x v="5"/>
    <n v="1186"/>
    <n v="3558"/>
  </r>
  <r>
    <d v="2021-04-12T00:00:00"/>
    <x v="26"/>
    <x v="2"/>
    <x v="5"/>
    <n v="374"/>
    <n v="1122"/>
  </r>
  <r>
    <d v="2021-04-12T00:00:00"/>
    <x v="27"/>
    <x v="2"/>
    <x v="7"/>
    <n v="1500"/>
    <n v="0"/>
  </r>
  <r>
    <d v="2021-04-12T00:00:00"/>
    <x v="28"/>
    <x v="2"/>
    <x v="13"/>
    <n v="1800"/>
    <n v="1800"/>
  </r>
  <r>
    <d v="2021-04-12T00:00:00"/>
    <x v="29"/>
    <x v="2"/>
    <x v="7"/>
    <n v="1477"/>
    <n v="0"/>
  </r>
  <r>
    <d v="2021-04-13T00:00:00"/>
    <x v="0"/>
    <x v="0"/>
    <x v="19"/>
    <n v="210"/>
    <n v="6720"/>
  </r>
  <r>
    <d v="2021-04-13T00:00:00"/>
    <x v="1"/>
    <x v="0"/>
    <x v="32"/>
    <n v="199"/>
    <n v="2985"/>
  </r>
  <r>
    <d v="2021-04-13T00:00:00"/>
    <x v="2"/>
    <x v="0"/>
    <x v="9"/>
    <n v="322"/>
    <n v="3220"/>
  </r>
  <r>
    <d v="2021-04-13T00:00:00"/>
    <x v="3"/>
    <x v="0"/>
    <x v="4"/>
    <n v="161"/>
    <n v="1288"/>
  </r>
  <r>
    <d v="2021-04-13T00:00:00"/>
    <x v="4"/>
    <x v="0"/>
    <x v="12"/>
    <n v="109"/>
    <n v="436"/>
  </r>
  <r>
    <d v="2021-04-13T00:00:00"/>
    <x v="5"/>
    <x v="0"/>
    <x v="12"/>
    <n v="122"/>
    <n v="488"/>
  </r>
  <r>
    <d v="2021-04-13T00:00:00"/>
    <x v="6"/>
    <x v="0"/>
    <x v="5"/>
    <n v="96"/>
    <n v="288"/>
  </r>
  <r>
    <d v="2021-04-13T00:00:00"/>
    <x v="7"/>
    <x v="0"/>
    <x v="7"/>
    <n v="73"/>
    <n v="0"/>
  </r>
  <r>
    <d v="2021-04-13T00:00:00"/>
    <x v="8"/>
    <x v="0"/>
    <x v="7"/>
    <n v="225"/>
    <n v="0"/>
  </r>
  <r>
    <d v="2021-04-13T00:00:00"/>
    <x v="9"/>
    <x v="0"/>
    <x v="6"/>
    <n v="559"/>
    <n v="1118"/>
  </r>
  <r>
    <d v="2021-04-13T00:00:00"/>
    <x v="10"/>
    <x v="0"/>
    <x v="0"/>
    <n v="3199"/>
    <n v="83174"/>
  </r>
  <r>
    <d v="2021-04-13T00:00:00"/>
    <x v="11"/>
    <x v="0"/>
    <x v="14"/>
    <n v="371"/>
    <n v="6307"/>
  </r>
  <r>
    <d v="2021-04-13T00:00:00"/>
    <x v="12"/>
    <x v="0"/>
    <x v="15"/>
    <n v="2300"/>
    <n v="27600"/>
  </r>
  <r>
    <d v="2021-04-13T00:00:00"/>
    <x v="13"/>
    <x v="0"/>
    <x v="4"/>
    <n v="499"/>
    <n v="3992"/>
  </r>
  <r>
    <d v="2021-04-13T00:00:00"/>
    <x v="14"/>
    <x v="0"/>
    <x v="3"/>
    <n v="299"/>
    <n v="1794"/>
  </r>
  <r>
    <d v="2021-04-13T00:00:00"/>
    <x v="15"/>
    <x v="0"/>
    <x v="6"/>
    <n v="901"/>
    <n v="1802"/>
  </r>
  <r>
    <d v="2021-04-13T00:00:00"/>
    <x v="16"/>
    <x v="0"/>
    <x v="5"/>
    <n v="929"/>
    <n v="2787"/>
  </r>
  <r>
    <d v="2021-04-13T00:00:00"/>
    <x v="17"/>
    <x v="0"/>
    <x v="7"/>
    <n v="1030"/>
    <n v="0"/>
  </r>
  <r>
    <d v="2021-04-13T00:00:00"/>
    <x v="18"/>
    <x v="0"/>
    <x v="6"/>
    <n v="1222"/>
    <n v="2444"/>
  </r>
  <r>
    <d v="2021-04-13T00:00:00"/>
    <x v="19"/>
    <x v="0"/>
    <x v="7"/>
    <n v="649"/>
    <n v="0"/>
  </r>
  <r>
    <d v="2021-04-13T00:00:00"/>
    <x v="20"/>
    <x v="0"/>
    <x v="24"/>
    <n v="1800"/>
    <n v="61200"/>
  </r>
  <r>
    <d v="2021-04-13T00:00:00"/>
    <x v="21"/>
    <x v="0"/>
    <x v="16"/>
    <n v="345"/>
    <n v="4830"/>
  </r>
  <r>
    <d v="2021-04-13T00:00:00"/>
    <x v="22"/>
    <x v="0"/>
    <x v="2"/>
    <n v="350"/>
    <n v="3150"/>
  </r>
  <r>
    <d v="2021-04-13T00:00:00"/>
    <x v="23"/>
    <x v="0"/>
    <x v="10"/>
    <n v="1575"/>
    <n v="11025"/>
  </r>
  <r>
    <d v="2021-04-13T00:00:00"/>
    <x v="24"/>
    <x v="0"/>
    <x v="10"/>
    <n v="1045"/>
    <n v="7315"/>
  </r>
  <r>
    <d v="2021-04-13T00:00:00"/>
    <x v="25"/>
    <x v="0"/>
    <x v="11"/>
    <n v="1186"/>
    <n v="5930"/>
  </r>
  <r>
    <d v="2021-04-13T00:00:00"/>
    <x v="26"/>
    <x v="0"/>
    <x v="12"/>
    <n v="374"/>
    <n v="1496"/>
  </r>
  <r>
    <d v="2021-04-13T00:00:00"/>
    <x v="27"/>
    <x v="0"/>
    <x v="6"/>
    <n v="1500"/>
    <n v="3000"/>
  </r>
  <r>
    <d v="2021-04-13T00:00:00"/>
    <x v="28"/>
    <x v="0"/>
    <x v="13"/>
    <n v="1800"/>
    <n v="1800"/>
  </r>
  <r>
    <d v="2021-04-13T00:00:00"/>
    <x v="29"/>
    <x v="0"/>
    <x v="7"/>
    <n v="1477"/>
    <n v="0"/>
  </r>
  <r>
    <d v="2021-04-13T00:00:00"/>
    <x v="0"/>
    <x v="1"/>
    <x v="29"/>
    <n v="210"/>
    <n v="5040"/>
  </r>
  <r>
    <d v="2021-04-13T00:00:00"/>
    <x v="1"/>
    <x v="1"/>
    <x v="2"/>
    <n v="199"/>
    <n v="1791"/>
  </r>
  <r>
    <d v="2021-04-13T00:00:00"/>
    <x v="2"/>
    <x v="1"/>
    <x v="3"/>
    <n v="322"/>
    <n v="1932"/>
  </r>
  <r>
    <d v="2021-04-13T00:00:00"/>
    <x v="3"/>
    <x v="1"/>
    <x v="3"/>
    <n v="161"/>
    <n v="966"/>
  </r>
  <r>
    <d v="2021-04-13T00:00:00"/>
    <x v="4"/>
    <x v="1"/>
    <x v="12"/>
    <n v="109"/>
    <n v="436"/>
  </r>
  <r>
    <d v="2021-04-13T00:00:00"/>
    <x v="5"/>
    <x v="1"/>
    <x v="5"/>
    <n v="122"/>
    <n v="366"/>
  </r>
  <r>
    <d v="2021-04-13T00:00:00"/>
    <x v="6"/>
    <x v="1"/>
    <x v="6"/>
    <n v="96"/>
    <n v="192"/>
  </r>
  <r>
    <d v="2021-04-13T00:00:00"/>
    <x v="7"/>
    <x v="1"/>
    <x v="7"/>
    <n v="73"/>
    <n v="0"/>
  </r>
  <r>
    <d v="2021-04-13T00:00:00"/>
    <x v="8"/>
    <x v="1"/>
    <x v="7"/>
    <n v="225"/>
    <n v="0"/>
  </r>
  <r>
    <d v="2021-04-13T00:00:00"/>
    <x v="9"/>
    <x v="1"/>
    <x v="13"/>
    <n v="559"/>
    <n v="559"/>
  </r>
  <r>
    <d v="2021-04-13T00:00:00"/>
    <x v="10"/>
    <x v="1"/>
    <x v="37"/>
    <n v="3199"/>
    <n v="79975"/>
  </r>
  <r>
    <d v="2021-04-13T00:00:00"/>
    <x v="11"/>
    <x v="1"/>
    <x v="5"/>
    <n v="371"/>
    <n v="1113"/>
  </r>
  <r>
    <d v="2021-04-13T00:00:00"/>
    <x v="12"/>
    <x v="1"/>
    <x v="21"/>
    <n v="2300"/>
    <n v="25300"/>
  </r>
  <r>
    <d v="2021-04-13T00:00:00"/>
    <x v="13"/>
    <x v="1"/>
    <x v="11"/>
    <n v="499"/>
    <n v="2495"/>
  </r>
  <r>
    <d v="2021-04-13T00:00:00"/>
    <x v="14"/>
    <x v="1"/>
    <x v="7"/>
    <n v="299"/>
    <n v="0"/>
  </r>
  <r>
    <d v="2021-04-13T00:00:00"/>
    <x v="15"/>
    <x v="1"/>
    <x v="13"/>
    <n v="901"/>
    <n v="901"/>
  </r>
  <r>
    <d v="2021-04-13T00:00:00"/>
    <x v="16"/>
    <x v="1"/>
    <x v="13"/>
    <n v="929"/>
    <n v="929"/>
  </r>
  <r>
    <d v="2021-04-13T00:00:00"/>
    <x v="17"/>
    <x v="1"/>
    <x v="7"/>
    <n v="1030"/>
    <n v="0"/>
  </r>
  <r>
    <d v="2021-04-13T00:00:00"/>
    <x v="18"/>
    <x v="1"/>
    <x v="7"/>
    <n v="1222"/>
    <n v="0"/>
  </r>
  <r>
    <d v="2021-04-13T00:00:00"/>
    <x v="19"/>
    <x v="1"/>
    <x v="7"/>
    <n v="649"/>
    <n v="0"/>
  </r>
  <r>
    <d v="2021-04-13T00:00:00"/>
    <x v="20"/>
    <x v="1"/>
    <x v="29"/>
    <n v="1800"/>
    <n v="43200"/>
  </r>
  <r>
    <d v="2021-04-13T00:00:00"/>
    <x v="21"/>
    <x v="1"/>
    <x v="2"/>
    <n v="345"/>
    <n v="3105"/>
  </r>
  <r>
    <d v="2021-04-13T00:00:00"/>
    <x v="22"/>
    <x v="1"/>
    <x v="10"/>
    <n v="350"/>
    <n v="2450"/>
  </r>
  <r>
    <d v="2021-04-13T00:00:00"/>
    <x v="23"/>
    <x v="1"/>
    <x v="3"/>
    <n v="1575"/>
    <n v="9450"/>
  </r>
  <r>
    <d v="2021-04-13T00:00:00"/>
    <x v="24"/>
    <x v="1"/>
    <x v="5"/>
    <n v="1045"/>
    <n v="3135"/>
  </r>
  <r>
    <d v="2021-04-13T00:00:00"/>
    <x v="25"/>
    <x v="1"/>
    <x v="6"/>
    <n v="1186"/>
    <n v="2372"/>
  </r>
  <r>
    <d v="2021-04-13T00:00:00"/>
    <x v="26"/>
    <x v="1"/>
    <x v="13"/>
    <n v="374"/>
    <n v="374"/>
  </r>
  <r>
    <d v="2021-04-13T00:00:00"/>
    <x v="27"/>
    <x v="1"/>
    <x v="7"/>
    <n v="1500"/>
    <n v="0"/>
  </r>
  <r>
    <d v="2021-04-13T00:00:00"/>
    <x v="28"/>
    <x v="1"/>
    <x v="7"/>
    <n v="1800"/>
    <n v="0"/>
  </r>
  <r>
    <d v="2021-04-13T00:00:00"/>
    <x v="29"/>
    <x v="1"/>
    <x v="7"/>
    <n v="1477"/>
    <n v="0"/>
  </r>
  <r>
    <d v="2021-04-13T00:00:00"/>
    <x v="0"/>
    <x v="2"/>
    <x v="4"/>
    <n v="210"/>
    <n v="1680"/>
  </r>
  <r>
    <d v="2021-04-13T00:00:00"/>
    <x v="1"/>
    <x v="2"/>
    <x v="11"/>
    <n v="199"/>
    <n v="995"/>
  </r>
  <r>
    <d v="2021-04-13T00:00:00"/>
    <x v="2"/>
    <x v="2"/>
    <x v="3"/>
    <n v="322"/>
    <n v="1932"/>
  </r>
  <r>
    <d v="2021-04-13T00:00:00"/>
    <x v="3"/>
    <x v="2"/>
    <x v="3"/>
    <n v="161"/>
    <n v="966"/>
  </r>
  <r>
    <d v="2021-04-13T00:00:00"/>
    <x v="4"/>
    <x v="2"/>
    <x v="12"/>
    <n v="109"/>
    <n v="436"/>
  </r>
  <r>
    <d v="2021-04-13T00:00:00"/>
    <x v="5"/>
    <x v="2"/>
    <x v="6"/>
    <n v="122"/>
    <n v="244"/>
  </r>
  <r>
    <d v="2021-04-13T00:00:00"/>
    <x v="6"/>
    <x v="2"/>
    <x v="6"/>
    <n v="96"/>
    <n v="192"/>
  </r>
  <r>
    <d v="2021-04-13T00:00:00"/>
    <x v="7"/>
    <x v="2"/>
    <x v="7"/>
    <n v="73"/>
    <n v="0"/>
  </r>
  <r>
    <d v="2021-04-13T00:00:00"/>
    <x v="8"/>
    <x v="2"/>
    <x v="13"/>
    <n v="225"/>
    <n v="225"/>
  </r>
  <r>
    <d v="2021-04-13T00:00:00"/>
    <x v="9"/>
    <x v="2"/>
    <x v="13"/>
    <n v="559"/>
    <n v="559"/>
  </r>
  <r>
    <d v="2021-04-13T00:00:00"/>
    <x v="10"/>
    <x v="2"/>
    <x v="1"/>
    <n v="3199"/>
    <n v="41587"/>
  </r>
  <r>
    <d v="2021-04-13T00:00:00"/>
    <x v="11"/>
    <x v="2"/>
    <x v="1"/>
    <n v="371"/>
    <n v="4823"/>
  </r>
  <r>
    <d v="2021-04-13T00:00:00"/>
    <x v="12"/>
    <x v="2"/>
    <x v="6"/>
    <n v="2300"/>
    <n v="4600"/>
  </r>
  <r>
    <d v="2021-04-13T00:00:00"/>
    <x v="13"/>
    <x v="2"/>
    <x v="3"/>
    <n v="499"/>
    <n v="2994"/>
  </r>
  <r>
    <d v="2021-04-13T00:00:00"/>
    <x v="14"/>
    <x v="2"/>
    <x v="3"/>
    <n v="299"/>
    <n v="1794"/>
  </r>
  <r>
    <d v="2021-04-13T00:00:00"/>
    <x v="15"/>
    <x v="2"/>
    <x v="12"/>
    <n v="901"/>
    <n v="3604"/>
  </r>
  <r>
    <d v="2021-04-13T00:00:00"/>
    <x v="16"/>
    <x v="2"/>
    <x v="5"/>
    <n v="929"/>
    <n v="2787"/>
  </r>
  <r>
    <d v="2021-04-13T00:00:00"/>
    <x v="17"/>
    <x v="2"/>
    <x v="13"/>
    <n v="1030"/>
    <n v="1030"/>
  </r>
  <r>
    <d v="2021-04-13T00:00:00"/>
    <x v="18"/>
    <x v="2"/>
    <x v="6"/>
    <n v="1222"/>
    <n v="2444"/>
  </r>
  <r>
    <d v="2021-04-13T00:00:00"/>
    <x v="19"/>
    <x v="2"/>
    <x v="6"/>
    <n v="649"/>
    <n v="1298"/>
  </r>
  <r>
    <d v="2021-04-13T00:00:00"/>
    <x v="20"/>
    <x v="2"/>
    <x v="5"/>
    <n v="1800"/>
    <n v="5400"/>
  </r>
  <r>
    <d v="2021-04-13T00:00:00"/>
    <x v="21"/>
    <x v="2"/>
    <x v="11"/>
    <n v="345"/>
    <n v="1725"/>
  </r>
  <r>
    <d v="2021-04-13T00:00:00"/>
    <x v="22"/>
    <x v="2"/>
    <x v="11"/>
    <n v="350"/>
    <n v="1750"/>
  </r>
  <r>
    <d v="2021-04-13T00:00:00"/>
    <x v="23"/>
    <x v="2"/>
    <x v="6"/>
    <n v="1575"/>
    <n v="3150"/>
  </r>
  <r>
    <d v="2021-04-13T00:00:00"/>
    <x v="24"/>
    <x v="2"/>
    <x v="12"/>
    <n v="1045"/>
    <n v="4180"/>
  </r>
  <r>
    <d v="2021-04-13T00:00:00"/>
    <x v="25"/>
    <x v="2"/>
    <x v="6"/>
    <n v="1186"/>
    <n v="2372"/>
  </r>
  <r>
    <d v="2021-04-13T00:00:00"/>
    <x v="26"/>
    <x v="2"/>
    <x v="5"/>
    <n v="374"/>
    <n v="1122"/>
  </r>
  <r>
    <d v="2021-04-13T00:00:00"/>
    <x v="27"/>
    <x v="2"/>
    <x v="5"/>
    <n v="1500"/>
    <n v="4500"/>
  </r>
  <r>
    <d v="2021-04-13T00:00:00"/>
    <x v="28"/>
    <x v="2"/>
    <x v="6"/>
    <n v="1800"/>
    <n v="3600"/>
  </r>
  <r>
    <d v="2021-04-13T00:00:00"/>
    <x v="29"/>
    <x v="2"/>
    <x v="6"/>
    <n v="1477"/>
    <n v="2954"/>
  </r>
  <r>
    <d v="2021-04-14T00:00:00"/>
    <x v="0"/>
    <x v="0"/>
    <x v="8"/>
    <n v="210"/>
    <n v="6510"/>
  </r>
  <r>
    <d v="2021-04-14T00:00:00"/>
    <x v="1"/>
    <x v="0"/>
    <x v="32"/>
    <n v="199"/>
    <n v="2985"/>
  </r>
  <r>
    <d v="2021-04-14T00:00:00"/>
    <x v="2"/>
    <x v="0"/>
    <x v="2"/>
    <n v="322"/>
    <n v="2898"/>
  </r>
  <r>
    <d v="2021-04-14T00:00:00"/>
    <x v="3"/>
    <x v="0"/>
    <x v="9"/>
    <n v="161"/>
    <n v="1610"/>
  </r>
  <r>
    <d v="2021-04-14T00:00:00"/>
    <x v="4"/>
    <x v="0"/>
    <x v="10"/>
    <n v="109"/>
    <n v="763"/>
  </r>
  <r>
    <d v="2021-04-14T00:00:00"/>
    <x v="5"/>
    <x v="0"/>
    <x v="12"/>
    <n v="122"/>
    <n v="488"/>
  </r>
  <r>
    <d v="2021-04-14T00:00:00"/>
    <x v="6"/>
    <x v="0"/>
    <x v="5"/>
    <n v="96"/>
    <n v="288"/>
  </r>
  <r>
    <d v="2021-04-14T00:00:00"/>
    <x v="7"/>
    <x v="0"/>
    <x v="7"/>
    <n v="73"/>
    <n v="0"/>
  </r>
  <r>
    <d v="2021-04-14T00:00:00"/>
    <x v="8"/>
    <x v="0"/>
    <x v="13"/>
    <n v="225"/>
    <n v="225"/>
  </r>
  <r>
    <d v="2021-04-14T00:00:00"/>
    <x v="9"/>
    <x v="0"/>
    <x v="7"/>
    <n v="559"/>
    <n v="0"/>
  </r>
  <r>
    <d v="2021-04-14T00:00:00"/>
    <x v="10"/>
    <x v="0"/>
    <x v="31"/>
    <n v="3199"/>
    <n v="95970"/>
  </r>
  <r>
    <d v="2021-04-14T00:00:00"/>
    <x v="11"/>
    <x v="0"/>
    <x v="16"/>
    <n v="371"/>
    <n v="5194"/>
  </r>
  <r>
    <d v="2021-04-14T00:00:00"/>
    <x v="12"/>
    <x v="0"/>
    <x v="4"/>
    <n v="2300"/>
    <n v="18400"/>
  </r>
  <r>
    <d v="2021-04-14T00:00:00"/>
    <x v="13"/>
    <x v="0"/>
    <x v="21"/>
    <n v="499"/>
    <n v="5489"/>
  </r>
  <r>
    <d v="2021-04-14T00:00:00"/>
    <x v="14"/>
    <x v="0"/>
    <x v="10"/>
    <n v="299"/>
    <n v="2093"/>
  </r>
  <r>
    <d v="2021-04-14T00:00:00"/>
    <x v="15"/>
    <x v="0"/>
    <x v="11"/>
    <n v="901"/>
    <n v="4505"/>
  </r>
  <r>
    <d v="2021-04-14T00:00:00"/>
    <x v="16"/>
    <x v="0"/>
    <x v="11"/>
    <n v="929"/>
    <n v="4645"/>
  </r>
  <r>
    <d v="2021-04-14T00:00:00"/>
    <x v="17"/>
    <x v="0"/>
    <x v="7"/>
    <n v="1030"/>
    <n v="0"/>
  </r>
  <r>
    <d v="2021-04-14T00:00:00"/>
    <x v="18"/>
    <x v="0"/>
    <x v="13"/>
    <n v="1222"/>
    <n v="1222"/>
  </r>
  <r>
    <d v="2021-04-14T00:00:00"/>
    <x v="19"/>
    <x v="0"/>
    <x v="13"/>
    <n v="649"/>
    <n v="649"/>
  </r>
  <r>
    <d v="2021-04-14T00:00:00"/>
    <x v="20"/>
    <x v="0"/>
    <x v="18"/>
    <n v="1800"/>
    <n v="50400"/>
  </r>
  <r>
    <d v="2021-04-14T00:00:00"/>
    <x v="21"/>
    <x v="0"/>
    <x v="15"/>
    <n v="345"/>
    <n v="4140"/>
  </r>
  <r>
    <d v="2021-04-14T00:00:00"/>
    <x v="22"/>
    <x v="0"/>
    <x v="9"/>
    <n v="350"/>
    <n v="3500"/>
  </r>
  <r>
    <d v="2021-04-14T00:00:00"/>
    <x v="23"/>
    <x v="0"/>
    <x v="4"/>
    <n v="1575"/>
    <n v="12600"/>
  </r>
  <r>
    <d v="2021-04-14T00:00:00"/>
    <x v="24"/>
    <x v="0"/>
    <x v="10"/>
    <n v="1045"/>
    <n v="7315"/>
  </r>
  <r>
    <d v="2021-04-14T00:00:00"/>
    <x v="25"/>
    <x v="0"/>
    <x v="12"/>
    <n v="1186"/>
    <n v="4744"/>
  </r>
  <r>
    <d v="2021-04-14T00:00:00"/>
    <x v="26"/>
    <x v="0"/>
    <x v="6"/>
    <n v="374"/>
    <n v="748"/>
  </r>
  <r>
    <d v="2021-04-14T00:00:00"/>
    <x v="27"/>
    <x v="0"/>
    <x v="13"/>
    <n v="1500"/>
    <n v="1500"/>
  </r>
  <r>
    <d v="2021-04-14T00:00:00"/>
    <x v="28"/>
    <x v="0"/>
    <x v="7"/>
    <n v="1800"/>
    <n v="0"/>
  </r>
  <r>
    <d v="2021-04-14T00:00:00"/>
    <x v="29"/>
    <x v="0"/>
    <x v="7"/>
    <n v="1477"/>
    <n v="0"/>
  </r>
  <r>
    <d v="2021-04-14T00:00:00"/>
    <x v="0"/>
    <x v="1"/>
    <x v="36"/>
    <n v="210"/>
    <n v="4620"/>
  </r>
  <r>
    <d v="2021-04-14T00:00:00"/>
    <x v="1"/>
    <x v="1"/>
    <x v="15"/>
    <n v="199"/>
    <n v="2388"/>
  </r>
  <r>
    <d v="2021-04-14T00:00:00"/>
    <x v="2"/>
    <x v="1"/>
    <x v="3"/>
    <n v="322"/>
    <n v="1932"/>
  </r>
  <r>
    <d v="2021-04-14T00:00:00"/>
    <x v="3"/>
    <x v="1"/>
    <x v="3"/>
    <n v="161"/>
    <n v="966"/>
  </r>
  <r>
    <d v="2021-04-14T00:00:00"/>
    <x v="4"/>
    <x v="1"/>
    <x v="12"/>
    <n v="109"/>
    <n v="436"/>
  </r>
  <r>
    <d v="2021-04-14T00:00:00"/>
    <x v="5"/>
    <x v="1"/>
    <x v="6"/>
    <n v="122"/>
    <n v="244"/>
  </r>
  <r>
    <d v="2021-04-14T00:00:00"/>
    <x v="6"/>
    <x v="1"/>
    <x v="5"/>
    <n v="96"/>
    <n v="288"/>
  </r>
  <r>
    <d v="2021-04-14T00:00:00"/>
    <x v="7"/>
    <x v="1"/>
    <x v="7"/>
    <n v="73"/>
    <n v="0"/>
  </r>
  <r>
    <d v="2021-04-14T00:00:00"/>
    <x v="8"/>
    <x v="1"/>
    <x v="7"/>
    <n v="225"/>
    <n v="0"/>
  </r>
  <r>
    <d v="2021-04-14T00:00:00"/>
    <x v="9"/>
    <x v="1"/>
    <x v="7"/>
    <n v="559"/>
    <n v="0"/>
  </r>
  <r>
    <d v="2021-04-14T00:00:00"/>
    <x v="10"/>
    <x v="1"/>
    <x v="6"/>
    <n v="3199"/>
    <n v="6398"/>
  </r>
  <r>
    <d v="2021-04-14T00:00:00"/>
    <x v="11"/>
    <x v="1"/>
    <x v="9"/>
    <n v="371"/>
    <n v="3710"/>
  </r>
  <r>
    <d v="2021-04-14T00:00:00"/>
    <x v="12"/>
    <x v="1"/>
    <x v="9"/>
    <n v="2300"/>
    <n v="23000"/>
  </r>
  <r>
    <d v="2021-04-14T00:00:00"/>
    <x v="13"/>
    <x v="1"/>
    <x v="3"/>
    <n v="499"/>
    <n v="2994"/>
  </r>
  <r>
    <d v="2021-04-14T00:00:00"/>
    <x v="14"/>
    <x v="1"/>
    <x v="7"/>
    <n v="299"/>
    <n v="0"/>
  </r>
  <r>
    <d v="2021-04-14T00:00:00"/>
    <x v="15"/>
    <x v="1"/>
    <x v="7"/>
    <n v="901"/>
    <n v="0"/>
  </r>
  <r>
    <d v="2021-04-14T00:00:00"/>
    <x v="16"/>
    <x v="1"/>
    <x v="13"/>
    <n v="929"/>
    <n v="929"/>
  </r>
  <r>
    <d v="2021-04-14T00:00:00"/>
    <x v="17"/>
    <x v="1"/>
    <x v="13"/>
    <n v="1030"/>
    <n v="1030"/>
  </r>
  <r>
    <d v="2021-04-14T00:00:00"/>
    <x v="18"/>
    <x v="1"/>
    <x v="7"/>
    <n v="1222"/>
    <n v="0"/>
  </r>
  <r>
    <d v="2021-04-14T00:00:00"/>
    <x v="19"/>
    <x v="1"/>
    <x v="7"/>
    <n v="649"/>
    <n v="0"/>
  </r>
  <r>
    <d v="2021-04-14T00:00:00"/>
    <x v="20"/>
    <x v="1"/>
    <x v="28"/>
    <n v="1800"/>
    <n v="34200"/>
  </r>
  <r>
    <d v="2021-04-14T00:00:00"/>
    <x v="21"/>
    <x v="1"/>
    <x v="9"/>
    <n v="345"/>
    <n v="3450"/>
  </r>
  <r>
    <d v="2021-04-14T00:00:00"/>
    <x v="22"/>
    <x v="1"/>
    <x v="3"/>
    <n v="350"/>
    <n v="2100"/>
  </r>
  <r>
    <d v="2021-04-14T00:00:00"/>
    <x v="23"/>
    <x v="1"/>
    <x v="11"/>
    <n v="1575"/>
    <n v="7875"/>
  </r>
  <r>
    <d v="2021-04-14T00:00:00"/>
    <x v="24"/>
    <x v="1"/>
    <x v="6"/>
    <n v="1045"/>
    <n v="2090"/>
  </r>
  <r>
    <d v="2021-04-14T00:00:00"/>
    <x v="25"/>
    <x v="1"/>
    <x v="12"/>
    <n v="1186"/>
    <n v="4744"/>
  </r>
  <r>
    <d v="2021-04-14T00:00:00"/>
    <x v="26"/>
    <x v="1"/>
    <x v="13"/>
    <n v="374"/>
    <n v="374"/>
  </r>
  <r>
    <d v="2021-04-14T00:00:00"/>
    <x v="27"/>
    <x v="1"/>
    <x v="13"/>
    <n v="1500"/>
    <n v="1500"/>
  </r>
  <r>
    <d v="2021-04-14T00:00:00"/>
    <x v="28"/>
    <x v="1"/>
    <x v="7"/>
    <n v="1800"/>
    <n v="0"/>
  </r>
  <r>
    <d v="2021-04-14T00:00:00"/>
    <x v="29"/>
    <x v="1"/>
    <x v="7"/>
    <n v="1477"/>
    <n v="0"/>
  </r>
  <r>
    <d v="2021-04-14T00:00:00"/>
    <x v="0"/>
    <x v="2"/>
    <x v="9"/>
    <n v="210"/>
    <n v="2100"/>
  </r>
  <r>
    <d v="2021-04-14T00:00:00"/>
    <x v="1"/>
    <x v="2"/>
    <x v="3"/>
    <n v="199"/>
    <n v="1194"/>
  </r>
  <r>
    <d v="2021-04-14T00:00:00"/>
    <x v="2"/>
    <x v="2"/>
    <x v="11"/>
    <n v="322"/>
    <n v="1610"/>
  </r>
  <r>
    <d v="2021-04-14T00:00:00"/>
    <x v="3"/>
    <x v="2"/>
    <x v="6"/>
    <n v="161"/>
    <n v="322"/>
  </r>
  <r>
    <d v="2021-04-14T00:00:00"/>
    <x v="4"/>
    <x v="2"/>
    <x v="5"/>
    <n v="109"/>
    <n v="327"/>
  </r>
  <r>
    <d v="2021-04-14T00:00:00"/>
    <x v="5"/>
    <x v="2"/>
    <x v="6"/>
    <n v="122"/>
    <n v="244"/>
  </r>
  <r>
    <d v="2021-04-14T00:00:00"/>
    <x v="6"/>
    <x v="2"/>
    <x v="6"/>
    <n v="96"/>
    <n v="192"/>
  </r>
  <r>
    <d v="2021-04-14T00:00:00"/>
    <x v="7"/>
    <x v="2"/>
    <x v="13"/>
    <n v="73"/>
    <n v="73"/>
  </r>
  <r>
    <d v="2021-04-14T00:00:00"/>
    <x v="8"/>
    <x v="2"/>
    <x v="13"/>
    <n v="225"/>
    <n v="225"/>
  </r>
  <r>
    <d v="2021-04-14T00:00:00"/>
    <x v="9"/>
    <x v="2"/>
    <x v="13"/>
    <n v="559"/>
    <n v="559"/>
  </r>
  <r>
    <d v="2021-04-14T00:00:00"/>
    <x v="10"/>
    <x v="2"/>
    <x v="18"/>
    <n v="3199"/>
    <n v="89572"/>
  </r>
  <r>
    <d v="2021-04-14T00:00:00"/>
    <x v="11"/>
    <x v="2"/>
    <x v="13"/>
    <n v="371"/>
    <n v="371"/>
  </r>
  <r>
    <d v="2021-04-14T00:00:00"/>
    <x v="12"/>
    <x v="2"/>
    <x v="12"/>
    <n v="2300"/>
    <n v="9200"/>
  </r>
  <r>
    <d v="2021-04-14T00:00:00"/>
    <x v="13"/>
    <x v="2"/>
    <x v="5"/>
    <n v="499"/>
    <n v="1497"/>
  </r>
  <r>
    <d v="2021-04-14T00:00:00"/>
    <x v="14"/>
    <x v="2"/>
    <x v="3"/>
    <n v="299"/>
    <n v="1794"/>
  </r>
  <r>
    <d v="2021-04-14T00:00:00"/>
    <x v="15"/>
    <x v="2"/>
    <x v="11"/>
    <n v="901"/>
    <n v="4505"/>
  </r>
  <r>
    <d v="2021-04-14T00:00:00"/>
    <x v="16"/>
    <x v="2"/>
    <x v="5"/>
    <n v="929"/>
    <n v="2787"/>
  </r>
  <r>
    <d v="2021-04-14T00:00:00"/>
    <x v="17"/>
    <x v="2"/>
    <x v="13"/>
    <n v="1030"/>
    <n v="1030"/>
  </r>
  <r>
    <d v="2021-04-14T00:00:00"/>
    <x v="18"/>
    <x v="2"/>
    <x v="6"/>
    <n v="1222"/>
    <n v="2444"/>
  </r>
  <r>
    <d v="2021-04-14T00:00:00"/>
    <x v="19"/>
    <x v="2"/>
    <x v="6"/>
    <n v="649"/>
    <n v="1298"/>
  </r>
  <r>
    <d v="2021-04-14T00:00:00"/>
    <x v="20"/>
    <x v="2"/>
    <x v="16"/>
    <n v="1800"/>
    <n v="25200"/>
  </r>
  <r>
    <d v="2021-04-14T00:00:00"/>
    <x v="21"/>
    <x v="2"/>
    <x v="3"/>
    <n v="345"/>
    <n v="2070"/>
  </r>
  <r>
    <d v="2021-04-14T00:00:00"/>
    <x v="22"/>
    <x v="2"/>
    <x v="11"/>
    <n v="350"/>
    <n v="1750"/>
  </r>
  <r>
    <d v="2021-04-14T00:00:00"/>
    <x v="23"/>
    <x v="2"/>
    <x v="12"/>
    <n v="1575"/>
    <n v="6300"/>
  </r>
  <r>
    <d v="2021-04-14T00:00:00"/>
    <x v="24"/>
    <x v="2"/>
    <x v="11"/>
    <n v="1045"/>
    <n v="5225"/>
  </r>
  <r>
    <d v="2021-04-14T00:00:00"/>
    <x v="25"/>
    <x v="2"/>
    <x v="6"/>
    <n v="1186"/>
    <n v="2372"/>
  </r>
  <r>
    <d v="2021-04-14T00:00:00"/>
    <x v="26"/>
    <x v="2"/>
    <x v="5"/>
    <n v="374"/>
    <n v="1122"/>
  </r>
  <r>
    <d v="2021-04-14T00:00:00"/>
    <x v="27"/>
    <x v="2"/>
    <x v="6"/>
    <n v="1500"/>
    <n v="3000"/>
  </r>
  <r>
    <d v="2021-04-14T00:00:00"/>
    <x v="28"/>
    <x v="2"/>
    <x v="13"/>
    <n v="1800"/>
    <n v="1800"/>
  </r>
  <r>
    <d v="2021-04-14T00:00:00"/>
    <x v="29"/>
    <x v="2"/>
    <x v="13"/>
    <n v="1477"/>
    <n v="1477"/>
  </r>
  <r>
    <d v="2021-04-15T00:00:00"/>
    <x v="0"/>
    <x v="0"/>
    <x v="25"/>
    <n v="210"/>
    <n v="5670"/>
  </r>
  <r>
    <d v="2021-04-15T00:00:00"/>
    <x v="1"/>
    <x v="0"/>
    <x v="20"/>
    <n v="199"/>
    <n v="3184"/>
  </r>
  <r>
    <d v="2021-04-15T00:00:00"/>
    <x v="2"/>
    <x v="0"/>
    <x v="21"/>
    <n v="322"/>
    <n v="3542"/>
  </r>
  <r>
    <d v="2021-04-15T00:00:00"/>
    <x v="3"/>
    <x v="0"/>
    <x v="4"/>
    <n v="161"/>
    <n v="1288"/>
  </r>
  <r>
    <d v="2021-04-15T00:00:00"/>
    <x v="4"/>
    <x v="0"/>
    <x v="3"/>
    <n v="109"/>
    <n v="654"/>
  </r>
  <r>
    <d v="2021-04-15T00:00:00"/>
    <x v="5"/>
    <x v="0"/>
    <x v="6"/>
    <n v="122"/>
    <n v="244"/>
  </r>
  <r>
    <d v="2021-04-15T00:00:00"/>
    <x v="6"/>
    <x v="0"/>
    <x v="5"/>
    <n v="96"/>
    <n v="288"/>
  </r>
  <r>
    <d v="2021-04-15T00:00:00"/>
    <x v="7"/>
    <x v="0"/>
    <x v="7"/>
    <n v="73"/>
    <n v="0"/>
  </r>
  <r>
    <d v="2021-04-15T00:00:00"/>
    <x v="8"/>
    <x v="0"/>
    <x v="6"/>
    <n v="225"/>
    <n v="450"/>
  </r>
  <r>
    <d v="2021-04-15T00:00:00"/>
    <x v="9"/>
    <x v="0"/>
    <x v="13"/>
    <n v="559"/>
    <n v="559"/>
  </r>
  <r>
    <d v="2021-04-15T00:00:00"/>
    <x v="10"/>
    <x v="0"/>
    <x v="31"/>
    <n v="3199"/>
    <n v="95970"/>
  </r>
  <r>
    <d v="2021-04-15T00:00:00"/>
    <x v="11"/>
    <x v="0"/>
    <x v="20"/>
    <n v="371"/>
    <n v="5936"/>
  </r>
  <r>
    <d v="2021-04-15T00:00:00"/>
    <x v="12"/>
    <x v="0"/>
    <x v="4"/>
    <n v="2300"/>
    <n v="18400"/>
  </r>
  <r>
    <d v="2021-04-15T00:00:00"/>
    <x v="13"/>
    <x v="0"/>
    <x v="10"/>
    <n v="499"/>
    <n v="3493"/>
  </r>
  <r>
    <d v="2021-04-15T00:00:00"/>
    <x v="14"/>
    <x v="0"/>
    <x v="10"/>
    <n v="299"/>
    <n v="2093"/>
  </r>
  <r>
    <d v="2021-04-15T00:00:00"/>
    <x v="15"/>
    <x v="0"/>
    <x v="6"/>
    <n v="901"/>
    <n v="1802"/>
  </r>
  <r>
    <d v="2021-04-15T00:00:00"/>
    <x v="16"/>
    <x v="0"/>
    <x v="5"/>
    <n v="929"/>
    <n v="2787"/>
  </r>
  <r>
    <d v="2021-04-15T00:00:00"/>
    <x v="17"/>
    <x v="0"/>
    <x v="13"/>
    <n v="1030"/>
    <n v="1030"/>
  </r>
  <r>
    <d v="2021-04-15T00:00:00"/>
    <x v="18"/>
    <x v="0"/>
    <x v="7"/>
    <n v="1222"/>
    <n v="0"/>
  </r>
  <r>
    <d v="2021-04-15T00:00:00"/>
    <x v="19"/>
    <x v="0"/>
    <x v="6"/>
    <n v="649"/>
    <n v="1298"/>
  </r>
  <r>
    <d v="2021-04-15T00:00:00"/>
    <x v="20"/>
    <x v="0"/>
    <x v="31"/>
    <n v="1800"/>
    <n v="54000"/>
  </r>
  <r>
    <d v="2021-04-15T00:00:00"/>
    <x v="21"/>
    <x v="0"/>
    <x v="23"/>
    <n v="345"/>
    <n v="6210"/>
  </r>
  <r>
    <d v="2021-04-15T00:00:00"/>
    <x v="22"/>
    <x v="0"/>
    <x v="9"/>
    <n v="350"/>
    <n v="3500"/>
  </r>
  <r>
    <d v="2021-04-15T00:00:00"/>
    <x v="23"/>
    <x v="0"/>
    <x v="21"/>
    <n v="1575"/>
    <n v="17325"/>
  </r>
  <r>
    <d v="2021-04-15T00:00:00"/>
    <x v="24"/>
    <x v="0"/>
    <x v="10"/>
    <n v="1045"/>
    <n v="7315"/>
  </r>
  <r>
    <d v="2021-04-15T00:00:00"/>
    <x v="25"/>
    <x v="0"/>
    <x v="12"/>
    <n v="1186"/>
    <n v="4744"/>
  </r>
  <r>
    <d v="2021-04-15T00:00:00"/>
    <x v="26"/>
    <x v="0"/>
    <x v="6"/>
    <n v="374"/>
    <n v="748"/>
  </r>
  <r>
    <d v="2021-04-15T00:00:00"/>
    <x v="27"/>
    <x v="0"/>
    <x v="13"/>
    <n v="1500"/>
    <n v="1500"/>
  </r>
  <r>
    <d v="2021-04-15T00:00:00"/>
    <x v="28"/>
    <x v="0"/>
    <x v="13"/>
    <n v="1800"/>
    <n v="1800"/>
  </r>
  <r>
    <d v="2021-04-15T00:00:00"/>
    <x v="29"/>
    <x v="0"/>
    <x v="7"/>
    <n v="1477"/>
    <n v="0"/>
  </r>
  <r>
    <d v="2021-04-15T00:00:00"/>
    <x v="0"/>
    <x v="1"/>
    <x v="28"/>
    <n v="210"/>
    <n v="3990"/>
  </r>
  <r>
    <d v="2021-04-15T00:00:00"/>
    <x v="1"/>
    <x v="1"/>
    <x v="21"/>
    <n v="199"/>
    <n v="2189"/>
  </r>
  <r>
    <d v="2021-04-15T00:00:00"/>
    <x v="2"/>
    <x v="1"/>
    <x v="4"/>
    <n v="322"/>
    <n v="2576"/>
  </r>
  <r>
    <d v="2021-04-15T00:00:00"/>
    <x v="3"/>
    <x v="1"/>
    <x v="3"/>
    <n v="161"/>
    <n v="966"/>
  </r>
  <r>
    <d v="2021-04-15T00:00:00"/>
    <x v="4"/>
    <x v="1"/>
    <x v="5"/>
    <n v="109"/>
    <n v="327"/>
  </r>
  <r>
    <d v="2021-04-15T00:00:00"/>
    <x v="5"/>
    <x v="1"/>
    <x v="13"/>
    <n v="122"/>
    <n v="122"/>
  </r>
  <r>
    <d v="2021-04-15T00:00:00"/>
    <x v="6"/>
    <x v="1"/>
    <x v="6"/>
    <n v="96"/>
    <n v="192"/>
  </r>
  <r>
    <d v="2021-04-15T00:00:00"/>
    <x v="7"/>
    <x v="1"/>
    <x v="7"/>
    <n v="73"/>
    <n v="0"/>
  </r>
  <r>
    <d v="2021-04-15T00:00:00"/>
    <x v="8"/>
    <x v="1"/>
    <x v="13"/>
    <n v="225"/>
    <n v="225"/>
  </r>
  <r>
    <d v="2021-04-15T00:00:00"/>
    <x v="9"/>
    <x v="1"/>
    <x v="7"/>
    <n v="559"/>
    <n v="0"/>
  </r>
  <r>
    <d v="2021-04-15T00:00:00"/>
    <x v="10"/>
    <x v="1"/>
    <x v="0"/>
    <n v="3199"/>
    <n v="83174"/>
  </r>
  <r>
    <d v="2021-04-15T00:00:00"/>
    <x v="11"/>
    <x v="1"/>
    <x v="5"/>
    <n v="371"/>
    <n v="1113"/>
  </r>
  <r>
    <d v="2021-04-15T00:00:00"/>
    <x v="12"/>
    <x v="1"/>
    <x v="2"/>
    <n v="2300"/>
    <n v="20700"/>
  </r>
  <r>
    <d v="2021-04-15T00:00:00"/>
    <x v="13"/>
    <x v="1"/>
    <x v="4"/>
    <n v="499"/>
    <n v="3992"/>
  </r>
  <r>
    <d v="2021-04-15T00:00:00"/>
    <x v="14"/>
    <x v="1"/>
    <x v="7"/>
    <n v="299"/>
    <n v="0"/>
  </r>
  <r>
    <d v="2021-04-15T00:00:00"/>
    <x v="15"/>
    <x v="1"/>
    <x v="7"/>
    <n v="901"/>
    <n v="0"/>
  </r>
  <r>
    <d v="2021-04-15T00:00:00"/>
    <x v="16"/>
    <x v="1"/>
    <x v="6"/>
    <n v="929"/>
    <n v="1858"/>
  </r>
  <r>
    <d v="2021-04-15T00:00:00"/>
    <x v="17"/>
    <x v="1"/>
    <x v="7"/>
    <n v="1030"/>
    <n v="0"/>
  </r>
  <r>
    <d v="2021-04-15T00:00:00"/>
    <x v="18"/>
    <x v="1"/>
    <x v="7"/>
    <n v="1222"/>
    <n v="0"/>
  </r>
  <r>
    <d v="2021-04-15T00:00:00"/>
    <x v="19"/>
    <x v="1"/>
    <x v="7"/>
    <n v="649"/>
    <n v="0"/>
  </r>
  <r>
    <d v="2021-04-15T00:00:00"/>
    <x v="20"/>
    <x v="1"/>
    <x v="23"/>
    <n v="1800"/>
    <n v="32400"/>
  </r>
  <r>
    <d v="2021-04-15T00:00:00"/>
    <x v="21"/>
    <x v="1"/>
    <x v="1"/>
    <n v="345"/>
    <n v="4485"/>
  </r>
  <r>
    <d v="2021-04-15T00:00:00"/>
    <x v="22"/>
    <x v="1"/>
    <x v="4"/>
    <n v="350"/>
    <n v="2800"/>
  </r>
  <r>
    <d v="2021-04-15T00:00:00"/>
    <x v="23"/>
    <x v="1"/>
    <x v="10"/>
    <n v="1575"/>
    <n v="11025"/>
  </r>
  <r>
    <d v="2021-04-15T00:00:00"/>
    <x v="24"/>
    <x v="1"/>
    <x v="5"/>
    <n v="1045"/>
    <n v="3135"/>
  </r>
  <r>
    <d v="2021-04-15T00:00:00"/>
    <x v="25"/>
    <x v="1"/>
    <x v="11"/>
    <n v="1186"/>
    <n v="5930"/>
  </r>
  <r>
    <d v="2021-04-15T00:00:00"/>
    <x v="26"/>
    <x v="1"/>
    <x v="7"/>
    <n v="374"/>
    <n v="0"/>
  </r>
  <r>
    <d v="2021-04-15T00:00:00"/>
    <x v="27"/>
    <x v="1"/>
    <x v="13"/>
    <n v="1500"/>
    <n v="1500"/>
  </r>
  <r>
    <d v="2021-04-15T00:00:00"/>
    <x v="28"/>
    <x v="1"/>
    <x v="7"/>
    <n v="1800"/>
    <n v="0"/>
  </r>
  <r>
    <d v="2021-04-15T00:00:00"/>
    <x v="29"/>
    <x v="1"/>
    <x v="7"/>
    <n v="1477"/>
    <n v="0"/>
  </r>
  <r>
    <d v="2021-04-15T00:00:00"/>
    <x v="0"/>
    <x v="2"/>
    <x v="15"/>
    <n v="210"/>
    <n v="2520"/>
  </r>
  <r>
    <d v="2021-04-15T00:00:00"/>
    <x v="1"/>
    <x v="2"/>
    <x v="11"/>
    <n v="199"/>
    <n v="995"/>
  </r>
  <r>
    <d v="2021-04-15T00:00:00"/>
    <x v="2"/>
    <x v="2"/>
    <x v="5"/>
    <n v="322"/>
    <n v="966"/>
  </r>
  <r>
    <d v="2021-04-15T00:00:00"/>
    <x v="3"/>
    <x v="2"/>
    <x v="12"/>
    <n v="161"/>
    <n v="644"/>
  </r>
  <r>
    <d v="2021-04-15T00:00:00"/>
    <x v="4"/>
    <x v="2"/>
    <x v="6"/>
    <n v="109"/>
    <n v="218"/>
  </r>
  <r>
    <d v="2021-04-15T00:00:00"/>
    <x v="5"/>
    <x v="2"/>
    <x v="6"/>
    <n v="122"/>
    <n v="244"/>
  </r>
  <r>
    <d v="2021-04-15T00:00:00"/>
    <x v="6"/>
    <x v="2"/>
    <x v="6"/>
    <n v="96"/>
    <n v="192"/>
  </r>
  <r>
    <d v="2021-04-15T00:00:00"/>
    <x v="7"/>
    <x v="2"/>
    <x v="7"/>
    <n v="73"/>
    <n v="0"/>
  </r>
  <r>
    <d v="2021-04-15T00:00:00"/>
    <x v="8"/>
    <x v="2"/>
    <x v="6"/>
    <n v="225"/>
    <n v="450"/>
  </r>
  <r>
    <d v="2021-04-15T00:00:00"/>
    <x v="9"/>
    <x v="2"/>
    <x v="13"/>
    <n v="559"/>
    <n v="559"/>
  </r>
  <r>
    <d v="2021-04-15T00:00:00"/>
    <x v="10"/>
    <x v="2"/>
    <x v="13"/>
    <n v="3199"/>
    <n v="3199"/>
  </r>
  <r>
    <d v="2021-04-15T00:00:00"/>
    <x v="11"/>
    <x v="2"/>
    <x v="20"/>
    <n v="371"/>
    <n v="5936"/>
  </r>
  <r>
    <d v="2021-04-15T00:00:00"/>
    <x v="12"/>
    <x v="2"/>
    <x v="5"/>
    <n v="2300"/>
    <n v="6900"/>
  </r>
  <r>
    <d v="2021-04-15T00:00:00"/>
    <x v="13"/>
    <x v="2"/>
    <x v="12"/>
    <n v="499"/>
    <n v="1996"/>
  </r>
  <r>
    <d v="2021-04-15T00:00:00"/>
    <x v="14"/>
    <x v="2"/>
    <x v="3"/>
    <n v="299"/>
    <n v="1794"/>
  </r>
  <r>
    <d v="2021-04-15T00:00:00"/>
    <x v="15"/>
    <x v="2"/>
    <x v="5"/>
    <n v="901"/>
    <n v="2703"/>
  </r>
  <r>
    <d v="2021-04-15T00:00:00"/>
    <x v="16"/>
    <x v="2"/>
    <x v="6"/>
    <n v="929"/>
    <n v="1858"/>
  </r>
  <r>
    <d v="2021-04-15T00:00:00"/>
    <x v="17"/>
    <x v="2"/>
    <x v="6"/>
    <n v="1030"/>
    <n v="2060"/>
  </r>
  <r>
    <d v="2021-04-15T00:00:00"/>
    <x v="18"/>
    <x v="2"/>
    <x v="13"/>
    <n v="1222"/>
    <n v="1222"/>
  </r>
  <r>
    <d v="2021-04-15T00:00:00"/>
    <x v="19"/>
    <x v="2"/>
    <x v="5"/>
    <n v="649"/>
    <n v="1947"/>
  </r>
  <r>
    <d v="2021-04-15T00:00:00"/>
    <x v="20"/>
    <x v="2"/>
    <x v="2"/>
    <n v="1800"/>
    <n v="16200"/>
  </r>
  <r>
    <d v="2021-04-15T00:00:00"/>
    <x v="21"/>
    <x v="2"/>
    <x v="6"/>
    <n v="345"/>
    <n v="690"/>
  </r>
  <r>
    <d v="2021-04-15T00:00:00"/>
    <x v="22"/>
    <x v="2"/>
    <x v="3"/>
    <n v="350"/>
    <n v="2100"/>
  </r>
  <r>
    <d v="2021-04-15T00:00:00"/>
    <x v="23"/>
    <x v="2"/>
    <x v="6"/>
    <n v="1575"/>
    <n v="3150"/>
  </r>
  <r>
    <d v="2021-04-15T00:00:00"/>
    <x v="24"/>
    <x v="2"/>
    <x v="11"/>
    <n v="1045"/>
    <n v="5225"/>
  </r>
  <r>
    <d v="2021-04-15T00:00:00"/>
    <x v="25"/>
    <x v="2"/>
    <x v="13"/>
    <n v="1186"/>
    <n v="1186"/>
  </r>
  <r>
    <d v="2021-04-15T00:00:00"/>
    <x v="26"/>
    <x v="2"/>
    <x v="11"/>
    <n v="374"/>
    <n v="1870"/>
  </r>
  <r>
    <d v="2021-04-15T00:00:00"/>
    <x v="27"/>
    <x v="2"/>
    <x v="13"/>
    <n v="1500"/>
    <n v="1500"/>
  </r>
  <r>
    <d v="2021-04-15T00:00:00"/>
    <x v="28"/>
    <x v="2"/>
    <x v="6"/>
    <n v="1800"/>
    <n v="3600"/>
  </r>
  <r>
    <d v="2021-04-15T00:00:00"/>
    <x v="29"/>
    <x v="2"/>
    <x v="7"/>
    <n v="1477"/>
    <n v="0"/>
  </r>
  <r>
    <m/>
    <x v="30"/>
    <x v="3"/>
    <x v="38"/>
    <m/>
    <m/>
  </r>
  <r>
    <m/>
    <x v="30"/>
    <x v="3"/>
    <x v="3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x v="0"/>
    <n v="26"/>
    <n v="210"/>
    <n v="5460"/>
    <x v="0"/>
  </r>
  <r>
    <x v="0"/>
    <x v="1"/>
    <x v="0"/>
    <n v="13"/>
    <n v="199"/>
    <n v="2587"/>
    <x v="0"/>
  </r>
  <r>
    <x v="0"/>
    <x v="2"/>
    <x v="0"/>
    <n v="9"/>
    <n v="322"/>
    <n v="2898"/>
    <x v="0"/>
  </r>
  <r>
    <x v="0"/>
    <x v="3"/>
    <x v="0"/>
    <n v="6"/>
    <n v="161"/>
    <n v="966"/>
    <x v="0"/>
  </r>
  <r>
    <x v="0"/>
    <x v="4"/>
    <x v="0"/>
    <n v="8"/>
    <n v="109"/>
    <n v="872"/>
    <x v="0"/>
  </r>
  <r>
    <x v="0"/>
    <x v="5"/>
    <x v="0"/>
    <n v="3"/>
    <n v="122"/>
    <n v="366"/>
    <x v="0"/>
  </r>
  <r>
    <x v="0"/>
    <x v="6"/>
    <x v="0"/>
    <n v="3"/>
    <n v="96"/>
    <n v="288"/>
    <x v="0"/>
  </r>
  <r>
    <x v="0"/>
    <x v="7"/>
    <x v="0"/>
    <n v="2"/>
    <n v="73"/>
    <n v="146"/>
    <x v="0"/>
  </r>
  <r>
    <x v="0"/>
    <x v="8"/>
    <x v="0"/>
    <n v="0"/>
    <n v="225"/>
    <n v="0"/>
    <x v="0"/>
  </r>
  <r>
    <x v="0"/>
    <x v="9"/>
    <x v="0"/>
    <n v="0"/>
    <n v="559"/>
    <n v="0"/>
    <x v="0"/>
  </r>
  <r>
    <x v="0"/>
    <x v="10"/>
    <x v="0"/>
    <n v="31"/>
    <n v="3199"/>
    <n v="99169"/>
    <x v="0"/>
  </r>
  <r>
    <x v="0"/>
    <x v="11"/>
    <x v="0"/>
    <n v="10"/>
    <n v="371"/>
    <n v="3710"/>
    <x v="0"/>
  </r>
  <r>
    <x v="0"/>
    <x v="12"/>
    <x v="0"/>
    <n v="10"/>
    <n v="2300"/>
    <n v="23000"/>
    <x v="0"/>
  </r>
  <r>
    <x v="0"/>
    <x v="13"/>
    <x v="0"/>
    <n v="7"/>
    <n v="499"/>
    <n v="3493"/>
    <x v="0"/>
  </r>
  <r>
    <x v="0"/>
    <x v="14"/>
    <x v="0"/>
    <n v="5"/>
    <n v="299"/>
    <n v="1495"/>
    <x v="0"/>
  </r>
  <r>
    <x v="0"/>
    <x v="15"/>
    <x v="0"/>
    <n v="5"/>
    <n v="901"/>
    <n v="4505"/>
    <x v="0"/>
  </r>
  <r>
    <x v="0"/>
    <x v="16"/>
    <x v="0"/>
    <n v="3"/>
    <n v="929"/>
    <n v="2787"/>
    <x v="0"/>
  </r>
  <r>
    <x v="0"/>
    <x v="17"/>
    <x v="0"/>
    <n v="2"/>
    <n v="1030"/>
    <n v="2060"/>
    <x v="0"/>
  </r>
  <r>
    <x v="0"/>
    <x v="18"/>
    <x v="0"/>
    <n v="0"/>
    <n v="1222"/>
    <n v="0"/>
    <x v="0"/>
  </r>
  <r>
    <x v="0"/>
    <x v="19"/>
    <x v="0"/>
    <n v="2"/>
    <n v="649"/>
    <n v="1298"/>
    <x v="0"/>
  </r>
  <r>
    <x v="0"/>
    <x v="20"/>
    <x v="0"/>
    <n v="26"/>
    <n v="1800"/>
    <n v="46800"/>
    <x v="0"/>
  </r>
  <r>
    <x v="0"/>
    <x v="21"/>
    <x v="0"/>
    <n v="13"/>
    <n v="345"/>
    <n v="4485"/>
    <x v="0"/>
  </r>
  <r>
    <x v="0"/>
    <x v="22"/>
    <x v="0"/>
    <n v="9"/>
    <n v="350"/>
    <n v="3150"/>
    <x v="0"/>
  </r>
  <r>
    <x v="0"/>
    <x v="23"/>
    <x v="0"/>
    <n v="7"/>
    <n v="1575"/>
    <n v="11025"/>
    <x v="0"/>
  </r>
  <r>
    <x v="0"/>
    <x v="24"/>
    <x v="0"/>
    <n v="4"/>
    <n v="1045"/>
    <n v="4180"/>
    <x v="0"/>
  </r>
  <r>
    <x v="0"/>
    <x v="25"/>
    <x v="0"/>
    <n v="2"/>
    <n v="1186"/>
    <n v="2372"/>
    <x v="0"/>
  </r>
  <r>
    <x v="0"/>
    <x v="26"/>
    <x v="0"/>
    <n v="3"/>
    <n v="374"/>
    <n v="1122"/>
    <x v="0"/>
  </r>
  <r>
    <x v="0"/>
    <x v="27"/>
    <x v="0"/>
    <n v="1"/>
    <n v="1500"/>
    <n v="1500"/>
    <x v="0"/>
  </r>
  <r>
    <x v="0"/>
    <x v="28"/>
    <x v="0"/>
    <n v="0"/>
    <n v="1800"/>
    <n v="0"/>
    <x v="0"/>
  </r>
  <r>
    <x v="0"/>
    <x v="29"/>
    <x v="0"/>
    <n v="2"/>
    <n v="1477"/>
    <n v="2954"/>
    <x v="0"/>
  </r>
  <r>
    <x v="0"/>
    <x v="0"/>
    <x v="1"/>
    <n v="17"/>
    <n v="210"/>
    <n v="3570"/>
    <x v="0"/>
  </r>
  <r>
    <x v="0"/>
    <x v="1"/>
    <x v="1"/>
    <n v="12"/>
    <n v="199"/>
    <n v="2388"/>
    <x v="0"/>
  </r>
  <r>
    <x v="0"/>
    <x v="2"/>
    <x v="1"/>
    <n v="8"/>
    <n v="322"/>
    <n v="2576"/>
    <x v="0"/>
  </r>
  <r>
    <x v="0"/>
    <x v="3"/>
    <x v="1"/>
    <n v="5"/>
    <n v="161"/>
    <n v="805"/>
    <x v="0"/>
  </r>
  <r>
    <x v="0"/>
    <x v="4"/>
    <x v="1"/>
    <n v="5"/>
    <n v="109"/>
    <n v="545"/>
    <x v="0"/>
  </r>
  <r>
    <x v="0"/>
    <x v="5"/>
    <x v="1"/>
    <n v="2"/>
    <n v="122"/>
    <n v="244"/>
    <x v="0"/>
  </r>
  <r>
    <x v="0"/>
    <x v="6"/>
    <x v="1"/>
    <n v="3"/>
    <n v="96"/>
    <n v="288"/>
    <x v="0"/>
  </r>
  <r>
    <x v="0"/>
    <x v="7"/>
    <x v="1"/>
    <n v="1"/>
    <n v="73"/>
    <n v="73"/>
    <x v="0"/>
  </r>
  <r>
    <x v="0"/>
    <x v="8"/>
    <x v="1"/>
    <n v="0"/>
    <n v="225"/>
    <n v="0"/>
    <x v="0"/>
  </r>
  <r>
    <x v="0"/>
    <x v="9"/>
    <x v="1"/>
    <n v="0"/>
    <n v="559"/>
    <n v="0"/>
    <x v="0"/>
  </r>
  <r>
    <x v="0"/>
    <x v="10"/>
    <x v="1"/>
    <n v="14"/>
    <n v="3199"/>
    <n v="44786"/>
    <x v="0"/>
  </r>
  <r>
    <x v="0"/>
    <x v="11"/>
    <x v="1"/>
    <n v="13"/>
    <n v="371"/>
    <n v="4823"/>
    <x v="0"/>
  </r>
  <r>
    <x v="0"/>
    <x v="12"/>
    <x v="1"/>
    <n v="8"/>
    <n v="2300"/>
    <n v="18400"/>
    <x v="0"/>
  </r>
  <r>
    <x v="0"/>
    <x v="13"/>
    <x v="1"/>
    <n v="1"/>
    <n v="499"/>
    <n v="499"/>
    <x v="0"/>
  </r>
  <r>
    <x v="0"/>
    <x v="14"/>
    <x v="1"/>
    <n v="2"/>
    <n v="299"/>
    <n v="598"/>
    <x v="0"/>
  </r>
  <r>
    <x v="0"/>
    <x v="15"/>
    <x v="1"/>
    <n v="0"/>
    <n v="901"/>
    <n v="0"/>
    <x v="0"/>
  </r>
  <r>
    <x v="0"/>
    <x v="16"/>
    <x v="1"/>
    <n v="4"/>
    <n v="929"/>
    <n v="3716"/>
    <x v="0"/>
  </r>
  <r>
    <x v="0"/>
    <x v="17"/>
    <x v="1"/>
    <n v="1"/>
    <n v="1030"/>
    <n v="1030"/>
    <x v="0"/>
  </r>
  <r>
    <x v="0"/>
    <x v="18"/>
    <x v="1"/>
    <n v="0"/>
    <n v="1222"/>
    <n v="0"/>
    <x v="0"/>
  </r>
  <r>
    <x v="0"/>
    <x v="19"/>
    <x v="1"/>
    <n v="0"/>
    <n v="649"/>
    <n v="0"/>
    <x v="0"/>
  </r>
  <r>
    <x v="0"/>
    <x v="20"/>
    <x v="1"/>
    <n v="20"/>
    <n v="1800"/>
    <n v="36000"/>
    <x v="0"/>
  </r>
  <r>
    <x v="0"/>
    <x v="21"/>
    <x v="1"/>
    <n v="8"/>
    <n v="345"/>
    <n v="2760"/>
    <x v="0"/>
  </r>
  <r>
    <x v="0"/>
    <x v="22"/>
    <x v="1"/>
    <n v="8"/>
    <n v="350"/>
    <n v="2800"/>
    <x v="0"/>
  </r>
  <r>
    <x v="0"/>
    <x v="23"/>
    <x v="1"/>
    <n v="4"/>
    <n v="1575"/>
    <n v="6300"/>
    <x v="0"/>
  </r>
  <r>
    <x v="0"/>
    <x v="24"/>
    <x v="1"/>
    <n v="3"/>
    <n v="1045"/>
    <n v="3135"/>
    <x v="0"/>
  </r>
  <r>
    <x v="0"/>
    <x v="25"/>
    <x v="1"/>
    <n v="0"/>
    <n v="1186"/>
    <n v="0"/>
    <x v="0"/>
  </r>
  <r>
    <x v="0"/>
    <x v="26"/>
    <x v="1"/>
    <n v="0"/>
    <n v="374"/>
    <n v="0"/>
    <x v="0"/>
  </r>
  <r>
    <x v="0"/>
    <x v="27"/>
    <x v="1"/>
    <n v="0"/>
    <n v="1500"/>
    <n v="0"/>
    <x v="0"/>
  </r>
  <r>
    <x v="0"/>
    <x v="28"/>
    <x v="1"/>
    <n v="0"/>
    <n v="1800"/>
    <n v="0"/>
    <x v="0"/>
  </r>
  <r>
    <x v="0"/>
    <x v="29"/>
    <x v="1"/>
    <n v="1"/>
    <n v="1477"/>
    <n v="1477"/>
    <x v="0"/>
  </r>
  <r>
    <x v="0"/>
    <x v="0"/>
    <x v="2"/>
    <n v="14"/>
    <n v="210"/>
    <n v="2940"/>
    <x v="0"/>
  </r>
  <r>
    <x v="0"/>
    <x v="1"/>
    <x v="2"/>
    <n v="9"/>
    <n v="199"/>
    <n v="1791"/>
    <x v="0"/>
  </r>
  <r>
    <x v="0"/>
    <x v="2"/>
    <x v="2"/>
    <n v="6"/>
    <n v="322"/>
    <n v="1932"/>
    <x v="0"/>
  </r>
  <r>
    <x v="0"/>
    <x v="3"/>
    <x v="2"/>
    <n v="5"/>
    <n v="161"/>
    <n v="805"/>
    <x v="0"/>
  </r>
  <r>
    <x v="0"/>
    <x v="4"/>
    <x v="2"/>
    <n v="2"/>
    <n v="109"/>
    <n v="218"/>
    <x v="0"/>
  </r>
  <r>
    <x v="0"/>
    <x v="5"/>
    <x v="2"/>
    <n v="2"/>
    <n v="122"/>
    <n v="244"/>
    <x v="0"/>
  </r>
  <r>
    <x v="0"/>
    <x v="6"/>
    <x v="2"/>
    <n v="2"/>
    <n v="96"/>
    <n v="192"/>
    <x v="0"/>
  </r>
  <r>
    <x v="0"/>
    <x v="7"/>
    <x v="2"/>
    <n v="1"/>
    <n v="73"/>
    <n v="73"/>
    <x v="0"/>
  </r>
  <r>
    <x v="0"/>
    <x v="8"/>
    <x v="2"/>
    <n v="1"/>
    <n v="225"/>
    <n v="225"/>
    <x v="0"/>
  </r>
  <r>
    <x v="0"/>
    <x v="9"/>
    <x v="2"/>
    <n v="2"/>
    <n v="559"/>
    <n v="1118"/>
    <x v="0"/>
  </r>
  <r>
    <x v="0"/>
    <x v="10"/>
    <x v="2"/>
    <n v="12"/>
    <n v="3199"/>
    <n v="38388"/>
    <x v="0"/>
  </r>
  <r>
    <x v="0"/>
    <x v="11"/>
    <x v="2"/>
    <n v="3"/>
    <n v="371"/>
    <n v="1113"/>
    <x v="0"/>
  </r>
  <r>
    <x v="0"/>
    <x v="12"/>
    <x v="2"/>
    <n v="3"/>
    <n v="2300"/>
    <n v="6900"/>
    <x v="0"/>
  </r>
  <r>
    <x v="0"/>
    <x v="13"/>
    <x v="2"/>
    <n v="8"/>
    <n v="499"/>
    <n v="3992"/>
    <x v="0"/>
  </r>
  <r>
    <x v="0"/>
    <x v="14"/>
    <x v="2"/>
    <n v="4"/>
    <n v="299"/>
    <n v="1196"/>
    <x v="0"/>
  </r>
  <r>
    <x v="0"/>
    <x v="15"/>
    <x v="2"/>
    <n v="4"/>
    <n v="901"/>
    <n v="3604"/>
    <x v="0"/>
  </r>
  <r>
    <x v="0"/>
    <x v="16"/>
    <x v="2"/>
    <n v="2"/>
    <n v="929"/>
    <n v="1858"/>
    <x v="0"/>
  </r>
  <r>
    <x v="0"/>
    <x v="17"/>
    <x v="2"/>
    <n v="2"/>
    <n v="1030"/>
    <n v="2060"/>
    <x v="0"/>
  </r>
  <r>
    <x v="0"/>
    <x v="18"/>
    <x v="2"/>
    <n v="0"/>
    <n v="1222"/>
    <n v="0"/>
    <x v="0"/>
  </r>
  <r>
    <x v="0"/>
    <x v="19"/>
    <x v="2"/>
    <n v="3"/>
    <n v="649"/>
    <n v="1947"/>
    <x v="0"/>
  </r>
  <r>
    <x v="0"/>
    <x v="20"/>
    <x v="2"/>
    <n v="9"/>
    <n v="1800"/>
    <n v="16200"/>
    <x v="0"/>
  </r>
  <r>
    <x v="0"/>
    <x v="21"/>
    <x v="2"/>
    <n v="7"/>
    <n v="345"/>
    <n v="2415"/>
    <x v="0"/>
  </r>
  <r>
    <x v="0"/>
    <x v="22"/>
    <x v="2"/>
    <n v="6"/>
    <n v="350"/>
    <n v="2100"/>
    <x v="0"/>
  </r>
  <r>
    <x v="0"/>
    <x v="23"/>
    <x v="2"/>
    <n v="4"/>
    <n v="1575"/>
    <n v="6300"/>
    <x v="0"/>
  </r>
  <r>
    <x v="0"/>
    <x v="24"/>
    <x v="2"/>
    <n v="4"/>
    <n v="1045"/>
    <n v="4180"/>
    <x v="0"/>
  </r>
  <r>
    <x v="0"/>
    <x v="25"/>
    <x v="2"/>
    <n v="3"/>
    <n v="1186"/>
    <n v="3558"/>
    <x v="0"/>
  </r>
  <r>
    <x v="0"/>
    <x v="26"/>
    <x v="2"/>
    <n v="4"/>
    <n v="374"/>
    <n v="1496"/>
    <x v="0"/>
  </r>
  <r>
    <x v="0"/>
    <x v="27"/>
    <x v="2"/>
    <n v="2"/>
    <n v="1500"/>
    <n v="3000"/>
    <x v="0"/>
  </r>
  <r>
    <x v="0"/>
    <x v="28"/>
    <x v="2"/>
    <n v="0"/>
    <n v="1800"/>
    <n v="0"/>
    <x v="0"/>
  </r>
  <r>
    <x v="0"/>
    <x v="29"/>
    <x v="2"/>
    <n v="2"/>
    <n v="1477"/>
    <n v="2954"/>
    <x v="0"/>
  </r>
  <r>
    <x v="1"/>
    <x v="0"/>
    <x v="0"/>
    <n v="26"/>
    <n v="210"/>
    <n v="5460"/>
    <x v="1"/>
  </r>
  <r>
    <x v="1"/>
    <x v="1"/>
    <x v="0"/>
    <n v="12"/>
    <n v="199"/>
    <n v="2388"/>
    <x v="1"/>
  </r>
  <r>
    <x v="1"/>
    <x v="2"/>
    <x v="0"/>
    <n v="9"/>
    <n v="322"/>
    <n v="2898"/>
    <x v="1"/>
  </r>
  <r>
    <x v="1"/>
    <x v="3"/>
    <x v="0"/>
    <n v="6"/>
    <n v="161"/>
    <n v="966"/>
    <x v="1"/>
  </r>
  <r>
    <x v="1"/>
    <x v="4"/>
    <x v="0"/>
    <n v="8"/>
    <n v="109"/>
    <n v="872"/>
    <x v="1"/>
  </r>
  <r>
    <x v="1"/>
    <x v="5"/>
    <x v="0"/>
    <n v="4"/>
    <n v="122"/>
    <n v="488"/>
    <x v="1"/>
  </r>
  <r>
    <x v="1"/>
    <x v="6"/>
    <x v="0"/>
    <n v="3"/>
    <n v="96"/>
    <n v="288"/>
    <x v="1"/>
  </r>
  <r>
    <x v="1"/>
    <x v="7"/>
    <x v="0"/>
    <n v="0"/>
    <n v="73"/>
    <n v="0"/>
    <x v="1"/>
  </r>
  <r>
    <x v="1"/>
    <x v="8"/>
    <x v="0"/>
    <n v="2"/>
    <n v="225"/>
    <n v="450"/>
    <x v="1"/>
  </r>
  <r>
    <x v="1"/>
    <x v="9"/>
    <x v="0"/>
    <n v="0"/>
    <n v="559"/>
    <n v="0"/>
    <x v="1"/>
  </r>
  <r>
    <x v="1"/>
    <x v="10"/>
    <x v="0"/>
    <n v="28"/>
    <n v="3199"/>
    <n v="89572"/>
    <x v="1"/>
  </r>
  <r>
    <x v="1"/>
    <x v="11"/>
    <x v="0"/>
    <n v="14"/>
    <n v="371"/>
    <n v="5194"/>
    <x v="1"/>
  </r>
  <r>
    <x v="1"/>
    <x v="12"/>
    <x v="0"/>
    <n v="10"/>
    <n v="2300"/>
    <n v="23000"/>
    <x v="1"/>
  </r>
  <r>
    <x v="1"/>
    <x v="13"/>
    <x v="0"/>
    <n v="9"/>
    <n v="499"/>
    <n v="4491"/>
    <x v="1"/>
  </r>
  <r>
    <x v="1"/>
    <x v="14"/>
    <x v="0"/>
    <n v="7"/>
    <n v="299"/>
    <n v="2093"/>
    <x v="1"/>
  </r>
  <r>
    <x v="1"/>
    <x v="15"/>
    <x v="0"/>
    <n v="5"/>
    <n v="901"/>
    <n v="4505"/>
    <x v="1"/>
  </r>
  <r>
    <x v="1"/>
    <x v="16"/>
    <x v="0"/>
    <n v="3"/>
    <n v="929"/>
    <n v="2787"/>
    <x v="1"/>
  </r>
  <r>
    <x v="1"/>
    <x v="17"/>
    <x v="0"/>
    <n v="0"/>
    <n v="1030"/>
    <n v="0"/>
    <x v="1"/>
  </r>
  <r>
    <x v="1"/>
    <x v="18"/>
    <x v="0"/>
    <n v="1"/>
    <n v="1222"/>
    <n v="1222"/>
    <x v="1"/>
  </r>
  <r>
    <x v="1"/>
    <x v="19"/>
    <x v="0"/>
    <n v="3"/>
    <n v="649"/>
    <n v="1947"/>
    <x v="1"/>
  </r>
  <r>
    <x v="1"/>
    <x v="20"/>
    <x v="0"/>
    <n v="32"/>
    <n v="1800"/>
    <n v="57600"/>
    <x v="1"/>
  </r>
  <r>
    <x v="1"/>
    <x v="21"/>
    <x v="0"/>
    <n v="16"/>
    <n v="345"/>
    <n v="5520"/>
    <x v="1"/>
  </r>
  <r>
    <x v="1"/>
    <x v="22"/>
    <x v="0"/>
    <n v="11"/>
    <n v="350"/>
    <n v="3850"/>
    <x v="1"/>
  </r>
  <r>
    <x v="1"/>
    <x v="23"/>
    <x v="0"/>
    <n v="7"/>
    <n v="1575"/>
    <n v="11025"/>
    <x v="1"/>
  </r>
  <r>
    <x v="1"/>
    <x v="24"/>
    <x v="0"/>
    <n v="6"/>
    <n v="1045"/>
    <n v="6270"/>
    <x v="1"/>
  </r>
  <r>
    <x v="1"/>
    <x v="25"/>
    <x v="0"/>
    <n v="3"/>
    <n v="1186"/>
    <n v="3558"/>
    <x v="1"/>
  </r>
  <r>
    <x v="1"/>
    <x v="26"/>
    <x v="0"/>
    <n v="4"/>
    <n v="374"/>
    <n v="1496"/>
    <x v="1"/>
  </r>
  <r>
    <x v="1"/>
    <x v="27"/>
    <x v="0"/>
    <n v="1"/>
    <n v="1500"/>
    <n v="1500"/>
    <x v="1"/>
  </r>
  <r>
    <x v="1"/>
    <x v="28"/>
    <x v="0"/>
    <n v="0"/>
    <n v="1800"/>
    <n v="0"/>
    <x v="1"/>
  </r>
  <r>
    <x v="1"/>
    <x v="29"/>
    <x v="0"/>
    <n v="0"/>
    <n v="1477"/>
    <n v="0"/>
    <x v="1"/>
  </r>
  <r>
    <x v="1"/>
    <x v="0"/>
    <x v="1"/>
    <n v="23"/>
    <n v="210"/>
    <n v="4830"/>
    <x v="1"/>
  </r>
  <r>
    <x v="1"/>
    <x v="1"/>
    <x v="1"/>
    <n v="9"/>
    <n v="199"/>
    <n v="1791"/>
    <x v="1"/>
  </r>
  <r>
    <x v="1"/>
    <x v="2"/>
    <x v="1"/>
    <n v="6"/>
    <n v="322"/>
    <n v="1932"/>
    <x v="1"/>
  </r>
  <r>
    <x v="1"/>
    <x v="3"/>
    <x v="1"/>
    <n v="5"/>
    <n v="161"/>
    <n v="805"/>
    <x v="1"/>
  </r>
  <r>
    <x v="1"/>
    <x v="4"/>
    <x v="1"/>
    <n v="5"/>
    <n v="109"/>
    <n v="545"/>
    <x v="1"/>
  </r>
  <r>
    <x v="1"/>
    <x v="5"/>
    <x v="1"/>
    <n v="4"/>
    <n v="122"/>
    <n v="488"/>
    <x v="1"/>
  </r>
  <r>
    <x v="1"/>
    <x v="6"/>
    <x v="1"/>
    <n v="1"/>
    <n v="96"/>
    <n v="96"/>
    <x v="1"/>
  </r>
  <r>
    <x v="1"/>
    <x v="7"/>
    <x v="1"/>
    <n v="0"/>
    <n v="73"/>
    <n v="0"/>
    <x v="1"/>
  </r>
  <r>
    <x v="1"/>
    <x v="8"/>
    <x v="1"/>
    <n v="1"/>
    <n v="225"/>
    <n v="225"/>
    <x v="1"/>
  </r>
  <r>
    <x v="1"/>
    <x v="9"/>
    <x v="1"/>
    <n v="0"/>
    <n v="559"/>
    <n v="0"/>
    <x v="1"/>
  </r>
  <r>
    <x v="1"/>
    <x v="10"/>
    <x v="1"/>
    <n v="9"/>
    <n v="3199"/>
    <n v="28791"/>
    <x v="1"/>
  </r>
  <r>
    <x v="1"/>
    <x v="11"/>
    <x v="1"/>
    <n v="5"/>
    <n v="371"/>
    <n v="1855"/>
    <x v="1"/>
  </r>
  <r>
    <x v="1"/>
    <x v="12"/>
    <x v="1"/>
    <n v="5"/>
    <n v="2300"/>
    <n v="11500"/>
    <x v="1"/>
  </r>
  <r>
    <x v="1"/>
    <x v="13"/>
    <x v="1"/>
    <n v="1"/>
    <n v="499"/>
    <n v="499"/>
    <x v="1"/>
  </r>
  <r>
    <x v="1"/>
    <x v="14"/>
    <x v="1"/>
    <n v="0"/>
    <n v="299"/>
    <n v="0"/>
    <x v="1"/>
  </r>
  <r>
    <x v="1"/>
    <x v="15"/>
    <x v="1"/>
    <n v="3"/>
    <n v="901"/>
    <n v="2703"/>
    <x v="1"/>
  </r>
  <r>
    <x v="1"/>
    <x v="16"/>
    <x v="1"/>
    <n v="1"/>
    <n v="929"/>
    <n v="929"/>
    <x v="1"/>
  </r>
  <r>
    <x v="1"/>
    <x v="17"/>
    <x v="1"/>
    <n v="0"/>
    <n v="1030"/>
    <n v="0"/>
    <x v="1"/>
  </r>
  <r>
    <x v="1"/>
    <x v="18"/>
    <x v="1"/>
    <n v="1"/>
    <n v="1222"/>
    <n v="1222"/>
    <x v="1"/>
  </r>
  <r>
    <x v="1"/>
    <x v="19"/>
    <x v="1"/>
    <n v="0"/>
    <n v="649"/>
    <n v="0"/>
    <x v="1"/>
  </r>
  <r>
    <x v="1"/>
    <x v="20"/>
    <x v="1"/>
    <n v="18"/>
    <n v="1800"/>
    <n v="32400"/>
    <x v="1"/>
  </r>
  <r>
    <x v="1"/>
    <x v="21"/>
    <x v="1"/>
    <n v="10"/>
    <n v="345"/>
    <n v="3450"/>
    <x v="1"/>
  </r>
  <r>
    <x v="1"/>
    <x v="22"/>
    <x v="1"/>
    <n v="7"/>
    <n v="350"/>
    <n v="2450"/>
    <x v="1"/>
  </r>
  <r>
    <x v="1"/>
    <x v="23"/>
    <x v="1"/>
    <n v="4"/>
    <n v="1575"/>
    <n v="6300"/>
    <x v="1"/>
  </r>
  <r>
    <x v="1"/>
    <x v="24"/>
    <x v="1"/>
    <n v="1"/>
    <n v="1045"/>
    <n v="1045"/>
    <x v="1"/>
  </r>
  <r>
    <x v="1"/>
    <x v="25"/>
    <x v="1"/>
    <n v="0"/>
    <n v="1186"/>
    <n v="0"/>
    <x v="1"/>
  </r>
  <r>
    <x v="1"/>
    <x v="26"/>
    <x v="1"/>
    <n v="1"/>
    <n v="374"/>
    <n v="374"/>
    <x v="1"/>
  </r>
  <r>
    <x v="1"/>
    <x v="27"/>
    <x v="1"/>
    <n v="0"/>
    <n v="1500"/>
    <n v="0"/>
    <x v="1"/>
  </r>
  <r>
    <x v="1"/>
    <x v="28"/>
    <x v="1"/>
    <n v="0"/>
    <n v="1800"/>
    <n v="0"/>
    <x v="1"/>
  </r>
  <r>
    <x v="1"/>
    <x v="29"/>
    <x v="1"/>
    <n v="0"/>
    <n v="1477"/>
    <n v="0"/>
    <x v="1"/>
  </r>
  <r>
    <x v="1"/>
    <x v="0"/>
    <x v="2"/>
    <n v="10"/>
    <n v="210"/>
    <n v="2100"/>
    <x v="1"/>
  </r>
  <r>
    <x v="1"/>
    <x v="1"/>
    <x v="2"/>
    <n v="7"/>
    <n v="199"/>
    <n v="1393"/>
    <x v="1"/>
  </r>
  <r>
    <x v="1"/>
    <x v="2"/>
    <x v="2"/>
    <n v="6"/>
    <n v="322"/>
    <n v="1932"/>
    <x v="1"/>
  </r>
  <r>
    <x v="1"/>
    <x v="3"/>
    <x v="2"/>
    <n v="5"/>
    <n v="161"/>
    <n v="805"/>
    <x v="1"/>
  </r>
  <r>
    <x v="1"/>
    <x v="4"/>
    <x v="2"/>
    <n v="1"/>
    <n v="109"/>
    <n v="109"/>
    <x v="1"/>
  </r>
  <r>
    <x v="1"/>
    <x v="5"/>
    <x v="2"/>
    <n v="2"/>
    <n v="122"/>
    <n v="244"/>
    <x v="1"/>
  </r>
  <r>
    <x v="1"/>
    <x v="6"/>
    <x v="2"/>
    <n v="2"/>
    <n v="96"/>
    <n v="192"/>
    <x v="1"/>
  </r>
  <r>
    <x v="1"/>
    <x v="7"/>
    <x v="2"/>
    <n v="0"/>
    <n v="73"/>
    <n v="0"/>
    <x v="1"/>
  </r>
  <r>
    <x v="1"/>
    <x v="8"/>
    <x v="2"/>
    <n v="2"/>
    <n v="225"/>
    <n v="450"/>
    <x v="1"/>
  </r>
  <r>
    <x v="1"/>
    <x v="9"/>
    <x v="2"/>
    <n v="2"/>
    <n v="559"/>
    <n v="1118"/>
    <x v="1"/>
  </r>
  <r>
    <x v="1"/>
    <x v="10"/>
    <x v="2"/>
    <n v="28"/>
    <n v="3199"/>
    <n v="89572"/>
    <x v="1"/>
  </r>
  <r>
    <x v="1"/>
    <x v="11"/>
    <x v="2"/>
    <n v="7"/>
    <n v="371"/>
    <n v="2597"/>
    <x v="1"/>
  </r>
  <r>
    <x v="1"/>
    <x v="12"/>
    <x v="2"/>
    <n v="5"/>
    <n v="2300"/>
    <n v="11500"/>
    <x v="1"/>
  </r>
  <r>
    <x v="1"/>
    <x v="13"/>
    <x v="2"/>
    <n v="8"/>
    <n v="499"/>
    <n v="3992"/>
    <x v="1"/>
  </r>
  <r>
    <x v="1"/>
    <x v="14"/>
    <x v="2"/>
    <n v="6"/>
    <n v="299"/>
    <n v="1794"/>
    <x v="1"/>
  </r>
  <r>
    <x v="1"/>
    <x v="15"/>
    <x v="2"/>
    <n v="2"/>
    <n v="901"/>
    <n v="1802"/>
    <x v="1"/>
  </r>
  <r>
    <x v="1"/>
    <x v="16"/>
    <x v="2"/>
    <n v="2"/>
    <n v="929"/>
    <n v="1858"/>
    <x v="1"/>
  </r>
  <r>
    <x v="1"/>
    <x v="17"/>
    <x v="2"/>
    <n v="0"/>
    <n v="1030"/>
    <n v="0"/>
    <x v="1"/>
  </r>
  <r>
    <x v="1"/>
    <x v="18"/>
    <x v="2"/>
    <n v="1"/>
    <n v="1222"/>
    <n v="1222"/>
    <x v="1"/>
  </r>
  <r>
    <x v="1"/>
    <x v="19"/>
    <x v="2"/>
    <n v="2"/>
    <n v="649"/>
    <n v="1298"/>
    <x v="1"/>
  </r>
  <r>
    <x v="1"/>
    <x v="20"/>
    <x v="2"/>
    <n v="12"/>
    <n v="1800"/>
    <n v="21600"/>
    <x v="1"/>
  </r>
  <r>
    <x v="1"/>
    <x v="21"/>
    <x v="2"/>
    <n v="2"/>
    <n v="345"/>
    <n v="690"/>
    <x v="1"/>
  </r>
  <r>
    <x v="1"/>
    <x v="22"/>
    <x v="2"/>
    <n v="3"/>
    <n v="350"/>
    <n v="1050"/>
    <x v="1"/>
  </r>
  <r>
    <x v="1"/>
    <x v="23"/>
    <x v="2"/>
    <n v="5"/>
    <n v="1575"/>
    <n v="7875"/>
    <x v="1"/>
  </r>
  <r>
    <x v="1"/>
    <x v="24"/>
    <x v="2"/>
    <n v="6"/>
    <n v="1045"/>
    <n v="6270"/>
    <x v="1"/>
  </r>
  <r>
    <x v="1"/>
    <x v="25"/>
    <x v="2"/>
    <n v="5"/>
    <n v="1186"/>
    <n v="5930"/>
    <x v="1"/>
  </r>
  <r>
    <x v="1"/>
    <x v="26"/>
    <x v="2"/>
    <n v="3"/>
    <n v="374"/>
    <n v="1122"/>
    <x v="1"/>
  </r>
  <r>
    <x v="1"/>
    <x v="27"/>
    <x v="2"/>
    <n v="2"/>
    <n v="1500"/>
    <n v="3000"/>
    <x v="1"/>
  </r>
  <r>
    <x v="1"/>
    <x v="28"/>
    <x v="2"/>
    <n v="0"/>
    <n v="1800"/>
    <n v="0"/>
    <x v="1"/>
  </r>
  <r>
    <x v="1"/>
    <x v="29"/>
    <x v="2"/>
    <n v="1"/>
    <n v="1477"/>
    <n v="1477"/>
    <x v="1"/>
  </r>
  <r>
    <x v="2"/>
    <x v="0"/>
    <x v="0"/>
    <n v="34"/>
    <n v="210"/>
    <n v="7140"/>
    <x v="2"/>
  </r>
  <r>
    <x v="2"/>
    <x v="1"/>
    <x v="0"/>
    <n v="14"/>
    <n v="199"/>
    <n v="2786"/>
    <x v="2"/>
  </r>
  <r>
    <x v="2"/>
    <x v="2"/>
    <x v="0"/>
    <n v="12"/>
    <n v="322"/>
    <n v="3864"/>
    <x v="2"/>
  </r>
  <r>
    <x v="2"/>
    <x v="3"/>
    <x v="0"/>
    <n v="8"/>
    <n v="161"/>
    <n v="1288"/>
    <x v="2"/>
  </r>
  <r>
    <x v="2"/>
    <x v="4"/>
    <x v="0"/>
    <n v="7"/>
    <n v="109"/>
    <n v="763"/>
    <x v="2"/>
  </r>
  <r>
    <x v="2"/>
    <x v="5"/>
    <x v="0"/>
    <n v="5"/>
    <n v="122"/>
    <n v="610"/>
    <x v="2"/>
  </r>
  <r>
    <x v="2"/>
    <x v="6"/>
    <x v="0"/>
    <n v="4"/>
    <n v="96"/>
    <n v="384"/>
    <x v="2"/>
  </r>
  <r>
    <x v="2"/>
    <x v="7"/>
    <x v="0"/>
    <n v="0"/>
    <n v="73"/>
    <n v="0"/>
    <x v="2"/>
  </r>
  <r>
    <x v="2"/>
    <x v="8"/>
    <x v="0"/>
    <n v="0"/>
    <n v="225"/>
    <n v="0"/>
    <x v="2"/>
  </r>
  <r>
    <x v="2"/>
    <x v="9"/>
    <x v="0"/>
    <n v="1"/>
    <n v="559"/>
    <n v="559"/>
    <x v="2"/>
  </r>
  <r>
    <x v="2"/>
    <x v="10"/>
    <x v="0"/>
    <n v="27"/>
    <n v="3199"/>
    <n v="86373"/>
    <x v="2"/>
  </r>
  <r>
    <x v="2"/>
    <x v="11"/>
    <x v="0"/>
    <n v="11"/>
    <n v="371"/>
    <n v="4081"/>
    <x v="2"/>
  </r>
  <r>
    <x v="2"/>
    <x v="12"/>
    <x v="0"/>
    <n v="13"/>
    <n v="2300"/>
    <n v="29900"/>
    <x v="2"/>
  </r>
  <r>
    <x v="2"/>
    <x v="13"/>
    <x v="0"/>
    <n v="11"/>
    <n v="499"/>
    <n v="5489"/>
    <x v="2"/>
  </r>
  <r>
    <x v="2"/>
    <x v="14"/>
    <x v="0"/>
    <n v="6"/>
    <n v="299"/>
    <n v="1794"/>
    <x v="2"/>
  </r>
  <r>
    <x v="2"/>
    <x v="15"/>
    <x v="0"/>
    <n v="4"/>
    <n v="901"/>
    <n v="3604"/>
    <x v="2"/>
  </r>
  <r>
    <x v="2"/>
    <x v="16"/>
    <x v="0"/>
    <n v="2"/>
    <n v="929"/>
    <n v="1858"/>
    <x v="2"/>
  </r>
  <r>
    <x v="2"/>
    <x v="17"/>
    <x v="0"/>
    <n v="2"/>
    <n v="1030"/>
    <n v="2060"/>
    <x v="2"/>
  </r>
  <r>
    <x v="2"/>
    <x v="18"/>
    <x v="0"/>
    <n v="1"/>
    <n v="1222"/>
    <n v="1222"/>
    <x v="2"/>
  </r>
  <r>
    <x v="2"/>
    <x v="19"/>
    <x v="0"/>
    <n v="2"/>
    <n v="649"/>
    <n v="1298"/>
    <x v="2"/>
  </r>
  <r>
    <x v="2"/>
    <x v="20"/>
    <x v="0"/>
    <n v="28"/>
    <n v="1800"/>
    <n v="50400"/>
    <x v="2"/>
  </r>
  <r>
    <x v="2"/>
    <x v="21"/>
    <x v="0"/>
    <n v="16"/>
    <n v="345"/>
    <n v="5520"/>
    <x v="2"/>
  </r>
  <r>
    <x v="2"/>
    <x v="22"/>
    <x v="0"/>
    <n v="10"/>
    <n v="350"/>
    <n v="3500"/>
    <x v="2"/>
  </r>
  <r>
    <x v="2"/>
    <x v="23"/>
    <x v="0"/>
    <n v="8"/>
    <n v="1575"/>
    <n v="12600"/>
    <x v="2"/>
  </r>
  <r>
    <x v="2"/>
    <x v="24"/>
    <x v="0"/>
    <n v="5"/>
    <n v="1045"/>
    <n v="5225"/>
    <x v="2"/>
  </r>
  <r>
    <x v="2"/>
    <x v="25"/>
    <x v="0"/>
    <n v="3"/>
    <n v="1186"/>
    <n v="3558"/>
    <x v="2"/>
  </r>
  <r>
    <x v="2"/>
    <x v="26"/>
    <x v="0"/>
    <n v="4"/>
    <n v="374"/>
    <n v="1496"/>
    <x v="2"/>
  </r>
  <r>
    <x v="2"/>
    <x v="27"/>
    <x v="0"/>
    <n v="2"/>
    <n v="1500"/>
    <n v="3000"/>
    <x v="2"/>
  </r>
  <r>
    <x v="2"/>
    <x v="28"/>
    <x v="0"/>
    <n v="1"/>
    <n v="1800"/>
    <n v="1800"/>
    <x v="2"/>
  </r>
  <r>
    <x v="2"/>
    <x v="29"/>
    <x v="0"/>
    <n v="0"/>
    <n v="1477"/>
    <n v="0"/>
    <x v="2"/>
  </r>
  <r>
    <x v="2"/>
    <x v="0"/>
    <x v="1"/>
    <n v="23"/>
    <n v="210"/>
    <n v="4830"/>
    <x v="2"/>
  </r>
  <r>
    <x v="2"/>
    <x v="1"/>
    <x v="1"/>
    <n v="10"/>
    <n v="199"/>
    <n v="1990"/>
    <x v="2"/>
  </r>
  <r>
    <x v="2"/>
    <x v="2"/>
    <x v="1"/>
    <n v="9"/>
    <n v="322"/>
    <n v="2898"/>
    <x v="2"/>
  </r>
  <r>
    <x v="2"/>
    <x v="3"/>
    <x v="1"/>
    <n v="5"/>
    <n v="161"/>
    <n v="805"/>
    <x v="2"/>
  </r>
  <r>
    <x v="2"/>
    <x v="4"/>
    <x v="1"/>
    <n v="4"/>
    <n v="109"/>
    <n v="436"/>
    <x v="2"/>
  </r>
  <r>
    <x v="2"/>
    <x v="5"/>
    <x v="1"/>
    <n v="4"/>
    <n v="122"/>
    <n v="488"/>
    <x v="2"/>
  </r>
  <r>
    <x v="2"/>
    <x v="6"/>
    <x v="1"/>
    <n v="3"/>
    <n v="96"/>
    <n v="288"/>
    <x v="2"/>
  </r>
  <r>
    <x v="2"/>
    <x v="7"/>
    <x v="1"/>
    <n v="0"/>
    <n v="73"/>
    <n v="0"/>
    <x v="2"/>
  </r>
  <r>
    <x v="2"/>
    <x v="8"/>
    <x v="1"/>
    <n v="0"/>
    <n v="225"/>
    <n v="0"/>
    <x v="2"/>
  </r>
  <r>
    <x v="2"/>
    <x v="9"/>
    <x v="1"/>
    <n v="0"/>
    <n v="559"/>
    <n v="0"/>
    <x v="2"/>
  </r>
  <r>
    <x v="2"/>
    <x v="10"/>
    <x v="1"/>
    <n v="13"/>
    <n v="3199"/>
    <n v="41587"/>
    <x v="2"/>
  </r>
  <r>
    <x v="2"/>
    <x v="11"/>
    <x v="1"/>
    <n v="4"/>
    <n v="371"/>
    <n v="1484"/>
    <x v="2"/>
  </r>
  <r>
    <x v="2"/>
    <x v="12"/>
    <x v="1"/>
    <n v="7"/>
    <n v="2300"/>
    <n v="16100"/>
    <x v="2"/>
  </r>
  <r>
    <x v="2"/>
    <x v="13"/>
    <x v="1"/>
    <n v="3"/>
    <n v="499"/>
    <n v="1497"/>
    <x v="2"/>
  </r>
  <r>
    <x v="2"/>
    <x v="14"/>
    <x v="1"/>
    <n v="0"/>
    <n v="299"/>
    <n v="0"/>
    <x v="2"/>
  </r>
  <r>
    <x v="2"/>
    <x v="15"/>
    <x v="1"/>
    <n v="0"/>
    <n v="901"/>
    <n v="0"/>
    <x v="2"/>
  </r>
  <r>
    <x v="2"/>
    <x v="16"/>
    <x v="1"/>
    <n v="1"/>
    <n v="929"/>
    <n v="929"/>
    <x v="2"/>
  </r>
  <r>
    <x v="2"/>
    <x v="17"/>
    <x v="1"/>
    <n v="0"/>
    <n v="1030"/>
    <n v="0"/>
    <x v="2"/>
  </r>
  <r>
    <x v="2"/>
    <x v="18"/>
    <x v="1"/>
    <n v="0"/>
    <n v="1222"/>
    <n v="0"/>
    <x v="2"/>
  </r>
  <r>
    <x v="2"/>
    <x v="19"/>
    <x v="1"/>
    <n v="0"/>
    <n v="649"/>
    <n v="0"/>
    <x v="2"/>
  </r>
  <r>
    <x v="2"/>
    <x v="20"/>
    <x v="1"/>
    <n v="17"/>
    <n v="1800"/>
    <n v="30600"/>
    <x v="2"/>
  </r>
  <r>
    <x v="2"/>
    <x v="21"/>
    <x v="1"/>
    <n v="11"/>
    <n v="345"/>
    <n v="3795"/>
    <x v="2"/>
  </r>
  <r>
    <x v="2"/>
    <x v="22"/>
    <x v="1"/>
    <n v="7"/>
    <n v="350"/>
    <n v="2450"/>
    <x v="2"/>
  </r>
  <r>
    <x v="2"/>
    <x v="23"/>
    <x v="1"/>
    <n v="6"/>
    <n v="1575"/>
    <n v="9450"/>
    <x v="2"/>
  </r>
  <r>
    <x v="2"/>
    <x v="24"/>
    <x v="1"/>
    <n v="4"/>
    <n v="1045"/>
    <n v="4180"/>
    <x v="2"/>
  </r>
  <r>
    <x v="2"/>
    <x v="25"/>
    <x v="1"/>
    <n v="1"/>
    <n v="1186"/>
    <n v="1186"/>
    <x v="2"/>
  </r>
  <r>
    <x v="2"/>
    <x v="26"/>
    <x v="1"/>
    <n v="0"/>
    <n v="374"/>
    <n v="0"/>
    <x v="2"/>
  </r>
  <r>
    <x v="2"/>
    <x v="27"/>
    <x v="1"/>
    <n v="1"/>
    <n v="1500"/>
    <n v="1500"/>
    <x v="2"/>
  </r>
  <r>
    <x v="2"/>
    <x v="28"/>
    <x v="1"/>
    <n v="0"/>
    <n v="1800"/>
    <n v="0"/>
    <x v="2"/>
  </r>
  <r>
    <x v="2"/>
    <x v="29"/>
    <x v="1"/>
    <n v="0"/>
    <n v="1477"/>
    <n v="0"/>
    <x v="2"/>
  </r>
  <r>
    <x v="2"/>
    <x v="0"/>
    <x v="2"/>
    <n v="4"/>
    <n v="210"/>
    <n v="840"/>
    <x v="2"/>
  </r>
  <r>
    <x v="2"/>
    <x v="1"/>
    <x v="2"/>
    <n v="4"/>
    <n v="199"/>
    <n v="796"/>
    <x v="2"/>
  </r>
  <r>
    <x v="2"/>
    <x v="2"/>
    <x v="2"/>
    <n v="4"/>
    <n v="322"/>
    <n v="1288"/>
    <x v="2"/>
  </r>
  <r>
    <x v="2"/>
    <x v="3"/>
    <x v="2"/>
    <n v="4"/>
    <n v="161"/>
    <n v="644"/>
    <x v="2"/>
  </r>
  <r>
    <x v="2"/>
    <x v="4"/>
    <x v="2"/>
    <n v="3"/>
    <n v="109"/>
    <n v="327"/>
    <x v="2"/>
  </r>
  <r>
    <x v="2"/>
    <x v="5"/>
    <x v="2"/>
    <n v="1"/>
    <n v="122"/>
    <n v="122"/>
    <x v="2"/>
  </r>
  <r>
    <x v="2"/>
    <x v="6"/>
    <x v="2"/>
    <n v="3"/>
    <n v="96"/>
    <n v="288"/>
    <x v="2"/>
  </r>
  <r>
    <x v="2"/>
    <x v="7"/>
    <x v="2"/>
    <n v="0"/>
    <n v="73"/>
    <n v="0"/>
    <x v="2"/>
  </r>
  <r>
    <x v="2"/>
    <x v="8"/>
    <x v="2"/>
    <n v="0"/>
    <n v="225"/>
    <n v="0"/>
    <x v="2"/>
  </r>
  <r>
    <x v="2"/>
    <x v="9"/>
    <x v="2"/>
    <n v="1"/>
    <n v="559"/>
    <n v="559"/>
    <x v="2"/>
  </r>
  <r>
    <x v="2"/>
    <x v="10"/>
    <x v="2"/>
    <n v="23"/>
    <n v="3199"/>
    <n v="73577"/>
    <x v="2"/>
  </r>
  <r>
    <x v="2"/>
    <x v="11"/>
    <x v="2"/>
    <n v="13"/>
    <n v="371"/>
    <n v="4823"/>
    <x v="2"/>
  </r>
  <r>
    <x v="2"/>
    <x v="12"/>
    <x v="2"/>
    <n v="3"/>
    <n v="2300"/>
    <n v="6900"/>
    <x v="2"/>
  </r>
  <r>
    <x v="2"/>
    <x v="13"/>
    <x v="2"/>
    <n v="5"/>
    <n v="499"/>
    <n v="2495"/>
    <x v="2"/>
  </r>
  <r>
    <x v="2"/>
    <x v="14"/>
    <x v="2"/>
    <n v="5"/>
    <n v="299"/>
    <n v="1495"/>
    <x v="2"/>
  </r>
  <r>
    <x v="2"/>
    <x v="15"/>
    <x v="2"/>
    <n v="5"/>
    <n v="901"/>
    <n v="4505"/>
    <x v="2"/>
  </r>
  <r>
    <x v="2"/>
    <x v="16"/>
    <x v="2"/>
    <n v="4"/>
    <n v="929"/>
    <n v="3716"/>
    <x v="2"/>
  </r>
  <r>
    <x v="2"/>
    <x v="17"/>
    <x v="2"/>
    <n v="2"/>
    <n v="1030"/>
    <n v="2060"/>
    <x v="2"/>
  </r>
  <r>
    <x v="2"/>
    <x v="18"/>
    <x v="2"/>
    <n v="1"/>
    <n v="1222"/>
    <n v="1222"/>
    <x v="2"/>
  </r>
  <r>
    <x v="2"/>
    <x v="19"/>
    <x v="2"/>
    <n v="3"/>
    <n v="649"/>
    <n v="1947"/>
    <x v="2"/>
  </r>
  <r>
    <x v="2"/>
    <x v="20"/>
    <x v="2"/>
    <n v="11"/>
    <n v="1800"/>
    <n v="19800"/>
    <x v="2"/>
  </r>
  <r>
    <x v="2"/>
    <x v="21"/>
    <x v="2"/>
    <n v="8"/>
    <n v="345"/>
    <n v="2760"/>
    <x v="2"/>
  </r>
  <r>
    <x v="2"/>
    <x v="22"/>
    <x v="2"/>
    <n v="4"/>
    <n v="350"/>
    <n v="1400"/>
    <x v="2"/>
  </r>
  <r>
    <x v="2"/>
    <x v="23"/>
    <x v="2"/>
    <n v="4"/>
    <n v="1575"/>
    <n v="6300"/>
    <x v="2"/>
  </r>
  <r>
    <x v="2"/>
    <x v="24"/>
    <x v="2"/>
    <n v="2"/>
    <n v="1045"/>
    <n v="2090"/>
    <x v="2"/>
  </r>
  <r>
    <x v="2"/>
    <x v="25"/>
    <x v="2"/>
    <n v="2"/>
    <n v="1186"/>
    <n v="2372"/>
    <x v="2"/>
  </r>
  <r>
    <x v="2"/>
    <x v="26"/>
    <x v="2"/>
    <n v="5"/>
    <n v="374"/>
    <n v="1870"/>
    <x v="2"/>
  </r>
  <r>
    <x v="2"/>
    <x v="27"/>
    <x v="2"/>
    <n v="2"/>
    <n v="1500"/>
    <n v="3000"/>
    <x v="2"/>
  </r>
  <r>
    <x v="2"/>
    <x v="28"/>
    <x v="2"/>
    <n v="2"/>
    <n v="1800"/>
    <n v="3600"/>
    <x v="2"/>
  </r>
  <r>
    <x v="2"/>
    <x v="29"/>
    <x v="2"/>
    <n v="0"/>
    <n v="1477"/>
    <n v="0"/>
    <x v="2"/>
  </r>
  <r>
    <x v="3"/>
    <x v="0"/>
    <x v="0"/>
    <n v="37"/>
    <n v="210"/>
    <n v="7770"/>
    <x v="3"/>
  </r>
  <r>
    <x v="3"/>
    <x v="1"/>
    <x v="0"/>
    <n v="13"/>
    <n v="199"/>
    <n v="2587"/>
    <x v="3"/>
  </r>
  <r>
    <x v="3"/>
    <x v="2"/>
    <x v="0"/>
    <n v="14"/>
    <n v="322"/>
    <n v="4508"/>
    <x v="3"/>
  </r>
  <r>
    <x v="3"/>
    <x v="3"/>
    <x v="0"/>
    <n v="9"/>
    <n v="161"/>
    <n v="1449"/>
    <x v="3"/>
  </r>
  <r>
    <x v="3"/>
    <x v="4"/>
    <x v="0"/>
    <n v="7"/>
    <n v="109"/>
    <n v="763"/>
    <x v="3"/>
  </r>
  <r>
    <x v="3"/>
    <x v="5"/>
    <x v="0"/>
    <n v="3"/>
    <n v="122"/>
    <n v="366"/>
    <x v="3"/>
  </r>
  <r>
    <x v="3"/>
    <x v="6"/>
    <x v="0"/>
    <n v="5"/>
    <n v="96"/>
    <n v="480"/>
    <x v="3"/>
  </r>
  <r>
    <x v="3"/>
    <x v="7"/>
    <x v="0"/>
    <n v="0"/>
    <n v="73"/>
    <n v="0"/>
    <x v="3"/>
  </r>
  <r>
    <x v="3"/>
    <x v="8"/>
    <x v="0"/>
    <n v="2"/>
    <n v="225"/>
    <n v="450"/>
    <x v="3"/>
  </r>
  <r>
    <x v="3"/>
    <x v="9"/>
    <x v="0"/>
    <n v="1"/>
    <n v="559"/>
    <n v="559"/>
    <x v="3"/>
  </r>
  <r>
    <x v="3"/>
    <x v="10"/>
    <x v="0"/>
    <n v="34"/>
    <n v="3199"/>
    <n v="108766"/>
    <x v="3"/>
  </r>
  <r>
    <x v="3"/>
    <x v="11"/>
    <x v="0"/>
    <n v="17"/>
    <n v="371"/>
    <n v="6307"/>
    <x v="3"/>
  </r>
  <r>
    <x v="3"/>
    <x v="12"/>
    <x v="0"/>
    <n v="13"/>
    <n v="2300"/>
    <n v="29900"/>
    <x v="3"/>
  </r>
  <r>
    <x v="3"/>
    <x v="13"/>
    <x v="0"/>
    <n v="10"/>
    <n v="499"/>
    <n v="4990"/>
    <x v="3"/>
  </r>
  <r>
    <x v="3"/>
    <x v="14"/>
    <x v="0"/>
    <n v="6"/>
    <n v="299"/>
    <n v="1794"/>
    <x v="3"/>
  </r>
  <r>
    <x v="3"/>
    <x v="15"/>
    <x v="0"/>
    <n v="3"/>
    <n v="901"/>
    <n v="2703"/>
    <x v="3"/>
  </r>
  <r>
    <x v="3"/>
    <x v="16"/>
    <x v="0"/>
    <n v="2"/>
    <n v="929"/>
    <n v="1858"/>
    <x v="3"/>
  </r>
  <r>
    <x v="3"/>
    <x v="17"/>
    <x v="0"/>
    <n v="2"/>
    <n v="1030"/>
    <n v="2060"/>
    <x v="3"/>
  </r>
  <r>
    <x v="3"/>
    <x v="18"/>
    <x v="0"/>
    <n v="2"/>
    <n v="1222"/>
    <n v="2444"/>
    <x v="3"/>
  </r>
  <r>
    <x v="3"/>
    <x v="19"/>
    <x v="0"/>
    <n v="0"/>
    <n v="649"/>
    <n v="0"/>
    <x v="3"/>
  </r>
  <r>
    <x v="3"/>
    <x v="20"/>
    <x v="0"/>
    <n v="29"/>
    <n v="1800"/>
    <n v="52200"/>
    <x v="3"/>
  </r>
  <r>
    <x v="3"/>
    <x v="21"/>
    <x v="0"/>
    <n v="14"/>
    <n v="345"/>
    <n v="4830"/>
    <x v="3"/>
  </r>
  <r>
    <x v="3"/>
    <x v="22"/>
    <x v="0"/>
    <n v="13"/>
    <n v="350"/>
    <n v="4550"/>
    <x v="3"/>
  </r>
  <r>
    <x v="3"/>
    <x v="23"/>
    <x v="0"/>
    <n v="10"/>
    <n v="1575"/>
    <n v="15750"/>
    <x v="3"/>
  </r>
  <r>
    <x v="3"/>
    <x v="24"/>
    <x v="0"/>
    <n v="5"/>
    <n v="1045"/>
    <n v="5225"/>
    <x v="3"/>
  </r>
  <r>
    <x v="3"/>
    <x v="25"/>
    <x v="0"/>
    <n v="3"/>
    <n v="1186"/>
    <n v="3558"/>
    <x v="3"/>
  </r>
  <r>
    <x v="3"/>
    <x v="26"/>
    <x v="0"/>
    <n v="4"/>
    <n v="374"/>
    <n v="1496"/>
    <x v="3"/>
  </r>
  <r>
    <x v="3"/>
    <x v="27"/>
    <x v="0"/>
    <n v="0"/>
    <n v="1500"/>
    <n v="0"/>
    <x v="3"/>
  </r>
  <r>
    <x v="3"/>
    <x v="28"/>
    <x v="0"/>
    <n v="0"/>
    <n v="1800"/>
    <n v="0"/>
    <x v="3"/>
  </r>
  <r>
    <x v="3"/>
    <x v="29"/>
    <x v="0"/>
    <n v="2"/>
    <n v="1477"/>
    <n v="2954"/>
    <x v="3"/>
  </r>
  <r>
    <x v="3"/>
    <x v="0"/>
    <x v="1"/>
    <n v="19"/>
    <n v="210"/>
    <n v="3990"/>
    <x v="3"/>
  </r>
  <r>
    <x v="3"/>
    <x v="1"/>
    <x v="1"/>
    <n v="10"/>
    <n v="199"/>
    <n v="1990"/>
    <x v="3"/>
  </r>
  <r>
    <x v="3"/>
    <x v="2"/>
    <x v="1"/>
    <n v="9"/>
    <n v="322"/>
    <n v="2898"/>
    <x v="3"/>
  </r>
  <r>
    <x v="3"/>
    <x v="3"/>
    <x v="1"/>
    <n v="6"/>
    <n v="161"/>
    <n v="966"/>
    <x v="3"/>
  </r>
  <r>
    <x v="3"/>
    <x v="4"/>
    <x v="1"/>
    <n v="4"/>
    <n v="109"/>
    <n v="436"/>
    <x v="3"/>
  </r>
  <r>
    <x v="3"/>
    <x v="5"/>
    <x v="1"/>
    <n v="2"/>
    <n v="122"/>
    <n v="244"/>
    <x v="3"/>
  </r>
  <r>
    <x v="3"/>
    <x v="6"/>
    <x v="1"/>
    <n v="3"/>
    <n v="96"/>
    <n v="288"/>
    <x v="3"/>
  </r>
  <r>
    <x v="3"/>
    <x v="7"/>
    <x v="1"/>
    <n v="0"/>
    <n v="73"/>
    <n v="0"/>
    <x v="3"/>
  </r>
  <r>
    <x v="3"/>
    <x v="8"/>
    <x v="1"/>
    <n v="1"/>
    <n v="225"/>
    <n v="225"/>
    <x v="3"/>
  </r>
  <r>
    <x v="3"/>
    <x v="9"/>
    <x v="1"/>
    <n v="0"/>
    <n v="559"/>
    <n v="0"/>
    <x v="3"/>
  </r>
  <r>
    <x v="3"/>
    <x v="10"/>
    <x v="1"/>
    <n v="6"/>
    <n v="3199"/>
    <n v="19194"/>
    <x v="3"/>
  </r>
  <r>
    <x v="3"/>
    <x v="11"/>
    <x v="1"/>
    <n v="2"/>
    <n v="371"/>
    <n v="742"/>
    <x v="3"/>
  </r>
  <r>
    <x v="3"/>
    <x v="12"/>
    <x v="1"/>
    <n v="0"/>
    <n v="2300"/>
    <n v="0"/>
    <x v="3"/>
  </r>
  <r>
    <x v="3"/>
    <x v="13"/>
    <x v="1"/>
    <n v="2"/>
    <n v="499"/>
    <n v="998"/>
    <x v="3"/>
  </r>
  <r>
    <x v="3"/>
    <x v="14"/>
    <x v="1"/>
    <n v="4"/>
    <n v="299"/>
    <n v="1196"/>
    <x v="3"/>
  </r>
  <r>
    <x v="3"/>
    <x v="15"/>
    <x v="1"/>
    <n v="2"/>
    <n v="901"/>
    <n v="1802"/>
    <x v="3"/>
  </r>
  <r>
    <x v="3"/>
    <x v="16"/>
    <x v="1"/>
    <n v="0"/>
    <n v="929"/>
    <n v="0"/>
    <x v="3"/>
  </r>
  <r>
    <x v="3"/>
    <x v="17"/>
    <x v="1"/>
    <n v="0"/>
    <n v="1030"/>
    <n v="0"/>
    <x v="3"/>
  </r>
  <r>
    <x v="3"/>
    <x v="18"/>
    <x v="1"/>
    <n v="1"/>
    <n v="1222"/>
    <n v="1222"/>
    <x v="3"/>
  </r>
  <r>
    <x v="3"/>
    <x v="19"/>
    <x v="1"/>
    <n v="0"/>
    <n v="649"/>
    <n v="0"/>
    <x v="3"/>
  </r>
  <r>
    <x v="3"/>
    <x v="20"/>
    <x v="1"/>
    <n v="18"/>
    <n v="1800"/>
    <n v="32400"/>
    <x v="3"/>
  </r>
  <r>
    <x v="3"/>
    <x v="21"/>
    <x v="1"/>
    <n v="9"/>
    <n v="345"/>
    <n v="3105"/>
    <x v="3"/>
  </r>
  <r>
    <x v="3"/>
    <x v="22"/>
    <x v="1"/>
    <n v="9"/>
    <n v="350"/>
    <n v="3150"/>
    <x v="3"/>
  </r>
  <r>
    <x v="3"/>
    <x v="23"/>
    <x v="1"/>
    <n v="6"/>
    <n v="1575"/>
    <n v="9450"/>
    <x v="3"/>
  </r>
  <r>
    <x v="3"/>
    <x v="24"/>
    <x v="1"/>
    <n v="2"/>
    <n v="1045"/>
    <n v="2090"/>
    <x v="3"/>
  </r>
  <r>
    <x v="3"/>
    <x v="25"/>
    <x v="1"/>
    <n v="1"/>
    <n v="1186"/>
    <n v="1186"/>
    <x v="3"/>
  </r>
  <r>
    <x v="3"/>
    <x v="26"/>
    <x v="1"/>
    <n v="2"/>
    <n v="374"/>
    <n v="748"/>
    <x v="3"/>
  </r>
  <r>
    <x v="3"/>
    <x v="27"/>
    <x v="1"/>
    <n v="0"/>
    <n v="1500"/>
    <n v="0"/>
    <x v="3"/>
  </r>
  <r>
    <x v="3"/>
    <x v="28"/>
    <x v="1"/>
    <n v="0"/>
    <n v="1800"/>
    <n v="0"/>
    <x v="3"/>
  </r>
  <r>
    <x v="3"/>
    <x v="29"/>
    <x v="1"/>
    <n v="1"/>
    <n v="1477"/>
    <n v="1477"/>
    <x v="3"/>
  </r>
  <r>
    <x v="3"/>
    <x v="0"/>
    <x v="2"/>
    <n v="8"/>
    <n v="210"/>
    <n v="1680"/>
    <x v="3"/>
  </r>
  <r>
    <x v="3"/>
    <x v="1"/>
    <x v="2"/>
    <n v="8"/>
    <n v="199"/>
    <n v="1592"/>
    <x v="3"/>
  </r>
  <r>
    <x v="3"/>
    <x v="2"/>
    <x v="2"/>
    <n v="2"/>
    <n v="322"/>
    <n v="644"/>
    <x v="3"/>
  </r>
  <r>
    <x v="3"/>
    <x v="3"/>
    <x v="2"/>
    <n v="5"/>
    <n v="161"/>
    <n v="805"/>
    <x v="3"/>
  </r>
  <r>
    <x v="3"/>
    <x v="4"/>
    <x v="2"/>
    <n v="2"/>
    <n v="109"/>
    <n v="218"/>
    <x v="3"/>
  </r>
  <r>
    <x v="3"/>
    <x v="5"/>
    <x v="2"/>
    <n v="1"/>
    <n v="122"/>
    <n v="122"/>
    <x v="3"/>
  </r>
  <r>
    <x v="3"/>
    <x v="6"/>
    <x v="2"/>
    <n v="2"/>
    <n v="96"/>
    <n v="192"/>
    <x v="3"/>
  </r>
  <r>
    <x v="3"/>
    <x v="7"/>
    <x v="2"/>
    <n v="1"/>
    <n v="73"/>
    <n v="73"/>
    <x v="3"/>
  </r>
  <r>
    <x v="3"/>
    <x v="8"/>
    <x v="2"/>
    <n v="1"/>
    <n v="225"/>
    <n v="225"/>
    <x v="3"/>
  </r>
  <r>
    <x v="3"/>
    <x v="9"/>
    <x v="2"/>
    <n v="1"/>
    <n v="559"/>
    <n v="559"/>
    <x v="3"/>
  </r>
  <r>
    <x v="3"/>
    <x v="10"/>
    <x v="2"/>
    <n v="24"/>
    <n v="3199"/>
    <n v="76776"/>
    <x v="3"/>
  </r>
  <r>
    <x v="3"/>
    <x v="11"/>
    <x v="2"/>
    <n v="14"/>
    <n v="371"/>
    <n v="5194"/>
    <x v="3"/>
  </r>
  <r>
    <x v="3"/>
    <x v="12"/>
    <x v="2"/>
    <n v="10"/>
    <n v="2300"/>
    <n v="23000"/>
    <x v="3"/>
  </r>
  <r>
    <x v="3"/>
    <x v="13"/>
    <x v="2"/>
    <n v="6"/>
    <n v="499"/>
    <n v="2994"/>
    <x v="3"/>
  </r>
  <r>
    <x v="3"/>
    <x v="14"/>
    <x v="2"/>
    <n v="5"/>
    <n v="299"/>
    <n v="1495"/>
    <x v="3"/>
  </r>
  <r>
    <x v="3"/>
    <x v="15"/>
    <x v="2"/>
    <n v="3"/>
    <n v="901"/>
    <n v="2703"/>
    <x v="3"/>
  </r>
  <r>
    <x v="3"/>
    <x v="16"/>
    <x v="2"/>
    <n v="3"/>
    <n v="929"/>
    <n v="2787"/>
    <x v="3"/>
  </r>
  <r>
    <x v="3"/>
    <x v="17"/>
    <x v="2"/>
    <n v="3"/>
    <n v="1030"/>
    <n v="3090"/>
    <x v="3"/>
  </r>
  <r>
    <x v="3"/>
    <x v="18"/>
    <x v="2"/>
    <n v="2"/>
    <n v="1222"/>
    <n v="2444"/>
    <x v="3"/>
  </r>
  <r>
    <x v="3"/>
    <x v="19"/>
    <x v="2"/>
    <n v="0"/>
    <n v="649"/>
    <n v="0"/>
    <x v="3"/>
  </r>
  <r>
    <x v="3"/>
    <x v="20"/>
    <x v="2"/>
    <n v="9"/>
    <n v="1800"/>
    <n v="16200"/>
    <x v="3"/>
  </r>
  <r>
    <x v="3"/>
    <x v="21"/>
    <x v="2"/>
    <n v="9"/>
    <n v="345"/>
    <n v="3105"/>
    <x v="3"/>
  </r>
  <r>
    <x v="3"/>
    <x v="22"/>
    <x v="2"/>
    <n v="2"/>
    <n v="350"/>
    <n v="700"/>
    <x v="3"/>
  </r>
  <r>
    <x v="3"/>
    <x v="23"/>
    <x v="2"/>
    <n v="2"/>
    <n v="1575"/>
    <n v="3150"/>
    <x v="3"/>
  </r>
  <r>
    <x v="3"/>
    <x v="24"/>
    <x v="2"/>
    <n v="6"/>
    <n v="1045"/>
    <n v="6270"/>
    <x v="3"/>
  </r>
  <r>
    <x v="3"/>
    <x v="25"/>
    <x v="2"/>
    <n v="4"/>
    <n v="1186"/>
    <n v="4744"/>
    <x v="3"/>
  </r>
  <r>
    <x v="3"/>
    <x v="26"/>
    <x v="2"/>
    <n v="3"/>
    <n v="374"/>
    <n v="1122"/>
    <x v="3"/>
  </r>
  <r>
    <x v="3"/>
    <x v="27"/>
    <x v="2"/>
    <n v="1"/>
    <n v="1500"/>
    <n v="1500"/>
    <x v="3"/>
  </r>
  <r>
    <x v="3"/>
    <x v="28"/>
    <x v="2"/>
    <n v="0"/>
    <n v="1800"/>
    <n v="0"/>
    <x v="3"/>
  </r>
  <r>
    <x v="3"/>
    <x v="29"/>
    <x v="2"/>
    <n v="2"/>
    <n v="1477"/>
    <n v="2954"/>
    <x v="3"/>
  </r>
  <r>
    <x v="4"/>
    <x v="0"/>
    <x v="0"/>
    <n v="36"/>
    <n v="210"/>
    <n v="7560"/>
    <x v="4"/>
  </r>
  <r>
    <x v="4"/>
    <x v="1"/>
    <x v="0"/>
    <n v="19"/>
    <n v="199"/>
    <n v="3781"/>
    <x v="4"/>
  </r>
  <r>
    <x v="4"/>
    <x v="2"/>
    <x v="0"/>
    <n v="12"/>
    <n v="322"/>
    <n v="3864"/>
    <x v="4"/>
  </r>
  <r>
    <x v="4"/>
    <x v="3"/>
    <x v="0"/>
    <n v="10"/>
    <n v="161"/>
    <n v="1610"/>
    <x v="4"/>
  </r>
  <r>
    <x v="4"/>
    <x v="4"/>
    <x v="0"/>
    <n v="7"/>
    <n v="109"/>
    <n v="763"/>
    <x v="4"/>
  </r>
  <r>
    <x v="4"/>
    <x v="5"/>
    <x v="0"/>
    <n v="4"/>
    <n v="122"/>
    <n v="488"/>
    <x v="4"/>
  </r>
  <r>
    <x v="4"/>
    <x v="6"/>
    <x v="0"/>
    <n v="4"/>
    <n v="96"/>
    <n v="384"/>
    <x v="4"/>
  </r>
  <r>
    <x v="4"/>
    <x v="7"/>
    <x v="0"/>
    <n v="2"/>
    <n v="73"/>
    <n v="146"/>
    <x v="4"/>
  </r>
  <r>
    <x v="4"/>
    <x v="8"/>
    <x v="0"/>
    <n v="0"/>
    <n v="225"/>
    <n v="0"/>
    <x v="4"/>
  </r>
  <r>
    <x v="4"/>
    <x v="9"/>
    <x v="0"/>
    <n v="1"/>
    <n v="559"/>
    <n v="559"/>
    <x v="4"/>
  </r>
  <r>
    <x v="4"/>
    <x v="10"/>
    <x v="0"/>
    <n v="30"/>
    <n v="3199"/>
    <n v="95970"/>
    <x v="4"/>
  </r>
  <r>
    <x v="4"/>
    <x v="11"/>
    <x v="0"/>
    <n v="15"/>
    <n v="371"/>
    <n v="5565"/>
    <x v="4"/>
  </r>
  <r>
    <x v="4"/>
    <x v="12"/>
    <x v="0"/>
    <n v="12"/>
    <n v="2300"/>
    <n v="27600"/>
    <x v="4"/>
  </r>
  <r>
    <x v="4"/>
    <x v="13"/>
    <x v="0"/>
    <n v="12"/>
    <n v="499"/>
    <n v="5988"/>
    <x v="4"/>
  </r>
  <r>
    <x v="4"/>
    <x v="14"/>
    <x v="0"/>
    <n v="7"/>
    <n v="299"/>
    <n v="2093"/>
    <x v="4"/>
  </r>
  <r>
    <x v="4"/>
    <x v="15"/>
    <x v="0"/>
    <n v="3"/>
    <n v="901"/>
    <n v="2703"/>
    <x v="4"/>
  </r>
  <r>
    <x v="4"/>
    <x v="16"/>
    <x v="0"/>
    <n v="5"/>
    <n v="929"/>
    <n v="4645"/>
    <x v="4"/>
  </r>
  <r>
    <x v="4"/>
    <x v="17"/>
    <x v="0"/>
    <n v="1"/>
    <n v="1030"/>
    <n v="1030"/>
    <x v="4"/>
  </r>
  <r>
    <x v="4"/>
    <x v="18"/>
    <x v="0"/>
    <n v="0"/>
    <n v="1222"/>
    <n v="0"/>
    <x v="4"/>
  </r>
  <r>
    <x v="4"/>
    <x v="19"/>
    <x v="0"/>
    <n v="2"/>
    <n v="649"/>
    <n v="1298"/>
    <x v="4"/>
  </r>
  <r>
    <x v="4"/>
    <x v="20"/>
    <x v="0"/>
    <n v="24"/>
    <n v="1800"/>
    <n v="43200"/>
    <x v="4"/>
  </r>
  <r>
    <x v="4"/>
    <x v="21"/>
    <x v="0"/>
    <n v="19"/>
    <n v="345"/>
    <n v="6555"/>
    <x v="4"/>
  </r>
  <r>
    <x v="4"/>
    <x v="22"/>
    <x v="0"/>
    <n v="12"/>
    <n v="350"/>
    <n v="4200"/>
    <x v="4"/>
  </r>
  <r>
    <x v="4"/>
    <x v="23"/>
    <x v="0"/>
    <n v="7"/>
    <n v="1575"/>
    <n v="11025"/>
    <x v="4"/>
  </r>
  <r>
    <x v="4"/>
    <x v="24"/>
    <x v="0"/>
    <n v="4"/>
    <n v="1045"/>
    <n v="4180"/>
    <x v="4"/>
  </r>
  <r>
    <x v="4"/>
    <x v="25"/>
    <x v="0"/>
    <n v="2"/>
    <n v="1186"/>
    <n v="2372"/>
    <x v="4"/>
  </r>
  <r>
    <x v="4"/>
    <x v="26"/>
    <x v="0"/>
    <n v="2"/>
    <n v="374"/>
    <n v="748"/>
    <x v="4"/>
  </r>
  <r>
    <x v="4"/>
    <x v="27"/>
    <x v="0"/>
    <n v="1"/>
    <n v="1500"/>
    <n v="1500"/>
    <x v="4"/>
  </r>
  <r>
    <x v="4"/>
    <x v="28"/>
    <x v="0"/>
    <n v="0"/>
    <n v="1800"/>
    <n v="0"/>
    <x v="4"/>
  </r>
  <r>
    <x v="4"/>
    <x v="29"/>
    <x v="0"/>
    <n v="0"/>
    <n v="1477"/>
    <n v="0"/>
    <x v="4"/>
  </r>
  <r>
    <x v="4"/>
    <x v="0"/>
    <x v="1"/>
    <n v="24"/>
    <n v="210"/>
    <n v="5040"/>
    <x v="4"/>
  </r>
  <r>
    <x v="4"/>
    <x v="1"/>
    <x v="1"/>
    <n v="11"/>
    <n v="199"/>
    <n v="2189"/>
    <x v="4"/>
  </r>
  <r>
    <x v="4"/>
    <x v="2"/>
    <x v="1"/>
    <n v="8"/>
    <n v="322"/>
    <n v="2576"/>
    <x v="4"/>
  </r>
  <r>
    <x v="4"/>
    <x v="3"/>
    <x v="1"/>
    <n v="8"/>
    <n v="161"/>
    <n v="1288"/>
    <x v="4"/>
  </r>
  <r>
    <x v="4"/>
    <x v="4"/>
    <x v="1"/>
    <n v="4"/>
    <n v="109"/>
    <n v="436"/>
    <x v="4"/>
  </r>
  <r>
    <x v="4"/>
    <x v="5"/>
    <x v="1"/>
    <n v="2"/>
    <n v="122"/>
    <n v="244"/>
    <x v="4"/>
  </r>
  <r>
    <x v="4"/>
    <x v="6"/>
    <x v="1"/>
    <n v="3"/>
    <n v="96"/>
    <n v="288"/>
    <x v="4"/>
  </r>
  <r>
    <x v="4"/>
    <x v="7"/>
    <x v="1"/>
    <n v="1"/>
    <n v="73"/>
    <n v="73"/>
    <x v="4"/>
  </r>
  <r>
    <x v="4"/>
    <x v="8"/>
    <x v="1"/>
    <n v="0"/>
    <n v="225"/>
    <n v="0"/>
    <x v="4"/>
  </r>
  <r>
    <x v="4"/>
    <x v="9"/>
    <x v="1"/>
    <n v="1"/>
    <n v="559"/>
    <n v="559"/>
    <x v="4"/>
  </r>
  <r>
    <x v="4"/>
    <x v="10"/>
    <x v="1"/>
    <n v="21"/>
    <n v="3199"/>
    <n v="67179"/>
    <x v="4"/>
  </r>
  <r>
    <x v="4"/>
    <x v="11"/>
    <x v="1"/>
    <n v="7"/>
    <n v="371"/>
    <n v="2597"/>
    <x v="4"/>
  </r>
  <r>
    <x v="4"/>
    <x v="12"/>
    <x v="1"/>
    <n v="0"/>
    <n v="2300"/>
    <n v="0"/>
    <x v="4"/>
  </r>
  <r>
    <x v="4"/>
    <x v="13"/>
    <x v="1"/>
    <n v="1"/>
    <n v="499"/>
    <n v="499"/>
    <x v="4"/>
  </r>
  <r>
    <x v="4"/>
    <x v="14"/>
    <x v="1"/>
    <n v="3"/>
    <n v="299"/>
    <n v="897"/>
    <x v="4"/>
  </r>
  <r>
    <x v="4"/>
    <x v="15"/>
    <x v="1"/>
    <n v="1"/>
    <n v="901"/>
    <n v="901"/>
    <x v="4"/>
  </r>
  <r>
    <x v="4"/>
    <x v="16"/>
    <x v="1"/>
    <n v="1"/>
    <n v="929"/>
    <n v="929"/>
    <x v="4"/>
  </r>
  <r>
    <x v="4"/>
    <x v="17"/>
    <x v="1"/>
    <n v="0"/>
    <n v="1030"/>
    <n v="0"/>
    <x v="4"/>
  </r>
  <r>
    <x v="4"/>
    <x v="18"/>
    <x v="1"/>
    <n v="0"/>
    <n v="1222"/>
    <n v="0"/>
    <x v="4"/>
  </r>
  <r>
    <x v="4"/>
    <x v="19"/>
    <x v="1"/>
    <n v="1"/>
    <n v="649"/>
    <n v="649"/>
    <x v="4"/>
  </r>
  <r>
    <x v="4"/>
    <x v="20"/>
    <x v="1"/>
    <n v="18"/>
    <n v="1800"/>
    <n v="32400"/>
    <x v="4"/>
  </r>
  <r>
    <x v="4"/>
    <x v="21"/>
    <x v="1"/>
    <n v="14"/>
    <n v="345"/>
    <n v="4830"/>
    <x v="4"/>
  </r>
  <r>
    <x v="4"/>
    <x v="22"/>
    <x v="1"/>
    <n v="7"/>
    <n v="350"/>
    <n v="2450"/>
    <x v="4"/>
  </r>
  <r>
    <x v="4"/>
    <x v="23"/>
    <x v="1"/>
    <n v="5"/>
    <n v="1575"/>
    <n v="7875"/>
    <x v="4"/>
  </r>
  <r>
    <x v="4"/>
    <x v="24"/>
    <x v="1"/>
    <n v="3"/>
    <n v="1045"/>
    <n v="3135"/>
    <x v="4"/>
  </r>
  <r>
    <x v="4"/>
    <x v="25"/>
    <x v="1"/>
    <n v="0"/>
    <n v="1186"/>
    <n v="0"/>
    <x v="4"/>
  </r>
  <r>
    <x v="4"/>
    <x v="26"/>
    <x v="1"/>
    <n v="0"/>
    <n v="374"/>
    <n v="0"/>
    <x v="4"/>
  </r>
  <r>
    <x v="4"/>
    <x v="27"/>
    <x v="1"/>
    <n v="0"/>
    <n v="1500"/>
    <n v="0"/>
    <x v="4"/>
  </r>
  <r>
    <x v="4"/>
    <x v="28"/>
    <x v="1"/>
    <n v="0"/>
    <n v="1800"/>
    <n v="0"/>
    <x v="4"/>
  </r>
  <r>
    <x v="4"/>
    <x v="29"/>
    <x v="1"/>
    <n v="0"/>
    <n v="1477"/>
    <n v="0"/>
    <x v="4"/>
  </r>
  <r>
    <x v="4"/>
    <x v="0"/>
    <x v="2"/>
    <n v="2"/>
    <n v="210"/>
    <n v="420"/>
    <x v="4"/>
  </r>
  <r>
    <x v="4"/>
    <x v="1"/>
    <x v="2"/>
    <n v="5"/>
    <n v="199"/>
    <n v="995"/>
    <x v="4"/>
  </r>
  <r>
    <x v="4"/>
    <x v="2"/>
    <x v="2"/>
    <n v="4"/>
    <n v="322"/>
    <n v="1288"/>
    <x v="4"/>
  </r>
  <r>
    <x v="4"/>
    <x v="3"/>
    <x v="2"/>
    <n v="2"/>
    <n v="161"/>
    <n v="322"/>
    <x v="4"/>
  </r>
  <r>
    <x v="4"/>
    <x v="4"/>
    <x v="2"/>
    <n v="2"/>
    <n v="109"/>
    <n v="218"/>
    <x v="4"/>
  </r>
  <r>
    <x v="4"/>
    <x v="5"/>
    <x v="2"/>
    <n v="2"/>
    <n v="122"/>
    <n v="244"/>
    <x v="4"/>
  </r>
  <r>
    <x v="4"/>
    <x v="6"/>
    <x v="2"/>
    <n v="2"/>
    <n v="96"/>
    <n v="192"/>
    <x v="4"/>
  </r>
  <r>
    <x v="4"/>
    <x v="7"/>
    <x v="2"/>
    <n v="2"/>
    <n v="73"/>
    <n v="146"/>
    <x v="4"/>
  </r>
  <r>
    <x v="4"/>
    <x v="8"/>
    <x v="2"/>
    <n v="1"/>
    <n v="225"/>
    <n v="225"/>
    <x v="4"/>
  </r>
  <r>
    <x v="4"/>
    <x v="9"/>
    <x v="2"/>
    <n v="1"/>
    <n v="559"/>
    <n v="559"/>
    <x v="4"/>
  </r>
  <r>
    <x v="4"/>
    <x v="10"/>
    <x v="2"/>
    <n v="14"/>
    <n v="3199"/>
    <n v="44786"/>
    <x v="4"/>
  </r>
  <r>
    <x v="4"/>
    <x v="11"/>
    <x v="2"/>
    <n v="6"/>
    <n v="371"/>
    <n v="2226"/>
    <x v="4"/>
  </r>
  <r>
    <x v="4"/>
    <x v="12"/>
    <x v="2"/>
    <n v="9"/>
    <n v="2300"/>
    <n v="20700"/>
    <x v="4"/>
  </r>
  <r>
    <x v="4"/>
    <x v="13"/>
    <x v="2"/>
    <n v="7"/>
    <n v="499"/>
    <n v="3493"/>
    <x v="4"/>
  </r>
  <r>
    <x v="4"/>
    <x v="14"/>
    <x v="2"/>
    <n v="3"/>
    <n v="299"/>
    <n v="897"/>
    <x v="4"/>
  </r>
  <r>
    <x v="4"/>
    <x v="15"/>
    <x v="2"/>
    <n v="3"/>
    <n v="901"/>
    <n v="2703"/>
    <x v="4"/>
  </r>
  <r>
    <x v="4"/>
    <x v="16"/>
    <x v="2"/>
    <n v="3"/>
    <n v="929"/>
    <n v="2787"/>
    <x v="4"/>
  </r>
  <r>
    <x v="4"/>
    <x v="17"/>
    <x v="2"/>
    <n v="1"/>
    <n v="1030"/>
    <n v="1030"/>
    <x v="4"/>
  </r>
  <r>
    <x v="4"/>
    <x v="18"/>
    <x v="2"/>
    <n v="1"/>
    <n v="1222"/>
    <n v="1222"/>
    <x v="4"/>
  </r>
  <r>
    <x v="4"/>
    <x v="19"/>
    <x v="2"/>
    <n v="1"/>
    <n v="649"/>
    <n v="649"/>
    <x v="4"/>
  </r>
  <r>
    <x v="4"/>
    <x v="20"/>
    <x v="2"/>
    <n v="13"/>
    <n v="1800"/>
    <n v="23400"/>
    <x v="4"/>
  </r>
  <r>
    <x v="4"/>
    <x v="21"/>
    <x v="2"/>
    <n v="2"/>
    <n v="345"/>
    <n v="690"/>
    <x v="4"/>
  </r>
  <r>
    <x v="4"/>
    <x v="22"/>
    <x v="2"/>
    <n v="1"/>
    <n v="350"/>
    <n v="350"/>
    <x v="4"/>
  </r>
  <r>
    <x v="4"/>
    <x v="23"/>
    <x v="2"/>
    <n v="4"/>
    <n v="1575"/>
    <n v="6300"/>
    <x v="4"/>
  </r>
  <r>
    <x v="4"/>
    <x v="24"/>
    <x v="2"/>
    <n v="3"/>
    <n v="1045"/>
    <n v="3135"/>
    <x v="4"/>
  </r>
  <r>
    <x v="4"/>
    <x v="25"/>
    <x v="2"/>
    <n v="3"/>
    <n v="1186"/>
    <n v="3558"/>
    <x v="4"/>
  </r>
  <r>
    <x v="4"/>
    <x v="26"/>
    <x v="2"/>
    <n v="3"/>
    <n v="374"/>
    <n v="1122"/>
    <x v="4"/>
  </r>
  <r>
    <x v="4"/>
    <x v="27"/>
    <x v="2"/>
    <n v="1"/>
    <n v="1500"/>
    <n v="1500"/>
    <x v="4"/>
  </r>
  <r>
    <x v="4"/>
    <x v="28"/>
    <x v="2"/>
    <n v="2"/>
    <n v="1800"/>
    <n v="3600"/>
    <x v="4"/>
  </r>
  <r>
    <x v="4"/>
    <x v="29"/>
    <x v="2"/>
    <n v="0"/>
    <n v="1477"/>
    <n v="0"/>
    <x v="4"/>
  </r>
  <r>
    <x v="5"/>
    <x v="0"/>
    <x v="0"/>
    <n v="35"/>
    <n v="210"/>
    <n v="7350"/>
    <x v="5"/>
  </r>
  <r>
    <x v="5"/>
    <x v="1"/>
    <x v="0"/>
    <n v="17"/>
    <n v="199"/>
    <n v="3383"/>
    <x v="5"/>
  </r>
  <r>
    <x v="5"/>
    <x v="2"/>
    <x v="0"/>
    <n v="12"/>
    <n v="322"/>
    <n v="3864"/>
    <x v="5"/>
  </r>
  <r>
    <x v="5"/>
    <x v="3"/>
    <x v="0"/>
    <n v="7"/>
    <n v="161"/>
    <n v="1127"/>
    <x v="5"/>
  </r>
  <r>
    <x v="5"/>
    <x v="4"/>
    <x v="0"/>
    <n v="4"/>
    <n v="109"/>
    <n v="436"/>
    <x v="5"/>
  </r>
  <r>
    <x v="5"/>
    <x v="5"/>
    <x v="0"/>
    <n v="6"/>
    <n v="122"/>
    <n v="732"/>
    <x v="5"/>
  </r>
  <r>
    <x v="5"/>
    <x v="6"/>
    <x v="0"/>
    <n v="3"/>
    <n v="96"/>
    <n v="288"/>
    <x v="5"/>
  </r>
  <r>
    <x v="5"/>
    <x v="7"/>
    <x v="0"/>
    <n v="2"/>
    <n v="73"/>
    <n v="146"/>
    <x v="5"/>
  </r>
  <r>
    <x v="5"/>
    <x v="8"/>
    <x v="0"/>
    <n v="1"/>
    <n v="225"/>
    <n v="225"/>
    <x v="5"/>
  </r>
  <r>
    <x v="5"/>
    <x v="9"/>
    <x v="0"/>
    <n v="1"/>
    <n v="559"/>
    <n v="559"/>
    <x v="5"/>
  </r>
  <r>
    <x v="5"/>
    <x v="10"/>
    <x v="0"/>
    <n v="30"/>
    <n v="3199"/>
    <n v="95970"/>
    <x v="5"/>
  </r>
  <r>
    <x v="5"/>
    <x v="11"/>
    <x v="0"/>
    <n v="16"/>
    <n v="371"/>
    <n v="5936"/>
    <x v="5"/>
  </r>
  <r>
    <x v="5"/>
    <x v="12"/>
    <x v="0"/>
    <n v="10"/>
    <n v="2300"/>
    <n v="23000"/>
    <x v="5"/>
  </r>
  <r>
    <x v="5"/>
    <x v="13"/>
    <x v="0"/>
    <n v="7"/>
    <n v="499"/>
    <n v="3493"/>
    <x v="5"/>
  </r>
  <r>
    <x v="5"/>
    <x v="14"/>
    <x v="0"/>
    <n v="6"/>
    <n v="299"/>
    <n v="1794"/>
    <x v="5"/>
  </r>
  <r>
    <x v="5"/>
    <x v="15"/>
    <x v="0"/>
    <n v="3"/>
    <n v="901"/>
    <n v="2703"/>
    <x v="5"/>
  </r>
  <r>
    <x v="5"/>
    <x v="16"/>
    <x v="0"/>
    <n v="4"/>
    <n v="929"/>
    <n v="3716"/>
    <x v="5"/>
  </r>
  <r>
    <x v="5"/>
    <x v="17"/>
    <x v="0"/>
    <n v="0"/>
    <n v="1030"/>
    <n v="0"/>
    <x v="5"/>
  </r>
  <r>
    <x v="5"/>
    <x v="18"/>
    <x v="0"/>
    <n v="0"/>
    <n v="1222"/>
    <n v="0"/>
    <x v="5"/>
  </r>
  <r>
    <x v="5"/>
    <x v="19"/>
    <x v="0"/>
    <n v="2"/>
    <n v="649"/>
    <n v="1298"/>
    <x v="5"/>
  </r>
  <r>
    <x v="5"/>
    <x v="20"/>
    <x v="0"/>
    <n v="33"/>
    <n v="1800"/>
    <n v="59400"/>
    <x v="5"/>
  </r>
  <r>
    <x v="5"/>
    <x v="21"/>
    <x v="0"/>
    <n v="19"/>
    <n v="345"/>
    <n v="6555"/>
    <x v="5"/>
  </r>
  <r>
    <x v="5"/>
    <x v="22"/>
    <x v="0"/>
    <n v="9"/>
    <n v="350"/>
    <n v="3150"/>
    <x v="5"/>
  </r>
  <r>
    <x v="5"/>
    <x v="23"/>
    <x v="0"/>
    <n v="8"/>
    <n v="1575"/>
    <n v="12600"/>
    <x v="5"/>
  </r>
  <r>
    <x v="5"/>
    <x v="24"/>
    <x v="0"/>
    <n v="5"/>
    <n v="1045"/>
    <n v="5225"/>
    <x v="5"/>
  </r>
  <r>
    <x v="5"/>
    <x v="25"/>
    <x v="0"/>
    <n v="2"/>
    <n v="1186"/>
    <n v="2372"/>
    <x v="5"/>
  </r>
  <r>
    <x v="5"/>
    <x v="26"/>
    <x v="0"/>
    <n v="3"/>
    <n v="374"/>
    <n v="1122"/>
    <x v="5"/>
  </r>
  <r>
    <x v="5"/>
    <x v="27"/>
    <x v="0"/>
    <n v="0"/>
    <n v="1500"/>
    <n v="0"/>
    <x v="5"/>
  </r>
  <r>
    <x v="5"/>
    <x v="28"/>
    <x v="0"/>
    <n v="1"/>
    <n v="1800"/>
    <n v="1800"/>
    <x v="5"/>
  </r>
  <r>
    <x v="5"/>
    <x v="29"/>
    <x v="0"/>
    <n v="0"/>
    <n v="1477"/>
    <n v="0"/>
    <x v="5"/>
  </r>
  <r>
    <x v="5"/>
    <x v="0"/>
    <x v="1"/>
    <n v="22"/>
    <n v="210"/>
    <n v="4620"/>
    <x v="5"/>
  </r>
  <r>
    <x v="5"/>
    <x v="1"/>
    <x v="1"/>
    <n v="9"/>
    <n v="199"/>
    <n v="1791"/>
    <x v="5"/>
  </r>
  <r>
    <x v="5"/>
    <x v="2"/>
    <x v="1"/>
    <n v="9"/>
    <n v="322"/>
    <n v="2898"/>
    <x v="5"/>
  </r>
  <r>
    <x v="5"/>
    <x v="3"/>
    <x v="1"/>
    <n v="7"/>
    <n v="161"/>
    <n v="1127"/>
    <x v="5"/>
  </r>
  <r>
    <x v="5"/>
    <x v="4"/>
    <x v="1"/>
    <n v="4"/>
    <n v="109"/>
    <n v="436"/>
    <x v="5"/>
  </r>
  <r>
    <x v="5"/>
    <x v="5"/>
    <x v="1"/>
    <n v="3"/>
    <n v="122"/>
    <n v="366"/>
    <x v="5"/>
  </r>
  <r>
    <x v="5"/>
    <x v="6"/>
    <x v="1"/>
    <n v="2"/>
    <n v="96"/>
    <n v="192"/>
    <x v="5"/>
  </r>
  <r>
    <x v="5"/>
    <x v="7"/>
    <x v="1"/>
    <n v="1"/>
    <n v="73"/>
    <n v="73"/>
    <x v="5"/>
  </r>
  <r>
    <x v="5"/>
    <x v="8"/>
    <x v="1"/>
    <n v="0"/>
    <n v="225"/>
    <n v="0"/>
    <x v="5"/>
  </r>
  <r>
    <x v="5"/>
    <x v="9"/>
    <x v="1"/>
    <n v="1"/>
    <n v="559"/>
    <n v="559"/>
    <x v="5"/>
  </r>
  <r>
    <x v="5"/>
    <x v="10"/>
    <x v="1"/>
    <n v="18"/>
    <n v="3199"/>
    <n v="57582"/>
    <x v="5"/>
  </r>
  <r>
    <x v="5"/>
    <x v="11"/>
    <x v="1"/>
    <n v="3"/>
    <n v="371"/>
    <n v="1113"/>
    <x v="5"/>
  </r>
  <r>
    <x v="5"/>
    <x v="12"/>
    <x v="1"/>
    <n v="6"/>
    <n v="2300"/>
    <n v="13800"/>
    <x v="5"/>
  </r>
  <r>
    <x v="5"/>
    <x v="13"/>
    <x v="1"/>
    <n v="7"/>
    <n v="499"/>
    <n v="3493"/>
    <x v="5"/>
  </r>
  <r>
    <x v="5"/>
    <x v="14"/>
    <x v="1"/>
    <n v="7"/>
    <n v="299"/>
    <n v="2093"/>
    <x v="5"/>
  </r>
  <r>
    <x v="5"/>
    <x v="15"/>
    <x v="1"/>
    <n v="1"/>
    <n v="901"/>
    <n v="901"/>
    <x v="5"/>
  </r>
  <r>
    <x v="5"/>
    <x v="16"/>
    <x v="1"/>
    <n v="3"/>
    <n v="929"/>
    <n v="2787"/>
    <x v="5"/>
  </r>
  <r>
    <x v="5"/>
    <x v="17"/>
    <x v="1"/>
    <n v="0"/>
    <n v="1030"/>
    <n v="0"/>
    <x v="5"/>
  </r>
  <r>
    <x v="5"/>
    <x v="18"/>
    <x v="1"/>
    <n v="0"/>
    <n v="1222"/>
    <n v="0"/>
    <x v="5"/>
  </r>
  <r>
    <x v="5"/>
    <x v="19"/>
    <x v="1"/>
    <n v="1"/>
    <n v="649"/>
    <n v="649"/>
    <x v="5"/>
  </r>
  <r>
    <x v="5"/>
    <x v="20"/>
    <x v="1"/>
    <n v="20"/>
    <n v="1800"/>
    <n v="36000"/>
    <x v="5"/>
  </r>
  <r>
    <x v="5"/>
    <x v="21"/>
    <x v="1"/>
    <n v="10"/>
    <n v="345"/>
    <n v="3450"/>
    <x v="5"/>
  </r>
  <r>
    <x v="5"/>
    <x v="22"/>
    <x v="1"/>
    <n v="7"/>
    <n v="350"/>
    <n v="2450"/>
    <x v="5"/>
  </r>
  <r>
    <x v="5"/>
    <x v="23"/>
    <x v="1"/>
    <n v="6"/>
    <n v="1575"/>
    <n v="9450"/>
    <x v="5"/>
  </r>
  <r>
    <x v="5"/>
    <x v="24"/>
    <x v="1"/>
    <n v="2"/>
    <n v="1045"/>
    <n v="2090"/>
    <x v="5"/>
  </r>
  <r>
    <x v="5"/>
    <x v="25"/>
    <x v="1"/>
    <n v="1"/>
    <n v="1186"/>
    <n v="1186"/>
    <x v="5"/>
  </r>
  <r>
    <x v="5"/>
    <x v="26"/>
    <x v="1"/>
    <n v="0"/>
    <n v="374"/>
    <n v="0"/>
    <x v="5"/>
  </r>
  <r>
    <x v="5"/>
    <x v="27"/>
    <x v="1"/>
    <n v="0"/>
    <n v="1500"/>
    <n v="0"/>
    <x v="5"/>
  </r>
  <r>
    <x v="5"/>
    <x v="28"/>
    <x v="1"/>
    <n v="0"/>
    <n v="1800"/>
    <n v="0"/>
    <x v="5"/>
  </r>
  <r>
    <x v="5"/>
    <x v="29"/>
    <x v="1"/>
    <n v="0"/>
    <n v="1477"/>
    <n v="0"/>
    <x v="5"/>
  </r>
  <r>
    <x v="5"/>
    <x v="0"/>
    <x v="2"/>
    <n v="6"/>
    <n v="210"/>
    <n v="1260"/>
    <x v="5"/>
  </r>
  <r>
    <x v="5"/>
    <x v="1"/>
    <x v="2"/>
    <n v="5"/>
    <n v="199"/>
    <n v="995"/>
    <x v="5"/>
  </r>
  <r>
    <x v="5"/>
    <x v="2"/>
    <x v="2"/>
    <n v="3"/>
    <n v="322"/>
    <n v="966"/>
    <x v="5"/>
  </r>
  <r>
    <x v="5"/>
    <x v="3"/>
    <x v="2"/>
    <n v="5"/>
    <n v="161"/>
    <n v="805"/>
    <x v="5"/>
  </r>
  <r>
    <x v="5"/>
    <x v="4"/>
    <x v="2"/>
    <n v="4"/>
    <n v="109"/>
    <n v="436"/>
    <x v="5"/>
  </r>
  <r>
    <x v="5"/>
    <x v="5"/>
    <x v="2"/>
    <n v="1"/>
    <n v="122"/>
    <n v="122"/>
    <x v="5"/>
  </r>
  <r>
    <x v="5"/>
    <x v="6"/>
    <x v="2"/>
    <n v="1"/>
    <n v="96"/>
    <n v="96"/>
    <x v="5"/>
  </r>
  <r>
    <x v="5"/>
    <x v="7"/>
    <x v="2"/>
    <n v="2"/>
    <n v="73"/>
    <n v="146"/>
    <x v="5"/>
  </r>
  <r>
    <x v="5"/>
    <x v="8"/>
    <x v="2"/>
    <n v="1"/>
    <n v="225"/>
    <n v="225"/>
    <x v="5"/>
  </r>
  <r>
    <x v="5"/>
    <x v="9"/>
    <x v="2"/>
    <n v="1"/>
    <n v="559"/>
    <n v="559"/>
    <x v="5"/>
  </r>
  <r>
    <x v="5"/>
    <x v="10"/>
    <x v="2"/>
    <n v="8"/>
    <n v="3199"/>
    <n v="25592"/>
    <x v="5"/>
  </r>
  <r>
    <x v="5"/>
    <x v="11"/>
    <x v="2"/>
    <n v="11"/>
    <n v="371"/>
    <n v="4081"/>
    <x v="5"/>
  </r>
  <r>
    <x v="5"/>
    <x v="12"/>
    <x v="2"/>
    <n v="7"/>
    <n v="2300"/>
    <n v="16100"/>
    <x v="5"/>
  </r>
  <r>
    <x v="5"/>
    <x v="13"/>
    <x v="2"/>
    <n v="1"/>
    <n v="499"/>
    <n v="499"/>
    <x v="5"/>
  </r>
  <r>
    <x v="5"/>
    <x v="14"/>
    <x v="2"/>
    <n v="2"/>
    <n v="299"/>
    <n v="598"/>
    <x v="5"/>
  </r>
  <r>
    <x v="5"/>
    <x v="15"/>
    <x v="2"/>
    <n v="5"/>
    <n v="901"/>
    <n v="4505"/>
    <x v="5"/>
  </r>
  <r>
    <x v="5"/>
    <x v="16"/>
    <x v="2"/>
    <n v="1"/>
    <n v="929"/>
    <n v="929"/>
    <x v="5"/>
  </r>
  <r>
    <x v="5"/>
    <x v="17"/>
    <x v="2"/>
    <n v="0"/>
    <n v="1030"/>
    <n v="0"/>
    <x v="5"/>
  </r>
  <r>
    <x v="5"/>
    <x v="18"/>
    <x v="2"/>
    <n v="1"/>
    <n v="1222"/>
    <n v="1222"/>
    <x v="5"/>
  </r>
  <r>
    <x v="5"/>
    <x v="19"/>
    <x v="2"/>
    <n v="2"/>
    <n v="649"/>
    <n v="1298"/>
    <x v="5"/>
  </r>
  <r>
    <x v="5"/>
    <x v="20"/>
    <x v="2"/>
    <n v="11"/>
    <n v="1800"/>
    <n v="19800"/>
    <x v="5"/>
  </r>
  <r>
    <x v="5"/>
    <x v="21"/>
    <x v="2"/>
    <n v="5"/>
    <n v="345"/>
    <n v="1725"/>
    <x v="5"/>
  </r>
  <r>
    <x v="5"/>
    <x v="22"/>
    <x v="2"/>
    <n v="5"/>
    <n v="350"/>
    <n v="1750"/>
    <x v="5"/>
  </r>
  <r>
    <x v="5"/>
    <x v="23"/>
    <x v="2"/>
    <n v="5"/>
    <n v="1575"/>
    <n v="7875"/>
    <x v="5"/>
  </r>
  <r>
    <x v="5"/>
    <x v="24"/>
    <x v="2"/>
    <n v="6"/>
    <n v="1045"/>
    <n v="6270"/>
    <x v="5"/>
  </r>
  <r>
    <x v="5"/>
    <x v="25"/>
    <x v="2"/>
    <n v="2"/>
    <n v="1186"/>
    <n v="2372"/>
    <x v="5"/>
  </r>
  <r>
    <x v="5"/>
    <x v="26"/>
    <x v="2"/>
    <n v="4"/>
    <n v="374"/>
    <n v="1496"/>
    <x v="5"/>
  </r>
  <r>
    <x v="5"/>
    <x v="27"/>
    <x v="2"/>
    <n v="2"/>
    <n v="1500"/>
    <n v="3000"/>
    <x v="5"/>
  </r>
  <r>
    <x v="5"/>
    <x v="28"/>
    <x v="2"/>
    <n v="2"/>
    <n v="1800"/>
    <n v="3600"/>
    <x v="5"/>
  </r>
  <r>
    <x v="5"/>
    <x v="29"/>
    <x v="2"/>
    <n v="0"/>
    <n v="1477"/>
    <n v="0"/>
    <x v="5"/>
  </r>
  <r>
    <x v="6"/>
    <x v="0"/>
    <x v="0"/>
    <n v="32"/>
    <n v="210"/>
    <n v="6720"/>
    <x v="6"/>
  </r>
  <r>
    <x v="6"/>
    <x v="1"/>
    <x v="0"/>
    <n v="17"/>
    <n v="199"/>
    <n v="3383"/>
    <x v="6"/>
  </r>
  <r>
    <x v="6"/>
    <x v="2"/>
    <x v="0"/>
    <n v="8"/>
    <n v="322"/>
    <n v="2576"/>
    <x v="6"/>
  </r>
  <r>
    <x v="6"/>
    <x v="3"/>
    <x v="0"/>
    <n v="10"/>
    <n v="161"/>
    <n v="1610"/>
    <x v="6"/>
  </r>
  <r>
    <x v="6"/>
    <x v="4"/>
    <x v="0"/>
    <n v="4"/>
    <n v="109"/>
    <n v="436"/>
    <x v="6"/>
  </r>
  <r>
    <x v="6"/>
    <x v="5"/>
    <x v="0"/>
    <n v="3"/>
    <n v="122"/>
    <n v="366"/>
    <x v="6"/>
  </r>
  <r>
    <x v="6"/>
    <x v="6"/>
    <x v="0"/>
    <n v="3"/>
    <n v="96"/>
    <n v="288"/>
    <x v="6"/>
  </r>
  <r>
    <x v="6"/>
    <x v="7"/>
    <x v="0"/>
    <n v="1"/>
    <n v="73"/>
    <n v="73"/>
    <x v="6"/>
  </r>
  <r>
    <x v="6"/>
    <x v="8"/>
    <x v="0"/>
    <n v="2"/>
    <n v="225"/>
    <n v="450"/>
    <x v="6"/>
  </r>
  <r>
    <x v="6"/>
    <x v="9"/>
    <x v="0"/>
    <n v="0"/>
    <n v="559"/>
    <n v="0"/>
    <x v="6"/>
  </r>
  <r>
    <x v="6"/>
    <x v="10"/>
    <x v="0"/>
    <n v="33"/>
    <n v="3199"/>
    <n v="105567"/>
    <x v="6"/>
  </r>
  <r>
    <x v="6"/>
    <x v="11"/>
    <x v="0"/>
    <n v="16"/>
    <n v="371"/>
    <n v="5936"/>
    <x v="6"/>
  </r>
  <r>
    <x v="6"/>
    <x v="12"/>
    <x v="0"/>
    <n v="10"/>
    <n v="2300"/>
    <n v="23000"/>
    <x v="6"/>
  </r>
  <r>
    <x v="6"/>
    <x v="13"/>
    <x v="0"/>
    <n v="8"/>
    <n v="499"/>
    <n v="3992"/>
    <x v="6"/>
  </r>
  <r>
    <x v="6"/>
    <x v="14"/>
    <x v="0"/>
    <n v="5"/>
    <n v="299"/>
    <n v="1495"/>
    <x v="6"/>
  </r>
  <r>
    <x v="6"/>
    <x v="15"/>
    <x v="0"/>
    <n v="2"/>
    <n v="901"/>
    <n v="1802"/>
    <x v="6"/>
  </r>
  <r>
    <x v="6"/>
    <x v="16"/>
    <x v="0"/>
    <n v="4"/>
    <n v="929"/>
    <n v="3716"/>
    <x v="6"/>
  </r>
  <r>
    <x v="6"/>
    <x v="17"/>
    <x v="0"/>
    <n v="1"/>
    <n v="1030"/>
    <n v="1030"/>
    <x v="6"/>
  </r>
  <r>
    <x v="6"/>
    <x v="18"/>
    <x v="0"/>
    <n v="1"/>
    <n v="1222"/>
    <n v="1222"/>
    <x v="6"/>
  </r>
  <r>
    <x v="6"/>
    <x v="19"/>
    <x v="0"/>
    <n v="1"/>
    <n v="649"/>
    <n v="649"/>
    <x v="6"/>
  </r>
  <r>
    <x v="6"/>
    <x v="20"/>
    <x v="0"/>
    <n v="28"/>
    <n v="1800"/>
    <n v="50400"/>
    <x v="6"/>
  </r>
  <r>
    <x v="6"/>
    <x v="21"/>
    <x v="0"/>
    <n v="13"/>
    <n v="345"/>
    <n v="4485"/>
    <x v="6"/>
  </r>
  <r>
    <x v="6"/>
    <x v="22"/>
    <x v="0"/>
    <n v="11"/>
    <n v="350"/>
    <n v="3850"/>
    <x v="6"/>
  </r>
  <r>
    <x v="6"/>
    <x v="23"/>
    <x v="0"/>
    <n v="10"/>
    <n v="1575"/>
    <n v="15750"/>
    <x v="6"/>
  </r>
  <r>
    <x v="6"/>
    <x v="24"/>
    <x v="0"/>
    <n v="5"/>
    <n v="1045"/>
    <n v="5225"/>
    <x v="6"/>
  </r>
  <r>
    <x v="6"/>
    <x v="25"/>
    <x v="0"/>
    <n v="3"/>
    <n v="1186"/>
    <n v="3558"/>
    <x v="6"/>
  </r>
  <r>
    <x v="6"/>
    <x v="26"/>
    <x v="0"/>
    <n v="3"/>
    <n v="374"/>
    <n v="1122"/>
    <x v="6"/>
  </r>
  <r>
    <x v="6"/>
    <x v="27"/>
    <x v="0"/>
    <n v="2"/>
    <n v="1500"/>
    <n v="3000"/>
    <x v="6"/>
  </r>
  <r>
    <x v="6"/>
    <x v="28"/>
    <x v="0"/>
    <n v="0"/>
    <n v="1800"/>
    <n v="0"/>
    <x v="6"/>
  </r>
  <r>
    <x v="6"/>
    <x v="29"/>
    <x v="0"/>
    <n v="0"/>
    <n v="1477"/>
    <n v="0"/>
    <x v="6"/>
  </r>
  <r>
    <x v="6"/>
    <x v="0"/>
    <x v="1"/>
    <n v="19"/>
    <n v="210"/>
    <n v="3990"/>
    <x v="6"/>
  </r>
  <r>
    <x v="6"/>
    <x v="1"/>
    <x v="1"/>
    <n v="11"/>
    <n v="199"/>
    <n v="2189"/>
    <x v="6"/>
  </r>
  <r>
    <x v="6"/>
    <x v="2"/>
    <x v="1"/>
    <n v="6"/>
    <n v="322"/>
    <n v="1932"/>
    <x v="6"/>
  </r>
  <r>
    <x v="6"/>
    <x v="3"/>
    <x v="1"/>
    <n v="6"/>
    <n v="161"/>
    <n v="966"/>
    <x v="6"/>
  </r>
  <r>
    <x v="6"/>
    <x v="4"/>
    <x v="1"/>
    <n v="3"/>
    <n v="109"/>
    <n v="327"/>
    <x v="6"/>
  </r>
  <r>
    <x v="6"/>
    <x v="5"/>
    <x v="1"/>
    <n v="2"/>
    <n v="122"/>
    <n v="244"/>
    <x v="6"/>
  </r>
  <r>
    <x v="6"/>
    <x v="6"/>
    <x v="1"/>
    <n v="2"/>
    <n v="96"/>
    <n v="192"/>
    <x v="6"/>
  </r>
  <r>
    <x v="6"/>
    <x v="7"/>
    <x v="1"/>
    <n v="0"/>
    <n v="73"/>
    <n v="0"/>
    <x v="6"/>
  </r>
  <r>
    <x v="6"/>
    <x v="8"/>
    <x v="1"/>
    <n v="1"/>
    <n v="225"/>
    <n v="225"/>
    <x v="6"/>
  </r>
  <r>
    <x v="6"/>
    <x v="9"/>
    <x v="1"/>
    <n v="0"/>
    <n v="559"/>
    <n v="0"/>
    <x v="6"/>
  </r>
  <r>
    <x v="6"/>
    <x v="10"/>
    <x v="1"/>
    <n v="2"/>
    <n v="3199"/>
    <n v="6398"/>
    <x v="6"/>
  </r>
  <r>
    <x v="6"/>
    <x v="11"/>
    <x v="1"/>
    <n v="7"/>
    <n v="371"/>
    <n v="2597"/>
    <x v="6"/>
  </r>
  <r>
    <x v="6"/>
    <x v="12"/>
    <x v="1"/>
    <n v="5"/>
    <n v="2300"/>
    <n v="11500"/>
    <x v="6"/>
  </r>
  <r>
    <x v="6"/>
    <x v="13"/>
    <x v="1"/>
    <n v="2"/>
    <n v="499"/>
    <n v="998"/>
    <x v="6"/>
  </r>
  <r>
    <x v="6"/>
    <x v="14"/>
    <x v="1"/>
    <n v="4"/>
    <n v="299"/>
    <n v="1196"/>
    <x v="6"/>
  </r>
  <r>
    <x v="6"/>
    <x v="15"/>
    <x v="1"/>
    <n v="2"/>
    <n v="901"/>
    <n v="1802"/>
    <x v="6"/>
  </r>
  <r>
    <x v="6"/>
    <x v="16"/>
    <x v="1"/>
    <n v="4"/>
    <n v="929"/>
    <n v="3716"/>
    <x v="6"/>
  </r>
  <r>
    <x v="6"/>
    <x v="17"/>
    <x v="1"/>
    <n v="1"/>
    <n v="1030"/>
    <n v="1030"/>
    <x v="6"/>
  </r>
  <r>
    <x v="6"/>
    <x v="18"/>
    <x v="1"/>
    <n v="0"/>
    <n v="1222"/>
    <n v="0"/>
    <x v="6"/>
  </r>
  <r>
    <x v="6"/>
    <x v="19"/>
    <x v="1"/>
    <n v="0"/>
    <n v="649"/>
    <n v="0"/>
    <x v="6"/>
  </r>
  <r>
    <x v="6"/>
    <x v="20"/>
    <x v="1"/>
    <n v="25"/>
    <n v="1800"/>
    <n v="45000"/>
    <x v="6"/>
  </r>
  <r>
    <x v="6"/>
    <x v="21"/>
    <x v="1"/>
    <n v="10"/>
    <n v="345"/>
    <n v="3450"/>
    <x v="6"/>
  </r>
  <r>
    <x v="6"/>
    <x v="22"/>
    <x v="1"/>
    <n v="6"/>
    <n v="350"/>
    <n v="2100"/>
    <x v="6"/>
  </r>
  <r>
    <x v="6"/>
    <x v="23"/>
    <x v="1"/>
    <n v="7"/>
    <n v="1575"/>
    <n v="11025"/>
    <x v="6"/>
  </r>
  <r>
    <x v="6"/>
    <x v="24"/>
    <x v="1"/>
    <n v="5"/>
    <n v="1045"/>
    <n v="5225"/>
    <x v="6"/>
  </r>
  <r>
    <x v="6"/>
    <x v="25"/>
    <x v="1"/>
    <n v="2"/>
    <n v="1186"/>
    <n v="2372"/>
    <x v="6"/>
  </r>
  <r>
    <x v="6"/>
    <x v="26"/>
    <x v="1"/>
    <n v="0"/>
    <n v="374"/>
    <n v="0"/>
    <x v="6"/>
  </r>
  <r>
    <x v="6"/>
    <x v="27"/>
    <x v="1"/>
    <n v="1"/>
    <n v="1500"/>
    <n v="1500"/>
    <x v="6"/>
  </r>
  <r>
    <x v="6"/>
    <x v="28"/>
    <x v="1"/>
    <n v="0"/>
    <n v="1800"/>
    <n v="0"/>
    <x v="6"/>
  </r>
  <r>
    <x v="6"/>
    <x v="29"/>
    <x v="1"/>
    <n v="0"/>
    <n v="1477"/>
    <n v="0"/>
    <x v="6"/>
  </r>
  <r>
    <x v="6"/>
    <x v="0"/>
    <x v="2"/>
    <n v="11"/>
    <n v="210"/>
    <n v="2310"/>
    <x v="6"/>
  </r>
  <r>
    <x v="6"/>
    <x v="1"/>
    <x v="2"/>
    <n v="1"/>
    <n v="199"/>
    <n v="199"/>
    <x v="6"/>
  </r>
  <r>
    <x v="6"/>
    <x v="2"/>
    <x v="2"/>
    <n v="6"/>
    <n v="322"/>
    <n v="1932"/>
    <x v="6"/>
  </r>
  <r>
    <x v="6"/>
    <x v="3"/>
    <x v="2"/>
    <n v="3"/>
    <n v="161"/>
    <n v="483"/>
    <x v="6"/>
  </r>
  <r>
    <x v="6"/>
    <x v="4"/>
    <x v="2"/>
    <n v="3"/>
    <n v="109"/>
    <n v="327"/>
    <x v="6"/>
  </r>
  <r>
    <x v="6"/>
    <x v="5"/>
    <x v="2"/>
    <n v="2"/>
    <n v="122"/>
    <n v="244"/>
    <x v="6"/>
  </r>
  <r>
    <x v="6"/>
    <x v="6"/>
    <x v="2"/>
    <n v="2"/>
    <n v="96"/>
    <n v="192"/>
    <x v="6"/>
  </r>
  <r>
    <x v="6"/>
    <x v="7"/>
    <x v="2"/>
    <n v="2"/>
    <n v="73"/>
    <n v="146"/>
    <x v="6"/>
  </r>
  <r>
    <x v="6"/>
    <x v="8"/>
    <x v="2"/>
    <n v="2"/>
    <n v="225"/>
    <n v="450"/>
    <x v="6"/>
  </r>
  <r>
    <x v="6"/>
    <x v="9"/>
    <x v="2"/>
    <n v="2"/>
    <n v="559"/>
    <n v="1118"/>
    <x v="6"/>
  </r>
  <r>
    <x v="6"/>
    <x v="10"/>
    <x v="2"/>
    <n v="21"/>
    <n v="3199"/>
    <n v="67179"/>
    <x v="6"/>
  </r>
  <r>
    <x v="6"/>
    <x v="11"/>
    <x v="2"/>
    <n v="9"/>
    <n v="371"/>
    <n v="3339"/>
    <x v="6"/>
  </r>
  <r>
    <x v="6"/>
    <x v="12"/>
    <x v="2"/>
    <n v="10"/>
    <n v="2300"/>
    <n v="23000"/>
    <x v="6"/>
  </r>
  <r>
    <x v="6"/>
    <x v="13"/>
    <x v="2"/>
    <n v="10"/>
    <n v="499"/>
    <n v="4990"/>
    <x v="6"/>
  </r>
  <r>
    <x v="6"/>
    <x v="14"/>
    <x v="2"/>
    <n v="1"/>
    <n v="299"/>
    <n v="299"/>
    <x v="6"/>
  </r>
  <r>
    <x v="6"/>
    <x v="15"/>
    <x v="2"/>
    <n v="2"/>
    <n v="901"/>
    <n v="1802"/>
    <x v="6"/>
  </r>
  <r>
    <x v="6"/>
    <x v="16"/>
    <x v="2"/>
    <n v="1"/>
    <n v="929"/>
    <n v="929"/>
    <x v="6"/>
  </r>
  <r>
    <x v="6"/>
    <x v="17"/>
    <x v="2"/>
    <n v="1"/>
    <n v="1030"/>
    <n v="1030"/>
    <x v="6"/>
  </r>
  <r>
    <x v="6"/>
    <x v="18"/>
    <x v="2"/>
    <n v="3"/>
    <n v="1222"/>
    <n v="3666"/>
    <x v="6"/>
  </r>
  <r>
    <x v="6"/>
    <x v="19"/>
    <x v="2"/>
    <n v="2"/>
    <n v="649"/>
    <n v="1298"/>
    <x v="6"/>
  </r>
  <r>
    <x v="6"/>
    <x v="20"/>
    <x v="2"/>
    <n v="11"/>
    <n v="1800"/>
    <n v="19800"/>
    <x v="6"/>
  </r>
  <r>
    <x v="6"/>
    <x v="21"/>
    <x v="2"/>
    <n v="11"/>
    <n v="345"/>
    <n v="3795"/>
    <x v="6"/>
  </r>
  <r>
    <x v="6"/>
    <x v="22"/>
    <x v="2"/>
    <n v="6"/>
    <n v="350"/>
    <n v="2100"/>
    <x v="6"/>
  </r>
  <r>
    <x v="6"/>
    <x v="23"/>
    <x v="2"/>
    <n v="2"/>
    <n v="1575"/>
    <n v="3150"/>
    <x v="6"/>
  </r>
  <r>
    <x v="6"/>
    <x v="24"/>
    <x v="2"/>
    <n v="2"/>
    <n v="1045"/>
    <n v="2090"/>
    <x v="6"/>
  </r>
  <r>
    <x v="6"/>
    <x v="25"/>
    <x v="2"/>
    <n v="3"/>
    <n v="1186"/>
    <n v="3558"/>
    <x v="6"/>
  </r>
  <r>
    <x v="6"/>
    <x v="26"/>
    <x v="2"/>
    <n v="3"/>
    <n v="374"/>
    <n v="1122"/>
    <x v="6"/>
  </r>
  <r>
    <x v="6"/>
    <x v="27"/>
    <x v="2"/>
    <n v="2"/>
    <n v="1500"/>
    <n v="3000"/>
    <x v="6"/>
  </r>
  <r>
    <x v="6"/>
    <x v="28"/>
    <x v="2"/>
    <n v="1"/>
    <n v="1800"/>
    <n v="1800"/>
    <x v="6"/>
  </r>
  <r>
    <x v="6"/>
    <x v="29"/>
    <x v="2"/>
    <n v="0"/>
    <n v="1477"/>
    <n v="0"/>
    <x v="6"/>
  </r>
  <r>
    <x v="7"/>
    <x v="0"/>
    <x v="0"/>
    <n v="28"/>
    <n v="210"/>
    <n v="5880"/>
    <x v="0"/>
  </r>
  <r>
    <x v="7"/>
    <x v="1"/>
    <x v="0"/>
    <n v="13"/>
    <n v="199"/>
    <n v="2587"/>
    <x v="0"/>
  </r>
  <r>
    <x v="7"/>
    <x v="2"/>
    <x v="0"/>
    <n v="11"/>
    <n v="322"/>
    <n v="3542"/>
    <x v="0"/>
  </r>
  <r>
    <x v="7"/>
    <x v="3"/>
    <x v="0"/>
    <n v="7"/>
    <n v="161"/>
    <n v="1127"/>
    <x v="0"/>
  </r>
  <r>
    <x v="7"/>
    <x v="4"/>
    <x v="0"/>
    <n v="5"/>
    <n v="109"/>
    <n v="545"/>
    <x v="0"/>
  </r>
  <r>
    <x v="7"/>
    <x v="5"/>
    <x v="0"/>
    <n v="2"/>
    <n v="122"/>
    <n v="244"/>
    <x v="0"/>
  </r>
  <r>
    <x v="7"/>
    <x v="6"/>
    <x v="0"/>
    <n v="4"/>
    <n v="96"/>
    <n v="384"/>
    <x v="0"/>
  </r>
  <r>
    <x v="7"/>
    <x v="7"/>
    <x v="0"/>
    <n v="2"/>
    <n v="73"/>
    <n v="146"/>
    <x v="0"/>
  </r>
  <r>
    <x v="7"/>
    <x v="8"/>
    <x v="0"/>
    <n v="0"/>
    <n v="225"/>
    <n v="0"/>
    <x v="0"/>
  </r>
  <r>
    <x v="7"/>
    <x v="9"/>
    <x v="0"/>
    <n v="0"/>
    <n v="559"/>
    <n v="0"/>
    <x v="0"/>
  </r>
  <r>
    <x v="7"/>
    <x v="10"/>
    <x v="0"/>
    <n v="34"/>
    <n v="3199"/>
    <n v="108766"/>
    <x v="0"/>
  </r>
  <r>
    <x v="7"/>
    <x v="11"/>
    <x v="0"/>
    <n v="12"/>
    <n v="371"/>
    <n v="4452"/>
    <x v="0"/>
  </r>
  <r>
    <x v="7"/>
    <x v="12"/>
    <x v="0"/>
    <n v="13"/>
    <n v="2300"/>
    <n v="29900"/>
    <x v="0"/>
  </r>
  <r>
    <x v="7"/>
    <x v="13"/>
    <x v="0"/>
    <n v="12"/>
    <n v="499"/>
    <n v="5988"/>
    <x v="0"/>
  </r>
  <r>
    <x v="7"/>
    <x v="14"/>
    <x v="0"/>
    <n v="5"/>
    <n v="299"/>
    <n v="1495"/>
    <x v="0"/>
  </r>
  <r>
    <x v="7"/>
    <x v="15"/>
    <x v="0"/>
    <n v="2"/>
    <n v="901"/>
    <n v="1802"/>
    <x v="0"/>
  </r>
  <r>
    <x v="7"/>
    <x v="16"/>
    <x v="0"/>
    <n v="3"/>
    <n v="929"/>
    <n v="2787"/>
    <x v="0"/>
  </r>
  <r>
    <x v="7"/>
    <x v="17"/>
    <x v="0"/>
    <n v="0"/>
    <n v="1030"/>
    <n v="0"/>
    <x v="0"/>
  </r>
  <r>
    <x v="7"/>
    <x v="18"/>
    <x v="0"/>
    <n v="2"/>
    <n v="1222"/>
    <n v="2444"/>
    <x v="0"/>
  </r>
  <r>
    <x v="7"/>
    <x v="19"/>
    <x v="0"/>
    <n v="1"/>
    <n v="649"/>
    <n v="649"/>
    <x v="0"/>
  </r>
  <r>
    <x v="7"/>
    <x v="20"/>
    <x v="0"/>
    <n v="30"/>
    <n v="1800"/>
    <n v="54000"/>
    <x v="0"/>
  </r>
  <r>
    <x v="7"/>
    <x v="21"/>
    <x v="0"/>
    <n v="12"/>
    <n v="345"/>
    <n v="4140"/>
    <x v="0"/>
  </r>
  <r>
    <x v="7"/>
    <x v="22"/>
    <x v="0"/>
    <n v="10"/>
    <n v="350"/>
    <n v="3500"/>
    <x v="0"/>
  </r>
  <r>
    <x v="7"/>
    <x v="23"/>
    <x v="0"/>
    <n v="10"/>
    <n v="1575"/>
    <n v="15750"/>
    <x v="0"/>
  </r>
  <r>
    <x v="7"/>
    <x v="24"/>
    <x v="0"/>
    <n v="7"/>
    <n v="1045"/>
    <n v="7315"/>
    <x v="0"/>
  </r>
  <r>
    <x v="7"/>
    <x v="25"/>
    <x v="0"/>
    <n v="2"/>
    <n v="1186"/>
    <n v="2372"/>
    <x v="0"/>
  </r>
  <r>
    <x v="7"/>
    <x v="26"/>
    <x v="0"/>
    <n v="4"/>
    <n v="374"/>
    <n v="1496"/>
    <x v="0"/>
  </r>
  <r>
    <x v="7"/>
    <x v="27"/>
    <x v="0"/>
    <n v="0"/>
    <n v="1500"/>
    <n v="0"/>
    <x v="0"/>
  </r>
  <r>
    <x v="7"/>
    <x v="28"/>
    <x v="0"/>
    <n v="2"/>
    <n v="1800"/>
    <n v="3600"/>
    <x v="0"/>
  </r>
  <r>
    <x v="7"/>
    <x v="29"/>
    <x v="0"/>
    <n v="0"/>
    <n v="1477"/>
    <n v="0"/>
    <x v="0"/>
  </r>
  <r>
    <x v="7"/>
    <x v="0"/>
    <x v="1"/>
    <n v="18"/>
    <n v="210"/>
    <n v="3780"/>
    <x v="0"/>
  </r>
  <r>
    <x v="7"/>
    <x v="1"/>
    <x v="1"/>
    <n v="9"/>
    <n v="199"/>
    <n v="1791"/>
    <x v="0"/>
  </r>
  <r>
    <x v="7"/>
    <x v="2"/>
    <x v="1"/>
    <n v="8"/>
    <n v="322"/>
    <n v="2576"/>
    <x v="0"/>
  </r>
  <r>
    <x v="7"/>
    <x v="3"/>
    <x v="1"/>
    <n v="6"/>
    <n v="161"/>
    <n v="966"/>
    <x v="0"/>
  </r>
  <r>
    <x v="7"/>
    <x v="4"/>
    <x v="1"/>
    <n v="3"/>
    <n v="109"/>
    <n v="327"/>
    <x v="0"/>
  </r>
  <r>
    <x v="7"/>
    <x v="5"/>
    <x v="1"/>
    <n v="2"/>
    <n v="122"/>
    <n v="244"/>
    <x v="0"/>
  </r>
  <r>
    <x v="7"/>
    <x v="6"/>
    <x v="1"/>
    <n v="2"/>
    <n v="96"/>
    <n v="192"/>
    <x v="0"/>
  </r>
  <r>
    <x v="7"/>
    <x v="7"/>
    <x v="1"/>
    <n v="1"/>
    <n v="73"/>
    <n v="73"/>
    <x v="0"/>
  </r>
  <r>
    <x v="7"/>
    <x v="8"/>
    <x v="1"/>
    <n v="0"/>
    <n v="225"/>
    <n v="0"/>
    <x v="0"/>
  </r>
  <r>
    <x v="7"/>
    <x v="9"/>
    <x v="1"/>
    <n v="0"/>
    <n v="559"/>
    <n v="0"/>
    <x v="0"/>
  </r>
  <r>
    <x v="7"/>
    <x v="10"/>
    <x v="1"/>
    <n v="24"/>
    <n v="3199"/>
    <n v="76776"/>
    <x v="0"/>
  </r>
  <r>
    <x v="7"/>
    <x v="11"/>
    <x v="1"/>
    <n v="3"/>
    <n v="371"/>
    <n v="1113"/>
    <x v="0"/>
  </r>
  <r>
    <x v="7"/>
    <x v="12"/>
    <x v="1"/>
    <n v="0"/>
    <n v="2300"/>
    <n v="0"/>
    <x v="0"/>
  </r>
  <r>
    <x v="7"/>
    <x v="13"/>
    <x v="1"/>
    <n v="7"/>
    <n v="499"/>
    <n v="3493"/>
    <x v="0"/>
  </r>
  <r>
    <x v="7"/>
    <x v="14"/>
    <x v="1"/>
    <n v="2"/>
    <n v="299"/>
    <n v="598"/>
    <x v="0"/>
  </r>
  <r>
    <x v="7"/>
    <x v="15"/>
    <x v="1"/>
    <n v="0"/>
    <n v="901"/>
    <n v="0"/>
    <x v="0"/>
  </r>
  <r>
    <x v="7"/>
    <x v="16"/>
    <x v="1"/>
    <n v="2"/>
    <n v="929"/>
    <n v="1858"/>
    <x v="0"/>
  </r>
  <r>
    <x v="7"/>
    <x v="17"/>
    <x v="1"/>
    <n v="0"/>
    <n v="1030"/>
    <n v="0"/>
    <x v="0"/>
  </r>
  <r>
    <x v="7"/>
    <x v="18"/>
    <x v="1"/>
    <n v="0"/>
    <n v="1222"/>
    <n v="0"/>
    <x v="0"/>
  </r>
  <r>
    <x v="7"/>
    <x v="19"/>
    <x v="1"/>
    <n v="0"/>
    <n v="649"/>
    <n v="0"/>
    <x v="0"/>
  </r>
  <r>
    <x v="7"/>
    <x v="20"/>
    <x v="1"/>
    <n v="22"/>
    <n v="1800"/>
    <n v="39600"/>
    <x v="0"/>
  </r>
  <r>
    <x v="7"/>
    <x v="21"/>
    <x v="1"/>
    <n v="10"/>
    <n v="345"/>
    <n v="3450"/>
    <x v="0"/>
  </r>
  <r>
    <x v="7"/>
    <x v="22"/>
    <x v="1"/>
    <n v="9"/>
    <n v="350"/>
    <n v="3150"/>
    <x v="0"/>
  </r>
  <r>
    <x v="7"/>
    <x v="23"/>
    <x v="1"/>
    <n v="6"/>
    <n v="1575"/>
    <n v="9450"/>
    <x v="0"/>
  </r>
  <r>
    <x v="7"/>
    <x v="24"/>
    <x v="1"/>
    <n v="1"/>
    <n v="1045"/>
    <n v="1045"/>
    <x v="0"/>
  </r>
  <r>
    <x v="7"/>
    <x v="25"/>
    <x v="1"/>
    <n v="1"/>
    <n v="1186"/>
    <n v="1186"/>
    <x v="0"/>
  </r>
  <r>
    <x v="7"/>
    <x v="26"/>
    <x v="1"/>
    <n v="0"/>
    <n v="374"/>
    <n v="0"/>
    <x v="0"/>
  </r>
  <r>
    <x v="7"/>
    <x v="27"/>
    <x v="1"/>
    <n v="0"/>
    <n v="1500"/>
    <n v="0"/>
    <x v="0"/>
  </r>
  <r>
    <x v="7"/>
    <x v="28"/>
    <x v="1"/>
    <n v="1"/>
    <n v="1800"/>
    <n v="1800"/>
    <x v="0"/>
  </r>
  <r>
    <x v="7"/>
    <x v="29"/>
    <x v="1"/>
    <n v="0"/>
    <n v="1477"/>
    <n v="0"/>
    <x v="0"/>
  </r>
  <r>
    <x v="7"/>
    <x v="0"/>
    <x v="2"/>
    <n v="13"/>
    <n v="210"/>
    <n v="2730"/>
    <x v="0"/>
  </r>
  <r>
    <x v="7"/>
    <x v="1"/>
    <x v="2"/>
    <n v="6"/>
    <n v="199"/>
    <n v="1194"/>
    <x v="0"/>
  </r>
  <r>
    <x v="7"/>
    <x v="2"/>
    <x v="2"/>
    <n v="6"/>
    <n v="322"/>
    <n v="1932"/>
    <x v="0"/>
  </r>
  <r>
    <x v="7"/>
    <x v="3"/>
    <x v="2"/>
    <n v="4"/>
    <n v="161"/>
    <n v="644"/>
    <x v="0"/>
  </r>
  <r>
    <x v="7"/>
    <x v="4"/>
    <x v="2"/>
    <n v="5"/>
    <n v="109"/>
    <n v="545"/>
    <x v="0"/>
  </r>
  <r>
    <x v="7"/>
    <x v="5"/>
    <x v="2"/>
    <n v="2"/>
    <n v="122"/>
    <n v="244"/>
    <x v="0"/>
  </r>
  <r>
    <x v="7"/>
    <x v="6"/>
    <x v="2"/>
    <n v="2"/>
    <n v="96"/>
    <n v="192"/>
    <x v="0"/>
  </r>
  <r>
    <x v="7"/>
    <x v="7"/>
    <x v="2"/>
    <n v="1"/>
    <n v="73"/>
    <n v="73"/>
    <x v="0"/>
  </r>
  <r>
    <x v="7"/>
    <x v="8"/>
    <x v="2"/>
    <n v="1"/>
    <n v="225"/>
    <n v="225"/>
    <x v="0"/>
  </r>
  <r>
    <x v="7"/>
    <x v="9"/>
    <x v="2"/>
    <n v="0"/>
    <n v="559"/>
    <n v="0"/>
    <x v="0"/>
  </r>
  <r>
    <x v="7"/>
    <x v="10"/>
    <x v="2"/>
    <n v="1"/>
    <n v="3199"/>
    <n v="3199"/>
    <x v="0"/>
  </r>
  <r>
    <x v="7"/>
    <x v="11"/>
    <x v="2"/>
    <n v="10"/>
    <n v="371"/>
    <n v="3710"/>
    <x v="0"/>
  </r>
  <r>
    <x v="7"/>
    <x v="12"/>
    <x v="2"/>
    <n v="10"/>
    <n v="2300"/>
    <n v="23000"/>
    <x v="0"/>
  </r>
  <r>
    <x v="7"/>
    <x v="13"/>
    <x v="2"/>
    <n v="1"/>
    <n v="499"/>
    <n v="499"/>
    <x v="0"/>
  </r>
  <r>
    <x v="7"/>
    <x v="14"/>
    <x v="2"/>
    <n v="4"/>
    <n v="299"/>
    <n v="1196"/>
    <x v="0"/>
  </r>
  <r>
    <x v="7"/>
    <x v="15"/>
    <x v="2"/>
    <n v="3"/>
    <n v="901"/>
    <n v="2703"/>
    <x v="0"/>
  </r>
  <r>
    <x v="7"/>
    <x v="16"/>
    <x v="2"/>
    <n v="2"/>
    <n v="929"/>
    <n v="1858"/>
    <x v="0"/>
  </r>
  <r>
    <x v="7"/>
    <x v="17"/>
    <x v="2"/>
    <n v="1"/>
    <n v="1030"/>
    <n v="1030"/>
    <x v="0"/>
  </r>
  <r>
    <x v="7"/>
    <x v="18"/>
    <x v="2"/>
    <n v="2"/>
    <n v="1222"/>
    <n v="2444"/>
    <x v="0"/>
  </r>
  <r>
    <x v="7"/>
    <x v="19"/>
    <x v="2"/>
    <n v="2"/>
    <n v="649"/>
    <n v="1298"/>
    <x v="0"/>
  </r>
  <r>
    <x v="7"/>
    <x v="20"/>
    <x v="2"/>
    <n v="6"/>
    <n v="1800"/>
    <n v="10800"/>
    <x v="0"/>
  </r>
  <r>
    <x v="7"/>
    <x v="21"/>
    <x v="2"/>
    <n v="8"/>
    <n v="345"/>
    <n v="2760"/>
    <x v="0"/>
  </r>
  <r>
    <x v="7"/>
    <x v="22"/>
    <x v="2"/>
    <n v="6"/>
    <n v="350"/>
    <n v="2100"/>
    <x v="0"/>
  </r>
  <r>
    <x v="7"/>
    <x v="23"/>
    <x v="2"/>
    <n v="2"/>
    <n v="1575"/>
    <n v="3150"/>
    <x v="0"/>
  </r>
  <r>
    <x v="7"/>
    <x v="24"/>
    <x v="2"/>
    <n v="5"/>
    <n v="1045"/>
    <n v="5225"/>
    <x v="0"/>
  </r>
  <r>
    <x v="7"/>
    <x v="25"/>
    <x v="2"/>
    <n v="2"/>
    <n v="1186"/>
    <n v="2372"/>
    <x v="0"/>
  </r>
  <r>
    <x v="7"/>
    <x v="26"/>
    <x v="2"/>
    <n v="4"/>
    <n v="374"/>
    <n v="1496"/>
    <x v="0"/>
  </r>
  <r>
    <x v="7"/>
    <x v="27"/>
    <x v="2"/>
    <n v="1"/>
    <n v="1500"/>
    <n v="1500"/>
    <x v="0"/>
  </r>
  <r>
    <x v="7"/>
    <x v="28"/>
    <x v="2"/>
    <n v="2"/>
    <n v="1800"/>
    <n v="3600"/>
    <x v="0"/>
  </r>
  <r>
    <x v="7"/>
    <x v="29"/>
    <x v="2"/>
    <n v="1"/>
    <n v="1477"/>
    <n v="1477"/>
    <x v="0"/>
  </r>
  <r>
    <x v="8"/>
    <x v="0"/>
    <x v="0"/>
    <n v="27"/>
    <n v="210"/>
    <n v="5670"/>
    <x v="1"/>
  </r>
  <r>
    <x v="8"/>
    <x v="1"/>
    <x v="0"/>
    <n v="16"/>
    <n v="199"/>
    <n v="3184"/>
    <x v="1"/>
  </r>
  <r>
    <x v="8"/>
    <x v="2"/>
    <x v="0"/>
    <n v="11"/>
    <n v="322"/>
    <n v="3542"/>
    <x v="1"/>
  </r>
  <r>
    <x v="8"/>
    <x v="3"/>
    <x v="0"/>
    <n v="8"/>
    <n v="161"/>
    <n v="1288"/>
    <x v="1"/>
  </r>
  <r>
    <x v="8"/>
    <x v="4"/>
    <x v="0"/>
    <n v="7"/>
    <n v="109"/>
    <n v="763"/>
    <x v="1"/>
  </r>
  <r>
    <x v="8"/>
    <x v="5"/>
    <x v="0"/>
    <n v="4"/>
    <n v="122"/>
    <n v="488"/>
    <x v="1"/>
  </r>
  <r>
    <x v="8"/>
    <x v="6"/>
    <x v="0"/>
    <n v="2"/>
    <n v="96"/>
    <n v="192"/>
    <x v="1"/>
  </r>
  <r>
    <x v="8"/>
    <x v="7"/>
    <x v="0"/>
    <n v="2"/>
    <n v="73"/>
    <n v="146"/>
    <x v="1"/>
  </r>
  <r>
    <x v="8"/>
    <x v="8"/>
    <x v="0"/>
    <n v="1"/>
    <n v="225"/>
    <n v="225"/>
    <x v="1"/>
  </r>
  <r>
    <x v="8"/>
    <x v="9"/>
    <x v="0"/>
    <n v="0"/>
    <n v="559"/>
    <n v="0"/>
    <x v="1"/>
  </r>
  <r>
    <x v="8"/>
    <x v="10"/>
    <x v="0"/>
    <n v="30"/>
    <n v="3199"/>
    <n v="95970"/>
    <x v="1"/>
  </r>
  <r>
    <x v="8"/>
    <x v="11"/>
    <x v="0"/>
    <n v="14"/>
    <n v="371"/>
    <n v="5194"/>
    <x v="1"/>
  </r>
  <r>
    <x v="8"/>
    <x v="12"/>
    <x v="0"/>
    <n v="11"/>
    <n v="2300"/>
    <n v="25300"/>
    <x v="1"/>
  </r>
  <r>
    <x v="8"/>
    <x v="13"/>
    <x v="0"/>
    <n v="8"/>
    <n v="499"/>
    <n v="3992"/>
    <x v="1"/>
  </r>
  <r>
    <x v="8"/>
    <x v="14"/>
    <x v="0"/>
    <n v="7"/>
    <n v="299"/>
    <n v="2093"/>
    <x v="1"/>
  </r>
  <r>
    <x v="8"/>
    <x v="15"/>
    <x v="0"/>
    <n v="2"/>
    <n v="901"/>
    <n v="1802"/>
    <x v="1"/>
  </r>
  <r>
    <x v="8"/>
    <x v="16"/>
    <x v="0"/>
    <n v="2"/>
    <n v="929"/>
    <n v="1858"/>
    <x v="1"/>
  </r>
  <r>
    <x v="8"/>
    <x v="17"/>
    <x v="0"/>
    <n v="2"/>
    <n v="1030"/>
    <n v="2060"/>
    <x v="1"/>
  </r>
  <r>
    <x v="8"/>
    <x v="18"/>
    <x v="0"/>
    <n v="1"/>
    <n v="1222"/>
    <n v="1222"/>
    <x v="1"/>
  </r>
  <r>
    <x v="8"/>
    <x v="19"/>
    <x v="0"/>
    <n v="0"/>
    <n v="649"/>
    <n v="0"/>
    <x v="1"/>
  </r>
  <r>
    <x v="8"/>
    <x v="20"/>
    <x v="0"/>
    <n v="31"/>
    <n v="1800"/>
    <n v="55800"/>
    <x v="1"/>
  </r>
  <r>
    <x v="8"/>
    <x v="21"/>
    <x v="0"/>
    <n v="14"/>
    <n v="345"/>
    <n v="4830"/>
    <x v="1"/>
  </r>
  <r>
    <x v="8"/>
    <x v="22"/>
    <x v="0"/>
    <n v="14"/>
    <n v="350"/>
    <n v="4900"/>
    <x v="1"/>
  </r>
  <r>
    <x v="8"/>
    <x v="23"/>
    <x v="0"/>
    <n v="10"/>
    <n v="1575"/>
    <n v="15750"/>
    <x v="1"/>
  </r>
  <r>
    <x v="8"/>
    <x v="24"/>
    <x v="0"/>
    <n v="6"/>
    <n v="1045"/>
    <n v="6270"/>
    <x v="1"/>
  </r>
  <r>
    <x v="8"/>
    <x v="25"/>
    <x v="0"/>
    <n v="3"/>
    <n v="1186"/>
    <n v="3558"/>
    <x v="1"/>
  </r>
  <r>
    <x v="8"/>
    <x v="26"/>
    <x v="0"/>
    <n v="2"/>
    <n v="374"/>
    <n v="748"/>
    <x v="1"/>
  </r>
  <r>
    <x v="8"/>
    <x v="27"/>
    <x v="0"/>
    <n v="0"/>
    <n v="1500"/>
    <n v="0"/>
    <x v="1"/>
  </r>
  <r>
    <x v="8"/>
    <x v="28"/>
    <x v="0"/>
    <n v="1"/>
    <n v="1800"/>
    <n v="1800"/>
    <x v="1"/>
  </r>
  <r>
    <x v="8"/>
    <x v="29"/>
    <x v="0"/>
    <n v="0"/>
    <n v="1477"/>
    <n v="0"/>
    <x v="1"/>
  </r>
  <r>
    <x v="8"/>
    <x v="0"/>
    <x v="1"/>
    <n v="20"/>
    <n v="210"/>
    <n v="4200"/>
    <x v="1"/>
  </r>
  <r>
    <x v="8"/>
    <x v="1"/>
    <x v="1"/>
    <n v="9"/>
    <n v="199"/>
    <n v="1791"/>
    <x v="1"/>
  </r>
  <r>
    <x v="8"/>
    <x v="2"/>
    <x v="1"/>
    <n v="7"/>
    <n v="322"/>
    <n v="2254"/>
    <x v="1"/>
  </r>
  <r>
    <x v="8"/>
    <x v="3"/>
    <x v="1"/>
    <n v="6"/>
    <n v="161"/>
    <n v="966"/>
    <x v="1"/>
  </r>
  <r>
    <x v="8"/>
    <x v="4"/>
    <x v="1"/>
    <n v="4"/>
    <n v="109"/>
    <n v="436"/>
    <x v="1"/>
  </r>
  <r>
    <x v="8"/>
    <x v="5"/>
    <x v="1"/>
    <n v="3"/>
    <n v="122"/>
    <n v="366"/>
    <x v="1"/>
  </r>
  <r>
    <x v="8"/>
    <x v="6"/>
    <x v="1"/>
    <n v="2"/>
    <n v="96"/>
    <n v="192"/>
    <x v="1"/>
  </r>
  <r>
    <x v="8"/>
    <x v="7"/>
    <x v="1"/>
    <n v="1"/>
    <n v="73"/>
    <n v="73"/>
    <x v="1"/>
  </r>
  <r>
    <x v="8"/>
    <x v="8"/>
    <x v="1"/>
    <n v="0"/>
    <n v="225"/>
    <n v="0"/>
    <x v="1"/>
  </r>
  <r>
    <x v="8"/>
    <x v="9"/>
    <x v="1"/>
    <n v="0"/>
    <n v="559"/>
    <n v="0"/>
    <x v="1"/>
  </r>
  <r>
    <x v="8"/>
    <x v="10"/>
    <x v="1"/>
    <n v="5"/>
    <n v="3199"/>
    <n v="15995"/>
    <x v="1"/>
  </r>
  <r>
    <x v="8"/>
    <x v="11"/>
    <x v="1"/>
    <n v="1"/>
    <n v="371"/>
    <n v="371"/>
    <x v="1"/>
  </r>
  <r>
    <x v="8"/>
    <x v="12"/>
    <x v="1"/>
    <n v="4"/>
    <n v="2300"/>
    <n v="9200"/>
    <x v="1"/>
  </r>
  <r>
    <x v="8"/>
    <x v="13"/>
    <x v="1"/>
    <n v="6"/>
    <n v="499"/>
    <n v="2994"/>
    <x v="1"/>
  </r>
  <r>
    <x v="8"/>
    <x v="14"/>
    <x v="1"/>
    <n v="0"/>
    <n v="299"/>
    <n v="0"/>
    <x v="1"/>
  </r>
  <r>
    <x v="8"/>
    <x v="15"/>
    <x v="1"/>
    <n v="3"/>
    <n v="901"/>
    <n v="2703"/>
    <x v="1"/>
  </r>
  <r>
    <x v="8"/>
    <x v="16"/>
    <x v="1"/>
    <n v="1"/>
    <n v="929"/>
    <n v="929"/>
    <x v="1"/>
  </r>
  <r>
    <x v="8"/>
    <x v="17"/>
    <x v="1"/>
    <n v="2"/>
    <n v="1030"/>
    <n v="2060"/>
    <x v="1"/>
  </r>
  <r>
    <x v="8"/>
    <x v="18"/>
    <x v="1"/>
    <n v="1"/>
    <n v="1222"/>
    <n v="1222"/>
    <x v="1"/>
  </r>
  <r>
    <x v="8"/>
    <x v="19"/>
    <x v="1"/>
    <n v="0"/>
    <n v="649"/>
    <n v="0"/>
    <x v="1"/>
  </r>
  <r>
    <x v="8"/>
    <x v="20"/>
    <x v="1"/>
    <n v="19"/>
    <n v="1800"/>
    <n v="34200"/>
    <x v="1"/>
  </r>
  <r>
    <x v="8"/>
    <x v="21"/>
    <x v="1"/>
    <n v="8"/>
    <n v="345"/>
    <n v="2760"/>
    <x v="1"/>
  </r>
  <r>
    <x v="8"/>
    <x v="22"/>
    <x v="1"/>
    <n v="7"/>
    <n v="350"/>
    <n v="2450"/>
    <x v="1"/>
  </r>
  <r>
    <x v="8"/>
    <x v="23"/>
    <x v="1"/>
    <n v="6"/>
    <n v="1575"/>
    <n v="9450"/>
    <x v="1"/>
  </r>
  <r>
    <x v="8"/>
    <x v="24"/>
    <x v="1"/>
    <n v="4"/>
    <n v="1045"/>
    <n v="4180"/>
    <x v="1"/>
  </r>
  <r>
    <x v="8"/>
    <x v="25"/>
    <x v="1"/>
    <n v="0"/>
    <n v="1186"/>
    <n v="0"/>
    <x v="1"/>
  </r>
  <r>
    <x v="8"/>
    <x v="26"/>
    <x v="1"/>
    <n v="1"/>
    <n v="374"/>
    <n v="374"/>
    <x v="1"/>
  </r>
  <r>
    <x v="8"/>
    <x v="27"/>
    <x v="1"/>
    <n v="1"/>
    <n v="1500"/>
    <n v="1500"/>
    <x v="1"/>
  </r>
  <r>
    <x v="8"/>
    <x v="28"/>
    <x v="1"/>
    <n v="0"/>
    <n v="1800"/>
    <n v="0"/>
    <x v="1"/>
  </r>
  <r>
    <x v="8"/>
    <x v="29"/>
    <x v="1"/>
    <n v="0"/>
    <n v="1477"/>
    <n v="0"/>
    <x v="1"/>
  </r>
  <r>
    <x v="8"/>
    <x v="0"/>
    <x v="2"/>
    <n v="14"/>
    <n v="210"/>
    <n v="2940"/>
    <x v="1"/>
  </r>
  <r>
    <x v="8"/>
    <x v="1"/>
    <x v="2"/>
    <n v="6"/>
    <n v="199"/>
    <n v="1194"/>
    <x v="1"/>
  </r>
  <r>
    <x v="8"/>
    <x v="2"/>
    <x v="2"/>
    <n v="6"/>
    <n v="322"/>
    <n v="1932"/>
    <x v="1"/>
  </r>
  <r>
    <x v="8"/>
    <x v="3"/>
    <x v="2"/>
    <n v="6"/>
    <n v="161"/>
    <n v="966"/>
    <x v="1"/>
  </r>
  <r>
    <x v="8"/>
    <x v="4"/>
    <x v="2"/>
    <n v="4"/>
    <n v="109"/>
    <n v="436"/>
    <x v="1"/>
  </r>
  <r>
    <x v="8"/>
    <x v="5"/>
    <x v="2"/>
    <n v="1"/>
    <n v="122"/>
    <n v="122"/>
    <x v="1"/>
  </r>
  <r>
    <x v="8"/>
    <x v="6"/>
    <x v="2"/>
    <n v="2"/>
    <n v="96"/>
    <n v="192"/>
    <x v="1"/>
  </r>
  <r>
    <x v="8"/>
    <x v="7"/>
    <x v="2"/>
    <n v="1"/>
    <n v="73"/>
    <n v="73"/>
    <x v="1"/>
  </r>
  <r>
    <x v="8"/>
    <x v="8"/>
    <x v="2"/>
    <n v="1"/>
    <n v="225"/>
    <n v="225"/>
    <x v="1"/>
  </r>
  <r>
    <x v="8"/>
    <x v="9"/>
    <x v="2"/>
    <n v="0"/>
    <n v="559"/>
    <n v="0"/>
    <x v="1"/>
  </r>
  <r>
    <x v="8"/>
    <x v="10"/>
    <x v="2"/>
    <n v="30"/>
    <n v="3199"/>
    <n v="95970"/>
    <x v="1"/>
  </r>
  <r>
    <x v="8"/>
    <x v="11"/>
    <x v="2"/>
    <n v="11"/>
    <n v="371"/>
    <n v="4081"/>
    <x v="1"/>
  </r>
  <r>
    <x v="8"/>
    <x v="12"/>
    <x v="2"/>
    <n v="6"/>
    <n v="2300"/>
    <n v="13800"/>
    <x v="1"/>
  </r>
  <r>
    <x v="8"/>
    <x v="13"/>
    <x v="2"/>
    <n v="3"/>
    <n v="499"/>
    <n v="1497"/>
    <x v="1"/>
  </r>
  <r>
    <x v="8"/>
    <x v="14"/>
    <x v="2"/>
    <n v="7"/>
    <n v="299"/>
    <n v="2093"/>
    <x v="1"/>
  </r>
  <r>
    <x v="8"/>
    <x v="15"/>
    <x v="2"/>
    <n v="1"/>
    <n v="901"/>
    <n v="901"/>
    <x v="1"/>
  </r>
  <r>
    <x v="8"/>
    <x v="16"/>
    <x v="2"/>
    <n v="3"/>
    <n v="929"/>
    <n v="2787"/>
    <x v="1"/>
  </r>
  <r>
    <x v="8"/>
    <x v="17"/>
    <x v="2"/>
    <n v="1"/>
    <n v="1030"/>
    <n v="1030"/>
    <x v="1"/>
  </r>
  <r>
    <x v="8"/>
    <x v="18"/>
    <x v="2"/>
    <n v="1"/>
    <n v="1222"/>
    <n v="1222"/>
    <x v="1"/>
  </r>
  <r>
    <x v="8"/>
    <x v="19"/>
    <x v="2"/>
    <n v="0"/>
    <n v="649"/>
    <n v="0"/>
    <x v="1"/>
  </r>
  <r>
    <x v="8"/>
    <x v="20"/>
    <x v="2"/>
    <n v="15"/>
    <n v="1800"/>
    <n v="27000"/>
    <x v="1"/>
  </r>
  <r>
    <x v="8"/>
    <x v="21"/>
    <x v="2"/>
    <n v="5"/>
    <n v="345"/>
    <n v="1725"/>
    <x v="1"/>
  </r>
  <r>
    <x v="8"/>
    <x v="22"/>
    <x v="2"/>
    <n v="4"/>
    <n v="350"/>
    <n v="1400"/>
    <x v="1"/>
  </r>
  <r>
    <x v="8"/>
    <x v="23"/>
    <x v="2"/>
    <n v="1"/>
    <n v="1575"/>
    <n v="1575"/>
    <x v="1"/>
  </r>
  <r>
    <x v="8"/>
    <x v="24"/>
    <x v="2"/>
    <n v="4"/>
    <n v="1045"/>
    <n v="4180"/>
    <x v="1"/>
  </r>
  <r>
    <x v="8"/>
    <x v="25"/>
    <x v="2"/>
    <n v="3"/>
    <n v="1186"/>
    <n v="3558"/>
    <x v="1"/>
  </r>
  <r>
    <x v="8"/>
    <x v="26"/>
    <x v="2"/>
    <n v="2"/>
    <n v="374"/>
    <n v="748"/>
    <x v="1"/>
  </r>
  <r>
    <x v="8"/>
    <x v="27"/>
    <x v="2"/>
    <n v="1"/>
    <n v="1500"/>
    <n v="1500"/>
    <x v="1"/>
  </r>
  <r>
    <x v="8"/>
    <x v="28"/>
    <x v="2"/>
    <n v="1"/>
    <n v="1800"/>
    <n v="1800"/>
    <x v="1"/>
  </r>
  <r>
    <x v="8"/>
    <x v="29"/>
    <x v="2"/>
    <n v="0"/>
    <n v="1477"/>
    <n v="0"/>
    <x v="1"/>
  </r>
  <r>
    <x v="9"/>
    <x v="0"/>
    <x v="0"/>
    <n v="33"/>
    <n v="210"/>
    <n v="6930"/>
    <x v="2"/>
  </r>
  <r>
    <x v="9"/>
    <x v="1"/>
    <x v="0"/>
    <n v="18"/>
    <n v="199"/>
    <n v="3582"/>
    <x v="2"/>
  </r>
  <r>
    <x v="9"/>
    <x v="2"/>
    <x v="0"/>
    <n v="11"/>
    <n v="322"/>
    <n v="3542"/>
    <x v="2"/>
  </r>
  <r>
    <x v="9"/>
    <x v="3"/>
    <x v="0"/>
    <n v="8"/>
    <n v="161"/>
    <n v="1288"/>
    <x v="2"/>
  </r>
  <r>
    <x v="9"/>
    <x v="4"/>
    <x v="0"/>
    <n v="7"/>
    <n v="109"/>
    <n v="763"/>
    <x v="2"/>
  </r>
  <r>
    <x v="9"/>
    <x v="5"/>
    <x v="0"/>
    <n v="4"/>
    <n v="122"/>
    <n v="488"/>
    <x v="2"/>
  </r>
  <r>
    <x v="9"/>
    <x v="6"/>
    <x v="0"/>
    <n v="3"/>
    <n v="96"/>
    <n v="288"/>
    <x v="2"/>
  </r>
  <r>
    <x v="9"/>
    <x v="7"/>
    <x v="0"/>
    <n v="0"/>
    <n v="73"/>
    <n v="0"/>
    <x v="2"/>
  </r>
  <r>
    <x v="9"/>
    <x v="8"/>
    <x v="0"/>
    <n v="0"/>
    <n v="225"/>
    <n v="0"/>
    <x v="2"/>
  </r>
  <r>
    <x v="9"/>
    <x v="9"/>
    <x v="0"/>
    <n v="0"/>
    <n v="559"/>
    <n v="0"/>
    <x v="2"/>
  </r>
  <r>
    <x v="9"/>
    <x v="10"/>
    <x v="0"/>
    <n v="28"/>
    <n v="3199"/>
    <n v="89572"/>
    <x v="2"/>
  </r>
  <r>
    <x v="9"/>
    <x v="11"/>
    <x v="0"/>
    <n v="14"/>
    <n v="371"/>
    <n v="5194"/>
    <x v="2"/>
  </r>
  <r>
    <x v="9"/>
    <x v="12"/>
    <x v="0"/>
    <n v="9"/>
    <n v="2300"/>
    <n v="20700"/>
    <x v="2"/>
  </r>
  <r>
    <x v="9"/>
    <x v="13"/>
    <x v="0"/>
    <n v="9"/>
    <n v="499"/>
    <n v="4491"/>
    <x v="2"/>
  </r>
  <r>
    <x v="9"/>
    <x v="14"/>
    <x v="0"/>
    <n v="5"/>
    <n v="299"/>
    <n v="1495"/>
    <x v="2"/>
  </r>
  <r>
    <x v="9"/>
    <x v="15"/>
    <x v="0"/>
    <n v="2"/>
    <n v="901"/>
    <n v="1802"/>
    <x v="2"/>
  </r>
  <r>
    <x v="9"/>
    <x v="16"/>
    <x v="0"/>
    <n v="3"/>
    <n v="929"/>
    <n v="2787"/>
    <x v="2"/>
  </r>
  <r>
    <x v="9"/>
    <x v="17"/>
    <x v="0"/>
    <n v="0"/>
    <n v="1030"/>
    <n v="0"/>
    <x v="2"/>
  </r>
  <r>
    <x v="9"/>
    <x v="18"/>
    <x v="0"/>
    <n v="0"/>
    <n v="1222"/>
    <n v="0"/>
    <x v="2"/>
  </r>
  <r>
    <x v="9"/>
    <x v="19"/>
    <x v="0"/>
    <n v="1"/>
    <n v="649"/>
    <n v="649"/>
    <x v="2"/>
  </r>
  <r>
    <x v="9"/>
    <x v="20"/>
    <x v="0"/>
    <n v="36"/>
    <n v="1800"/>
    <n v="64800"/>
    <x v="2"/>
  </r>
  <r>
    <x v="9"/>
    <x v="21"/>
    <x v="0"/>
    <n v="17"/>
    <n v="345"/>
    <n v="5865"/>
    <x v="2"/>
  </r>
  <r>
    <x v="9"/>
    <x v="22"/>
    <x v="0"/>
    <n v="12"/>
    <n v="350"/>
    <n v="4200"/>
    <x v="2"/>
  </r>
  <r>
    <x v="9"/>
    <x v="23"/>
    <x v="0"/>
    <n v="7"/>
    <n v="1575"/>
    <n v="11025"/>
    <x v="2"/>
  </r>
  <r>
    <x v="9"/>
    <x v="24"/>
    <x v="0"/>
    <n v="6"/>
    <n v="1045"/>
    <n v="6270"/>
    <x v="2"/>
  </r>
  <r>
    <x v="9"/>
    <x v="25"/>
    <x v="0"/>
    <n v="3"/>
    <n v="1186"/>
    <n v="3558"/>
    <x v="2"/>
  </r>
  <r>
    <x v="9"/>
    <x v="26"/>
    <x v="0"/>
    <n v="2"/>
    <n v="374"/>
    <n v="748"/>
    <x v="2"/>
  </r>
  <r>
    <x v="9"/>
    <x v="27"/>
    <x v="0"/>
    <n v="0"/>
    <n v="1500"/>
    <n v="0"/>
    <x v="2"/>
  </r>
  <r>
    <x v="9"/>
    <x v="28"/>
    <x v="0"/>
    <n v="2"/>
    <n v="1800"/>
    <n v="3600"/>
    <x v="2"/>
  </r>
  <r>
    <x v="9"/>
    <x v="29"/>
    <x v="0"/>
    <n v="2"/>
    <n v="1477"/>
    <n v="2954"/>
    <x v="2"/>
  </r>
  <r>
    <x v="9"/>
    <x v="0"/>
    <x v="1"/>
    <n v="21"/>
    <n v="210"/>
    <n v="4410"/>
    <x v="2"/>
  </r>
  <r>
    <x v="9"/>
    <x v="1"/>
    <x v="1"/>
    <n v="9"/>
    <n v="199"/>
    <n v="1791"/>
    <x v="2"/>
  </r>
  <r>
    <x v="9"/>
    <x v="2"/>
    <x v="1"/>
    <n v="9"/>
    <n v="322"/>
    <n v="2898"/>
    <x v="2"/>
  </r>
  <r>
    <x v="9"/>
    <x v="3"/>
    <x v="1"/>
    <n v="5"/>
    <n v="161"/>
    <n v="805"/>
    <x v="2"/>
  </r>
  <r>
    <x v="9"/>
    <x v="4"/>
    <x v="1"/>
    <n v="4"/>
    <n v="109"/>
    <n v="436"/>
    <x v="2"/>
  </r>
  <r>
    <x v="9"/>
    <x v="5"/>
    <x v="1"/>
    <n v="3"/>
    <n v="122"/>
    <n v="366"/>
    <x v="2"/>
  </r>
  <r>
    <x v="9"/>
    <x v="6"/>
    <x v="1"/>
    <n v="2"/>
    <n v="96"/>
    <n v="192"/>
    <x v="2"/>
  </r>
  <r>
    <x v="9"/>
    <x v="7"/>
    <x v="1"/>
    <n v="0"/>
    <n v="73"/>
    <n v="0"/>
    <x v="2"/>
  </r>
  <r>
    <x v="9"/>
    <x v="8"/>
    <x v="1"/>
    <n v="0"/>
    <n v="225"/>
    <n v="0"/>
    <x v="2"/>
  </r>
  <r>
    <x v="9"/>
    <x v="9"/>
    <x v="1"/>
    <n v="0"/>
    <n v="559"/>
    <n v="0"/>
    <x v="2"/>
  </r>
  <r>
    <x v="9"/>
    <x v="10"/>
    <x v="1"/>
    <n v="13"/>
    <n v="3199"/>
    <n v="41587"/>
    <x v="2"/>
  </r>
  <r>
    <x v="9"/>
    <x v="11"/>
    <x v="1"/>
    <n v="3"/>
    <n v="371"/>
    <n v="1113"/>
    <x v="2"/>
  </r>
  <r>
    <x v="9"/>
    <x v="12"/>
    <x v="1"/>
    <n v="1"/>
    <n v="2300"/>
    <n v="2300"/>
    <x v="2"/>
  </r>
  <r>
    <x v="9"/>
    <x v="13"/>
    <x v="1"/>
    <n v="6"/>
    <n v="499"/>
    <n v="2994"/>
    <x v="2"/>
  </r>
  <r>
    <x v="9"/>
    <x v="14"/>
    <x v="1"/>
    <n v="3"/>
    <n v="299"/>
    <n v="897"/>
    <x v="2"/>
  </r>
  <r>
    <x v="9"/>
    <x v="15"/>
    <x v="1"/>
    <n v="1"/>
    <n v="901"/>
    <n v="901"/>
    <x v="2"/>
  </r>
  <r>
    <x v="9"/>
    <x v="16"/>
    <x v="1"/>
    <n v="3"/>
    <n v="929"/>
    <n v="2787"/>
    <x v="2"/>
  </r>
  <r>
    <x v="9"/>
    <x v="17"/>
    <x v="1"/>
    <n v="0"/>
    <n v="1030"/>
    <n v="0"/>
    <x v="2"/>
  </r>
  <r>
    <x v="9"/>
    <x v="18"/>
    <x v="1"/>
    <n v="0"/>
    <n v="1222"/>
    <n v="0"/>
    <x v="2"/>
  </r>
  <r>
    <x v="9"/>
    <x v="19"/>
    <x v="1"/>
    <n v="2"/>
    <n v="649"/>
    <n v="1298"/>
    <x v="2"/>
  </r>
  <r>
    <x v="9"/>
    <x v="20"/>
    <x v="1"/>
    <n v="24"/>
    <n v="1800"/>
    <n v="43200"/>
    <x v="2"/>
  </r>
  <r>
    <x v="9"/>
    <x v="21"/>
    <x v="1"/>
    <n v="11"/>
    <n v="345"/>
    <n v="3795"/>
    <x v="2"/>
  </r>
  <r>
    <x v="9"/>
    <x v="22"/>
    <x v="1"/>
    <n v="7"/>
    <n v="350"/>
    <n v="2450"/>
    <x v="2"/>
  </r>
  <r>
    <x v="9"/>
    <x v="23"/>
    <x v="1"/>
    <n v="5"/>
    <n v="1575"/>
    <n v="7875"/>
    <x v="2"/>
  </r>
  <r>
    <x v="9"/>
    <x v="24"/>
    <x v="1"/>
    <n v="5"/>
    <n v="1045"/>
    <n v="5225"/>
    <x v="2"/>
  </r>
  <r>
    <x v="9"/>
    <x v="25"/>
    <x v="1"/>
    <n v="0"/>
    <n v="1186"/>
    <n v="0"/>
    <x v="2"/>
  </r>
  <r>
    <x v="9"/>
    <x v="26"/>
    <x v="1"/>
    <n v="1"/>
    <n v="374"/>
    <n v="374"/>
    <x v="2"/>
  </r>
  <r>
    <x v="9"/>
    <x v="27"/>
    <x v="1"/>
    <n v="0"/>
    <n v="1500"/>
    <n v="0"/>
    <x v="2"/>
  </r>
  <r>
    <x v="9"/>
    <x v="28"/>
    <x v="1"/>
    <n v="0"/>
    <n v="1800"/>
    <n v="0"/>
    <x v="2"/>
  </r>
  <r>
    <x v="9"/>
    <x v="29"/>
    <x v="1"/>
    <n v="2"/>
    <n v="1477"/>
    <n v="2954"/>
    <x v="2"/>
  </r>
  <r>
    <x v="9"/>
    <x v="0"/>
    <x v="2"/>
    <n v="2"/>
    <n v="210"/>
    <n v="420"/>
    <x v="2"/>
  </r>
  <r>
    <x v="9"/>
    <x v="1"/>
    <x v="2"/>
    <n v="5"/>
    <n v="199"/>
    <n v="995"/>
    <x v="2"/>
  </r>
  <r>
    <x v="9"/>
    <x v="2"/>
    <x v="2"/>
    <n v="3"/>
    <n v="322"/>
    <n v="966"/>
    <x v="2"/>
  </r>
  <r>
    <x v="9"/>
    <x v="3"/>
    <x v="2"/>
    <n v="4"/>
    <n v="161"/>
    <n v="644"/>
    <x v="2"/>
  </r>
  <r>
    <x v="9"/>
    <x v="4"/>
    <x v="2"/>
    <n v="3"/>
    <n v="109"/>
    <n v="327"/>
    <x v="2"/>
  </r>
  <r>
    <x v="9"/>
    <x v="5"/>
    <x v="2"/>
    <n v="3"/>
    <n v="122"/>
    <n v="366"/>
    <x v="2"/>
  </r>
  <r>
    <x v="9"/>
    <x v="6"/>
    <x v="2"/>
    <n v="1"/>
    <n v="96"/>
    <n v="96"/>
    <x v="2"/>
  </r>
  <r>
    <x v="9"/>
    <x v="7"/>
    <x v="2"/>
    <n v="1"/>
    <n v="73"/>
    <n v="73"/>
    <x v="2"/>
  </r>
  <r>
    <x v="9"/>
    <x v="8"/>
    <x v="2"/>
    <n v="2"/>
    <n v="225"/>
    <n v="450"/>
    <x v="2"/>
  </r>
  <r>
    <x v="9"/>
    <x v="9"/>
    <x v="2"/>
    <n v="1"/>
    <n v="559"/>
    <n v="559"/>
    <x v="2"/>
  </r>
  <r>
    <x v="9"/>
    <x v="10"/>
    <x v="2"/>
    <n v="23"/>
    <n v="3199"/>
    <n v="73577"/>
    <x v="2"/>
  </r>
  <r>
    <x v="9"/>
    <x v="11"/>
    <x v="2"/>
    <n v="10"/>
    <n v="371"/>
    <n v="3710"/>
    <x v="2"/>
  </r>
  <r>
    <x v="9"/>
    <x v="12"/>
    <x v="2"/>
    <n v="11"/>
    <n v="2300"/>
    <n v="25300"/>
    <x v="2"/>
  </r>
  <r>
    <x v="9"/>
    <x v="13"/>
    <x v="2"/>
    <n v="3"/>
    <n v="499"/>
    <n v="1497"/>
    <x v="2"/>
  </r>
  <r>
    <x v="9"/>
    <x v="14"/>
    <x v="2"/>
    <n v="2"/>
    <n v="299"/>
    <n v="598"/>
    <x v="2"/>
  </r>
  <r>
    <x v="9"/>
    <x v="15"/>
    <x v="2"/>
    <n v="2"/>
    <n v="901"/>
    <n v="1802"/>
    <x v="2"/>
  </r>
  <r>
    <x v="9"/>
    <x v="16"/>
    <x v="2"/>
    <n v="2"/>
    <n v="929"/>
    <n v="1858"/>
    <x v="2"/>
  </r>
  <r>
    <x v="9"/>
    <x v="17"/>
    <x v="2"/>
    <n v="2"/>
    <n v="1030"/>
    <n v="2060"/>
    <x v="2"/>
  </r>
  <r>
    <x v="9"/>
    <x v="18"/>
    <x v="2"/>
    <n v="1"/>
    <n v="1222"/>
    <n v="1222"/>
    <x v="2"/>
  </r>
  <r>
    <x v="9"/>
    <x v="19"/>
    <x v="2"/>
    <n v="1"/>
    <n v="649"/>
    <n v="649"/>
    <x v="2"/>
  </r>
  <r>
    <x v="9"/>
    <x v="20"/>
    <x v="2"/>
    <n v="4"/>
    <n v="1800"/>
    <n v="7200"/>
    <x v="2"/>
  </r>
  <r>
    <x v="9"/>
    <x v="21"/>
    <x v="2"/>
    <n v="3"/>
    <n v="345"/>
    <n v="1035"/>
    <x v="2"/>
  </r>
  <r>
    <x v="9"/>
    <x v="22"/>
    <x v="2"/>
    <n v="4"/>
    <n v="350"/>
    <n v="1400"/>
    <x v="2"/>
  </r>
  <r>
    <x v="9"/>
    <x v="23"/>
    <x v="2"/>
    <n v="3"/>
    <n v="1575"/>
    <n v="4725"/>
    <x v="2"/>
  </r>
  <r>
    <x v="9"/>
    <x v="24"/>
    <x v="2"/>
    <n v="4"/>
    <n v="1045"/>
    <n v="4180"/>
    <x v="2"/>
  </r>
  <r>
    <x v="9"/>
    <x v="25"/>
    <x v="2"/>
    <n v="4"/>
    <n v="1186"/>
    <n v="4744"/>
    <x v="2"/>
  </r>
  <r>
    <x v="9"/>
    <x v="26"/>
    <x v="2"/>
    <n v="4"/>
    <n v="374"/>
    <n v="1496"/>
    <x v="2"/>
  </r>
  <r>
    <x v="9"/>
    <x v="27"/>
    <x v="2"/>
    <n v="0"/>
    <n v="1500"/>
    <n v="0"/>
    <x v="2"/>
  </r>
  <r>
    <x v="9"/>
    <x v="28"/>
    <x v="2"/>
    <n v="2"/>
    <n v="1800"/>
    <n v="3600"/>
    <x v="2"/>
  </r>
  <r>
    <x v="9"/>
    <x v="29"/>
    <x v="2"/>
    <n v="1"/>
    <n v="1477"/>
    <n v="1477"/>
    <x v="2"/>
  </r>
  <r>
    <x v="10"/>
    <x v="0"/>
    <x v="0"/>
    <n v="25"/>
    <n v="210"/>
    <n v="5250"/>
    <x v="3"/>
  </r>
  <r>
    <x v="10"/>
    <x v="1"/>
    <x v="0"/>
    <n v="16"/>
    <n v="199"/>
    <n v="3184"/>
    <x v="3"/>
  </r>
  <r>
    <x v="10"/>
    <x v="2"/>
    <x v="0"/>
    <n v="11"/>
    <n v="322"/>
    <n v="3542"/>
    <x v="3"/>
  </r>
  <r>
    <x v="10"/>
    <x v="3"/>
    <x v="0"/>
    <n v="9"/>
    <n v="161"/>
    <n v="1449"/>
    <x v="3"/>
  </r>
  <r>
    <x v="10"/>
    <x v="4"/>
    <x v="0"/>
    <n v="5"/>
    <n v="109"/>
    <n v="545"/>
    <x v="3"/>
  </r>
  <r>
    <x v="10"/>
    <x v="5"/>
    <x v="0"/>
    <n v="5"/>
    <n v="122"/>
    <n v="610"/>
    <x v="3"/>
  </r>
  <r>
    <x v="10"/>
    <x v="6"/>
    <x v="0"/>
    <n v="5"/>
    <n v="96"/>
    <n v="480"/>
    <x v="3"/>
  </r>
  <r>
    <x v="10"/>
    <x v="7"/>
    <x v="0"/>
    <n v="0"/>
    <n v="73"/>
    <n v="0"/>
    <x v="3"/>
  </r>
  <r>
    <x v="10"/>
    <x v="8"/>
    <x v="0"/>
    <n v="1"/>
    <n v="225"/>
    <n v="225"/>
    <x v="3"/>
  </r>
  <r>
    <x v="10"/>
    <x v="9"/>
    <x v="0"/>
    <n v="0"/>
    <n v="559"/>
    <n v="0"/>
    <x v="3"/>
  </r>
  <r>
    <x v="10"/>
    <x v="10"/>
    <x v="0"/>
    <n v="27"/>
    <n v="3199"/>
    <n v="86373"/>
    <x v="3"/>
  </r>
  <r>
    <x v="10"/>
    <x v="11"/>
    <x v="0"/>
    <n v="15"/>
    <n v="371"/>
    <n v="5565"/>
    <x v="3"/>
  </r>
  <r>
    <x v="10"/>
    <x v="12"/>
    <x v="0"/>
    <n v="13"/>
    <n v="2300"/>
    <n v="29900"/>
    <x v="3"/>
  </r>
  <r>
    <x v="10"/>
    <x v="13"/>
    <x v="0"/>
    <n v="10"/>
    <n v="499"/>
    <n v="4990"/>
    <x v="3"/>
  </r>
  <r>
    <x v="10"/>
    <x v="14"/>
    <x v="0"/>
    <n v="5"/>
    <n v="299"/>
    <n v="1495"/>
    <x v="3"/>
  </r>
  <r>
    <x v="10"/>
    <x v="15"/>
    <x v="0"/>
    <n v="2"/>
    <n v="901"/>
    <n v="1802"/>
    <x v="3"/>
  </r>
  <r>
    <x v="10"/>
    <x v="16"/>
    <x v="0"/>
    <n v="5"/>
    <n v="929"/>
    <n v="4645"/>
    <x v="3"/>
  </r>
  <r>
    <x v="10"/>
    <x v="17"/>
    <x v="0"/>
    <n v="0"/>
    <n v="1030"/>
    <n v="0"/>
    <x v="3"/>
  </r>
  <r>
    <x v="10"/>
    <x v="18"/>
    <x v="0"/>
    <n v="1"/>
    <n v="1222"/>
    <n v="1222"/>
    <x v="3"/>
  </r>
  <r>
    <x v="10"/>
    <x v="19"/>
    <x v="0"/>
    <n v="0"/>
    <n v="649"/>
    <n v="0"/>
    <x v="3"/>
  </r>
  <r>
    <x v="10"/>
    <x v="20"/>
    <x v="0"/>
    <n v="31"/>
    <n v="1800"/>
    <n v="55800"/>
    <x v="3"/>
  </r>
  <r>
    <x v="10"/>
    <x v="21"/>
    <x v="0"/>
    <n v="11"/>
    <n v="345"/>
    <n v="3795"/>
    <x v="3"/>
  </r>
  <r>
    <x v="10"/>
    <x v="22"/>
    <x v="0"/>
    <n v="10"/>
    <n v="350"/>
    <n v="3500"/>
    <x v="3"/>
  </r>
  <r>
    <x v="10"/>
    <x v="23"/>
    <x v="0"/>
    <n v="7"/>
    <n v="1575"/>
    <n v="11025"/>
    <x v="3"/>
  </r>
  <r>
    <x v="10"/>
    <x v="24"/>
    <x v="0"/>
    <n v="7"/>
    <n v="1045"/>
    <n v="7315"/>
    <x v="3"/>
  </r>
  <r>
    <x v="10"/>
    <x v="25"/>
    <x v="0"/>
    <n v="5"/>
    <n v="1186"/>
    <n v="5930"/>
    <x v="3"/>
  </r>
  <r>
    <x v="10"/>
    <x v="26"/>
    <x v="0"/>
    <n v="2"/>
    <n v="374"/>
    <n v="748"/>
    <x v="3"/>
  </r>
  <r>
    <x v="10"/>
    <x v="27"/>
    <x v="0"/>
    <n v="1"/>
    <n v="1500"/>
    <n v="1500"/>
    <x v="3"/>
  </r>
  <r>
    <x v="10"/>
    <x v="28"/>
    <x v="0"/>
    <n v="0"/>
    <n v="1800"/>
    <n v="0"/>
    <x v="3"/>
  </r>
  <r>
    <x v="10"/>
    <x v="29"/>
    <x v="0"/>
    <n v="0"/>
    <n v="1477"/>
    <n v="0"/>
    <x v="3"/>
  </r>
  <r>
    <x v="10"/>
    <x v="0"/>
    <x v="1"/>
    <n v="23"/>
    <n v="210"/>
    <n v="4830"/>
    <x v="3"/>
  </r>
  <r>
    <x v="10"/>
    <x v="1"/>
    <x v="1"/>
    <n v="13"/>
    <n v="199"/>
    <n v="2587"/>
    <x v="3"/>
  </r>
  <r>
    <x v="10"/>
    <x v="2"/>
    <x v="1"/>
    <n v="8"/>
    <n v="322"/>
    <n v="2576"/>
    <x v="3"/>
  </r>
  <r>
    <x v="10"/>
    <x v="3"/>
    <x v="1"/>
    <n v="5"/>
    <n v="161"/>
    <n v="805"/>
    <x v="3"/>
  </r>
  <r>
    <x v="10"/>
    <x v="4"/>
    <x v="1"/>
    <n v="4"/>
    <n v="109"/>
    <n v="436"/>
    <x v="3"/>
  </r>
  <r>
    <x v="10"/>
    <x v="5"/>
    <x v="1"/>
    <n v="3"/>
    <n v="122"/>
    <n v="366"/>
    <x v="3"/>
  </r>
  <r>
    <x v="10"/>
    <x v="6"/>
    <x v="1"/>
    <n v="3"/>
    <n v="96"/>
    <n v="288"/>
    <x v="3"/>
  </r>
  <r>
    <x v="10"/>
    <x v="7"/>
    <x v="1"/>
    <n v="0"/>
    <n v="73"/>
    <n v="0"/>
    <x v="3"/>
  </r>
  <r>
    <x v="10"/>
    <x v="8"/>
    <x v="1"/>
    <n v="1"/>
    <n v="225"/>
    <n v="225"/>
    <x v="3"/>
  </r>
  <r>
    <x v="10"/>
    <x v="9"/>
    <x v="1"/>
    <n v="0"/>
    <n v="559"/>
    <n v="0"/>
    <x v="3"/>
  </r>
  <r>
    <x v="10"/>
    <x v="10"/>
    <x v="1"/>
    <n v="9"/>
    <n v="3199"/>
    <n v="28791"/>
    <x v="3"/>
  </r>
  <r>
    <x v="10"/>
    <x v="11"/>
    <x v="1"/>
    <n v="13"/>
    <n v="371"/>
    <n v="4823"/>
    <x v="3"/>
  </r>
  <r>
    <x v="10"/>
    <x v="12"/>
    <x v="1"/>
    <n v="1"/>
    <n v="2300"/>
    <n v="2300"/>
    <x v="3"/>
  </r>
  <r>
    <x v="10"/>
    <x v="13"/>
    <x v="1"/>
    <n v="4"/>
    <n v="499"/>
    <n v="1996"/>
    <x v="3"/>
  </r>
  <r>
    <x v="10"/>
    <x v="14"/>
    <x v="1"/>
    <n v="3"/>
    <n v="299"/>
    <n v="897"/>
    <x v="3"/>
  </r>
  <r>
    <x v="10"/>
    <x v="15"/>
    <x v="1"/>
    <n v="3"/>
    <n v="901"/>
    <n v="2703"/>
    <x v="3"/>
  </r>
  <r>
    <x v="10"/>
    <x v="16"/>
    <x v="1"/>
    <n v="2"/>
    <n v="929"/>
    <n v="1858"/>
    <x v="3"/>
  </r>
  <r>
    <x v="10"/>
    <x v="17"/>
    <x v="1"/>
    <n v="0"/>
    <n v="1030"/>
    <n v="0"/>
    <x v="3"/>
  </r>
  <r>
    <x v="10"/>
    <x v="18"/>
    <x v="1"/>
    <n v="0"/>
    <n v="1222"/>
    <n v="0"/>
    <x v="3"/>
  </r>
  <r>
    <x v="10"/>
    <x v="19"/>
    <x v="1"/>
    <n v="0"/>
    <n v="649"/>
    <n v="0"/>
    <x v="3"/>
  </r>
  <r>
    <x v="10"/>
    <x v="20"/>
    <x v="1"/>
    <n v="20"/>
    <n v="1800"/>
    <n v="36000"/>
    <x v="3"/>
  </r>
  <r>
    <x v="10"/>
    <x v="21"/>
    <x v="1"/>
    <n v="8"/>
    <n v="345"/>
    <n v="2760"/>
    <x v="3"/>
  </r>
  <r>
    <x v="10"/>
    <x v="22"/>
    <x v="1"/>
    <n v="6"/>
    <n v="350"/>
    <n v="2100"/>
    <x v="3"/>
  </r>
  <r>
    <x v="10"/>
    <x v="23"/>
    <x v="1"/>
    <n v="5"/>
    <n v="1575"/>
    <n v="7875"/>
    <x v="3"/>
  </r>
  <r>
    <x v="10"/>
    <x v="24"/>
    <x v="1"/>
    <n v="2"/>
    <n v="1045"/>
    <n v="2090"/>
    <x v="3"/>
  </r>
  <r>
    <x v="10"/>
    <x v="25"/>
    <x v="1"/>
    <n v="0"/>
    <n v="1186"/>
    <n v="0"/>
    <x v="3"/>
  </r>
  <r>
    <x v="10"/>
    <x v="26"/>
    <x v="1"/>
    <n v="0"/>
    <n v="374"/>
    <n v="0"/>
    <x v="3"/>
  </r>
  <r>
    <x v="10"/>
    <x v="27"/>
    <x v="1"/>
    <n v="0"/>
    <n v="1500"/>
    <n v="0"/>
    <x v="3"/>
  </r>
  <r>
    <x v="10"/>
    <x v="28"/>
    <x v="1"/>
    <n v="0"/>
    <n v="1800"/>
    <n v="0"/>
    <x v="3"/>
  </r>
  <r>
    <x v="10"/>
    <x v="29"/>
    <x v="1"/>
    <n v="0"/>
    <n v="1477"/>
    <n v="0"/>
    <x v="3"/>
  </r>
  <r>
    <x v="10"/>
    <x v="0"/>
    <x v="2"/>
    <n v="11"/>
    <n v="210"/>
    <n v="2310"/>
    <x v="3"/>
  </r>
  <r>
    <x v="10"/>
    <x v="1"/>
    <x v="2"/>
    <n v="6"/>
    <n v="199"/>
    <n v="1194"/>
    <x v="3"/>
  </r>
  <r>
    <x v="10"/>
    <x v="2"/>
    <x v="2"/>
    <n v="5"/>
    <n v="322"/>
    <n v="1610"/>
    <x v="3"/>
  </r>
  <r>
    <x v="10"/>
    <x v="3"/>
    <x v="2"/>
    <n v="3"/>
    <n v="161"/>
    <n v="483"/>
    <x v="3"/>
  </r>
  <r>
    <x v="10"/>
    <x v="4"/>
    <x v="2"/>
    <n v="3"/>
    <n v="109"/>
    <n v="327"/>
    <x v="3"/>
  </r>
  <r>
    <x v="10"/>
    <x v="5"/>
    <x v="2"/>
    <n v="2"/>
    <n v="122"/>
    <n v="244"/>
    <x v="3"/>
  </r>
  <r>
    <x v="10"/>
    <x v="6"/>
    <x v="2"/>
    <n v="2"/>
    <n v="96"/>
    <n v="192"/>
    <x v="3"/>
  </r>
  <r>
    <x v="10"/>
    <x v="7"/>
    <x v="2"/>
    <n v="0"/>
    <n v="73"/>
    <n v="0"/>
    <x v="3"/>
  </r>
  <r>
    <x v="10"/>
    <x v="8"/>
    <x v="2"/>
    <n v="2"/>
    <n v="225"/>
    <n v="450"/>
    <x v="3"/>
  </r>
  <r>
    <x v="10"/>
    <x v="9"/>
    <x v="2"/>
    <n v="2"/>
    <n v="559"/>
    <n v="1118"/>
    <x v="3"/>
  </r>
  <r>
    <x v="10"/>
    <x v="10"/>
    <x v="2"/>
    <n v="21"/>
    <n v="3199"/>
    <n v="67179"/>
    <x v="3"/>
  </r>
  <r>
    <x v="10"/>
    <x v="11"/>
    <x v="2"/>
    <n v="1"/>
    <n v="371"/>
    <n v="371"/>
    <x v="3"/>
  </r>
  <r>
    <x v="10"/>
    <x v="12"/>
    <x v="2"/>
    <n v="10"/>
    <n v="2300"/>
    <n v="23000"/>
    <x v="3"/>
  </r>
  <r>
    <x v="10"/>
    <x v="13"/>
    <x v="2"/>
    <n v="5"/>
    <n v="499"/>
    <n v="2495"/>
    <x v="3"/>
  </r>
  <r>
    <x v="10"/>
    <x v="14"/>
    <x v="2"/>
    <n v="3"/>
    <n v="299"/>
    <n v="897"/>
    <x v="3"/>
  </r>
  <r>
    <x v="10"/>
    <x v="15"/>
    <x v="2"/>
    <n v="1"/>
    <n v="901"/>
    <n v="901"/>
    <x v="3"/>
  </r>
  <r>
    <x v="10"/>
    <x v="16"/>
    <x v="2"/>
    <n v="3"/>
    <n v="929"/>
    <n v="2787"/>
    <x v="3"/>
  </r>
  <r>
    <x v="10"/>
    <x v="17"/>
    <x v="2"/>
    <n v="1"/>
    <n v="1030"/>
    <n v="1030"/>
    <x v="3"/>
  </r>
  <r>
    <x v="10"/>
    <x v="18"/>
    <x v="2"/>
    <n v="1"/>
    <n v="1222"/>
    <n v="1222"/>
    <x v="3"/>
  </r>
  <r>
    <x v="10"/>
    <x v="19"/>
    <x v="2"/>
    <n v="2"/>
    <n v="649"/>
    <n v="1298"/>
    <x v="3"/>
  </r>
  <r>
    <x v="10"/>
    <x v="20"/>
    <x v="2"/>
    <n v="12"/>
    <n v="1800"/>
    <n v="21600"/>
    <x v="3"/>
  </r>
  <r>
    <x v="10"/>
    <x v="21"/>
    <x v="2"/>
    <n v="8"/>
    <n v="345"/>
    <n v="2760"/>
    <x v="3"/>
  </r>
  <r>
    <x v="10"/>
    <x v="22"/>
    <x v="2"/>
    <n v="4"/>
    <n v="350"/>
    <n v="1400"/>
    <x v="3"/>
  </r>
  <r>
    <x v="10"/>
    <x v="23"/>
    <x v="2"/>
    <n v="3"/>
    <n v="1575"/>
    <n v="4725"/>
    <x v="3"/>
  </r>
  <r>
    <x v="10"/>
    <x v="24"/>
    <x v="2"/>
    <n v="5"/>
    <n v="1045"/>
    <n v="5225"/>
    <x v="3"/>
  </r>
  <r>
    <x v="10"/>
    <x v="25"/>
    <x v="2"/>
    <n v="5"/>
    <n v="1186"/>
    <n v="5930"/>
    <x v="3"/>
  </r>
  <r>
    <x v="10"/>
    <x v="26"/>
    <x v="2"/>
    <n v="3"/>
    <n v="374"/>
    <n v="1122"/>
    <x v="3"/>
  </r>
  <r>
    <x v="10"/>
    <x v="27"/>
    <x v="2"/>
    <n v="2"/>
    <n v="1500"/>
    <n v="3000"/>
    <x v="3"/>
  </r>
  <r>
    <x v="10"/>
    <x v="28"/>
    <x v="2"/>
    <n v="2"/>
    <n v="1800"/>
    <n v="3600"/>
    <x v="3"/>
  </r>
  <r>
    <x v="10"/>
    <x v="29"/>
    <x v="2"/>
    <n v="0"/>
    <n v="1477"/>
    <n v="0"/>
    <x v="3"/>
  </r>
  <r>
    <x v="11"/>
    <x v="0"/>
    <x v="0"/>
    <n v="35"/>
    <n v="210"/>
    <n v="7350"/>
    <x v="4"/>
  </r>
  <r>
    <x v="11"/>
    <x v="1"/>
    <x v="0"/>
    <n v="12"/>
    <n v="199"/>
    <n v="2388"/>
    <x v="4"/>
  </r>
  <r>
    <x v="11"/>
    <x v="2"/>
    <x v="0"/>
    <n v="10"/>
    <n v="322"/>
    <n v="3220"/>
    <x v="4"/>
  </r>
  <r>
    <x v="11"/>
    <x v="3"/>
    <x v="0"/>
    <n v="8"/>
    <n v="161"/>
    <n v="1288"/>
    <x v="4"/>
  </r>
  <r>
    <x v="11"/>
    <x v="4"/>
    <x v="0"/>
    <n v="4"/>
    <n v="109"/>
    <n v="436"/>
    <x v="4"/>
  </r>
  <r>
    <x v="11"/>
    <x v="5"/>
    <x v="0"/>
    <n v="2"/>
    <n v="122"/>
    <n v="244"/>
    <x v="4"/>
  </r>
  <r>
    <x v="11"/>
    <x v="6"/>
    <x v="0"/>
    <n v="5"/>
    <n v="96"/>
    <n v="480"/>
    <x v="4"/>
  </r>
  <r>
    <x v="11"/>
    <x v="7"/>
    <x v="0"/>
    <n v="0"/>
    <n v="73"/>
    <n v="0"/>
    <x v="4"/>
  </r>
  <r>
    <x v="11"/>
    <x v="8"/>
    <x v="0"/>
    <n v="2"/>
    <n v="225"/>
    <n v="450"/>
    <x v="4"/>
  </r>
  <r>
    <x v="11"/>
    <x v="9"/>
    <x v="0"/>
    <n v="1"/>
    <n v="559"/>
    <n v="559"/>
    <x v="4"/>
  </r>
  <r>
    <x v="11"/>
    <x v="10"/>
    <x v="0"/>
    <n v="25"/>
    <n v="3199"/>
    <n v="79975"/>
    <x v="4"/>
  </r>
  <r>
    <x v="11"/>
    <x v="11"/>
    <x v="0"/>
    <n v="10"/>
    <n v="371"/>
    <n v="3710"/>
    <x v="4"/>
  </r>
  <r>
    <x v="11"/>
    <x v="12"/>
    <x v="0"/>
    <n v="9"/>
    <n v="2300"/>
    <n v="20700"/>
    <x v="4"/>
  </r>
  <r>
    <x v="11"/>
    <x v="13"/>
    <x v="0"/>
    <n v="9"/>
    <n v="499"/>
    <n v="4491"/>
    <x v="4"/>
  </r>
  <r>
    <x v="11"/>
    <x v="14"/>
    <x v="0"/>
    <n v="5"/>
    <n v="299"/>
    <n v="1495"/>
    <x v="4"/>
  </r>
  <r>
    <x v="11"/>
    <x v="15"/>
    <x v="0"/>
    <n v="4"/>
    <n v="901"/>
    <n v="3604"/>
    <x v="4"/>
  </r>
  <r>
    <x v="11"/>
    <x v="16"/>
    <x v="0"/>
    <n v="2"/>
    <n v="929"/>
    <n v="1858"/>
    <x v="4"/>
  </r>
  <r>
    <x v="11"/>
    <x v="17"/>
    <x v="0"/>
    <n v="1"/>
    <n v="1030"/>
    <n v="1030"/>
    <x v="4"/>
  </r>
  <r>
    <x v="11"/>
    <x v="18"/>
    <x v="0"/>
    <n v="1"/>
    <n v="1222"/>
    <n v="1222"/>
    <x v="4"/>
  </r>
  <r>
    <x v="11"/>
    <x v="19"/>
    <x v="0"/>
    <n v="2"/>
    <n v="649"/>
    <n v="1298"/>
    <x v="4"/>
  </r>
  <r>
    <x v="11"/>
    <x v="20"/>
    <x v="0"/>
    <n v="25"/>
    <n v="1800"/>
    <n v="45000"/>
    <x v="4"/>
  </r>
  <r>
    <x v="11"/>
    <x v="21"/>
    <x v="0"/>
    <n v="12"/>
    <n v="345"/>
    <n v="4140"/>
    <x v="4"/>
  </r>
  <r>
    <x v="11"/>
    <x v="22"/>
    <x v="0"/>
    <n v="12"/>
    <n v="350"/>
    <n v="4200"/>
    <x v="4"/>
  </r>
  <r>
    <x v="11"/>
    <x v="23"/>
    <x v="0"/>
    <n v="8"/>
    <n v="1575"/>
    <n v="12600"/>
    <x v="4"/>
  </r>
  <r>
    <x v="11"/>
    <x v="24"/>
    <x v="0"/>
    <n v="6"/>
    <n v="1045"/>
    <n v="6270"/>
    <x v="4"/>
  </r>
  <r>
    <x v="11"/>
    <x v="25"/>
    <x v="0"/>
    <n v="4"/>
    <n v="1186"/>
    <n v="4744"/>
    <x v="4"/>
  </r>
  <r>
    <x v="11"/>
    <x v="26"/>
    <x v="0"/>
    <n v="4"/>
    <n v="374"/>
    <n v="1496"/>
    <x v="4"/>
  </r>
  <r>
    <x v="11"/>
    <x v="27"/>
    <x v="0"/>
    <n v="0"/>
    <n v="1500"/>
    <n v="0"/>
    <x v="4"/>
  </r>
  <r>
    <x v="11"/>
    <x v="28"/>
    <x v="0"/>
    <n v="0"/>
    <n v="1800"/>
    <n v="0"/>
    <x v="4"/>
  </r>
  <r>
    <x v="11"/>
    <x v="29"/>
    <x v="0"/>
    <n v="0"/>
    <n v="1477"/>
    <n v="0"/>
    <x v="4"/>
  </r>
  <r>
    <x v="11"/>
    <x v="0"/>
    <x v="1"/>
    <n v="23"/>
    <n v="210"/>
    <n v="4830"/>
    <x v="4"/>
  </r>
  <r>
    <x v="11"/>
    <x v="1"/>
    <x v="1"/>
    <n v="10"/>
    <n v="199"/>
    <n v="1990"/>
    <x v="4"/>
  </r>
  <r>
    <x v="11"/>
    <x v="2"/>
    <x v="1"/>
    <n v="8"/>
    <n v="322"/>
    <n v="2576"/>
    <x v="4"/>
  </r>
  <r>
    <x v="11"/>
    <x v="3"/>
    <x v="1"/>
    <n v="5"/>
    <n v="161"/>
    <n v="805"/>
    <x v="4"/>
  </r>
  <r>
    <x v="11"/>
    <x v="4"/>
    <x v="1"/>
    <n v="3"/>
    <n v="109"/>
    <n v="327"/>
    <x v="4"/>
  </r>
  <r>
    <x v="11"/>
    <x v="5"/>
    <x v="1"/>
    <n v="1"/>
    <n v="122"/>
    <n v="122"/>
    <x v="4"/>
  </r>
  <r>
    <x v="11"/>
    <x v="6"/>
    <x v="1"/>
    <n v="3"/>
    <n v="96"/>
    <n v="288"/>
    <x v="4"/>
  </r>
  <r>
    <x v="11"/>
    <x v="7"/>
    <x v="1"/>
    <n v="0"/>
    <n v="73"/>
    <n v="0"/>
    <x v="4"/>
  </r>
  <r>
    <x v="11"/>
    <x v="8"/>
    <x v="1"/>
    <n v="1"/>
    <n v="225"/>
    <n v="225"/>
    <x v="4"/>
  </r>
  <r>
    <x v="11"/>
    <x v="9"/>
    <x v="1"/>
    <n v="1"/>
    <n v="559"/>
    <n v="559"/>
    <x v="4"/>
  </r>
  <r>
    <x v="11"/>
    <x v="10"/>
    <x v="1"/>
    <n v="23"/>
    <n v="3199"/>
    <n v="73577"/>
    <x v="4"/>
  </r>
  <r>
    <x v="11"/>
    <x v="11"/>
    <x v="1"/>
    <n v="10"/>
    <n v="371"/>
    <n v="3710"/>
    <x v="4"/>
  </r>
  <r>
    <x v="11"/>
    <x v="12"/>
    <x v="1"/>
    <n v="9"/>
    <n v="2300"/>
    <n v="20700"/>
    <x v="4"/>
  </r>
  <r>
    <x v="11"/>
    <x v="13"/>
    <x v="1"/>
    <n v="0"/>
    <n v="499"/>
    <n v="0"/>
    <x v="4"/>
  </r>
  <r>
    <x v="11"/>
    <x v="14"/>
    <x v="1"/>
    <n v="4"/>
    <n v="299"/>
    <n v="1196"/>
    <x v="4"/>
  </r>
  <r>
    <x v="11"/>
    <x v="15"/>
    <x v="1"/>
    <n v="4"/>
    <n v="901"/>
    <n v="3604"/>
    <x v="4"/>
  </r>
  <r>
    <x v="11"/>
    <x v="16"/>
    <x v="1"/>
    <n v="0"/>
    <n v="929"/>
    <n v="0"/>
    <x v="4"/>
  </r>
  <r>
    <x v="11"/>
    <x v="17"/>
    <x v="1"/>
    <n v="1"/>
    <n v="1030"/>
    <n v="1030"/>
    <x v="4"/>
  </r>
  <r>
    <x v="11"/>
    <x v="18"/>
    <x v="1"/>
    <n v="0"/>
    <n v="1222"/>
    <n v="0"/>
    <x v="4"/>
  </r>
  <r>
    <x v="11"/>
    <x v="19"/>
    <x v="1"/>
    <n v="0"/>
    <n v="649"/>
    <n v="0"/>
    <x v="4"/>
  </r>
  <r>
    <x v="11"/>
    <x v="20"/>
    <x v="1"/>
    <n v="19"/>
    <n v="1800"/>
    <n v="34200"/>
    <x v="4"/>
  </r>
  <r>
    <x v="11"/>
    <x v="21"/>
    <x v="1"/>
    <n v="8"/>
    <n v="345"/>
    <n v="2760"/>
    <x v="4"/>
  </r>
  <r>
    <x v="11"/>
    <x v="22"/>
    <x v="1"/>
    <n v="8"/>
    <n v="350"/>
    <n v="2800"/>
    <x v="4"/>
  </r>
  <r>
    <x v="11"/>
    <x v="23"/>
    <x v="1"/>
    <n v="7"/>
    <n v="1575"/>
    <n v="11025"/>
    <x v="4"/>
  </r>
  <r>
    <x v="11"/>
    <x v="24"/>
    <x v="1"/>
    <n v="2"/>
    <n v="1045"/>
    <n v="2090"/>
    <x v="4"/>
  </r>
  <r>
    <x v="11"/>
    <x v="25"/>
    <x v="1"/>
    <n v="1"/>
    <n v="1186"/>
    <n v="1186"/>
    <x v="4"/>
  </r>
  <r>
    <x v="11"/>
    <x v="26"/>
    <x v="1"/>
    <n v="1"/>
    <n v="374"/>
    <n v="374"/>
    <x v="4"/>
  </r>
  <r>
    <x v="11"/>
    <x v="27"/>
    <x v="1"/>
    <n v="0"/>
    <n v="1500"/>
    <n v="0"/>
    <x v="4"/>
  </r>
  <r>
    <x v="11"/>
    <x v="28"/>
    <x v="1"/>
    <n v="0"/>
    <n v="1800"/>
    <n v="0"/>
    <x v="4"/>
  </r>
  <r>
    <x v="11"/>
    <x v="29"/>
    <x v="1"/>
    <n v="0"/>
    <n v="1477"/>
    <n v="0"/>
    <x v="4"/>
  </r>
  <r>
    <x v="11"/>
    <x v="0"/>
    <x v="2"/>
    <n v="3"/>
    <n v="210"/>
    <n v="630"/>
    <x v="4"/>
  </r>
  <r>
    <x v="11"/>
    <x v="1"/>
    <x v="2"/>
    <n v="6"/>
    <n v="199"/>
    <n v="1194"/>
    <x v="4"/>
  </r>
  <r>
    <x v="11"/>
    <x v="2"/>
    <x v="2"/>
    <n v="2"/>
    <n v="322"/>
    <n v="644"/>
    <x v="4"/>
  </r>
  <r>
    <x v="11"/>
    <x v="3"/>
    <x v="2"/>
    <n v="5"/>
    <n v="161"/>
    <n v="805"/>
    <x v="4"/>
  </r>
  <r>
    <x v="11"/>
    <x v="4"/>
    <x v="2"/>
    <n v="3"/>
    <n v="109"/>
    <n v="327"/>
    <x v="4"/>
  </r>
  <r>
    <x v="11"/>
    <x v="5"/>
    <x v="2"/>
    <n v="2"/>
    <n v="122"/>
    <n v="244"/>
    <x v="4"/>
  </r>
  <r>
    <x v="11"/>
    <x v="6"/>
    <x v="2"/>
    <n v="1"/>
    <n v="96"/>
    <n v="96"/>
    <x v="4"/>
  </r>
  <r>
    <x v="11"/>
    <x v="7"/>
    <x v="2"/>
    <n v="0"/>
    <n v="73"/>
    <n v="0"/>
    <x v="4"/>
  </r>
  <r>
    <x v="11"/>
    <x v="8"/>
    <x v="2"/>
    <n v="2"/>
    <n v="225"/>
    <n v="450"/>
    <x v="4"/>
  </r>
  <r>
    <x v="11"/>
    <x v="9"/>
    <x v="2"/>
    <n v="2"/>
    <n v="559"/>
    <n v="1118"/>
    <x v="4"/>
  </r>
  <r>
    <x v="11"/>
    <x v="10"/>
    <x v="2"/>
    <n v="14"/>
    <n v="3199"/>
    <n v="44786"/>
    <x v="4"/>
  </r>
  <r>
    <x v="11"/>
    <x v="11"/>
    <x v="2"/>
    <n v="6"/>
    <n v="371"/>
    <n v="2226"/>
    <x v="4"/>
  </r>
  <r>
    <x v="11"/>
    <x v="12"/>
    <x v="2"/>
    <n v="2"/>
    <n v="2300"/>
    <n v="4600"/>
    <x v="4"/>
  </r>
  <r>
    <x v="11"/>
    <x v="13"/>
    <x v="2"/>
    <n v="7"/>
    <n v="499"/>
    <n v="3493"/>
    <x v="4"/>
  </r>
  <r>
    <x v="11"/>
    <x v="14"/>
    <x v="2"/>
    <n v="4"/>
    <n v="299"/>
    <n v="1196"/>
    <x v="4"/>
  </r>
  <r>
    <x v="11"/>
    <x v="15"/>
    <x v="2"/>
    <n v="2"/>
    <n v="901"/>
    <n v="1802"/>
    <x v="4"/>
  </r>
  <r>
    <x v="11"/>
    <x v="16"/>
    <x v="2"/>
    <n v="3"/>
    <n v="929"/>
    <n v="2787"/>
    <x v="4"/>
  </r>
  <r>
    <x v="11"/>
    <x v="17"/>
    <x v="2"/>
    <n v="2"/>
    <n v="1030"/>
    <n v="2060"/>
    <x v="4"/>
  </r>
  <r>
    <x v="11"/>
    <x v="18"/>
    <x v="2"/>
    <n v="2"/>
    <n v="1222"/>
    <n v="2444"/>
    <x v="4"/>
  </r>
  <r>
    <x v="11"/>
    <x v="19"/>
    <x v="2"/>
    <n v="3"/>
    <n v="649"/>
    <n v="1947"/>
    <x v="4"/>
  </r>
  <r>
    <x v="11"/>
    <x v="20"/>
    <x v="2"/>
    <n v="11"/>
    <n v="1800"/>
    <n v="19800"/>
    <x v="4"/>
  </r>
  <r>
    <x v="11"/>
    <x v="21"/>
    <x v="2"/>
    <n v="7"/>
    <n v="345"/>
    <n v="2415"/>
    <x v="4"/>
  </r>
  <r>
    <x v="11"/>
    <x v="22"/>
    <x v="2"/>
    <n v="1"/>
    <n v="350"/>
    <n v="350"/>
    <x v="4"/>
  </r>
  <r>
    <x v="11"/>
    <x v="23"/>
    <x v="2"/>
    <n v="3"/>
    <n v="1575"/>
    <n v="4725"/>
    <x v="4"/>
  </r>
  <r>
    <x v="11"/>
    <x v="24"/>
    <x v="2"/>
    <n v="5"/>
    <n v="1045"/>
    <n v="5225"/>
    <x v="4"/>
  </r>
  <r>
    <x v="11"/>
    <x v="25"/>
    <x v="2"/>
    <n v="3"/>
    <n v="1186"/>
    <n v="3558"/>
    <x v="4"/>
  </r>
  <r>
    <x v="11"/>
    <x v="26"/>
    <x v="2"/>
    <n v="3"/>
    <n v="374"/>
    <n v="1122"/>
    <x v="4"/>
  </r>
  <r>
    <x v="11"/>
    <x v="27"/>
    <x v="2"/>
    <n v="0"/>
    <n v="1500"/>
    <n v="0"/>
    <x v="4"/>
  </r>
  <r>
    <x v="11"/>
    <x v="28"/>
    <x v="2"/>
    <n v="1"/>
    <n v="1800"/>
    <n v="1800"/>
    <x v="4"/>
  </r>
  <r>
    <x v="11"/>
    <x v="29"/>
    <x v="2"/>
    <n v="0"/>
    <n v="1477"/>
    <n v="0"/>
    <x v="4"/>
  </r>
  <r>
    <x v="12"/>
    <x v="0"/>
    <x v="0"/>
    <n v="32"/>
    <n v="210"/>
    <n v="6720"/>
    <x v="5"/>
  </r>
  <r>
    <x v="12"/>
    <x v="1"/>
    <x v="0"/>
    <n v="15"/>
    <n v="199"/>
    <n v="2985"/>
    <x v="5"/>
  </r>
  <r>
    <x v="12"/>
    <x v="2"/>
    <x v="0"/>
    <n v="10"/>
    <n v="322"/>
    <n v="3220"/>
    <x v="5"/>
  </r>
  <r>
    <x v="12"/>
    <x v="3"/>
    <x v="0"/>
    <n v="8"/>
    <n v="161"/>
    <n v="1288"/>
    <x v="5"/>
  </r>
  <r>
    <x v="12"/>
    <x v="4"/>
    <x v="0"/>
    <n v="4"/>
    <n v="109"/>
    <n v="436"/>
    <x v="5"/>
  </r>
  <r>
    <x v="12"/>
    <x v="5"/>
    <x v="0"/>
    <n v="4"/>
    <n v="122"/>
    <n v="488"/>
    <x v="5"/>
  </r>
  <r>
    <x v="12"/>
    <x v="6"/>
    <x v="0"/>
    <n v="3"/>
    <n v="96"/>
    <n v="288"/>
    <x v="5"/>
  </r>
  <r>
    <x v="12"/>
    <x v="7"/>
    <x v="0"/>
    <n v="0"/>
    <n v="73"/>
    <n v="0"/>
    <x v="5"/>
  </r>
  <r>
    <x v="12"/>
    <x v="8"/>
    <x v="0"/>
    <n v="0"/>
    <n v="225"/>
    <n v="0"/>
    <x v="5"/>
  </r>
  <r>
    <x v="12"/>
    <x v="9"/>
    <x v="0"/>
    <n v="2"/>
    <n v="559"/>
    <n v="1118"/>
    <x v="5"/>
  </r>
  <r>
    <x v="12"/>
    <x v="10"/>
    <x v="0"/>
    <n v="26"/>
    <n v="3199"/>
    <n v="83174"/>
    <x v="5"/>
  </r>
  <r>
    <x v="12"/>
    <x v="11"/>
    <x v="0"/>
    <n v="17"/>
    <n v="371"/>
    <n v="6307"/>
    <x v="5"/>
  </r>
  <r>
    <x v="12"/>
    <x v="12"/>
    <x v="0"/>
    <n v="12"/>
    <n v="2300"/>
    <n v="27600"/>
    <x v="5"/>
  </r>
  <r>
    <x v="12"/>
    <x v="13"/>
    <x v="0"/>
    <n v="8"/>
    <n v="499"/>
    <n v="3992"/>
    <x v="5"/>
  </r>
  <r>
    <x v="12"/>
    <x v="14"/>
    <x v="0"/>
    <n v="6"/>
    <n v="299"/>
    <n v="1794"/>
    <x v="5"/>
  </r>
  <r>
    <x v="12"/>
    <x v="15"/>
    <x v="0"/>
    <n v="2"/>
    <n v="901"/>
    <n v="1802"/>
    <x v="5"/>
  </r>
  <r>
    <x v="12"/>
    <x v="16"/>
    <x v="0"/>
    <n v="3"/>
    <n v="929"/>
    <n v="2787"/>
    <x v="5"/>
  </r>
  <r>
    <x v="12"/>
    <x v="17"/>
    <x v="0"/>
    <n v="0"/>
    <n v="1030"/>
    <n v="0"/>
    <x v="5"/>
  </r>
  <r>
    <x v="12"/>
    <x v="18"/>
    <x v="0"/>
    <n v="2"/>
    <n v="1222"/>
    <n v="2444"/>
    <x v="5"/>
  </r>
  <r>
    <x v="12"/>
    <x v="19"/>
    <x v="0"/>
    <n v="0"/>
    <n v="649"/>
    <n v="0"/>
    <x v="5"/>
  </r>
  <r>
    <x v="12"/>
    <x v="20"/>
    <x v="0"/>
    <n v="34"/>
    <n v="1800"/>
    <n v="61200"/>
    <x v="5"/>
  </r>
  <r>
    <x v="12"/>
    <x v="21"/>
    <x v="0"/>
    <n v="14"/>
    <n v="345"/>
    <n v="4830"/>
    <x v="5"/>
  </r>
  <r>
    <x v="12"/>
    <x v="22"/>
    <x v="0"/>
    <n v="9"/>
    <n v="350"/>
    <n v="3150"/>
    <x v="5"/>
  </r>
  <r>
    <x v="12"/>
    <x v="23"/>
    <x v="0"/>
    <n v="7"/>
    <n v="1575"/>
    <n v="11025"/>
    <x v="5"/>
  </r>
  <r>
    <x v="12"/>
    <x v="24"/>
    <x v="0"/>
    <n v="7"/>
    <n v="1045"/>
    <n v="7315"/>
    <x v="5"/>
  </r>
  <r>
    <x v="12"/>
    <x v="25"/>
    <x v="0"/>
    <n v="5"/>
    <n v="1186"/>
    <n v="5930"/>
    <x v="5"/>
  </r>
  <r>
    <x v="12"/>
    <x v="26"/>
    <x v="0"/>
    <n v="4"/>
    <n v="374"/>
    <n v="1496"/>
    <x v="5"/>
  </r>
  <r>
    <x v="12"/>
    <x v="27"/>
    <x v="0"/>
    <n v="2"/>
    <n v="1500"/>
    <n v="3000"/>
    <x v="5"/>
  </r>
  <r>
    <x v="12"/>
    <x v="28"/>
    <x v="0"/>
    <n v="1"/>
    <n v="1800"/>
    <n v="1800"/>
    <x v="5"/>
  </r>
  <r>
    <x v="12"/>
    <x v="29"/>
    <x v="0"/>
    <n v="0"/>
    <n v="1477"/>
    <n v="0"/>
    <x v="5"/>
  </r>
  <r>
    <x v="12"/>
    <x v="0"/>
    <x v="1"/>
    <n v="24"/>
    <n v="210"/>
    <n v="5040"/>
    <x v="5"/>
  </r>
  <r>
    <x v="12"/>
    <x v="1"/>
    <x v="1"/>
    <n v="9"/>
    <n v="199"/>
    <n v="1791"/>
    <x v="5"/>
  </r>
  <r>
    <x v="12"/>
    <x v="2"/>
    <x v="1"/>
    <n v="6"/>
    <n v="322"/>
    <n v="1932"/>
    <x v="5"/>
  </r>
  <r>
    <x v="12"/>
    <x v="3"/>
    <x v="1"/>
    <n v="6"/>
    <n v="161"/>
    <n v="966"/>
    <x v="5"/>
  </r>
  <r>
    <x v="12"/>
    <x v="4"/>
    <x v="1"/>
    <n v="4"/>
    <n v="109"/>
    <n v="436"/>
    <x v="5"/>
  </r>
  <r>
    <x v="12"/>
    <x v="5"/>
    <x v="1"/>
    <n v="3"/>
    <n v="122"/>
    <n v="366"/>
    <x v="5"/>
  </r>
  <r>
    <x v="12"/>
    <x v="6"/>
    <x v="1"/>
    <n v="2"/>
    <n v="96"/>
    <n v="192"/>
    <x v="5"/>
  </r>
  <r>
    <x v="12"/>
    <x v="7"/>
    <x v="1"/>
    <n v="0"/>
    <n v="73"/>
    <n v="0"/>
    <x v="5"/>
  </r>
  <r>
    <x v="12"/>
    <x v="8"/>
    <x v="1"/>
    <n v="0"/>
    <n v="225"/>
    <n v="0"/>
    <x v="5"/>
  </r>
  <r>
    <x v="12"/>
    <x v="9"/>
    <x v="1"/>
    <n v="1"/>
    <n v="559"/>
    <n v="559"/>
    <x v="5"/>
  </r>
  <r>
    <x v="12"/>
    <x v="10"/>
    <x v="1"/>
    <n v="25"/>
    <n v="3199"/>
    <n v="79975"/>
    <x v="5"/>
  </r>
  <r>
    <x v="12"/>
    <x v="11"/>
    <x v="1"/>
    <n v="3"/>
    <n v="371"/>
    <n v="1113"/>
    <x v="5"/>
  </r>
  <r>
    <x v="12"/>
    <x v="12"/>
    <x v="1"/>
    <n v="11"/>
    <n v="2300"/>
    <n v="25300"/>
    <x v="5"/>
  </r>
  <r>
    <x v="12"/>
    <x v="13"/>
    <x v="1"/>
    <n v="5"/>
    <n v="499"/>
    <n v="2495"/>
    <x v="5"/>
  </r>
  <r>
    <x v="12"/>
    <x v="14"/>
    <x v="1"/>
    <n v="0"/>
    <n v="299"/>
    <n v="0"/>
    <x v="5"/>
  </r>
  <r>
    <x v="12"/>
    <x v="15"/>
    <x v="1"/>
    <n v="1"/>
    <n v="901"/>
    <n v="901"/>
    <x v="5"/>
  </r>
  <r>
    <x v="12"/>
    <x v="16"/>
    <x v="1"/>
    <n v="1"/>
    <n v="929"/>
    <n v="929"/>
    <x v="5"/>
  </r>
  <r>
    <x v="12"/>
    <x v="17"/>
    <x v="1"/>
    <n v="0"/>
    <n v="1030"/>
    <n v="0"/>
    <x v="5"/>
  </r>
  <r>
    <x v="12"/>
    <x v="18"/>
    <x v="1"/>
    <n v="0"/>
    <n v="1222"/>
    <n v="0"/>
    <x v="5"/>
  </r>
  <r>
    <x v="12"/>
    <x v="19"/>
    <x v="1"/>
    <n v="0"/>
    <n v="649"/>
    <n v="0"/>
    <x v="5"/>
  </r>
  <r>
    <x v="12"/>
    <x v="20"/>
    <x v="1"/>
    <n v="24"/>
    <n v="1800"/>
    <n v="43200"/>
    <x v="5"/>
  </r>
  <r>
    <x v="12"/>
    <x v="21"/>
    <x v="1"/>
    <n v="9"/>
    <n v="345"/>
    <n v="3105"/>
    <x v="5"/>
  </r>
  <r>
    <x v="12"/>
    <x v="22"/>
    <x v="1"/>
    <n v="7"/>
    <n v="350"/>
    <n v="2450"/>
    <x v="5"/>
  </r>
  <r>
    <x v="12"/>
    <x v="23"/>
    <x v="1"/>
    <n v="6"/>
    <n v="1575"/>
    <n v="9450"/>
    <x v="5"/>
  </r>
  <r>
    <x v="12"/>
    <x v="24"/>
    <x v="1"/>
    <n v="3"/>
    <n v="1045"/>
    <n v="3135"/>
    <x v="5"/>
  </r>
  <r>
    <x v="12"/>
    <x v="25"/>
    <x v="1"/>
    <n v="2"/>
    <n v="1186"/>
    <n v="2372"/>
    <x v="5"/>
  </r>
  <r>
    <x v="12"/>
    <x v="26"/>
    <x v="1"/>
    <n v="1"/>
    <n v="374"/>
    <n v="374"/>
    <x v="5"/>
  </r>
  <r>
    <x v="12"/>
    <x v="27"/>
    <x v="1"/>
    <n v="0"/>
    <n v="1500"/>
    <n v="0"/>
    <x v="5"/>
  </r>
  <r>
    <x v="12"/>
    <x v="28"/>
    <x v="1"/>
    <n v="0"/>
    <n v="1800"/>
    <n v="0"/>
    <x v="5"/>
  </r>
  <r>
    <x v="12"/>
    <x v="29"/>
    <x v="1"/>
    <n v="0"/>
    <n v="1477"/>
    <n v="0"/>
    <x v="5"/>
  </r>
  <r>
    <x v="12"/>
    <x v="0"/>
    <x v="2"/>
    <n v="8"/>
    <n v="210"/>
    <n v="1680"/>
    <x v="5"/>
  </r>
  <r>
    <x v="12"/>
    <x v="1"/>
    <x v="2"/>
    <n v="5"/>
    <n v="199"/>
    <n v="995"/>
    <x v="5"/>
  </r>
  <r>
    <x v="12"/>
    <x v="2"/>
    <x v="2"/>
    <n v="6"/>
    <n v="322"/>
    <n v="1932"/>
    <x v="5"/>
  </r>
  <r>
    <x v="12"/>
    <x v="3"/>
    <x v="2"/>
    <n v="6"/>
    <n v="161"/>
    <n v="966"/>
    <x v="5"/>
  </r>
  <r>
    <x v="12"/>
    <x v="4"/>
    <x v="2"/>
    <n v="4"/>
    <n v="109"/>
    <n v="436"/>
    <x v="5"/>
  </r>
  <r>
    <x v="12"/>
    <x v="5"/>
    <x v="2"/>
    <n v="2"/>
    <n v="122"/>
    <n v="244"/>
    <x v="5"/>
  </r>
  <r>
    <x v="12"/>
    <x v="6"/>
    <x v="2"/>
    <n v="2"/>
    <n v="96"/>
    <n v="192"/>
    <x v="5"/>
  </r>
  <r>
    <x v="12"/>
    <x v="7"/>
    <x v="2"/>
    <n v="0"/>
    <n v="73"/>
    <n v="0"/>
    <x v="5"/>
  </r>
  <r>
    <x v="12"/>
    <x v="8"/>
    <x v="2"/>
    <n v="1"/>
    <n v="225"/>
    <n v="225"/>
    <x v="5"/>
  </r>
  <r>
    <x v="12"/>
    <x v="9"/>
    <x v="2"/>
    <n v="1"/>
    <n v="559"/>
    <n v="559"/>
    <x v="5"/>
  </r>
  <r>
    <x v="12"/>
    <x v="10"/>
    <x v="2"/>
    <n v="13"/>
    <n v="3199"/>
    <n v="41587"/>
    <x v="5"/>
  </r>
  <r>
    <x v="12"/>
    <x v="11"/>
    <x v="2"/>
    <n v="13"/>
    <n v="371"/>
    <n v="4823"/>
    <x v="5"/>
  </r>
  <r>
    <x v="12"/>
    <x v="12"/>
    <x v="2"/>
    <n v="2"/>
    <n v="2300"/>
    <n v="4600"/>
    <x v="5"/>
  </r>
  <r>
    <x v="12"/>
    <x v="13"/>
    <x v="2"/>
    <n v="6"/>
    <n v="499"/>
    <n v="2994"/>
    <x v="5"/>
  </r>
  <r>
    <x v="12"/>
    <x v="14"/>
    <x v="2"/>
    <n v="6"/>
    <n v="299"/>
    <n v="1794"/>
    <x v="5"/>
  </r>
  <r>
    <x v="12"/>
    <x v="15"/>
    <x v="2"/>
    <n v="4"/>
    <n v="901"/>
    <n v="3604"/>
    <x v="5"/>
  </r>
  <r>
    <x v="12"/>
    <x v="16"/>
    <x v="2"/>
    <n v="3"/>
    <n v="929"/>
    <n v="2787"/>
    <x v="5"/>
  </r>
  <r>
    <x v="12"/>
    <x v="17"/>
    <x v="2"/>
    <n v="1"/>
    <n v="1030"/>
    <n v="1030"/>
    <x v="5"/>
  </r>
  <r>
    <x v="12"/>
    <x v="18"/>
    <x v="2"/>
    <n v="2"/>
    <n v="1222"/>
    <n v="2444"/>
    <x v="5"/>
  </r>
  <r>
    <x v="12"/>
    <x v="19"/>
    <x v="2"/>
    <n v="2"/>
    <n v="649"/>
    <n v="1298"/>
    <x v="5"/>
  </r>
  <r>
    <x v="12"/>
    <x v="20"/>
    <x v="2"/>
    <n v="3"/>
    <n v="1800"/>
    <n v="5400"/>
    <x v="5"/>
  </r>
  <r>
    <x v="12"/>
    <x v="21"/>
    <x v="2"/>
    <n v="5"/>
    <n v="345"/>
    <n v="1725"/>
    <x v="5"/>
  </r>
  <r>
    <x v="12"/>
    <x v="22"/>
    <x v="2"/>
    <n v="5"/>
    <n v="350"/>
    <n v="1750"/>
    <x v="5"/>
  </r>
  <r>
    <x v="12"/>
    <x v="23"/>
    <x v="2"/>
    <n v="2"/>
    <n v="1575"/>
    <n v="3150"/>
    <x v="5"/>
  </r>
  <r>
    <x v="12"/>
    <x v="24"/>
    <x v="2"/>
    <n v="4"/>
    <n v="1045"/>
    <n v="4180"/>
    <x v="5"/>
  </r>
  <r>
    <x v="12"/>
    <x v="25"/>
    <x v="2"/>
    <n v="2"/>
    <n v="1186"/>
    <n v="2372"/>
    <x v="5"/>
  </r>
  <r>
    <x v="12"/>
    <x v="26"/>
    <x v="2"/>
    <n v="3"/>
    <n v="374"/>
    <n v="1122"/>
    <x v="5"/>
  </r>
  <r>
    <x v="12"/>
    <x v="27"/>
    <x v="2"/>
    <n v="3"/>
    <n v="1500"/>
    <n v="4500"/>
    <x v="5"/>
  </r>
  <r>
    <x v="12"/>
    <x v="28"/>
    <x v="2"/>
    <n v="2"/>
    <n v="1800"/>
    <n v="3600"/>
    <x v="5"/>
  </r>
  <r>
    <x v="12"/>
    <x v="29"/>
    <x v="2"/>
    <n v="2"/>
    <n v="1477"/>
    <n v="2954"/>
    <x v="5"/>
  </r>
  <r>
    <x v="13"/>
    <x v="0"/>
    <x v="0"/>
    <n v="31"/>
    <n v="210"/>
    <n v="6510"/>
    <x v="6"/>
  </r>
  <r>
    <x v="13"/>
    <x v="1"/>
    <x v="0"/>
    <n v="15"/>
    <n v="199"/>
    <n v="2985"/>
    <x v="6"/>
  </r>
  <r>
    <x v="13"/>
    <x v="2"/>
    <x v="0"/>
    <n v="9"/>
    <n v="322"/>
    <n v="2898"/>
    <x v="6"/>
  </r>
  <r>
    <x v="13"/>
    <x v="3"/>
    <x v="0"/>
    <n v="10"/>
    <n v="161"/>
    <n v="1610"/>
    <x v="6"/>
  </r>
  <r>
    <x v="13"/>
    <x v="4"/>
    <x v="0"/>
    <n v="7"/>
    <n v="109"/>
    <n v="763"/>
    <x v="6"/>
  </r>
  <r>
    <x v="13"/>
    <x v="5"/>
    <x v="0"/>
    <n v="4"/>
    <n v="122"/>
    <n v="488"/>
    <x v="6"/>
  </r>
  <r>
    <x v="13"/>
    <x v="6"/>
    <x v="0"/>
    <n v="3"/>
    <n v="96"/>
    <n v="288"/>
    <x v="6"/>
  </r>
  <r>
    <x v="13"/>
    <x v="7"/>
    <x v="0"/>
    <n v="0"/>
    <n v="73"/>
    <n v="0"/>
    <x v="6"/>
  </r>
  <r>
    <x v="13"/>
    <x v="8"/>
    <x v="0"/>
    <n v="1"/>
    <n v="225"/>
    <n v="225"/>
    <x v="6"/>
  </r>
  <r>
    <x v="13"/>
    <x v="9"/>
    <x v="0"/>
    <n v="0"/>
    <n v="559"/>
    <n v="0"/>
    <x v="6"/>
  </r>
  <r>
    <x v="13"/>
    <x v="10"/>
    <x v="0"/>
    <n v="30"/>
    <n v="3199"/>
    <n v="95970"/>
    <x v="6"/>
  </r>
  <r>
    <x v="13"/>
    <x v="11"/>
    <x v="0"/>
    <n v="14"/>
    <n v="371"/>
    <n v="5194"/>
    <x v="6"/>
  </r>
  <r>
    <x v="13"/>
    <x v="12"/>
    <x v="0"/>
    <n v="8"/>
    <n v="2300"/>
    <n v="18400"/>
    <x v="6"/>
  </r>
  <r>
    <x v="13"/>
    <x v="13"/>
    <x v="0"/>
    <n v="11"/>
    <n v="499"/>
    <n v="5489"/>
    <x v="6"/>
  </r>
  <r>
    <x v="13"/>
    <x v="14"/>
    <x v="0"/>
    <n v="7"/>
    <n v="299"/>
    <n v="2093"/>
    <x v="6"/>
  </r>
  <r>
    <x v="13"/>
    <x v="15"/>
    <x v="0"/>
    <n v="5"/>
    <n v="901"/>
    <n v="4505"/>
    <x v="6"/>
  </r>
  <r>
    <x v="13"/>
    <x v="16"/>
    <x v="0"/>
    <n v="5"/>
    <n v="929"/>
    <n v="4645"/>
    <x v="6"/>
  </r>
  <r>
    <x v="13"/>
    <x v="17"/>
    <x v="0"/>
    <n v="0"/>
    <n v="1030"/>
    <n v="0"/>
    <x v="6"/>
  </r>
  <r>
    <x v="13"/>
    <x v="18"/>
    <x v="0"/>
    <n v="1"/>
    <n v="1222"/>
    <n v="1222"/>
    <x v="6"/>
  </r>
  <r>
    <x v="13"/>
    <x v="19"/>
    <x v="0"/>
    <n v="1"/>
    <n v="649"/>
    <n v="649"/>
    <x v="6"/>
  </r>
  <r>
    <x v="13"/>
    <x v="20"/>
    <x v="0"/>
    <n v="28"/>
    <n v="1800"/>
    <n v="50400"/>
    <x v="6"/>
  </r>
  <r>
    <x v="13"/>
    <x v="21"/>
    <x v="0"/>
    <n v="12"/>
    <n v="345"/>
    <n v="4140"/>
    <x v="6"/>
  </r>
  <r>
    <x v="13"/>
    <x v="22"/>
    <x v="0"/>
    <n v="10"/>
    <n v="350"/>
    <n v="3500"/>
    <x v="6"/>
  </r>
  <r>
    <x v="13"/>
    <x v="23"/>
    <x v="0"/>
    <n v="8"/>
    <n v="1575"/>
    <n v="12600"/>
    <x v="6"/>
  </r>
  <r>
    <x v="13"/>
    <x v="24"/>
    <x v="0"/>
    <n v="7"/>
    <n v="1045"/>
    <n v="7315"/>
    <x v="6"/>
  </r>
  <r>
    <x v="13"/>
    <x v="25"/>
    <x v="0"/>
    <n v="4"/>
    <n v="1186"/>
    <n v="4744"/>
    <x v="6"/>
  </r>
  <r>
    <x v="13"/>
    <x v="26"/>
    <x v="0"/>
    <n v="2"/>
    <n v="374"/>
    <n v="748"/>
    <x v="6"/>
  </r>
  <r>
    <x v="13"/>
    <x v="27"/>
    <x v="0"/>
    <n v="1"/>
    <n v="1500"/>
    <n v="1500"/>
    <x v="6"/>
  </r>
  <r>
    <x v="13"/>
    <x v="28"/>
    <x v="0"/>
    <n v="0"/>
    <n v="1800"/>
    <n v="0"/>
    <x v="6"/>
  </r>
  <r>
    <x v="13"/>
    <x v="29"/>
    <x v="0"/>
    <n v="0"/>
    <n v="1477"/>
    <n v="0"/>
    <x v="6"/>
  </r>
  <r>
    <x v="13"/>
    <x v="0"/>
    <x v="1"/>
    <n v="22"/>
    <n v="210"/>
    <n v="4620"/>
    <x v="6"/>
  </r>
  <r>
    <x v="13"/>
    <x v="1"/>
    <x v="1"/>
    <n v="12"/>
    <n v="199"/>
    <n v="2388"/>
    <x v="6"/>
  </r>
  <r>
    <x v="13"/>
    <x v="2"/>
    <x v="1"/>
    <n v="6"/>
    <n v="322"/>
    <n v="1932"/>
    <x v="6"/>
  </r>
  <r>
    <x v="13"/>
    <x v="3"/>
    <x v="1"/>
    <n v="6"/>
    <n v="161"/>
    <n v="966"/>
    <x v="6"/>
  </r>
  <r>
    <x v="13"/>
    <x v="4"/>
    <x v="1"/>
    <n v="4"/>
    <n v="109"/>
    <n v="436"/>
    <x v="6"/>
  </r>
  <r>
    <x v="13"/>
    <x v="5"/>
    <x v="1"/>
    <n v="2"/>
    <n v="122"/>
    <n v="244"/>
    <x v="6"/>
  </r>
  <r>
    <x v="13"/>
    <x v="6"/>
    <x v="1"/>
    <n v="3"/>
    <n v="96"/>
    <n v="288"/>
    <x v="6"/>
  </r>
  <r>
    <x v="13"/>
    <x v="7"/>
    <x v="1"/>
    <n v="0"/>
    <n v="73"/>
    <n v="0"/>
    <x v="6"/>
  </r>
  <r>
    <x v="13"/>
    <x v="8"/>
    <x v="1"/>
    <n v="0"/>
    <n v="225"/>
    <n v="0"/>
    <x v="6"/>
  </r>
  <r>
    <x v="13"/>
    <x v="9"/>
    <x v="1"/>
    <n v="0"/>
    <n v="559"/>
    <n v="0"/>
    <x v="6"/>
  </r>
  <r>
    <x v="13"/>
    <x v="10"/>
    <x v="1"/>
    <n v="2"/>
    <n v="3199"/>
    <n v="6398"/>
    <x v="6"/>
  </r>
  <r>
    <x v="13"/>
    <x v="11"/>
    <x v="1"/>
    <n v="10"/>
    <n v="371"/>
    <n v="3710"/>
    <x v="6"/>
  </r>
  <r>
    <x v="13"/>
    <x v="12"/>
    <x v="1"/>
    <n v="10"/>
    <n v="2300"/>
    <n v="23000"/>
    <x v="6"/>
  </r>
  <r>
    <x v="13"/>
    <x v="13"/>
    <x v="1"/>
    <n v="6"/>
    <n v="499"/>
    <n v="2994"/>
    <x v="6"/>
  </r>
  <r>
    <x v="13"/>
    <x v="14"/>
    <x v="1"/>
    <n v="0"/>
    <n v="299"/>
    <n v="0"/>
    <x v="6"/>
  </r>
  <r>
    <x v="13"/>
    <x v="15"/>
    <x v="1"/>
    <n v="0"/>
    <n v="901"/>
    <n v="0"/>
    <x v="6"/>
  </r>
  <r>
    <x v="13"/>
    <x v="16"/>
    <x v="1"/>
    <n v="1"/>
    <n v="929"/>
    <n v="929"/>
    <x v="6"/>
  </r>
  <r>
    <x v="13"/>
    <x v="17"/>
    <x v="1"/>
    <n v="1"/>
    <n v="1030"/>
    <n v="1030"/>
    <x v="6"/>
  </r>
  <r>
    <x v="13"/>
    <x v="18"/>
    <x v="1"/>
    <n v="0"/>
    <n v="1222"/>
    <n v="0"/>
    <x v="6"/>
  </r>
  <r>
    <x v="13"/>
    <x v="19"/>
    <x v="1"/>
    <n v="0"/>
    <n v="649"/>
    <n v="0"/>
    <x v="6"/>
  </r>
  <r>
    <x v="13"/>
    <x v="20"/>
    <x v="1"/>
    <n v="19"/>
    <n v="1800"/>
    <n v="34200"/>
    <x v="6"/>
  </r>
  <r>
    <x v="13"/>
    <x v="21"/>
    <x v="1"/>
    <n v="10"/>
    <n v="345"/>
    <n v="3450"/>
    <x v="6"/>
  </r>
  <r>
    <x v="13"/>
    <x v="22"/>
    <x v="1"/>
    <n v="6"/>
    <n v="350"/>
    <n v="2100"/>
    <x v="6"/>
  </r>
  <r>
    <x v="13"/>
    <x v="23"/>
    <x v="1"/>
    <n v="5"/>
    <n v="1575"/>
    <n v="7875"/>
    <x v="6"/>
  </r>
  <r>
    <x v="13"/>
    <x v="24"/>
    <x v="1"/>
    <n v="2"/>
    <n v="1045"/>
    <n v="2090"/>
    <x v="6"/>
  </r>
  <r>
    <x v="13"/>
    <x v="25"/>
    <x v="1"/>
    <n v="4"/>
    <n v="1186"/>
    <n v="4744"/>
    <x v="6"/>
  </r>
  <r>
    <x v="13"/>
    <x v="26"/>
    <x v="1"/>
    <n v="1"/>
    <n v="374"/>
    <n v="374"/>
    <x v="6"/>
  </r>
  <r>
    <x v="13"/>
    <x v="27"/>
    <x v="1"/>
    <n v="1"/>
    <n v="1500"/>
    <n v="1500"/>
    <x v="6"/>
  </r>
  <r>
    <x v="13"/>
    <x v="28"/>
    <x v="1"/>
    <n v="0"/>
    <n v="1800"/>
    <n v="0"/>
    <x v="6"/>
  </r>
  <r>
    <x v="13"/>
    <x v="29"/>
    <x v="1"/>
    <n v="0"/>
    <n v="1477"/>
    <n v="0"/>
    <x v="6"/>
  </r>
  <r>
    <x v="13"/>
    <x v="0"/>
    <x v="2"/>
    <n v="10"/>
    <n v="210"/>
    <n v="2100"/>
    <x v="6"/>
  </r>
  <r>
    <x v="13"/>
    <x v="1"/>
    <x v="2"/>
    <n v="6"/>
    <n v="199"/>
    <n v="1194"/>
    <x v="6"/>
  </r>
  <r>
    <x v="13"/>
    <x v="2"/>
    <x v="2"/>
    <n v="5"/>
    <n v="322"/>
    <n v="1610"/>
    <x v="6"/>
  </r>
  <r>
    <x v="13"/>
    <x v="3"/>
    <x v="2"/>
    <n v="2"/>
    <n v="161"/>
    <n v="322"/>
    <x v="6"/>
  </r>
  <r>
    <x v="13"/>
    <x v="4"/>
    <x v="2"/>
    <n v="3"/>
    <n v="109"/>
    <n v="327"/>
    <x v="6"/>
  </r>
  <r>
    <x v="13"/>
    <x v="5"/>
    <x v="2"/>
    <n v="2"/>
    <n v="122"/>
    <n v="244"/>
    <x v="6"/>
  </r>
  <r>
    <x v="13"/>
    <x v="6"/>
    <x v="2"/>
    <n v="2"/>
    <n v="96"/>
    <n v="192"/>
    <x v="6"/>
  </r>
  <r>
    <x v="13"/>
    <x v="7"/>
    <x v="2"/>
    <n v="1"/>
    <n v="73"/>
    <n v="73"/>
    <x v="6"/>
  </r>
  <r>
    <x v="13"/>
    <x v="8"/>
    <x v="2"/>
    <n v="1"/>
    <n v="225"/>
    <n v="225"/>
    <x v="6"/>
  </r>
  <r>
    <x v="13"/>
    <x v="9"/>
    <x v="2"/>
    <n v="1"/>
    <n v="559"/>
    <n v="559"/>
    <x v="6"/>
  </r>
  <r>
    <x v="13"/>
    <x v="10"/>
    <x v="2"/>
    <n v="28"/>
    <n v="3199"/>
    <n v="89572"/>
    <x v="6"/>
  </r>
  <r>
    <x v="13"/>
    <x v="11"/>
    <x v="2"/>
    <n v="1"/>
    <n v="371"/>
    <n v="371"/>
    <x v="6"/>
  </r>
  <r>
    <x v="13"/>
    <x v="12"/>
    <x v="2"/>
    <n v="4"/>
    <n v="2300"/>
    <n v="9200"/>
    <x v="6"/>
  </r>
  <r>
    <x v="13"/>
    <x v="13"/>
    <x v="2"/>
    <n v="3"/>
    <n v="499"/>
    <n v="1497"/>
    <x v="6"/>
  </r>
  <r>
    <x v="13"/>
    <x v="14"/>
    <x v="2"/>
    <n v="6"/>
    <n v="299"/>
    <n v="1794"/>
    <x v="6"/>
  </r>
  <r>
    <x v="13"/>
    <x v="15"/>
    <x v="2"/>
    <n v="5"/>
    <n v="901"/>
    <n v="4505"/>
    <x v="6"/>
  </r>
  <r>
    <x v="13"/>
    <x v="16"/>
    <x v="2"/>
    <n v="3"/>
    <n v="929"/>
    <n v="2787"/>
    <x v="6"/>
  </r>
  <r>
    <x v="13"/>
    <x v="17"/>
    <x v="2"/>
    <n v="1"/>
    <n v="1030"/>
    <n v="1030"/>
    <x v="6"/>
  </r>
  <r>
    <x v="13"/>
    <x v="18"/>
    <x v="2"/>
    <n v="2"/>
    <n v="1222"/>
    <n v="2444"/>
    <x v="6"/>
  </r>
  <r>
    <x v="13"/>
    <x v="19"/>
    <x v="2"/>
    <n v="2"/>
    <n v="649"/>
    <n v="1298"/>
    <x v="6"/>
  </r>
  <r>
    <x v="13"/>
    <x v="20"/>
    <x v="2"/>
    <n v="14"/>
    <n v="1800"/>
    <n v="25200"/>
    <x v="6"/>
  </r>
  <r>
    <x v="13"/>
    <x v="21"/>
    <x v="2"/>
    <n v="6"/>
    <n v="345"/>
    <n v="2070"/>
    <x v="6"/>
  </r>
  <r>
    <x v="13"/>
    <x v="22"/>
    <x v="2"/>
    <n v="5"/>
    <n v="350"/>
    <n v="1750"/>
    <x v="6"/>
  </r>
  <r>
    <x v="13"/>
    <x v="23"/>
    <x v="2"/>
    <n v="4"/>
    <n v="1575"/>
    <n v="6300"/>
    <x v="6"/>
  </r>
  <r>
    <x v="13"/>
    <x v="24"/>
    <x v="2"/>
    <n v="5"/>
    <n v="1045"/>
    <n v="5225"/>
    <x v="6"/>
  </r>
  <r>
    <x v="13"/>
    <x v="25"/>
    <x v="2"/>
    <n v="2"/>
    <n v="1186"/>
    <n v="2372"/>
    <x v="6"/>
  </r>
  <r>
    <x v="13"/>
    <x v="26"/>
    <x v="2"/>
    <n v="3"/>
    <n v="374"/>
    <n v="1122"/>
    <x v="6"/>
  </r>
  <r>
    <x v="13"/>
    <x v="27"/>
    <x v="2"/>
    <n v="2"/>
    <n v="1500"/>
    <n v="3000"/>
    <x v="6"/>
  </r>
  <r>
    <x v="13"/>
    <x v="28"/>
    <x v="2"/>
    <n v="1"/>
    <n v="1800"/>
    <n v="1800"/>
    <x v="6"/>
  </r>
  <r>
    <x v="13"/>
    <x v="29"/>
    <x v="2"/>
    <n v="1"/>
    <n v="1477"/>
    <n v="1477"/>
    <x v="6"/>
  </r>
  <r>
    <x v="14"/>
    <x v="0"/>
    <x v="0"/>
    <n v="27"/>
    <n v="210"/>
    <n v="5670"/>
    <x v="0"/>
  </r>
  <r>
    <x v="14"/>
    <x v="1"/>
    <x v="0"/>
    <n v="16"/>
    <n v="199"/>
    <n v="3184"/>
    <x v="0"/>
  </r>
  <r>
    <x v="14"/>
    <x v="2"/>
    <x v="0"/>
    <n v="11"/>
    <n v="322"/>
    <n v="3542"/>
    <x v="0"/>
  </r>
  <r>
    <x v="14"/>
    <x v="3"/>
    <x v="0"/>
    <n v="8"/>
    <n v="161"/>
    <n v="1288"/>
    <x v="0"/>
  </r>
  <r>
    <x v="14"/>
    <x v="4"/>
    <x v="0"/>
    <n v="6"/>
    <n v="109"/>
    <n v="654"/>
    <x v="0"/>
  </r>
  <r>
    <x v="14"/>
    <x v="5"/>
    <x v="0"/>
    <n v="2"/>
    <n v="122"/>
    <n v="244"/>
    <x v="0"/>
  </r>
  <r>
    <x v="14"/>
    <x v="6"/>
    <x v="0"/>
    <n v="3"/>
    <n v="96"/>
    <n v="288"/>
    <x v="0"/>
  </r>
  <r>
    <x v="14"/>
    <x v="7"/>
    <x v="0"/>
    <n v="0"/>
    <n v="73"/>
    <n v="0"/>
    <x v="0"/>
  </r>
  <r>
    <x v="14"/>
    <x v="8"/>
    <x v="0"/>
    <n v="2"/>
    <n v="225"/>
    <n v="450"/>
    <x v="0"/>
  </r>
  <r>
    <x v="14"/>
    <x v="9"/>
    <x v="0"/>
    <n v="1"/>
    <n v="559"/>
    <n v="559"/>
    <x v="0"/>
  </r>
  <r>
    <x v="14"/>
    <x v="10"/>
    <x v="0"/>
    <n v="30"/>
    <n v="3199"/>
    <n v="95970"/>
    <x v="0"/>
  </r>
  <r>
    <x v="14"/>
    <x v="11"/>
    <x v="0"/>
    <n v="16"/>
    <n v="371"/>
    <n v="5936"/>
    <x v="0"/>
  </r>
  <r>
    <x v="14"/>
    <x v="12"/>
    <x v="0"/>
    <n v="8"/>
    <n v="2300"/>
    <n v="18400"/>
    <x v="0"/>
  </r>
  <r>
    <x v="14"/>
    <x v="13"/>
    <x v="0"/>
    <n v="7"/>
    <n v="499"/>
    <n v="3493"/>
    <x v="0"/>
  </r>
  <r>
    <x v="14"/>
    <x v="14"/>
    <x v="0"/>
    <n v="7"/>
    <n v="299"/>
    <n v="2093"/>
    <x v="0"/>
  </r>
  <r>
    <x v="14"/>
    <x v="15"/>
    <x v="0"/>
    <n v="2"/>
    <n v="901"/>
    <n v="1802"/>
    <x v="0"/>
  </r>
  <r>
    <x v="14"/>
    <x v="16"/>
    <x v="0"/>
    <n v="3"/>
    <n v="929"/>
    <n v="2787"/>
    <x v="0"/>
  </r>
  <r>
    <x v="14"/>
    <x v="17"/>
    <x v="0"/>
    <n v="1"/>
    <n v="1030"/>
    <n v="1030"/>
    <x v="0"/>
  </r>
  <r>
    <x v="14"/>
    <x v="18"/>
    <x v="0"/>
    <n v="0"/>
    <n v="1222"/>
    <n v="0"/>
    <x v="0"/>
  </r>
  <r>
    <x v="14"/>
    <x v="19"/>
    <x v="0"/>
    <n v="2"/>
    <n v="649"/>
    <n v="1298"/>
    <x v="0"/>
  </r>
  <r>
    <x v="14"/>
    <x v="20"/>
    <x v="0"/>
    <n v="30"/>
    <n v="1800"/>
    <n v="54000"/>
    <x v="0"/>
  </r>
  <r>
    <x v="14"/>
    <x v="21"/>
    <x v="0"/>
    <n v="18"/>
    <n v="345"/>
    <n v="6210"/>
    <x v="0"/>
  </r>
  <r>
    <x v="14"/>
    <x v="22"/>
    <x v="0"/>
    <n v="10"/>
    <n v="350"/>
    <n v="3500"/>
    <x v="0"/>
  </r>
  <r>
    <x v="14"/>
    <x v="23"/>
    <x v="0"/>
    <n v="11"/>
    <n v="1575"/>
    <n v="17325"/>
    <x v="0"/>
  </r>
  <r>
    <x v="14"/>
    <x v="24"/>
    <x v="0"/>
    <n v="7"/>
    <n v="1045"/>
    <n v="7315"/>
    <x v="0"/>
  </r>
  <r>
    <x v="14"/>
    <x v="25"/>
    <x v="0"/>
    <n v="4"/>
    <n v="1186"/>
    <n v="4744"/>
    <x v="0"/>
  </r>
  <r>
    <x v="14"/>
    <x v="26"/>
    <x v="0"/>
    <n v="2"/>
    <n v="374"/>
    <n v="748"/>
    <x v="0"/>
  </r>
  <r>
    <x v="14"/>
    <x v="27"/>
    <x v="0"/>
    <n v="1"/>
    <n v="1500"/>
    <n v="1500"/>
    <x v="0"/>
  </r>
  <r>
    <x v="14"/>
    <x v="28"/>
    <x v="0"/>
    <n v="1"/>
    <n v="1800"/>
    <n v="1800"/>
    <x v="0"/>
  </r>
  <r>
    <x v="14"/>
    <x v="29"/>
    <x v="0"/>
    <n v="0"/>
    <n v="1477"/>
    <n v="0"/>
    <x v="0"/>
  </r>
  <r>
    <x v="14"/>
    <x v="0"/>
    <x v="1"/>
    <n v="19"/>
    <n v="210"/>
    <n v="3990"/>
    <x v="0"/>
  </r>
  <r>
    <x v="14"/>
    <x v="1"/>
    <x v="1"/>
    <n v="11"/>
    <n v="199"/>
    <n v="2189"/>
    <x v="0"/>
  </r>
  <r>
    <x v="14"/>
    <x v="2"/>
    <x v="1"/>
    <n v="8"/>
    <n v="322"/>
    <n v="2576"/>
    <x v="0"/>
  </r>
  <r>
    <x v="14"/>
    <x v="3"/>
    <x v="1"/>
    <n v="6"/>
    <n v="161"/>
    <n v="966"/>
    <x v="0"/>
  </r>
  <r>
    <x v="14"/>
    <x v="4"/>
    <x v="1"/>
    <n v="3"/>
    <n v="109"/>
    <n v="327"/>
    <x v="0"/>
  </r>
  <r>
    <x v="14"/>
    <x v="5"/>
    <x v="1"/>
    <n v="1"/>
    <n v="122"/>
    <n v="122"/>
    <x v="0"/>
  </r>
  <r>
    <x v="14"/>
    <x v="6"/>
    <x v="1"/>
    <n v="2"/>
    <n v="96"/>
    <n v="192"/>
    <x v="0"/>
  </r>
  <r>
    <x v="14"/>
    <x v="7"/>
    <x v="1"/>
    <n v="0"/>
    <n v="73"/>
    <n v="0"/>
    <x v="0"/>
  </r>
  <r>
    <x v="14"/>
    <x v="8"/>
    <x v="1"/>
    <n v="1"/>
    <n v="225"/>
    <n v="225"/>
    <x v="0"/>
  </r>
  <r>
    <x v="14"/>
    <x v="9"/>
    <x v="1"/>
    <n v="0"/>
    <n v="559"/>
    <n v="0"/>
    <x v="0"/>
  </r>
  <r>
    <x v="14"/>
    <x v="10"/>
    <x v="1"/>
    <n v="26"/>
    <n v="3199"/>
    <n v="83174"/>
    <x v="0"/>
  </r>
  <r>
    <x v="14"/>
    <x v="11"/>
    <x v="1"/>
    <n v="3"/>
    <n v="371"/>
    <n v="1113"/>
    <x v="0"/>
  </r>
  <r>
    <x v="14"/>
    <x v="12"/>
    <x v="1"/>
    <n v="9"/>
    <n v="2300"/>
    <n v="20700"/>
    <x v="0"/>
  </r>
  <r>
    <x v="14"/>
    <x v="13"/>
    <x v="1"/>
    <n v="8"/>
    <n v="499"/>
    <n v="3992"/>
    <x v="0"/>
  </r>
  <r>
    <x v="14"/>
    <x v="14"/>
    <x v="1"/>
    <n v="0"/>
    <n v="299"/>
    <n v="0"/>
    <x v="0"/>
  </r>
  <r>
    <x v="14"/>
    <x v="15"/>
    <x v="1"/>
    <n v="0"/>
    <n v="901"/>
    <n v="0"/>
    <x v="0"/>
  </r>
  <r>
    <x v="14"/>
    <x v="16"/>
    <x v="1"/>
    <n v="2"/>
    <n v="929"/>
    <n v="1858"/>
    <x v="0"/>
  </r>
  <r>
    <x v="14"/>
    <x v="17"/>
    <x v="1"/>
    <n v="0"/>
    <n v="1030"/>
    <n v="0"/>
    <x v="0"/>
  </r>
  <r>
    <x v="14"/>
    <x v="18"/>
    <x v="1"/>
    <n v="0"/>
    <n v="1222"/>
    <n v="0"/>
    <x v="0"/>
  </r>
  <r>
    <x v="14"/>
    <x v="19"/>
    <x v="1"/>
    <n v="0"/>
    <n v="649"/>
    <n v="0"/>
    <x v="0"/>
  </r>
  <r>
    <x v="14"/>
    <x v="20"/>
    <x v="1"/>
    <n v="18"/>
    <n v="1800"/>
    <n v="32400"/>
    <x v="0"/>
  </r>
  <r>
    <x v="14"/>
    <x v="21"/>
    <x v="1"/>
    <n v="13"/>
    <n v="345"/>
    <n v="4485"/>
    <x v="0"/>
  </r>
  <r>
    <x v="14"/>
    <x v="22"/>
    <x v="1"/>
    <n v="8"/>
    <n v="350"/>
    <n v="2800"/>
    <x v="0"/>
  </r>
  <r>
    <x v="14"/>
    <x v="23"/>
    <x v="1"/>
    <n v="7"/>
    <n v="1575"/>
    <n v="11025"/>
    <x v="0"/>
  </r>
  <r>
    <x v="14"/>
    <x v="24"/>
    <x v="1"/>
    <n v="3"/>
    <n v="1045"/>
    <n v="3135"/>
    <x v="0"/>
  </r>
  <r>
    <x v="14"/>
    <x v="25"/>
    <x v="1"/>
    <n v="5"/>
    <n v="1186"/>
    <n v="5930"/>
    <x v="0"/>
  </r>
  <r>
    <x v="14"/>
    <x v="26"/>
    <x v="1"/>
    <n v="0"/>
    <n v="374"/>
    <n v="0"/>
    <x v="0"/>
  </r>
  <r>
    <x v="14"/>
    <x v="27"/>
    <x v="1"/>
    <n v="1"/>
    <n v="1500"/>
    <n v="1500"/>
    <x v="0"/>
  </r>
  <r>
    <x v="14"/>
    <x v="28"/>
    <x v="1"/>
    <n v="0"/>
    <n v="1800"/>
    <n v="0"/>
    <x v="0"/>
  </r>
  <r>
    <x v="14"/>
    <x v="29"/>
    <x v="1"/>
    <n v="0"/>
    <n v="1477"/>
    <n v="0"/>
    <x v="0"/>
  </r>
  <r>
    <x v="14"/>
    <x v="0"/>
    <x v="2"/>
    <n v="12"/>
    <n v="210"/>
    <n v="2520"/>
    <x v="0"/>
  </r>
  <r>
    <x v="14"/>
    <x v="1"/>
    <x v="2"/>
    <n v="5"/>
    <n v="199"/>
    <n v="995"/>
    <x v="0"/>
  </r>
  <r>
    <x v="14"/>
    <x v="2"/>
    <x v="2"/>
    <n v="3"/>
    <n v="322"/>
    <n v="966"/>
    <x v="0"/>
  </r>
  <r>
    <x v="14"/>
    <x v="3"/>
    <x v="2"/>
    <n v="4"/>
    <n v="161"/>
    <n v="644"/>
    <x v="0"/>
  </r>
  <r>
    <x v="14"/>
    <x v="4"/>
    <x v="2"/>
    <n v="2"/>
    <n v="109"/>
    <n v="218"/>
    <x v="0"/>
  </r>
  <r>
    <x v="14"/>
    <x v="5"/>
    <x v="2"/>
    <n v="2"/>
    <n v="122"/>
    <n v="244"/>
    <x v="0"/>
  </r>
  <r>
    <x v="14"/>
    <x v="6"/>
    <x v="2"/>
    <n v="2"/>
    <n v="96"/>
    <n v="192"/>
    <x v="0"/>
  </r>
  <r>
    <x v="14"/>
    <x v="7"/>
    <x v="2"/>
    <n v="0"/>
    <n v="73"/>
    <n v="0"/>
    <x v="0"/>
  </r>
  <r>
    <x v="14"/>
    <x v="8"/>
    <x v="2"/>
    <n v="2"/>
    <n v="225"/>
    <n v="450"/>
    <x v="0"/>
  </r>
  <r>
    <x v="14"/>
    <x v="9"/>
    <x v="2"/>
    <n v="1"/>
    <n v="559"/>
    <n v="559"/>
    <x v="0"/>
  </r>
  <r>
    <x v="14"/>
    <x v="10"/>
    <x v="2"/>
    <n v="1"/>
    <n v="3199"/>
    <n v="3199"/>
    <x v="0"/>
  </r>
  <r>
    <x v="14"/>
    <x v="11"/>
    <x v="2"/>
    <n v="16"/>
    <n v="371"/>
    <n v="5936"/>
    <x v="0"/>
  </r>
  <r>
    <x v="14"/>
    <x v="12"/>
    <x v="2"/>
    <n v="3"/>
    <n v="2300"/>
    <n v="6900"/>
    <x v="0"/>
  </r>
  <r>
    <x v="14"/>
    <x v="13"/>
    <x v="2"/>
    <n v="4"/>
    <n v="499"/>
    <n v="1996"/>
    <x v="0"/>
  </r>
  <r>
    <x v="14"/>
    <x v="14"/>
    <x v="2"/>
    <n v="6"/>
    <n v="299"/>
    <n v="1794"/>
    <x v="0"/>
  </r>
  <r>
    <x v="14"/>
    <x v="15"/>
    <x v="2"/>
    <n v="3"/>
    <n v="901"/>
    <n v="2703"/>
    <x v="0"/>
  </r>
  <r>
    <x v="14"/>
    <x v="16"/>
    <x v="2"/>
    <n v="2"/>
    <n v="929"/>
    <n v="1858"/>
    <x v="0"/>
  </r>
  <r>
    <x v="14"/>
    <x v="17"/>
    <x v="2"/>
    <n v="2"/>
    <n v="1030"/>
    <n v="2060"/>
    <x v="0"/>
  </r>
  <r>
    <x v="14"/>
    <x v="18"/>
    <x v="2"/>
    <n v="1"/>
    <n v="1222"/>
    <n v="1222"/>
    <x v="0"/>
  </r>
  <r>
    <x v="14"/>
    <x v="19"/>
    <x v="2"/>
    <n v="3"/>
    <n v="649"/>
    <n v="1947"/>
    <x v="0"/>
  </r>
  <r>
    <x v="14"/>
    <x v="20"/>
    <x v="2"/>
    <n v="9"/>
    <n v="1800"/>
    <n v="16200"/>
    <x v="0"/>
  </r>
  <r>
    <x v="14"/>
    <x v="21"/>
    <x v="2"/>
    <n v="2"/>
    <n v="345"/>
    <n v="690"/>
    <x v="0"/>
  </r>
  <r>
    <x v="14"/>
    <x v="22"/>
    <x v="2"/>
    <n v="6"/>
    <n v="350"/>
    <n v="2100"/>
    <x v="0"/>
  </r>
  <r>
    <x v="14"/>
    <x v="23"/>
    <x v="2"/>
    <n v="2"/>
    <n v="1575"/>
    <n v="3150"/>
    <x v="0"/>
  </r>
  <r>
    <x v="14"/>
    <x v="24"/>
    <x v="2"/>
    <n v="5"/>
    <n v="1045"/>
    <n v="5225"/>
    <x v="0"/>
  </r>
  <r>
    <x v="14"/>
    <x v="25"/>
    <x v="2"/>
    <n v="1"/>
    <n v="1186"/>
    <n v="1186"/>
    <x v="0"/>
  </r>
  <r>
    <x v="14"/>
    <x v="26"/>
    <x v="2"/>
    <n v="5"/>
    <n v="374"/>
    <n v="1870"/>
    <x v="0"/>
  </r>
  <r>
    <x v="14"/>
    <x v="27"/>
    <x v="2"/>
    <n v="1"/>
    <n v="1500"/>
    <n v="1500"/>
    <x v="0"/>
  </r>
  <r>
    <x v="14"/>
    <x v="28"/>
    <x v="2"/>
    <n v="2"/>
    <n v="1800"/>
    <n v="3600"/>
    <x v="0"/>
  </r>
  <r>
    <x v="14"/>
    <x v="29"/>
    <x v="2"/>
    <n v="0"/>
    <n v="1477"/>
    <n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0">
  <r>
    <d v="2021-04-01T00:00:00"/>
    <s v="M01"/>
    <s v="H"/>
    <n v="26"/>
    <n v="210"/>
    <n v="5460"/>
    <x v="0"/>
  </r>
  <r>
    <d v="2021-04-01T00:00:00"/>
    <s v="M02"/>
    <s v="H"/>
    <n v="13"/>
    <n v="199"/>
    <n v="2587"/>
    <x v="0"/>
  </r>
  <r>
    <d v="2021-04-01T00:00:00"/>
    <s v="M03"/>
    <s v="H"/>
    <n v="9"/>
    <n v="322"/>
    <n v="2898"/>
    <x v="0"/>
  </r>
  <r>
    <d v="2021-04-01T00:00:00"/>
    <s v="M04"/>
    <s v="H"/>
    <n v="6"/>
    <n v="161"/>
    <n v="966"/>
    <x v="0"/>
  </r>
  <r>
    <d v="2021-04-01T00:00:00"/>
    <s v="M05"/>
    <s v="H"/>
    <n v="8"/>
    <n v="109"/>
    <n v="872"/>
    <x v="0"/>
  </r>
  <r>
    <d v="2021-04-01T00:00:00"/>
    <s v="M06"/>
    <s v="H"/>
    <n v="3"/>
    <n v="122"/>
    <n v="366"/>
    <x v="0"/>
  </r>
  <r>
    <d v="2021-04-01T00:00:00"/>
    <s v="M07"/>
    <s v="H"/>
    <n v="3"/>
    <n v="96"/>
    <n v="288"/>
    <x v="0"/>
  </r>
  <r>
    <d v="2021-04-01T00:00:00"/>
    <s v="M08"/>
    <s v="H"/>
    <n v="2"/>
    <n v="73"/>
    <n v="146"/>
    <x v="0"/>
  </r>
  <r>
    <d v="2021-04-01T00:00:00"/>
    <s v="M09"/>
    <s v="H"/>
    <n v="0"/>
    <n v="225"/>
    <n v="0"/>
    <x v="0"/>
  </r>
  <r>
    <d v="2021-04-01T00:00:00"/>
    <s v="M10"/>
    <s v="H"/>
    <n v="0"/>
    <n v="559"/>
    <n v="0"/>
    <x v="0"/>
  </r>
  <r>
    <d v="2021-04-01T00:00:00"/>
    <s v="F01"/>
    <s v="H"/>
    <n v="31"/>
    <n v="3199"/>
    <n v="99169"/>
    <x v="0"/>
  </r>
  <r>
    <d v="2021-04-01T00:00:00"/>
    <s v="F02"/>
    <s v="H"/>
    <n v="10"/>
    <n v="371"/>
    <n v="3710"/>
    <x v="0"/>
  </r>
  <r>
    <d v="2021-04-01T00:00:00"/>
    <s v="F03"/>
    <s v="H"/>
    <n v="10"/>
    <n v="2300"/>
    <n v="23000"/>
    <x v="0"/>
  </r>
  <r>
    <d v="2021-04-01T00:00:00"/>
    <s v="F04"/>
    <s v="H"/>
    <n v="7"/>
    <n v="499"/>
    <n v="3493"/>
    <x v="0"/>
  </r>
  <r>
    <d v="2021-04-01T00:00:00"/>
    <s v="F05"/>
    <s v="H"/>
    <n v="5"/>
    <n v="299"/>
    <n v="1495"/>
    <x v="0"/>
  </r>
  <r>
    <d v="2021-04-01T00:00:00"/>
    <s v="F06"/>
    <s v="H"/>
    <n v="5"/>
    <n v="901"/>
    <n v="4505"/>
    <x v="0"/>
  </r>
  <r>
    <d v="2021-04-01T00:00:00"/>
    <s v="F07"/>
    <s v="H"/>
    <n v="3"/>
    <n v="929"/>
    <n v="2787"/>
    <x v="0"/>
  </r>
  <r>
    <d v="2021-04-01T00:00:00"/>
    <s v="F08"/>
    <s v="H"/>
    <n v="2"/>
    <n v="1030"/>
    <n v="2060"/>
    <x v="0"/>
  </r>
  <r>
    <d v="2021-04-01T00:00:00"/>
    <s v="F09"/>
    <s v="H"/>
    <n v="0"/>
    <n v="1222"/>
    <n v="0"/>
    <x v="0"/>
  </r>
  <r>
    <d v="2021-04-01T00:00:00"/>
    <s v="F10"/>
    <s v="H"/>
    <n v="2"/>
    <n v="649"/>
    <n v="1298"/>
    <x v="0"/>
  </r>
  <r>
    <d v="2021-04-01T00:00:00"/>
    <s v="L01"/>
    <s v="H"/>
    <n v="26"/>
    <n v="1800"/>
    <n v="46800"/>
    <x v="0"/>
  </r>
  <r>
    <d v="2021-04-01T00:00:00"/>
    <s v="L02"/>
    <s v="H"/>
    <n v="13"/>
    <n v="345"/>
    <n v="4485"/>
    <x v="0"/>
  </r>
  <r>
    <d v="2021-04-01T00:00:00"/>
    <s v="L03"/>
    <s v="H"/>
    <n v="9"/>
    <n v="350"/>
    <n v="3150"/>
    <x v="0"/>
  </r>
  <r>
    <d v="2021-04-01T00:00:00"/>
    <s v="L04"/>
    <s v="H"/>
    <n v="7"/>
    <n v="1575"/>
    <n v="11025"/>
    <x v="0"/>
  </r>
  <r>
    <d v="2021-04-01T00:00:00"/>
    <s v="L05"/>
    <s v="H"/>
    <n v="4"/>
    <n v="1045"/>
    <n v="4180"/>
    <x v="0"/>
  </r>
  <r>
    <d v="2021-04-01T00:00:00"/>
    <s v="L06"/>
    <s v="H"/>
    <n v="2"/>
    <n v="1186"/>
    <n v="2372"/>
    <x v="0"/>
  </r>
  <r>
    <d v="2021-04-01T00:00:00"/>
    <s v="L07"/>
    <s v="H"/>
    <n v="3"/>
    <n v="374"/>
    <n v="1122"/>
    <x v="0"/>
  </r>
  <r>
    <d v="2021-04-01T00:00:00"/>
    <s v="L08"/>
    <s v="H"/>
    <n v="1"/>
    <n v="1500"/>
    <n v="1500"/>
    <x v="0"/>
  </r>
  <r>
    <d v="2021-04-01T00:00:00"/>
    <s v="L09"/>
    <s v="H"/>
    <n v="0"/>
    <n v="1800"/>
    <n v="0"/>
    <x v="0"/>
  </r>
  <r>
    <d v="2021-04-01T00:00:00"/>
    <s v="L10"/>
    <s v="H"/>
    <n v="2"/>
    <n v="1477"/>
    <n v="2954"/>
    <x v="0"/>
  </r>
  <r>
    <d v="2021-04-01T00:00:00"/>
    <s v="M01"/>
    <s v="M"/>
    <n v="17"/>
    <n v="210"/>
    <n v="3570"/>
    <x v="0"/>
  </r>
  <r>
    <d v="2021-04-01T00:00:00"/>
    <s v="M02"/>
    <s v="M"/>
    <n v="12"/>
    <n v="199"/>
    <n v="2388"/>
    <x v="0"/>
  </r>
  <r>
    <d v="2021-04-01T00:00:00"/>
    <s v="M03"/>
    <s v="M"/>
    <n v="8"/>
    <n v="322"/>
    <n v="2576"/>
    <x v="0"/>
  </r>
  <r>
    <d v="2021-04-01T00:00:00"/>
    <s v="M04"/>
    <s v="M"/>
    <n v="5"/>
    <n v="161"/>
    <n v="805"/>
    <x v="0"/>
  </r>
  <r>
    <d v="2021-04-01T00:00:00"/>
    <s v="M05"/>
    <s v="M"/>
    <n v="5"/>
    <n v="109"/>
    <n v="545"/>
    <x v="0"/>
  </r>
  <r>
    <d v="2021-04-01T00:00:00"/>
    <s v="M06"/>
    <s v="M"/>
    <n v="2"/>
    <n v="122"/>
    <n v="244"/>
    <x v="0"/>
  </r>
  <r>
    <d v="2021-04-01T00:00:00"/>
    <s v="M07"/>
    <s v="M"/>
    <n v="3"/>
    <n v="96"/>
    <n v="288"/>
    <x v="0"/>
  </r>
  <r>
    <d v="2021-04-01T00:00:00"/>
    <s v="M08"/>
    <s v="M"/>
    <n v="1"/>
    <n v="73"/>
    <n v="73"/>
    <x v="0"/>
  </r>
  <r>
    <d v="2021-04-01T00:00:00"/>
    <s v="M09"/>
    <s v="M"/>
    <n v="0"/>
    <n v="225"/>
    <n v="0"/>
    <x v="0"/>
  </r>
  <r>
    <d v="2021-04-01T00:00:00"/>
    <s v="M10"/>
    <s v="M"/>
    <n v="0"/>
    <n v="559"/>
    <n v="0"/>
    <x v="0"/>
  </r>
  <r>
    <d v="2021-04-01T00:00:00"/>
    <s v="F01"/>
    <s v="M"/>
    <n v="14"/>
    <n v="3199"/>
    <n v="44786"/>
    <x v="0"/>
  </r>
  <r>
    <d v="2021-04-01T00:00:00"/>
    <s v="F02"/>
    <s v="M"/>
    <n v="13"/>
    <n v="371"/>
    <n v="4823"/>
    <x v="0"/>
  </r>
  <r>
    <d v="2021-04-01T00:00:00"/>
    <s v="F03"/>
    <s v="M"/>
    <n v="8"/>
    <n v="2300"/>
    <n v="18400"/>
    <x v="0"/>
  </r>
  <r>
    <d v="2021-04-01T00:00:00"/>
    <s v="F04"/>
    <s v="M"/>
    <n v="1"/>
    <n v="499"/>
    <n v="499"/>
    <x v="0"/>
  </r>
  <r>
    <d v="2021-04-01T00:00:00"/>
    <s v="F05"/>
    <s v="M"/>
    <n v="2"/>
    <n v="299"/>
    <n v="598"/>
    <x v="0"/>
  </r>
  <r>
    <d v="2021-04-01T00:00:00"/>
    <s v="F06"/>
    <s v="M"/>
    <n v="0"/>
    <n v="901"/>
    <n v="0"/>
    <x v="0"/>
  </r>
  <r>
    <d v="2021-04-01T00:00:00"/>
    <s v="F07"/>
    <s v="M"/>
    <n v="4"/>
    <n v="929"/>
    <n v="3716"/>
    <x v="0"/>
  </r>
  <r>
    <d v="2021-04-01T00:00:00"/>
    <s v="F08"/>
    <s v="M"/>
    <n v="1"/>
    <n v="1030"/>
    <n v="1030"/>
    <x v="0"/>
  </r>
  <r>
    <d v="2021-04-01T00:00:00"/>
    <s v="F09"/>
    <s v="M"/>
    <n v="0"/>
    <n v="1222"/>
    <n v="0"/>
    <x v="0"/>
  </r>
  <r>
    <d v="2021-04-01T00:00:00"/>
    <s v="F10"/>
    <s v="M"/>
    <n v="0"/>
    <n v="649"/>
    <n v="0"/>
    <x v="0"/>
  </r>
  <r>
    <d v="2021-04-01T00:00:00"/>
    <s v="L01"/>
    <s v="M"/>
    <n v="20"/>
    <n v="1800"/>
    <n v="36000"/>
    <x v="0"/>
  </r>
  <r>
    <d v="2021-04-01T00:00:00"/>
    <s v="L02"/>
    <s v="M"/>
    <n v="8"/>
    <n v="345"/>
    <n v="2760"/>
    <x v="0"/>
  </r>
  <r>
    <d v="2021-04-01T00:00:00"/>
    <s v="L03"/>
    <s v="M"/>
    <n v="8"/>
    <n v="350"/>
    <n v="2800"/>
    <x v="0"/>
  </r>
  <r>
    <d v="2021-04-01T00:00:00"/>
    <s v="L04"/>
    <s v="M"/>
    <n v="4"/>
    <n v="1575"/>
    <n v="6300"/>
    <x v="0"/>
  </r>
  <r>
    <d v="2021-04-01T00:00:00"/>
    <s v="L05"/>
    <s v="M"/>
    <n v="3"/>
    <n v="1045"/>
    <n v="3135"/>
    <x v="0"/>
  </r>
  <r>
    <d v="2021-04-01T00:00:00"/>
    <s v="L06"/>
    <s v="M"/>
    <n v="0"/>
    <n v="1186"/>
    <n v="0"/>
    <x v="0"/>
  </r>
  <r>
    <d v="2021-04-01T00:00:00"/>
    <s v="L07"/>
    <s v="M"/>
    <n v="0"/>
    <n v="374"/>
    <n v="0"/>
    <x v="0"/>
  </r>
  <r>
    <d v="2021-04-01T00:00:00"/>
    <s v="L08"/>
    <s v="M"/>
    <n v="0"/>
    <n v="1500"/>
    <n v="0"/>
    <x v="0"/>
  </r>
  <r>
    <d v="2021-04-01T00:00:00"/>
    <s v="L09"/>
    <s v="M"/>
    <n v="0"/>
    <n v="1800"/>
    <n v="0"/>
    <x v="0"/>
  </r>
  <r>
    <d v="2021-04-01T00:00:00"/>
    <s v="L10"/>
    <s v="M"/>
    <n v="1"/>
    <n v="1477"/>
    <n v="1477"/>
    <x v="0"/>
  </r>
  <r>
    <d v="2021-04-01T00:00:00"/>
    <s v="M01"/>
    <s v="C"/>
    <n v="14"/>
    <n v="210"/>
    <n v="2940"/>
    <x v="0"/>
  </r>
  <r>
    <d v="2021-04-01T00:00:00"/>
    <s v="M02"/>
    <s v="C"/>
    <n v="9"/>
    <n v="199"/>
    <n v="1791"/>
    <x v="0"/>
  </r>
  <r>
    <d v="2021-04-01T00:00:00"/>
    <s v="M03"/>
    <s v="C"/>
    <n v="6"/>
    <n v="322"/>
    <n v="1932"/>
    <x v="0"/>
  </r>
  <r>
    <d v="2021-04-01T00:00:00"/>
    <s v="M04"/>
    <s v="C"/>
    <n v="5"/>
    <n v="161"/>
    <n v="805"/>
    <x v="0"/>
  </r>
  <r>
    <d v="2021-04-01T00:00:00"/>
    <s v="M05"/>
    <s v="C"/>
    <n v="2"/>
    <n v="109"/>
    <n v="218"/>
    <x v="0"/>
  </r>
  <r>
    <d v="2021-04-01T00:00:00"/>
    <s v="M06"/>
    <s v="C"/>
    <n v="2"/>
    <n v="122"/>
    <n v="244"/>
    <x v="0"/>
  </r>
  <r>
    <d v="2021-04-01T00:00:00"/>
    <s v="M07"/>
    <s v="C"/>
    <n v="2"/>
    <n v="96"/>
    <n v="192"/>
    <x v="0"/>
  </r>
  <r>
    <d v="2021-04-01T00:00:00"/>
    <s v="M08"/>
    <s v="C"/>
    <n v="1"/>
    <n v="73"/>
    <n v="73"/>
    <x v="0"/>
  </r>
  <r>
    <d v="2021-04-01T00:00:00"/>
    <s v="M09"/>
    <s v="C"/>
    <n v="1"/>
    <n v="225"/>
    <n v="225"/>
    <x v="0"/>
  </r>
  <r>
    <d v="2021-04-01T00:00:00"/>
    <s v="M10"/>
    <s v="C"/>
    <n v="2"/>
    <n v="559"/>
    <n v="1118"/>
    <x v="0"/>
  </r>
  <r>
    <d v="2021-04-01T00:00:00"/>
    <s v="F01"/>
    <s v="C"/>
    <n v="12"/>
    <n v="3199"/>
    <n v="38388"/>
    <x v="0"/>
  </r>
  <r>
    <d v="2021-04-01T00:00:00"/>
    <s v="F02"/>
    <s v="C"/>
    <n v="3"/>
    <n v="371"/>
    <n v="1113"/>
    <x v="0"/>
  </r>
  <r>
    <d v="2021-04-01T00:00:00"/>
    <s v="F03"/>
    <s v="C"/>
    <n v="3"/>
    <n v="2300"/>
    <n v="6900"/>
    <x v="0"/>
  </r>
  <r>
    <d v="2021-04-01T00:00:00"/>
    <s v="F04"/>
    <s v="C"/>
    <n v="8"/>
    <n v="499"/>
    <n v="3992"/>
    <x v="0"/>
  </r>
  <r>
    <d v="2021-04-01T00:00:00"/>
    <s v="F05"/>
    <s v="C"/>
    <n v="4"/>
    <n v="299"/>
    <n v="1196"/>
    <x v="0"/>
  </r>
  <r>
    <d v="2021-04-01T00:00:00"/>
    <s v="F06"/>
    <s v="C"/>
    <n v="4"/>
    <n v="901"/>
    <n v="3604"/>
    <x v="0"/>
  </r>
  <r>
    <d v="2021-04-01T00:00:00"/>
    <s v="F07"/>
    <s v="C"/>
    <n v="2"/>
    <n v="929"/>
    <n v="1858"/>
    <x v="0"/>
  </r>
  <r>
    <d v="2021-04-01T00:00:00"/>
    <s v="F08"/>
    <s v="C"/>
    <n v="2"/>
    <n v="1030"/>
    <n v="2060"/>
    <x v="0"/>
  </r>
  <r>
    <d v="2021-04-01T00:00:00"/>
    <s v="F09"/>
    <s v="C"/>
    <n v="0"/>
    <n v="1222"/>
    <n v="0"/>
    <x v="0"/>
  </r>
  <r>
    <d v="2021-04-01T00:00:00"/>
    <s v="F10"/>
    <s v="C"/>
    <n v="3"/>
    <n v="649"/>
    <n v="1947"/>
    <x v="0"/>
  </r>
  <r>
    <d v="2021-04-01T00:00:00"/>
    <s v="L01"/>
    <s v="C"/>
    <n v="9"/>
    <n v="1800"/>
    <n v="16200"/>
    <x v="0"/>
  </r>
  <r>
    <d v="2021-04-01T00:00:00"/>
    <s v="L02"/>
    <s v="C"/>
    <n v="7"/>
    <n v="345"/>
    <n v="2415"/>
    <x v="0"/>
  </r>
  <r>
    <d v="2021-04-01T00:00:00"/>
    <s v="L03"/>
    <s v="C"/>
    <n v="6"/>
    <n v="350"/>
    <n v="2100"/>
    <x v="0"/>
  </r>
  <r>
    <d v="2021-04-01T00:00:00"/>
    <s v="L04"/>
    <s v="C"/>
    <n v="4"/>
    <n v="1575"/>
    <n v="6300"/>
    <x v="0"/>
  </r>
  <r>
    <d v="2021-04-01T00:00:00"/>
    <s v="L05"/>
    <s v="C"/>
    <n v="4"/>
    <n v="1045"/>
    <n v="4180"/>
    <x v="0"/>
  </r>
  <r>
    <d v="2021-04-01T00:00:00"/>
    <s v="L06"/>
    <s v="C"/>
    <n v="3"/>
    <n v="1186"/>
    <n v="3558"/>
    <x v="0"/>
  </r>
  <r>
    <d v="2021-04-01T00:00:00"/>
    <s v="L07"/>
    <s v="C"/>
    <n v="4"/>
    <n v="374"/>
    <n v="1496"/>
    <x v="0"/>
  </r>
  <r>
    <d v="2021-04-01T00:00:00"/>
    <s v="L08"/>
    <s v="C"/>
    <n v="2"/>
    <n v="1500"/>
    <n v="3000"/>
    <x v="0"/>
  </r>
  <r>
    <d v="2021-04-01T00:00:00"/>
    <s v="L09"/>
    <s v="C"/>
    <n v="0"/>
    <n v="1800"/>
    <n v="0"/>
    <x v="0"/>
  </r>
  <r>
    <d v="2021-04-01T00:00:00"/>
    <s v="L10"/>
    <s v="C"/>
    <n v="2"/>
    <n v="1477"/>
    <n v="2954"/>
    <x v="0"/>
  </r>
  <r>
    <d v="2021-04-02T00:00:00"/>
    <s v="M01"/>
    <s v="H"/>
    <n v="26"/>
    <n v="210"/>
    <n v="5460"/>
    <x v="1"/>
  </r>
  <r>
    <d v="2021-04-02T00:00:00"/>
    <s v="M02"/>
    <s v="H"/>
    <n v="12"/>
    <n v="199"/>
    <n v="2388"/>
    <x v="1"/>
  </r>
  <r>
    <d v="2021-04-02T00:00:00"/>
    <s v="M03"/>
    <s v="H"/>
    <n v="9"/>
    <n v="322"/>
    <n v="2898"/>
    <x v="1"/>
  </r>
  <r>
    <d v="2021-04-02T00:00:00"/>
    <s v="M04"/>
    <s v="H"/>
    <n v="6"/>
    <n v="161"/>
    <n v="966"/>
    <x v="1"/>
  </r>
  <r>
    <d v="2021-04-02T00:00:00"/>
    <s v="M05"/>
    <s v="H"/>
    <n v="8"/>
    <n v="109"/>
    <n v="872"/>
    <x v="1"/>
  </r>
  <r>
    <d v="2021-04-02T00:00:00"/>
    <s v="M06"/>
    <s v="H"/>
    <n v="4"/>
    <n v="122"/>
    <n v="488"/>
    <x v="1"/>
  </r>
  <r>
    <d v="2021-04-02T00:00:00"/>
    <s v="M07"/>
    <s v="H"/>
    <n v="3"/>
    <n v="96"/>
    <n v="288"/>
    <x v="1"/>
  </r>
  <r>
    <d v="2021-04-02T00:00:00"/>
    <s v="M08"/>
    <s v="H"/>
    <n v="0"/>
    <n v="73"/>
    <n v="0"/>
    <x v="1"/>
  </r>
  <r>
    <d v="2021-04-02T00:00:00"/>
    <s v="M09"/>
    <s v="H"/>
    <n v="2"/>
    <n v="225"/>
    <n v="450"/>
    <x v="1"/>
  </r>
  <r>
    <d v="2021-04-02T00:00:00"/>
    <s v="M10"/>
    <s v="H"/>
    <n v="0"/>
    <n v="559"/>
    <n v="0"/>
    <x v="1"/>
  </r>
  <r>
    <d v="2021-04-02T00:00:00"/>
    <s v="F01"/>
    <s v="H"/>
    <n v="28"/>
    <n v="3199"/>
    <n v="89572"/>
    <x v="1"/>
  </r>
  <r>
    <d v="2021-04-02T00:00:00"/>
    <s v="F02"/>
    <s v="H"/>
    <n v="14"/>
    <n v="371"/>
    <n v="5194"/>
    <x v="1"/>
  </r>
  <r>
    <d v="2021-04-02T00:00:00"/>
    <s v="F03"/>
    <s v="H"/>
    <n v="10"/>
    <n v="2300"/>
    <n v="23000"/>
    <x v="1"/>
  </r>
  <r>
    <d v="2021-04-02T00:00:00"/>
    <s v="F04"/>
    <s v="H"/>
    <n v="9"/>
    <n v="499"/>
    <n v="4491"/>
    <x v="1"/>
  </r>
  <r>
    <d v="2021-04-02T00:00:00"/>
    <s v="F05"/>
    <s v="H"/>
    <n v="7"/>
    <n v="299"/>
    <n v="2093"/>
    <x v="1"/>
  </r>
  <r>
    <d v="2021-04-02T00:00:00"/>
    <s v="F06"/>
    <s v="H"/>
    <n v="5"/>
    <n v="901"/>
    <n v="4505"/>
    <x v="1"/>
  </r>
  <r>
    <d v="2021-04-02T00:00:00"/>
    <s v="F07"/>
    <s v="H"/>
    <n v="3"/>
    <n v="929"/>
    <n v="2787"/>
    <x v="1"/>
  </r>
  <r>
    <d v="2021-04-02T00:00:00"/>
    <s v="F08"/>
    <s v="H"/>
    <n v="0"/>
    <n v="1030"/>
    <n v="0"/>
    <x v="1"/>
  </r>
  <r>
    <d v="2021-04-02T00:00:00"/>
    <s v="F09"/>
    <s v="H"/>
    <n v="1"/>
    <n v="1222"/>
    <n v="1222"/>
    <x v="1"/>
  </r>
  <r>
    <d v="2021-04-02T00:00:00"/>
    <s v="F10"/>
    <s v="H"/>
    <n v="3"/>
    <n v="649"/>
    <n v="1947"/>
    <x v="1"/>
  </r>
  <r>
    <d v="2021-04-02T00:00:00"/>
    <s v="L01"/>
    <s v="H"/>
    <n v="32"/>
    <n v="1800"/>
    <n v="57600"/>
    <x v="1"/>
  </r>
  <r>
    <d v="2021-04-02T00:00:00"/>
    <s v="L02"/>
    <s v="H"/>
    <n v="16"/>
    <n v="345"/>
    <n v="5520"/>
    <x v="1"/>
  </r>
  <r>
    <d v="2021-04-02T00:00:00"/>
    <s v="L03"/>
    <s v="H"/>
    <n v="11"/>
    <n v="350"/>
    <n v="3850"/>
    <x v="1"/>
  </r>
  <r>
    <d v="2021-04-02T00:00:00"/>
    <s v="L04"/>
    <s v="H"/>
    <n v="7"/>
    <n v="1575"/>
    <n v="11025"/>
    <x v="1"/>
  </r>
  <r>
    <d v="2021-04-02T00:00:00"/>
    <s v="L05"/>
    <s v="H"/>
    <n v="6"/>
    <n v="1045"/>
    <n v="6270"/>
    <x v="1"/>
  </r>
  <r>
    <d v="2021-04-02T00:00:00"/>
    <s v="L06"/>
    <s v="H"/>
    <n v="3"/>
    <n v="1186"/>
    <n v="3558"/>
    <x v="1"/>
  </r>
  <r>
    <d v="2021-04-02T00:00:00"/>
    <s v="L07"/>
    <s v="H"/>
    <n v="4"/>
    <n v="374"/>
    <n v="1496"/>
    <x v="1"/>
  </r>
  <r>
    <d v="2021-04-02T00:00:00"/>
    <s v="L08"/>
    <s v="H"/>
    <n v="1"/>
    <n v="1500"/>
    <n v="1500"/>
    <x v="1"/>
  </r>
  <r>
    <d v="2021-04-02T00:00:00"/>
    <s v="L09"/>
    <s v="H"/>
    <n v="0"/>
    <n v="1800"/>
    <n v="0"/>
    <x v="1"/>
  </r>
  <r>
    <d v="2021-04-02T00:00:00"/>
    <s v="L10"/>
    <s v="H"/>
    <n v="0"/>
    <n v="1477"/>
    <n v="0"/>
    <x v="1"/>
  </r>
  <r>
    <d v="2021-04-02T00:00:00"/>
    <s v="M01"/>
    <s v="M"/>
    <n v="23"/>
    <n v="210"/>
    <n v="4830"/>
    <x v="1"/>
  </r>
  <r>
    <d v="2021-04-02T00:00:00"/>
    <s v="M02"/>
    <s v="M"/>
    <n v="9"/>
    <n v="199"/>
    <n v="1791"/>
    <x v="1"/>
  </r>
  <r>
    <d v="2021-04-02T00:00:00"/>
    <s v="M03"/>
    <s v="M"/>
    <n v="6"/>
    <n v="322"/>
    <n v="1932"/>
    <x v="1"/>
  </r>
  <r>
    <d v="2021-04-02T00:00:00"/>
    <s v="M04"/>
    <s v="M"/>
    <n v="5"/>
    <n v="161"/>
    <n v="805"/>
    <x v="1"/>
  </r>
  <r>
    <d v="2021-04-02T00:00:00"/>
    <s v="M05"/>
    <s v="M"/>
    <n v="5"/>
    <n v="109"/>
    <n v="545"/>
    <x v="1"/>
  </r>
  <r>
    <d v="2021-04-02T00:00:00"/>
    <s v="M06"/>
    <s v="M"/>
    <n v="4"/>
    <n v="122"/>
    <n v="488"/>
    <x v="1"/>
  </r>
  <r>
    <d v="2021-04-02T00:00:00"/>
    <s v="M07"/>
    <s v="M"/>
    <n v="1"/>
    <n v="96"/>
    <n v="96"/>
    <x v="1"/>
  </r>
  <r>
    <d v="2021-04-02T00:00:00"/>
    <s v="M08"/>
    <s v="M"/>
    <n v="0"/>
    <n v="73"/>
    <n v="0"/>
    <x v="1"/>
  </r>
  <r>
    <d v="2021-04-02T00:00:00"/>
    <s v="M09"/>
    <s v="M"/>
    <n v="1"/>
    <n v="225"/>
    <n v="225"/>
    <x v="1"/>
  </r>
  <r>
    <d v="2021-04-02T00:00:00"/>
    <s v="M10"/>
    <s v="M"/>
    <n v="0"/>
    <n v="559"/>
    <n v="0"/>
    <x v="1"/>
  </r>
  <r>
    <d v="2021-04-02T00:00:00"/>
    <s v="F01"/>
    <s v="M"/>
    <n v="9"/>
    <n v="3199"/>
    <n v="28791"/>
    <x v="1"/>
  </r>
  <r>
    <d v="2021-04-02T00:00:00"/>
    <s v="F02"/>
    <s v="M"/>
    <n v="5"/>
    <n v="371"/>
    <n v="1855"/>
    <x v="1"/>
  </r>
  <r>
    <d v="2021-04-02T00:00:00"/>
    <s v="F03"/>
    <s v="M"/>
    <n v="5"/>
    <n v="2300"/>
    <n v="11500"/>
    <x v="1"/>
  </r>
  <r>
    <d v="2021-04-02T00:00:00"/>
    <s v="F04"/>
    <s v="M"/>
    <n v="1"/>
    <n v="499"/>
    <n v="499"/>
    <x v="1"/>
  </r>
  <r>
    <d v="2021-04-02T00:00:00"/>
    <s v="F05"/>
    <s v="M"/>
    <n v="0"/>
    <n v="299"/>
    <n v="0"/>
    <x v="1"/>
  </r>
  <r>
    <d v="2021-04-02T00:00:00"/>
    <s v="F06"/>
    <s v="M"/>
    <n v="3"/>
    <n v="901"/>
    <n v="2703"/>
    <x v="1"/>
  </r>
  <r>
    <d v="2021-04-02T00:00:00"/>
    <s v="F07"/>
    <s v="M"/>
    <n v="1"/>
    <n v="929"/>
    <n v="929"/>
    <x v="1"/>
  </r>
  <r>
    <d v="2021-04-02T00:00:00"/>
    <s v="F08"/>
    <s v="M"/>
    <n v="0"/>
    <n v="1030"/>
    <n v="0"/>
    <x v="1"/>
  </r>
  <r>
    <d v="2021-04-02T00:00:00"/>
    <s v="F09"/>
    <s v="M"/>
    <n v="1"/>
    <n v="1222"/>
    <n v="1222"/>
    <x v="1"/>
  </r>
  <r>
    <d v="2021-04-02T00:00:00"/>
    <s v="F10"/>
    <s v="M"/>
    <n v="0"/>
    <n v="649"/>
    <n v="0"/>
    <x v="1"/>
  </r>
  <r>
    <d v="2021-04-02T00:00:00"/>
    <s v="L01"/>
    <s v="M"/>
    <n v="18"/>
    <n v="1800"/>
    <n v="32400"/>
    <x v="1"/>
  </r>
  <r>
    <d v="2021-04-02T00:00:00"/>
    <s v="L02"/>
    <s v="M"/>
    <n v="10"/>
    <n v="345"/>
    <n v="3450"/>
    <x v="1"/>
  </r>
  <r>
    <d v="2021-04-02T00:00:00"/>
    <s v="L03"/>
    <s v="M"/>
    <n v="7"/>
    <n v="350"/>
    <n v="2450"/>
    <x v="1"/>
  </r>
  <r>
    <d v="2021-04-02T00:00:00"/>
    <s v="L04"/>
    <s v="M"/>
    <n v="4"/>
    <n v="1575"/>
    <n v="6300"/>
    <x v="1"/>
  </r>
  <r>
    <d v="2021-04-02T00:00:00"/>
    <s v="L05"/>
    <s v="M"/>
    <n v="1"/>
    <n v="1045"/>
    <n v="1045"/>
    <x v="1"/>
  </r>
  <r>
    <d v="2021-04-02T00:00:00"/>
    <s v="L06"/>
    <s v="M"/>
    <n v="0"/>
    <n v="1186"/>
    <n v="0"/>
    <x v="1"/>
  </r>
  <r>
    <d v="2021-04-02T00:00:00"/>
    <s v="L07"/>
    <s v="M"/>
    <n v="1"/>
    <n v="374"/>
    <n v="374"/>
    <x v="1"/>
  </r>
  <r>
    <d v="2021-04-02T00:00:00"/>
    <s v="L08"/>
    <s v="M"/>
    <n v="0"/>
    <n v="1500"/>
    <n v="0"/>
    <x v="1"/>
  </r>
  <r>
    <d v="2021-04-02T00:00:00"/>
    <s v="L09"/>
    <s v="M"/>
    <n v="0"/>
    <n v="1800"/>
    <n v="0"/>
    <x v="1"/>
  </r>
  <r>
    <d v="2021-04-02T00:00:00"/>
    <s v="L10"/>
    <s v="M"/>
    <n v="0"/>
    <n v="1477"/>
    <n v="0"/>
    <x v="1"/>
  </r>
  <r>
    <d v="2021-04-02T00:00:00"/>
    <s v="M01"/>
    <s v="C"/>
    <n v="10"/>
    <n v="210"/>
    <n v="2100"/>
    <x v="1"/>
  </r>
  <r>
    <d v="2021-04-02T00:00:00"/>
    <s v="M02"/>
    <s v="C"/>
    <n v="7"/>
    <n v="199"/>
    <n v="1393"/>
    <x v="1"/>
  </r>
  <r>
    <d v="2021-04-02T00:00:00"/>
    <s v="M03"/>
    <s v="C"/>
    <n v="6"/>
    <n v="322"/>
    <n v="1932"/>
    <x v="1"/>
  </r>
  <r>
    <d v="2021-04-02T00:00:00"/>
    <s v="M04"/>
    <s v="C"/>
    <n v="5"/>
    <n v="161"/>
    <n v="805"/>
    <x v="1"/>
  </r>
  <r>
    <d v="2021-04-02T00:00:00"/>
    <s v="M05"/>
    <s v="C"/>
    <n v="1"/>
    <n v="109"/>
    <n v="109"/>
    <x v="1"/>
  </r>
  <r>
    <d v="2021-04-02T00:00:00"/>
    <s v="M06"/>
    <s v="C"/>
    <n v="2"/>
    <n v="122"/>
    <n v="244"/>
    <x v="1"/>
  </r>
  <r>
    <d v="2021-04-02T00:00:00"/>
    <s v="M07"/>
    <s v="C"/>
    <n v="2"/>
    <n v="96"/>
    <n v="192"/>
    <x v="1"/>
  </r>
  <r>
    <d v="2021-04-02T00:00:00"/>
    <s v="M08"/>
    <s v="C"/>
    <n v="0"/>
    <n v="73"/>
    <n v="0"/>
    <x v="1"/>
  </r>
  <r>
    <d v="2021-04-02T00:00:00"/>
    <s v="M09"/>
    <s v="C"/>
    <n v="2"/>
    <n v="225"/>
    <n v="450"/>
    <x v="1"/>
  </r>
  <r>
    <d v="2021-04-02T00:00:00"/>
    <s v="M10"/>
    <s v="C"/>
    <n v="2"/>
    <n v="559"/>
    <n v="1118"/>
    <x v="1"/>
  </r>
  <r>
    <d v="2021-04-02T00:00:00"/>
    <s v="F01"/>
    <s v="C"/>
    <n v="28"/>
    <n v="3199"/>
    <n v="89572"/>
    <x v="1"/>
  </r>
  <r>
    <d v="2021-04-02T00:00:00"/>
    <s v="F02"/>
    <s v="C"/>
    <n v="7"/>
    <n v="371"/>
    <n v="2597"/>
    <x v="1"/>
  </r>
  <r>
    <d v="2021-04-02T00:00:00"/>
    <s v="F03"/>
    <s v="C"/>
    <n v="5"/>
    <n v="2300"/>
    <n v="11500"/>
    <x v="1"/>
  </r>
  <r>
    <d v="2021-04-02T00:00:00"/>
    <s v="F04"/>
    <s v="C"/>
    <n v="8"/>
    <n v="499"/>
    <n v="3992"/>
    <x v="1"/>
  </r>
  <r>
    <d v="2021-04-02T00:00:00"/>
    <s v="F05"/>
    <s v="C"/>
    <n v="6"/>
    <n v="299"/>
    <n v="1794"/>
    <x v="1"/>
  </r>
  <r>
    <d v="2021-04-02T00:00:00"/>
    <s v="F06"/>
    <s v="C"/>
    <n v="2"/>
    <n v="901"/>
    <n v="1802"/>
    <x v="1"/>
  </r>
  <r>
    <d v="2021-04-02T00:00:00"/>
    <s v="F07"/>
    <s v="C"/>
    <n v="2"/>
    <n v="929"/>
    <n v="1858"/>
    <x v="1"/>
  </r>
  <r>
    <d v="2021-04-02T00:00:00"/>
    <s v="F08"/>
    <s v="C"/>
    <n v="0"/>
    <n v="1030"/>
    <n v="0"/>
    <x v="1"/>
  </r>
  <r>
    <d v="2021-04-02T00:00:00"/>
    <s v="F09"/>
    <s v="C"/>
    <n v="1"/>
    <n v="1222"/>
    <n v="1222"/>
    <x v="1"/>
  </r>
  <r>
    <d v="2021-04-02T00:00:00"/>
    <s v="F10"/>
    <s v="C"/>
    <n v="2"/>
    <n v="649"/>
    <n v="1298"/>
    <x v="1"/>
  </r>
  <r>
    <d v="2021-04-02T00:00:00"/>
    <s v="L01"/>
    <s v="C"/>
    <n v="12"/>
    <n v="1800"/>
    <n v="21600"/>
    <x v="1"/>
  </r>
  <r>
    <d v="2021-04-02T00:00:00"/>
    <s v="L02"/>
    <s v="C"/>
    <n v="2"/>
    <n v="345"/>
    <n v="690"/>
    <x v="1"/>
  </r>
  <r>
    <d v="2021-04-02T00:00:00"/>
    <s v="L03"/>
    <s v="C"/>
    <n v="3"/>
    <n v="350"/>
    <n v="1050"/>
    <x v="1"/>
  </r>
  <r>
    <d v="2021-04-02T00:00:00"/>
    <s v="L04"/>
    <s v="C"/>
    <n v="5"/>
    <n v="1575"/>
    <n v="7875"/>
    <x v="1"/>
  </r>
  <r>
    <d v="2021-04-02T00:00:00"/>
    <s v="L05"/>
    <s v="C"/>
    <n v="6"/>
    <n v="1045"/>
    <n v="6270"/>
    <x v="1"/>
  </r>
  <r>
    <d v="2021-04-02T00:00:00"/>
    <s v="L06"/>
    <s v="C"/>
    <n v="5"/>
    <n v="1186"/>
    <n v="5930"/>
    <x v="1"/>
  </r>
  <r>
    <d v="2021-04-02T00:00:00"/>
    <s v="L07"/>
    <s v="C"/>
    <n v="3"/>
    <n v="374"/>
    <n v="1122"/>
    <x v="1"/>
  </r>
  <r>
    <d v="2021-04-02T00:00:00"/>
    <s v="L08"/>
    <s v="C"/>
    <n v="2"/>
    <n v="1500"/>
    <n v="3000"/>
    <x v="1"/>
  </r>
  <r>
    <d v="2021-04-02T00:00:00"/>
    <s v="L09"/>
    <s v="C"/>
    <n v="0"/>
    <n v="1800"/>
    <n v="0"/>
    <x v="1"/>
  </r>
  <r>
    <d v="2021-04-02T00:00:00"/>
    <s v="L10"/>
    <s v="C"/>
    <n v="1"/>
    <n v="1477"/>
    <n v="1477"/>
    <x v="1"/>
  </r>
  <r>
    <d v="2021-04-03T00:00:00"/>
    <s v="M01"/>
    <s v="H"/>
    <n v="34"/>
    <n v="210"/>
    <n v="7140"/>
    <x v="2"/>
  </r>
  <r>
    <d v="2021-04-03T00:00:00"/>
    <s v="M02"/>
    <s v="H"/>
    <n v="14"/>
    <n v="199"/>
    <n v="2786"/>
    <x v="2"/>
  </r>
  <r>
    <d v="2021-04-03T00:00:00"/>
    <s v="M03"/>
    <s v="H"/>
    <n v="12"/>
    <n v="322"/>
    <n v="3864"/>
    <x v="2"/>
  </r>
  <r>
    <d v="2021-04-03T00:00:00"/>
    <s v="M04"/>
    <s v="H"/>
    <n v="8"/>
    <n v="161"/>
    <n v="1288"/>
    <x v="2"/>
  </r>
  <r>
    <d v="2021-04-03T00:00:00"/>
    <s v="M05"/>
    <s v="H"/>
    <n v="7"/>
    <n v="109"/>
    <n v="763"/>
    <x v="2"/>
  </r>
  <r>
    <d v="2021-04-03T00:00:00"/>
    <s v="M06"/>
    <s v="H"/>
    <n v="5"/>
    <n v="122"/>
    <n v="610"/>
    <x v="2"/>
  </r>
  <r>
    <d v="2021-04-03T00:00:00"/>
    <s v="M07"/>
    <s v="H"/>
    <n v="4"/>
    <n v="96"/>
    <n v="384"/>
    <x v="2"/>
  </r>
  <r>
    <d v="2021-04-03T00:00:00"/>
    <s v="M08"/>
    <s v="H"/>
    <n v="0"/>
    <n v="73"/>
    <n v="0"/>
    <x v="2"/>
  </r>
  <r>
    <d v="2021-04-03T00:00:00"/>
    <s v="M09"/>
    <s v="H"/>
    <n v="0"/>
    <n v="225"/>
    <n v="0"/>
    <x v="2"/>
  </r>
  <r>
    <d v="2021-04-03T00:00:00"/>
    <s v="M10"/>
    <s v="H"/>
    <n v="1"/>
    <n v="559"/>
    <n v="559"/>
    <x v="2"/>
  </r>
  <r>
    <d v="2021-04-03T00:00:00"/>
    <s v="F01"/>
    <s v="H"/>
    <n v="27"/>
    <n v="3199"/>
    <n v="86373"/>
    <x v="2"/>
  </r>
  <r>
    <d v="2021-04-03T00:00:00"/>
    <s v="F02"/>
    <s v="H"/>
    <n v="11"/>
    <n v="371"/>
    <n v="4081"/>
    <x v="2"/>
  </r>
  <r>
    <d v="2021-04-03T00:00:00"/>
    <s v="F03"/>
    <s v="H"/>
    <n v="13"/>
    <n v="2300"/>
    <n v="29900"/>
    <x v="2"/>
  </r>
  <r>
    <d v="2021-04-03T00:00:00"/>
    <s v="F04"/>
    <s v="H"/>
    <n v="11"/>
    <n v="499"/>
    <n v="5489"/>
    <x v="2"/>
  </r>
  <r>
    <d v="2021-04-03T00:00:00"/>
    <s v="F05"/>
    <s v="H"/>
    <n v="6"/>
    <n v="299"/>
    <n v="1794"/>
    <x v="2"/>
  </r>
  <r>
    <d v="2021-04-03T00:00:00"/>
    <s v="F06"/>
    <s v="H"/>
    <n v="4"/>
    <n v="901"/>
    <n v="3604"/>
    <x v="2"/>
  </r>
  <r>
    <d v="2021-04-03T00:00:00"/>
    <s v="F07"/>
    <s v="H"/>
    <n v="2"/>
    <n v="929"/>
    <n v="1858"/>
    <x v="2"/>
  </r>
  <r>
    <d v="2021-04-03T00:00:00"/>
    <s v="F08"/>
    <s v="H"/>
    <n v="2"/>
    <n v="1030"/>
    <n v="2060"/>
    <x v="2"/>
  </r>
  <r>
    <d v="2021-04-03T00:00:00"/>
    <s v="F09"/>
    <s v="H"/>
    <n v="1"/>
    <n v="1222"/>
    <n v="1222"/>
    <x v="2"/>
  </r>
  <r>
    <d v="2021-04-03T00:00:00"/>
    <s v="F10"/>
    <s v="H"/>
    <n v="2"/>
    <n v="649"/>
    <n v="1298"/>
    <x v="2"/>
  </r>
  <r>
    <d v="2021-04-03T00:00:00"/>
    <s v="L01"/>
    <s v="H"/>
    <n v="28"/>
    <n v="1800"/>
    <n v="50400"/>
    <x v="2"/>
  </r>
  <r>
    <d v="2021-04-03T00:00:00"/>
    <s v="L02"/>
    <s v="H"/>
    <n v="16"/>
    <n v="345"/>
    <n v="5520"/>
    <x v="2"/>
  </r>
  <r>
    <d v="2021-04-03T00:00:00"/>
    <s v="L03"/>
    <s v="H"/>
    <n v="10"/>
    <n v="350"/>
    <n v="3500"/>
    <x v="2"/>
  </r>
  <r>
    <d v="2021-04-03T00:00:00"/>
    <s v="L04"/>
    <s v="H"/>
    <n v="8"/>
    <n v="1575"/>
    <n v="12600"/>
    <x v="2"/>
  </r>
  <r>
    <d v="2021-04-03T00:00:00"/>
    <s v="L05"/>
    <s v="H"/>
    <n v="5"/>
    <n v="1045"/>
    <n v="5225"/>
    <x v="2"/>
  </r>
  <r>
    <d v="2021-04-03T00:00:00"/>
    <s v="L06"/>
    <s v="H"/>
    <n v="3"/>
    <n v="1186"/>
    <n v="3558"/>
    <x v="2"/>
  </r>
  <r>
    <d v="2021-04-03T00:00:00"/>
    <s v="L07"/>
    <s v="H"/>
    <n v="4"/>
    <n v="374"/>
    <n v="1496"/>
    <x v="2"/>
  </r>
  <r>
    <d v="2021-04-03T00:00:00"/>
    <s v="L08"/>
    <s v="H"/>
    <n v="2"/>
    <n v="1500"/>
    <n v="3000"/>
    <x v="2"/>
  </r>
  <r>
    <d v="2021-04-03T00:00:00"/>
    <s v="L09"/>
    <s v="H"/>
    <n v="1"/>
    <n v="1800"/>
    <n v="1800"/>
    <x v="2"/>
  </r>
  <r>
    <d v="2021-04-03T00:00:00"/>
    <s v="L10"/>
    <s v="H"/>
    <n v="0"/>
    <n v="1477"/>
    <n v="0"/>
    <x v="2"/>
  </r>
  <r>
    <d v="2021-04-03T00:00:00"/>
    <s v="M01"/>
    <s v="M"/>
    <n v="23"/>
    <n v="210"/>
    <n v="4830"/>
    <x v="2"/>
  </r>
  <r>
    <d v="2021-04-03T00:00:00"/>
    <s v="M02"/>
    <s v="M"/>
    <n v="10"/>
    <n v="199"/>
    <n v="1990"/>
    <x v="2"/>
  </r>
  <r>
    <d v="2021-04-03T00:00:00"/>
    <s v="M03"/>
    <s v="M"/>
    <n v="9"/>
    <n v="322"/>
    <n v="2898"/>
    <x v="2"/>
  </r>
  <r>
    <d v="2021-04-03T00:00:00"/>
    <s v="M04"/>
    <s v="M"/>
    <n v="5"/>
    <n v="161"/>
    <n v="805"/>
    <x v="2"/>
  </r>
  <r>
    <d v="2021-04-03T00:00:00"/>
    <s v="M05"/>
    <s v="M"/>
    <n v="4"/>
    <n v="109"/>
    <n v="436"/>
    <x v="2"/>
  </r>
  <r>
    <d v="2021-04-03T00:00:00"/>
    <s v="M06"/>
    <s v="M"/>
    <n v="4"/>
    <n v="122"/>
    <n v="488"/>
    <x v="2"/>
  </r>
  <r>
    <d v="2021-04-03T00:00:00"/>
    <s v="M07"/>
    <s v="M"/>
    <n v="3"/>
    <n v="96"/>
    <n v="288"/>
    <x v="2"/>
  </r>
  <r>
    <d v="2021-04-03T00:00:00"/>
    <s v="M08"/>
    <s v="M"/>
    <n v="0"/>
    <n v="73"/>
    <n v="0"/>
    <x v="2"/>
  </r>
  <r>
    <d v="2021-04-03T00:00:00"/>
    <s v="M09"/>
    <s v="M"/>
    <n v="0"/>
    <n v="225"/>
    <n v="0"/>
    <x v="2"/>
  </r>
  <r>
    <d v="2021-04-03T00:00:00"/>
    <s v="M10"/>
    <s v="M"/>
    <n v="0"/>
    <n v="559"/>
    <n v="0"/>
    <x v="2"/>
  </r>
  <r>
    <d v="2021-04-03T00:00:00"/>
    <s v="F01"/>
    <s v="M"/>
    <n v="13"/>
    <n v="3199"/>
    <n v="41587"/>
    <x v="2"/>
  </r>
  <r>
    <d v="2021-04-03T00:00:00"/>
    <s v="F02"/>
    <s v="M"/>
    <n v="4"/>
    <n v="371"/>
    <n v="1484"/>
    <x v="2"/>
  </r>
  <r>
    <d v="2021-04-03T00:00:00"/>
    <s v="F03"/>
    <s v="M"/>
    <n v="7"/>
    <n v="2300"/>
    <n v="16100"/>
    <x v="2"/>
  </r>
  <r>
    <d v="2021-04-03T00:00:00"/>
    <s v="F04"/>
    <s v="M"/>
    <n v="3"/>
    <n v="499"/>
    <n v="1497"/>
    <x v="2"/>
  </r>
  <r>
    <d v="2021-04-03T00:00:00"/>
    <s v="F05"/>
    <s v="M"/>
    <n v="0"/>
    <n v="299"/>
    <n v="0"/>
    <x v="2"/>
  </r>
  <r>
    <d v="2021-04-03T00:00:00"/>
    <s v="F06"/>
    <s v="M"/>
    <n v="0"/>
    <n v="901"/>
    <n v="0"/>
    <x v="2"/>
  </r>
  <r>
    <d v="2021-04-03T00:00:00"/>
    <s v="F07"/>
    <s v="M"/>
    <n v="1"/>
    <n v="929"/>
    <n v="929"/>
    <x v="2"/>
  </r>
  <r>
    <d v="2021-04-03T00:00:00"/>
    <s v="F08"/>
    <s v="M"/>
    <n v="0"/>
    <n v="1030"/>
    <n v="0"/>
    <x v="2"/>
  </r>
  <r>
    <d v="2021-04-03T00:00:00"/>
    <s v="F09"/>
    <s v="M"/>
    <n v="0"/>
    <n v="1222"/>
    <n v="0"/>
    <x v="2"/>
  </r>
  <r>
    <d v="2021-04-03T00:00:00"/>
    <s v="F10"/>
    <s v="M"/>
    <n v="0"/>
    <n v="649"/>
    <n v="0"/>
    <x v="2"/>
  </r>
  <r>
    <d v="2021-04-03T00:00:00"/>
    <s v="L01"/>
    <s v="M"/>
    <n v="17"/>
    <n v="1800"/>
    <n v="30600"/>
    <x v="2"/>
  </r>
  <r>
    <d v="2021-04-03T00:00:00"/>
    <s v="L02"/>
    <s v="M"/>
    <n v="11"/>
    <n v="345"/>
    <n v="3795"/>
    <x v="2"/>
  </r>
  <r>
    <d v="2021-04-03T00:00:00"/>
    <s v="L03"/>
    <s v="M"/>
    <n v="7"/>
    <n v="350"/>
    <n v="2450"/>
    <x v="2"/>
  </r>
  <r>
    <d v="2021-04-03T00:00:00"/>
    <s v="L04"/>
    <s v="M"/>
    <n v="6"/>
    <n v="1575"/>
    <n v="9450"/>
    <x v="2"/>
  </r>
  <r>
    <d v="2021-04-03T00:00:00"/>
    <s v="L05"/>
    <s v="M"/>
    <n v="4"/>
    <n v="1045"/>
    <n v="4180"/>
    <x v="2"/>
  </r>
  <r>
    <d v="2021-04-03T00:00:00"/>
    <s v="L06"/>
    <s v="M"/>
    <n v="1"/>
    <n v="1186"/>
    <n v="1186"/>
    <x v="2"/>
  </r>
  <r>
    <d v="2021-04-03T00:00:00"/>
    <s v="L07"/>
    <s v="M"/>
    <n v="0"/>
    <n v="374"/>
    <n v="0"/>
    <x v="2"/>
  </r>
  <r>
    <d v="2021-04-03T00:00:00"/>
    <s v="L08"/>
    <s v="M"/>
    <n v="1"/>
    <n v="1500"/>
    <n v="1500"/>
    <x v="2"/>
  </r>
  <r>
    <d v="2021-04-03T00:00:00"/>
    <s v="L09"/>
    <s v="M"/>
    <n v="0"/>
    <n v="1800"/>
    <n v="0"/>
    <x v="2"/>
  </r>
  <r>
    <d v="2021-04-03T00:00:00"/>
    <s v="L10"/>
    <s v="M"/>
    <n v="0"/>
    <n v="1477"/>
    <n v="0"/>
    <x v="2"/>
  </r>
  <r>
    <d v="2021-04-03T00:00:00"/>
    <s v="M01"/>
    <s v="C"/>
    <n v="4"/>
    <n v="210"/>
    <n v="840"/>
    <x v="2"/>
  </r>
  <r>
    <d v="2021-04-03T00:00:00"/>
    <s v="M02"/>
    <s v="C"/>
    <n v="4"/>
    <n v="199"/>
    <n v="796"/>
    <x v="2"/>
  </r>
  <r>
    <d v="2021-04-03T00:00:00"/>
    <s v="M03"/>
    <s v="C"/>
    <n v="4"/>
    <n v="322"/>
    <n v="1288"/>
    <x v="2"/>
  </r>
  <r>
    <d v="2021-04-03T00:00:00"/>
    <s v="M04"/>
    <s v="C"/>
    <n v="4"/>
    <n v="161"/>
    <n v="644"/>
    <x v="2"/>
  </r>
  <r>
    <d v="2021-04-03T00:00:00"/>
    <s v="M05"/>
    <s v="C"/>
    <n v="3"/>
    <n v="109"/>
    <n v="327"/>
    <x v="2"/>
  </r>
  <r>
    <d v="2021-04-03T00:00:00"/>
    <s v="M06"/>
    <s v="C"/>
    <n v="1"/>
    <n v="122"/>
    <n v="122"/>
    <x v="2"/>
  </r>
  <r>
    <d v="2021-04-03T00:00:00"/>
    <s v="M07"/>
    <s v="C"/>
    <n v="3"/>
    <n v="96"/>
    <n v="288"/>
    <x v="2"/>
  </r>
  <r>
    <d v="2021-04-03T00:00:00"/>
    <s v="M08"/>
    <s v="C"/>
    <n v="0"/>
    <n v="73"/>
    <n v="0"/>
    <x v="2"/>
  </r>
  <r>
    <d v="2021-04-03T00:00:00"/>
    <s v="M09"/>
    <s v="C"/>
    <n v="0"/>
    <n v="225"/>
    <n v="0"/>
    <x v="2"/>
  </r>
  <r>
    <d v="2021-04-03T00:00:00"/>
    <s v="M10"/>
    <s v="C"/>
    <n v="1"/>
    <n v="559"/>
    <n v="559"/>
    <x v="2"/>
  </r>
  <r>
    <d v="2021-04-03T00:00:00"/>
    <s v="F01"/>
    <s v="C"/>
    <n v="23"/>
    <n v="3199"/>
    <n v="73577"/>
    <x v="2"/>
  </r>
  <r>
    <d v="2021-04-03T00:00:00"/>
    <s v="F02"/>
    <s v="C"/>
    <n v="13"/>
    <n v="371"/>
    <n v="4823"/>
    <x v="2"/>
  </r>
  <r>
    <d v="2021-04-03T00:00:00"/>
    <s v="F03"/>
    <s v="C"/>
    <n v="3"/>
    <n v="2300"/>
    <n v="6900"/>
    <x v="2"/>
  </r>
  <r>
    <d v="2021-04-03T00:00:00"/>
    <s v="F04"/>
    <s v="C"/>
    <n v="5"/>
    <n v="499"/>
    <n v="2495"/>
    <x v="2"/>
  </r>
  <r>
    <d v="2021-04-03T00:00:00"/>
    <s v="F05"/>
    <s v="C"/>
    <n v="5"/>
    <n v="299"/>
    <n v="1495"/>
    <x v="2"/>
  </r>
  <r>
    <d v="2021-04-03T00:00:00"/>
    <s v="F06"/>
    <s v="C"/>
    <n v="5"/>
    <n v="901"/>
    <n v="4505"/>
    <x v="2"/>
  </r>
  <r>
    <d v="2021-04-03T00:00:00"/>
    <s v="F07"/>
    <s v="C"/>
    <n v="4"/>
    <n v="929"/>
    <n v="3716"/>
    <x v="2"/>
  </r>
  <r>
    <d v="2021-04-03T00:00:00"/>
    <s v="F08"/>
    <s v="C"/>
    <n v="2"/>
    <n v="1030"/>
    <n v="2060"/>
    <x v="2"/>
  </r>
  <r>
    <d v="2021-04-03T00:00:00"/>
    <s v="F09"/>
    <s v="C"/>
    <n v="1"/>
    <n v="1222"/>
    <n v="1222"/>
    <x v="2"/>
  </r>
  <r>
    <d v="2021-04-03T00:00:00"/>
    <s v="F10"/>
    <s v="C"/>
    <n v="3"/>
    <n v="649"/>
    <n v="1947"/>
    <x v="2"/>
  </r>
  <r>
    <d v="2021-04-03T00:00:00"/>
    <s v="L01"/>
    <s v="C"/>
    <n v="11"/>
    <n v="1800"/>
    <n v="19800"/>
    <x v="2"/>
  </r>
  <r>
    <d v="2021-04-03T00:00:00"/>
    <s v="L02"/>
    <s v="C"/>
    <n v="8"/>
    <n v="345"/>
    <n v="2760"/>
    <x v="2"/>
  </r>
  <r>
    <d v="2021-04-03T00:00:00"/>
    <s v="L03"/>
    <s v="C"/>
    <n v="4"/>
    <n v="350"/>
    <n v="1400"/>
    <x v="2"/>
  </r>
  <r>
    <d v="2021-04-03T00:00:00"/>
    <s v="L04"/>
    <s v="C"/>
    <n v="4"/>
    <n v="1575"/>
    <n v="6300"/>
    <x v="2"/>
  </r>
  <r>
    <d v="2021-04-03T00:00:00"/>
    <s v="L05"/>
    <s v="C"/>
    <n v="2"/>
    <n v="1045"/>
    <n v="2090"/>
    <x v="2"/>
  </r>
  <r>
    <d v="2021-04-03T00:00:00"/>
    <s v="L06"/>
    <s v="C"/>
    <n v="2"/>
    <n v="1186"/>
    <n v="2372"/>
    <x v="2"/>
  </r>
  <r>
    <d v="2021-04-03T00:00:00"/>
    <s v="L07"/>
    <s v="C"/>
    <n v="5"/>
    <n v="374"/>
    <n v="1870"/>
    <x v="2"/>
  </r>
  <r>
    <d v="2021-04-03T00:00:00"/>
    <s v="L08"/>
    <s v="C"/>
    <n v="2"/>
    <n v="1500"/>
    <n v="3000"/>
    <x v="2"/>
  </r>
  <r>
    <d v="2021-04-03T00:00:00"/>
    <s v="L09"/>
    <s v="C"/>
    <n v="2"/>
    <n v="1800"/>
    <n v="3600"/>
    <x v="2"/>
  </r>
  <r>
    <d v="2021-04-03T00:00:00"/>
    <s v="L10"/>
    <s v="C"/>
    <n v="0"/>
    <n v="1477"/>
    <n v="0"/>
    <x v="2"/>
  </r>
  <r>
    <d v="2021-04-04T00:00:00"/>
    <s v="M01"/>
    <s v="H"/>
    <n v="37"/>
    <n v="210"/>
    <n v="7770"/>
    <x v="3"/>
  </r>
  <r>
    <d v="2021-04-04T00:00:00"/>
    <s v="M02"/>
    <s v="H"/>
    <n v="13"/>
    <n v="199"/>
    <n v="2587"/>
    <x v="3"/>
  </r>
  <r>
    <d v="2021-04-04T00:00:00"/>
    <s v="M03"/>
    <s v="H"/>
    <n v="14"/>
    <n v="322"/>
    <n v="4508"/>
    <x v="3"/>
  </r>
  <r>
    <d v="2021-04-04T00:00:00"/>
    <s v="M04"/>
    <s v="H"/>
    <n v="9"/>
    <n v="161"/>
    <n v="1449"/>
    <x v="3"/>
  </r>
  <r>
    <d v="2021-04-04T00:00:00"/>
    <s v="M05"/>
    <s v="H"/>
    <n v="7"/>
    <n v="109"/>
    <n v="763"/>
    <x v="3"/>
  </r>
  <r>
    <d v="2021-04-04T00:00:00"/>
    <s v="M06"/>
    <s v="H"/>
    <n v="3"/>
    <n v="122"/>
    <n v="366"/>
    <x v="3"/>
  </r>
  <r>
    <d v="2021-04-04T00:00:00"/>
    <s v="M07"/>
    <s v="H"/>
    <n v="5"/>
    <n v="96"/>
    <n v="480"/>
    <x v="3"/>
  </r>
  <r>
    <d v="2021-04-04T00:00:00"/>
    <s v="M08"/>
    <s v="H"/>
    <n v="0"/>
    <n v="73"/>
    <n v="0"/>
    <x v="3"/>
  </r>
  <r>
    <d v="2021-04-04T00:00:00"/>
    <s v="M09"/>
    <s v="H"/>
    <n v="2"/>
    <n v="225"/>
    <n v="450"/>
    <x v="3"/>
  </r>
  <r>
    <d v="2021-04-04T00:00:00"/>
    <s v="M10"/>
    <s v="H"/>
    <n v="1"/>
    <n v="559"/>
    <n v="559"/>
    <x v="3"/>
  </r>
  <r>
    <d v="2021-04-04T00:00:00"/>
    <s v="F01"/>
    <s v="H"/>
    <n v="34"/>
    <n v="3199"/>
    <n v="108766"/>
    <x v="3"/>
  </r>
  <r>
    <d v="2021-04-04T00:00:00"/>
    <s v="F02"/>
    <s v="H"/>
    <n v="17"/>
    <n v="371"/>
    <n v="6307"/>
    <x v="3"/>
  </r>
  <r>
    <d v="2021-04-04T00:00:00"/>
    <s v="F03"/>
    <s v="H"/>
    <n v="13"/>
    <n v="2300"/>
    <n v="29900"/>
    <x v="3"/>
  </r>
  <r>
    <d v="2021-04-04T00:00:00"/>
    <s v="F04"/>
    <s v="H"/>
    <n v="10"/>
    <n v="499"/>
    <n v="4990"/>
    <x v="3"/>
  </r>
  <r>
    <d v="2021-04-04T00:00:00"/>
    <s v="F05"/>
    <s v="H"/>
    <n v="6"/>
    <n v="299"/>
    <n v="1794"/>
    <x v="3"/>
  </r>
  <r>
    <d v="2021-04-04T00:00:00"/>
    <s v="F06"/>
    <s v="H"/>
    <n v="3"/>
    <n v="901"/>
    <n v="2703"/>
    <x v="3"/>
  </r>
  <r>
    <d v="2021-04-04T00:00:00"/>
    <s v="F07"/>
    <s v="H"/>
    <n v="2"/>
    <n v="929"/>
    <n v="1858"/>
    <x v="3"/>
  </r>
  <r>
    <d v="2021-04-04T00:00:00"/>
    <s v="F08"/>
    <s v="H"/>
    <n v="2"/>
    <n v="1030"/>
    <n v="2060"/>
    <x v="3"/>
  </r>
  <r>
    <d v="2021-04-04T00:00:00"/>
    <s v="F09"/>
    <s v="H"/>
    <n v="2"/>
    <n v="1222"/>
    <n v="2444"/>
    <x v="3"/>
  </r>
  <r>
    <d v="2021-04-04T00:00:00"/>
    <s v="F10"/>
    <s v="H"/>
    <n v="0"/>
    <n v="649"/>
    <n v="0"/>
    <x v="3"/>
  </r>
  <r>
    <d v="2021-04-04T00:00:00"/>
    <s v="L01"/>
    <s v="H"/>
    <n v="29"/>
    <n v="1800"/>
    <n v="52200"/>
    <x v="3"/>
  </r>
  <r>
    <d v="2021-04-04T00:00:00"/>
    <s v="L02"/>
    <s v="H"/>
    <n v="14"/>
    <n v="345"/>
    <n v="4830"/>
    <x v="3"/>
  </r>
  <r>
    <d v="2021-04-04T00:00:00"/>
    <s v="L03"/>
    <s v="H"/>
    <n v="13"/>
    <n v="350"/>
    <n v="4550"/>
    <x v="3"/>
  </r>
  <r>
    <d v="2021-04-04T00:00:00"/>
    <s v="L04"/>
    <s v="H"/>
    <n v="10"/>
    <n v="1575"/>
    <n v="15750"/>
    <x v="3"/>
  </r>
  <r>
    <d v="2021-04-04T00:00:00"/>
    <s v="L05"/>
    <s v="H"/>
    <n v="5"/>
    <n v="1045"/>
    <n v="5225"/>
    <x v="3"/>
  </r>
  <r>
    <d v="2021-04-04T00:00:00"/>
    <s v="L06"/>
    <s v="H"/>
    <n v="3"/>
    <n v="1186"/>
    <n v="3558"/>
    <x v="3"/>
  </r>
  <r>
    <d v="2021-04-04T00:00:00"/>
    <s v="L07"/>
    <s v="H"/>
    <n v="4"/>
    <n v="374"/>
    <n v="1496"/>
    <x v="3"/>
  </r>
  <r>
    <d v="2021-04-04T00:00:00"/>
    <s v="L08"/>
    <s v="H"/>
    <n v="0"/>
    <n v="1500"/>
    <n v="0"/>
    <x v="3"/>
  </r>
  <r>
    <d v="2021-04-04T00:00:00"/>
    <s v="L09"/>
    <s v="H"/>
    <n v="0"/>
    <n v="1800"/>
    <n v="0"/>
    <x v="3"/>
  </r>
  <r>
    <d v="2021-04-04T00:00:00"/>
    <s v="L10"/>
    <s v="H"/>
    <n v="2"/>
    <n v="1477"/>
    <n v="2954"/>
    <x v="3"/>
  </r>
  <r>
    <d v="2021-04-04T00:00:00"/>
    <s v="M01"/>
    <s v="M"/>
    <n v="19"/>
    <n v="210"/>
    <n v="3990"/>
    <x v="3"/>
  </r>
  <r>
    <d v="2021-04-04T00:00:00"/>
    <s v="M02"/>
    <s v="M"/>
    <n v="10"/>
    <n v="199"/>
    <n v="1990"/>
    <x v="3"/>
  </r>
  <r>
    <d v="2021-04-04T00:00:00"/>
    <s v="M03"/>
    <s v="M"/>
    <n v="9"/>
    <n v="322"/>
    <n v="2898"/>
    <x v="3"/>
  </r>
  <r>
    <d v="2021-04-04T00:00:00"/>
    <s v="M04"/>
    <s v="M"/>
    <n v="6"/>
    <n v="161"/>
    <n v="966"/>
    <x v="3"/>
  </r>
  <r>
    <d v="2021-04-04T00:00:00"/>
    <s v="M05"/>
    <s v="M"/>
    <n v="4"/>
    <n v="109"/>
    <n v="436"/>
    <x v="3"/>
  </r>
  <r>
    <d v="2021-04-04T00:00:00"/>
    <s v="M06"/>
    <s v="M"/>
    <n v="2"/>
    <n v="122"/>
    <n v="244"/>
    <x v="3"/>
  </r>
  <r>
    <d v="2021-04-04T00:00:00"/>
    <s v="M07"/>
    <s v="M"/>
    <n v="3"/>
    <n v="96"/>
    <n v="288"/>
    <x v="3"/>
  </r>
  <r>
    <d v="2021-04-04T00:00:00"/>
    <s v="M08"/>
    <s v="M"/>
    <n v="0"/>
    <n v="73"/>
    <n v="0"/>
    <x v="3"/>
  </r>
  <r>
    <d v="2021-04-04T00:00:00"/>
    <s v="M09"/>
    <s v="M"/>
    <n v="1"/>
    <n v="225"/>
    <n v="225"/>
    <x v="3"/>
  </r>
  <r>
    <d v="2021-04-04T00:00:00"/>
    <s v="M10"/>
    <s v="M"/>
    <n v="0"/>
    <n v="559"/>
    <n v="0"/>
    <x v="3"/>
  </r>
  <r>
    <d v="2021-04-04T00:00:00"/>
    <s v="F01"/>
    <s v="M"/>
    <n v="6"/>
    <n v="3199"/>
    <n v="19194"/>
    <x v="3"/>
  </r>
  <r>
    <d v="2021-04-04T00:00:00"/>
    <s v="F02"/>
    <s v="M"/>
    <n v="2"/>
    <n v="371"/>
    <n v="742"/>
    <x v="3"/>
  </r>
  <r>
    <d v="2021-04-04T00:00:00"/>
    <s v="F03"/>
    <s v="M"/>
    <n v="0"/>
    <n v="2300"/>
    <n v="0"/>
    <x v="3"/>
  </r>
  <r>
    <d v="2021-04-04T00:00:00"/>
    <s v="F04"/>
    <s v="M"/>
    <n v="2"/>
    <n v="499"/>
    <n v="998"/>
    <x v="3"/>
  </r>
  <r>
    <d v="2021-04-04T00:00:00"/>
    <s v="F05"/>
    <s v="M"/>
    <n v="4"/>
    <n v="299"/>
    <n v="1196"/>
    <x v="3"/>
  </r>
  <r>
    <d v="2021-04-04T00:00:00"/>
    <s v="F06"/>
    <s v="M"/>
    <n v="2"/>
    <n v="901"/>
    <n v="1802"/>
    <x v="3"/>
  </r>
  <r>
    <d v="2021-04-04T00:00:00"/>
    <s v="F07"/>
    <s v="M"/>
    <n v="0"/>
    <n v="929"/>
    <n v="0"/>
    <x v="3"/>
  </r>
  <r>
    <d v="2021-04-04T00:00:00"/>
    <s v="F08"/>
    <s v="M"/>
    <n v="0"/>
    <n v="1030"/>
    <n v="0"/>
    <x v="3"/>
  </r>
  <r>
    <d v="2021-04-04T00:00:00"/>
    <s v="F09"/>
    <s v="M"/>
    <n v="1"/>
    <n v="1222"/>
    <n v="1222"/>
    <x v="3"/>
  </r>
  <r>
    <d v="2021-04-04T00:00:00"/>
    <s v="F10"/>
    <s v="M"/>
    <n v="0"/>
    <n v="649"/>
    <n v="0"/>
    <x v="3"/>
  </r>
  <r>
    <d v="2021-04-04T00:00:00"/>
    <s v="L01"/>
    <s v="M"/>
    <n v="18"/>
    <n v="1800"/>
    <n v="32400"/>
    <x v="3"/>
  </r>
  <r>
    <d v="2021-04-04T00:00:00"/>
    <s v="L02"/>
    <s v="M"/>
    <n v="9"/>
    <n v="345"/>
    <n v="3105"/>
    <x v="3"/>
  </r>
  <r>
    <d v="2021-04-04T00:00:00"/>
    <s v="L03"/>
    <s v="M"/>
    <n v="9"/>
    <n v="350"/>
    <n v="3150"/>
    <x v="3"/>
  </r>
  <r>
    <d v="2021-04-04T00:00:00"/>
    <s v="L04"/>
    <s v="M"/>
    <n v="6"/>
    <n v="1575"/>
    <n v="9450"/>
    <x v="3"/>
  </r>
  <r>
    <d v="2021-04-04T00:00:00"/>
    <s v="L05"/>
    <s v="M"/>
    <n v="2"/>
    <n v="1045"/>
    <n v="2090"/>
    <x v="3"/>
  </r>
  <r>
    <d v="2021-04-04T00:00:00"/>
    <s v="L06"/>
    <s v="M"/>
    <n v="1"/>
    <n v="1186"/>
    <n v="1186"/>
    <x v="3"/>
  </r>
  <r>
    <d v="2021-04-04T00:00:00"/>
    <s v="L07"/>
    <s v="M"/>
    <n v="2"/>
    <n v="374"/>
    <n v="748"/>
    <x v="3"/>
  </r>
  <r>
    <d v="2021-04-04T00:00:00"/>
    <s v="L08"/>
    <s v="M"/>
    <n v="0"/>
    <n v="1500"/>
    <n v="0"/>
    <x v="3"/>
  </r>
  <r>
    <d v="2021-04-04T00:00:00"/>
    <s v="L09"/>
    <s v="M"/>
    <n v="0"/>
    <n v="1800"/>
    <n v="0"/>
    <x v="3"/>
  </r>
  <r>
    <d v="2021-04-04T00:00:00"/>
    <s v="L10"/>
    <s v="M"/>
    <n v="1"/>
    <n v="1477"/>
    <n v="1477"/>
    <x v="3"/>
  </r>
  <r>
    <d v="2021-04-04T00:00:00"/>
    <s v="M01"/>
    <s v="C"/>
    <n v="8"/>
    <n v="210"/>
    <n v="1680"/>
    <x v="3"/>
  </r>
  <r>
    <d v="2021-04-04T00:00:00"/>
    <s v="M02"/>
    <s v="C"/>
    <n v="8"/>
    <n v="199"/>
    <n v="1592"/>
    <x v="3"/>
  </r>
  <r>
    <d v="2021-04-04T00:00:00"/>
    <s v="M03"/>
    <s v="C"/>
    <n v="2"/>
    <n v="322"/>
    <n v="644"/>
    <x v="3"/>
  </r>
  <r>
    <d v="2021-04-04T00:00:00"/>
    <s v="M04"/>
    <s v="C"/>
    <n v="5"/>
    <n v="161"/>
    <n v="805"/>
    <x v="3"/>
  </r>
  <r>
    <d v="2021-04-04T00:00:00"/>
    <s v="M05"/>
    <s v="C"/>
    <n v="2"/>
    <n v="109"/>
    <n v="218"/>
    <x v="3"/>
  </r>
  <r>
    <d v="2021-04-04T00:00:00"/>
    <s v="M06"/>
    <s v="C"/>
    <n v="1"/>
    <n v="122"/>
    <n v="122"/>
    <x v="3"/>
  </r>
  <r>
    <d v="2021-04-04T00:00:00"/>
    <s v="M07"/>
    <s v="C"/>
    <n v="2"/>
    <n v="96"/>
    <n v="192"/>
    <x v="3"/>
  </r>
  <r>
    <d v="2021-04-04T00:00:00"/>
    <s v="M08"/>
    <s v="C"/>
    <n v="1"/>
    <n v="73"/>
    <n v="73"/>
    <x v="3"/>
  </r>
  <r>
    <d v="2021-04-04T00:00:00"/>
    <s v="M09"/>
    <s v="C"/>
    <n v="1"/>
    <n v="225"/>
    <n v="225"/>
    <x v="3"/>
  </r>
  <r>
    <d v="2021-04-04T00:00:00"/>
    <s v="M10"/>
    <s v="C"/>
    <n v="1"/>
    <n v="559"/>
    <n v="559"/>
    <x v="3"/>
  </r>
  <r>
    <d v="2021-04-04T00:00:00"/>
    <s v="F01"/>
    <s v="C"/>
    <n v="24"/>
    <n v="3199"/>
    <n v="76776"/>
    <x v="3"/>
  </r>
  <r>
    <d v="2021-04-04T00:00:00"/>
    <s v="F02"/>
    <s v="C"/>
    <n v="14"/>
    <n v="371"/>
    <n v="5194"/>
    <x v="3"/>
  </r>
  <r>
    <d v="2021-04-04T00:00:00"/>
    <s v="F03"/>
    <s v="C"/>
    <n v="10"/>
    <n v="2300"/>
    <n v="23000"/>
    <x v="3"/>
  </r>
  <r>
    <d v="2021-04-04T00:00:00"/>
    <s v="F04"/>
    <s v="C"/>
    <n v="6"/>
    <n v="499"/>
    <n v="2994"/>
    <x v="3"/>
  </r>
  <r>
    <d v="2021-04-04T00:00:00"/>
    <s v="F05"/>
    <s v="C"/>
    <n v="5"/>
    <n v="299"/>
    <n v="1495"/>
    <x v="3"/>
  </r>
  <r>
    <d v="2021-04-04T00:00:00"/>
    <s v="F06"/>
    <s v="C"/>
    <n v="3"/>
    <n v="901"/>
    <n v="2703"/>
    <x v="3"/>
  </r>
  <r>
    <d v="2021-04-04T00:00:00"/>
    <s v="F07"/>
    <s v="C"/>
    <n v="3"/>
    <n v="929"/>
    <n v="2787"/>
    <x v="3"/>
  </r>
  <r>
    <d v="2021-04-04T00:00:00"/>
    <s v="F08"/>
    <s v="C"/>
    <n v="3"/>
    <n v="1030"/>
    <n v="3090"/>
    <x v="3"/>
  </r>
  <r>
    <d v="2021-04-04T00:00:00"/>
    <s v="F09"/>
    <s v="C"/>
    <n v="2"/>
    <n v="1222"/>
    <n v="2444"/>
    <x v="3"/>
  </r>
  <r>
    <d v="2021-04-04T00:00:00"/>
    <s v="F10"/>
    <s v="C"/>
    <n v="0"/>
    <n v="649"/>
    <n v="0"/>
    <x v="3"/>
  </r>
  <r>
    <d v="2021-04-04T00:00:00"/>
    <s v="L01"/>
    <s v="C"/>
    <n v="9"/>
    <n v="1800"/>
    <n v="16200"/>
    <x v="3"/>
  </r>
  <r>
    <d v="2021-04-04T00:00:00"/>
    <s v="L02"/>
    <s v="C"/>
    <n v="9"/>
    <n v="345"/>
    <n v="3105"/>
    <x v="3"/>
  </r>
  <r>
    <d v="2021-04-04T00:00:00"/>
    <s v="L03"/>
    <s v="C"/>
    <n v="2"/>
    <n v="350"/>
    <n v="700"/>
    <x v="3"/>
  </r>
  <r>
    <d v="2021-04-04T00:00:00"/>
    <s v="L04"/>
    <s v="C"/>
    <n v="2"/>
    <n v="1575"/>
    <n v="3150"/>
    <x v="3"/>
  </r>
  <r>
    <d v="2021-04-04T00:00:00"/>
    <s v="L05"/>
    <s v="C"/>
    <n v="6"/>
    <n v="1045"/>
    <n v="6270"/>
    <x v="3"/>
  </r>
  <r>
    <d v="2021-04-04T00:00:00"/>
    <s v="L06"/>
    <s v="C"/>
    <n v="4"/>
    <n v="1186"/>
    <n v="4744"/>
    <x v="3"/>
  </r>
  <r>
    <d v="2021-04-04T00:00:00"/>
    <s v="L07"/>
    <s v="C"/>
    <n v="3"/>
    <n v="374"/>
    <n v="1122"/>
    <x v="3"/>
  </r>
  <r>
    <d v="2021-04-04T00:00:00"/>
    <s v="L08"/>
    <s v="C"/>
    <n v="1"/>
    <n v="1500"/>
    <n v="1500"/>
    <x v="3"/>
  </r>
  <r>
    <d v="2021-04-04T00:00:00"/>
    <s v="L09"/>
    <s v="C"/>
    <n v="0"/>
    <n v="1800"/>
    <n v="0"/>
    <x v="3"/>
  </r>
  <r>
    <d v="2021-04-04T00:00:00"/>
    <s v="L10"/>
    <s v="C"/>
    <n v="2"/>
    <n v="1477"/>
    <n v="2954"/>
    <x v="3"/>
  </r>
  <r>
    <d v="2021-04-05T00:00:00"/>
    <s v="M01"/>
    <s v="H"/>
    <n v="36"/>
    <n v="210"/>
    <n v="7560"/>
    <x v="4"/>
  </r>
  <r>
    <d v="2021-04-05T00:00:00"/>
    <s v="M02"/>
    <s v="H"/>
    <n v="19"/>
    <n v="199"/>
    <n v="3781"/>
    <x v="4"/>
  </r>
  <r>
    <d v="2021-04-05T00:00:00"/>
    <s v="M03"/>
    <s v="H"/>
    <n v="12"/>
    <n v="322"/>
    <n v="3864"/>
    <x v="4"/>
  </r>
  <r>
    <d v="2021-04-05T00:00:00"/>
    <s v="M04"/>
    <s v="H"/>
    <n v="10"/>
    <n v="161"/>
    <n v="1610"/>
    <x v="4"/>
  </r>
  <r>
    <d v="2021-04-05T00:00:00"/>
    <s v="M05"/>
    <s v="H"/>
    <n v="7"/>
    <n v="109"/>
    <n v="763"/>
    <x v="4"/>
  </r>
  <r>
    <d v="2021-04-05T00:00:00"/>
    <s v="M06"/>
    <s v="H"/>
    <n v="4"/>
    <n v="122"/>
    <n v="488"/>
    <x v="4"/>
  </r>
  <r>
    <d v="2021-04-05T00:00:00"/>
    <s v="M07"/>
    <s v="H"/>
    <n v="4"/>
    <n v="96"/>
    <n v="384"/>
    <x v="4"/>
  </r>
  <r>
    <d v="2021-04-05T00:00:00"/>
    <s v="M08"/>
    <s v="H"/>
    <n v="2"/>
    <n v="73"/>
    <n v="146"/>
    <x v="4"/>
  </r>
  <r>
    <d v="2021-04-05T00:00:00"/>
    <s v="M09"/>
    <s v="H"/>
    <n v="0"/>
    <n v="225"/>
    <n v="0"/>
    <x v="4"/>
  </r>
  <r>
    <d v="2021-04-05T00:00:00"/>
    <s v="M10"/>
    <s v="H"/>
    <n v="1"/>
    <n v="559"/>
    <n v="559"/>
    <x v="4"/>
  </r>
  <r>
    <d v="2021-04-05T00:00:00"/>
    <s v="F01"/>
    <s v="H"/>
    <n v="30"/>
    <n v="3199"/>
    <n v="95970"/>
    <x v="4"/>
  </r>
  <r>
    <d v="2021-04-05T00:00:00"/>
    <s v="F02"/>
    <s v="H"/>
    <n v="15"/>
    <n v="371"/>
    <n v="5565"/>
    <x v="4"/>
  </r>
  <r>
    <d v="2021-04-05T00:00:00"/>
    <s v="F03"/>
    <s v="H"/>
    <n v="12"/>
    <n v="2300"/>
    <n v="27600"/>
    <x v="4"/>
  </r>
  <r>
    <d v="2021-04-05T00:00:00"/>
    <s v="F04"/>
    <s v="H"/>
    <n v="12"/>
    <n v="499"/>
    <n v="5988"/>
    <x v="4"/>
  </r>
  <r>
    <d v="2021-04-05T00:00:00"/>
    <s v="F05"/>
    <s v="H"/>
    <n v="7"/>
    <n v="299"/>
    <n v="2093"/>
    <x v="4"/>
  </r>
  <r>
    <d v="2021-04-05T00:00:00"/>
    <s v="F06"/>
    <s v="H"/>
    <n v="3"/>
    <n v="901"/>
    <n v="2703"/>
    <x v="4"/>
  </r>
  <r>
    <d v="2021-04-05T00:00:00"/>
    <s v="F07"/>
    <s v="H"/>
    <n v="5"/>
    <n v="929"/>
    <n v="4645"/>
    <x v="4"/>
  </r>
  <r>
    <d v="2021-04-05T00:00:00"/>
    <s v="F08"/>
    <s v="H"/>
    <n v="1"/>
    <n v="1030"/>
    <n v="1030"/>
    <x v="4"/>
  </r>
  <r>
    <d v="2021-04-05T00:00:00"/>
    <s v="F09"/>
    <s v="H"/>
    <n v="0"/>
    <n v="1222"/>
    <n v="0"/>
    <x v="4"/>
  </r>
  <r>
    <d v="2021-04-05T00:00:00"/>
    <s v="F10"/>
    <s v="H"/>
    <n v="2"/>
    <n v="649"/>
    <n v="1298"/>
    <x v="4"/>
  </r>
  <r>
    <d v="2021-04-05T00:00:00"/>
    <s v="L01"/>
    <s v="H"/>
    <n v="24"/>
    <n v="1800"/>
    <n v="43200"/>
    <x v="4"/>
  </r>
  <r>
    <d v="2021-04-05T00:00:00"/>
    <s v="L02"/>
    <s v="H"/>
    <n v="19"/>
    <n v="345"/>
    <n v="6555"/>
    <x v="4"/>
  </r>
  <r>
    <d v="2021-04-05T00:00:00"/>
    <s v="L03"/>
    <s v="H"/>
    <n v="12"/>
    <n v="350"/>
    <n v="4200"/>
    <x v="4"/>
  </r>
  <r>
    <d v="2021-04-05T00:00:00"/>
    <s v="L04"/>
    <s v="H"/>
    <n v="7"/>
    <n v="1575"/>
    <n v="11025"/>
    <x v="4"/>
  </r>
  <r>
    <d v="2021-04-05T00:00:00"/>
    <s v="L05"/>
    <s v="H"/>
    <n v="4"/>
    <n v="1045"/>
    <n v="4180"/>
    <x v="4"/>
  </r>
  <r>
    <d v="2021-04-05T00:00:00"/>
    <s v="L06"/>
    <s v="H"/>
    <n v="2"/>
    <n v="1186"/>
    <n v="2372"/>
    <x v="4"/>
  </r>
  <r>
    <d v="2021-04-05T00:00:00"/>
    <s v="L07"/>
    <s v="H"/>
    <n v="2"/>
    <n v="374"/>
    <n v="748"/>
    <x v="4"/>
  </r>
  <r>
    <d v="2021-04-05T00:00:00"/>
    <s v="L08"/>
    <s v="H"/>
    <n v="1"/>
    <n v="1500"/>
    <n v="1500"/>
    <x v="4"/>
  </r>
  <r>
    <d v="2021-04-05T00:00:00"/>
    <s v="L09"/>
    <s v="H"/>
    <n v="0"/>
    <n v="1800"/>
    <n v="0"/>
    <x v="4"/>
  </r>
  <r>
    <d v="2021-04-05T00:00:00"/>
    <s v="L10"/>
    <s v="H"/>
    <n v="0"/>
    <n v="1477"/>
    <n v="0"/>
    <x v="4"/>
  </r>
  <r>
    <d v="2021-04-05T00:00:00"/>
    <s v="M01"/>
    <s v="M"/>
    <n v="24"/>
    <n v="210"/>
    <n v="5040"/>
    <x v="4"/>
  </r>
  <r>
    <d v="2021-04-05T00:00:00"/>
    <s v="M02"/>
    <s v="M"/>
    <n v="11"/>
    <n v="199"/>
    <n v="2189"/>
    <x v="4"/>
  </r>
  <r>
    <d v="2021-04-05T00:00:00"/>
    <s v="M03"/>
    <s v="M"/>
    <n v="8"/>
    <n v="322"/>
    <n v="2576"/>
    <x v="4"/>
  </r>
  <r>
    <d v="2021-04-05T00:00:00"/>
    <s v="M04"/>
    <s v="M"/>
    <n v="8"/>
    <n v="161"/>
    <n v="1288"/>
    <x v="4"/>
  </r>
  <r>
    <d v="2021-04-05T00:00:00"/>
    <s v="M05"/>
    <s v="M"/>
    <n v="4"/>
    <n v="109"/>
    <n v="436"/>
    <x v="4"/>
  </r>
  <r>
    <d v="2021-04-05T00:00:00"/>
    <s v="M06"/>
    <s v="M"/>
    <n v="2"/>
    <n v="122"/>
    <n v="244"/>
    <x v="4"/>
  </r>
  <r>
    <d v="2021-04-05T00:00:00"/>
    <s v="M07"/>
    <s v="M"/>
    <n v="3"/>
    <n v="96"/>
    <n v="288"/>
    <x v="4"/>
  </r>
  <r>
    <d v="2021-04-05T00:00:00"/>
    <s v="M08"/>
    <s v="M"/>
    <n v="1"/>
    <n v="73"/>
    <n v="73"/>
    <x v="4"/>
  </r>
  <r>
    <d v="2021-04-05T00:00:00"/>
    <s v="M09"/>
    <s v="M"/>
    <n v="0"/>
    <n v="225"/>
    <n v="0"/>
    <x v="4"/>
  </r>
  <r>
    <d v="2021-04-05T00:00:00"/>
    <s v="M10"/>
    <s v="M"/>
    <n v="1"/>
    <n v="559"/>
    <n v="559"/>
    <x v="4"/>
  </r>
  <r>
    <d v="2021-04-05T00:00:00"/>
    <s v="F01"/>
    <s v="M"/>
    <n v="21"/>
    <n v="3199"/>
    <n v="67179"/>
    <x v="4"/>
  </r>
  <r>
    <d v="2021-04-05T00:00:00"/>
    <s v="F02"/>
    <s v="M"/>
    <n v="7"/>
    <n v="371"/>
    <n v="2597"/>
    <x v="4"/>
  </r>
  <r>
    <d v="2021-04-05T00:00:00"/>
    <s v="F03"/>
    <s v="M"/>
    <n v="0"/>
    <n v="2300"/>
    <n v="0"/>
    <x v="4"/>
  </r>
  <r>
    <d v="2021-04-05T00:00:00"/>
    <s v="F04"/>
    <s v="M"/>
    <n v="1"/>
    <n v="499"/>
    <n v="499"/>
    <x v="4"/>
  </r>
  <r>
    <d v="2021-04-05T00:00:00"/>
    <s v="F05"/>
    <s v="M"/>
    <n v="3"/>
    <n v="299"/>
    <n v="897"/>
    <x v="4"/>
  </r>
  <r>
    <d v="2021-04-05T00:00:00"/>
    <s v="F06"/>
    <s v="M"/>
    <n v="1"/>
    <n v="901"/>
    <n v="901"/>
    <x v="4"/>
  </r>
  <r>
    <d v="2021-04-05T00:00:00"/>
    <s v="F07"/>
    <s v="M"/>
    <n v="1"/>
    <n v="929"/>
    <n v="929"/>
    <x v="4"/>
  </r>
  <r>
    <d v="2021-04-05T00:00:00"/>
    <s v="F08"/>
    <s v="M"/>
    <n v="0"/>
    <n v="1030"/>
    <n v="0"/>
    <x v="4"/>
  </r>
  <r>
    <d v="2021-04-05T00:00:00"/>
    <s v="F09"/>
    <s v="M"/>
    <n v="0"/>
    <n v="1222"/>
    <n v="0"/>
    <x v="4"/>
  </r>
  <r>
    <d v="2021-04-05T00:00:00"/>
    <s v="F10"/>
    <s v="M"/>
    <n v="1"/>
    <n v="649"/>
    <n v="649"/>
    <x v="4"/>
  </r>
  <r>
    <d v="2021-04-05T00:00:00"/>
    <s v="L01"/>
    <s v="M"/>
    <n v="18"/>
    <n v="1800"/>
    <n v="32400"/>
    <x v="4"/>
  </r>
  <r>
    <d v="2021-04-05T00:00:00"/>
    <s v="L02"/>
    <s v="M"/>
    <n v="14"/>
    <n v="345"/>
    <n v="4830"/>
    <x v="4"/>
  </r>
  <r>
    <d v="2021-04-05T00:00:00"/>
    <s v="L03"/>
    <s v="M"/>
    <n v="7"/>
    <n v="350"/>
    <n v="2450"/>
    <x v="4"/>
  </r>
  <r>
    <d v="2021-04-05T00:00:00"/>
    <s v="L04"/>
    <s v="M"/>
    <n v="5"/>
    <n v="1575"/>
    <n v="7875"/>
    <x v="4"/>
  </r>
  <r>
    <d v="2021-04-05T00:00:00"/>
    <s v="L05"/>
    <s v="M"/>
    <n v="3"/>
    <n v="1045"/>
    <n v="3135"/>
    <x v="4"/>
  </r>
  <r>
    <d v="2021-04-05T00:00:00"/>
    <s v="L06"/>
    <s v="M"/>
    <n v="0"/>
    <n v="1186"/>
    <n v="0"/>
    <x v="4"/>
  </r>
  <r>
    <d v="2021-04-05T00:00:00"/>
    <s v="L07"/>
    <s v="M"/>
    <n v="0"/>
    <n v="374"/>
    <n v="0"/>
    <x v="4"/>
  </r>
  <r>
    <d v="2021-04-05T00:00:00"/>
    <s v="L08"/>
    <s v="M"/>
    <n v="0"/>
    <n v="1500"/>
    <n v="0"/>
    <x v="4"/>
  </r>
  <r>
    <d v="2021-04-05T00:00:00"/>
    <s v="L09"/>
    <s v="M"/>
    <n v="0"/>
    <n v="1800"/>
    <n v="0"/>
    <x v="4"/>
  </r>
  <r>
    <d v="2021-04-05T00:00:00"/>
    <s v="L10"/>
    <s v="M"/>
    <n v="0"/>
    <n v="1477"/>
    <n v="0"/>
    <x v="4"/>
  </r>
  <r>
    <d v="2021-04-05T00:00:00"/>
    <s v="M01"/>
    <s v="C"/>
    <n v="2"/>
    <n v="210"/>
    <n v="420"/>
    <x v="4"/>
  </r>
  <r>
    <d v="2021-04-05T00:00:00"/>
    <s v="M02"/>
    <s v="C"/>
    <n v="5"/>
    <n v="199"/>
    <n v="995"/>
    <x v="4"/>
  </r>
  <r>
    <d v="2021-04-05T00:00:00"/>
    <s v="M03"/>
    <s v="C"/>
    <n v="4"/>
    <n v="322"/>
    <n v="1288"/>
    <x v="4"/>
  </r>
  <r>
    <d v="2021-04-05T00:00:00"/>
    <s v="M04"/>
    <s v="C"/>
    <n v="2"/>
    <n v="161"/>
    <n v="322"/>
    <x v="4"/>
  </r>
  <r>
    <d v="2021-04-05T00:00:00"/>
    <s v="M05"/>
    <s v="C"/>
    <n v="2"/>
    <n v="109"/>
    <n v="218"/>
    <x v="4"/>
  </r>
  <r>
    <d v="2021-04-05T00:00:00"/>
    <s v="M06"/>
    <s v="C"/>
    <n v="2"/>
    <n v="122"/>
    <n v="244"/>
    <x v="4"/>
  </r>
  <r>
    <d v="2021-04-05T00:00:00"/>
    <s v="M07"/>
    <s v="C"/>
    <n v="2"/>
    <n v="96"/>
    <n v="192"/>
    <x v="4"/>
  </r>
  <r>
    <d v="2021-04-05T00:00:00"/>
    <s v="M08"/>
    <s v="C"/>
    <n v="2"/>
    <n v="73"/>
    <n v="146"/>
    <x v="4"/>
  </r>
  <r>
    <d v="2021-04-05T00:00:00"/>
    <s v="M09"/>
    <s v="C"/>
    <n v="1"/>
    <n v="225"/>
    <n v="225"/>
    <x v="4"/>
  </r>
  <r>
    <d v="2021-04-05T00:00:00"/>
    <s v="M10"/>
    <s v="C"/>
    <n v="1"/>
    <n v="559"/>
    <n v="559"/>
    <x v="4"/>
  </r>
  <r>
    <d v="2021-04-05T00:00:00"/>
    <s v="F01"/>
    <s v="C"/>
    <n v="14"/>
    <n v="3199"/>
    <n v="44786"/>
    <x v="4"/>
  </r>
  <r>
    <d v="2021-04-05T00:00:00"/>
    <s v="F02"/>
    <s v="C"/>
    <n v="6"/>
    <n v="371"/>
    <n v="2226"/>
    <x v="4"/>
  </r>
  <r>
    <d v="2021-04-05T00:00:00"/>
    <s v="F03"/>
    <s v="C"/>
    <n v="9"/>
    <n v="2300"/>
    <n v="20700"/>
    <x v="4"/>
  </r>
  <r>
    <d v="2021-04-05T00:00:00"/>
    <s v="F04"/>
    <s v="C"/>
    <n v="7"/>
    <n v="499"/>
    <n v="3493"/>
    <x v="4"/>
  </r>
  <r>
    <d v="2021-04-05T00:00:00"/>
    <s v="F05"/>
    <s v="C"/>
    <n v="3"/>
    <n v="299"/>
    <n v="897"/>
    <x v="4"/>
  </r>
  <r>
    <d v="2021-04-05T00:00:00"/>
    <s v="F06"/>
    <s v="C"/>
    <n v="3"/>
    <n v="901"/>
    <n v="2703"/>
    <x v="4"/>
  </r>
  <r>
    <d v="2021-04-05T00:00:00"/>
    <s v="F07"/>
    <s v="C"/>
    <n v="3"/>
    <n v="929"/>
    <n v="2787"/>
    <x v="4"/>
  </r>
  <r>
    <d v="2021-04-05T00:00:00"/>
    <s v="F08"/>
    <s v="C"/>
    <n v="1"/>
    <n v="1030"/>
    <n v="1030"/>
    <x v="4"/>
  </r>
  <r>
    <d v="2021-04-05T00:00:00"/>
    <s v="F09"/>
    <s v="C"/>
    <n v="1"/>
    <n v="1222"/>
    <n v="1222"/>
    <x v="4"/>
  </r>
  <r>
    <d v="2021-04-05T00:00:00"/>
    <s v="F10"/>
    <s v="C"/>
    <n v="1"/>
    <n v="649"/>
    <n v="649"/>
    <x v="4"/>
  </r>
  <r>
    <d v="2021-04-05T00:00:00"/>
    <s v="L01"/>
    <s v="C"/>
    <n v="13"/>
    <n v="1800"/>
    <n v="23400"/>
    <x v="4"/>
  </r>
  <r>
    <d v="2021-04-05T00:00:00"/>
    <s v="L02"/>
    <s v="C"/>
    <n v="2"/>
    <n v="345"/>
    <n v="690"/>
    <x v="4"/>
  </r>
  <r>
    <d v="2021-04-05T00:00:00"/>
    <s v="L03"/>
    <s v="C"/>
    <n v="1"/>
    <n v="350"/>
    <n v="350"/>
    <x v="4"/>
  </r>
  <r>
    <d v="2021-04-05T00:00:00"/>
    <s v="L04"/>
    <s v="C"/>
    <n v="4"/>
    <n v="1575"/>
    <n v="6300"/>
    <x v="4"/>
  </r>
  <r>
    <d v="2021-04-05T00:00:00"/>
    <s v="L05"/>
    <s v="C"/>
    <n v="3"/>
    <n v="1045"/>
    <n v="3135"/>
    <x v="4"/>
  </r>
  <r>
    <d v="2021-04-05T00:00:00"/>
    <s v="L06"/>
    <s v="C"/>
    <n v="3"/>
    <n v="1186"/>
    <n v="3558"/>
    <x v="4"/>
  </r>
  <r>
    <d v="2021-04-05T00:00:00"/>
    <s v="L07"/>
    <s v="C"/>
    <n v="3"/>
    <n v="374"/>
    <n v="1122"/>
    <x v="4"/>
  </r>
  <r>
    <d v="2021-04-05T00:00:00"/>
    <s v="L08"/>
    <s v="C"/>
    <n v="1"/>
    <n v="1500"/>
    <n v="1500"/>
    <x v="4"/>
  </r>
  <r>
    <d v="2021-04-05T00:00:00"/>
    <s v="L09"/>
    <s v="C"/>
    <n v="2"/>
    <n v="1800"/>
    <n v="3600"/>
    <x v="4"/>
  </r>
  <r>
    <d v="2021-04-05T00:00:00"/>
    <s v="L10"/>
    <s v="C"/>
    <n v="0"/>
    <n v="1477"/>
    <n v="0"/>
    <x v="4"/>
  </r>
  <r>
    <d v="2021-04-06T00:00:00"/>
    <s v="M01"/>
    <s v="H"/>
    <n v="35"/>
    <n v="210"/>
    <n v="7350"/>
    <x v="5"/>
  </r>
  <r>
    <d v="2021-04-06T00:00:00"/>
    <s v="M02"/>
    <s v="H"/>
    <n v="17"/>
    <n v="199"/>
    <n v="3383"/>
    <x v="5"/>
  </r>
  <r>
    <d v="2021-04-06T00:00:00"/>
    <s v="M03"/>
    <s v="H"/>
    <n v="12"/>
    <n v="322"/>
    <n v="3864"/>
    <x v="5"/>
  </r>
  <r>
    <d v="2021-04-06T00:00:00"/>
    <s v="M04"/>
    <s v="H"/>
    <n v="7"/>
    <n v="161"/>
    <n v="1127"/>
    <x v="5"/>
  </r>
  <r>
    <d v="2021-04-06T00:00:00"/>
    <s v="M05"/>
    <s v="H"/>
    <n v="4"/>
    <n v="109"/>
    <n v="436"/>
    <x v="5"/>
  </r>
  <r>
    <d v="2021-04-06T00:00:00"/>
    <s v="M06"/>
    <s v="H"/>
    <n v="6"/>
    <n v="122"/>
    <n v="732"/>
    <x v="5"/>
  </r>
  <r>
    <d v="2021-04-06T00:00:00"/>
    <s v="M07"/>
    <s v="H"/>
    <n v="3"/>
    <n v="96"/>
    <n v="288"/>
    <x v="5"/>
  </r>
  <r>
    <d v="2021-04-06T00:00:00"/>
    <s v="M08"/>
    <s v="H"/>
    <n v="2"/>
    <n v="73"/>
    <n v="146"/>
    <x v="5"/>
  </r>
  <r>
    <d v="2021-04-06T00:00:00"/>
    <s v="M09"/>
    <s v="H"/>
    <n v="1"/>
    <n v="225"/>
    <n v="225"/>
    <x v="5"/>
  </r>
  <r>
    <d v="2021-04-06T00:00:00"/>
    <s v="M10"/>
    <s v="H"/>
    <n v="1"/>
    <n v="559"/>
    <n v="559"/>
    <x v="5"/>
  </r>
  <r>
    <d v="2021-04-06T00:00:00"/>
    <s v="F01"/>
    <s v="H"/>
    <n v="30"/>
    <n v="3199"/>
    <n v="95970"/>
    <x v="5"/>
  </r>
  <r>
    <d v="2021-04-06T00:00:00"/>
    <s v="F02"/>
    <s v="H"/>
    <n v="16"/>
    <n v="371"/>
    <n v="5936"/>
    <x v="5"/>
  </r>
  <r>
    <d v="2021-04-06T00:00:00"/>
    <s v="F03"/>
    <s v="H"/>
    <n v="10"/>
    <n v="2300"/>
    <n v="23000"/>
    <x v="5"/>
  </r>
  <r>
    <d v="2021-04-06T00:00:00"/>
    <s v="F04"/>
    <s v="H"/>
    <n v="7"/>
    <n v="499"/>
    <n v="3493"/>
    <x v="5"/>
  </r>
  <r>
    <d v="2021-04-06T00:00:00"/>
    <s v="F05"/>
    <s v="H"/>
    <n v="6"/>
    <n v="299"/>
    <n v="1794"/>
    <x v="5"/>
  </r>
  <r>
    <d v="2021-04-06T00:00:00"/>
    <s v="F06"/>
    <s v="H"/>
    <n v="3"/>
    <n v="901"/>
    <n v="2703"/>
    <x v="5"/>
  </r>
  <r>
    <d v="2021-04-06T00:00:00"/>
    <s v="F07"/>
    <s v="H"/>
    <n v="4"/>
    <n v="929"/>
    <n v="3716"/>
    <x v="5"/>
  </r>
  <r>
    <d v="2021-04-06T00:00:00"/>
    <s v="F08"/>
    <s v="H"/>
    <n v="0"/>
    <n v="1030"/>
    <n v="0"/>
    <x v="5"/>
  </r>
  <r>
    <d v="2021-04-06T00:00:00"/>
    <s v="F09"/>
    <s v="H"/>
    <n v="0"/>
    <n v="1222"/>
    <n v="0"/>
    <x v="5"/>
  </r>
  <r>
    <d v="2021-04-06T00:00:00"/>
    <s v="F10"/>
    <s v="H"/>
    <n v="2"/>
    <n v="649"/>
    <n v="1298"/>
    <x v="5"/>
  </r>
  <r>
    <d v="2021-04-06T00:00:00"/>
    <s v="L01"/>
    <s v="H"/>
    <n v="33"/>
    <n v="1800"/>
    <n v="59400"/>
    <x v="5"/>
  </r>
  <r>
    <d v="2021-04-06T00:00:00"/>
    <s v="L02"/>
    <s v="H"/>
    <n v="19"/>
    <n v="345"/>
    <n v="6555"/>
    <x v="5"/>
  </r>
  <r>
    <d v="2021-04-06T00:00:00"/>
    <s v="L03"/>
    <s v="H"/>
    <n v="9"/>
    <n v="350"/>
    <n v="3150"/>
    <x v="5"/>
  </r>
  <r>
    <d v="2021-04-06T00:00:00"/>
    <s v="L04"/>
    <s v="H"/>
    <n v="8"/>
    <n v="1575"/>
    <n v="12600"/>
    <x v="5"/>
  </r>
  <r>
    <d v="2021-04-06T00:00:00"/>
    <s v="L05"/>
    <s v="H"/>
    <n v="5"/>
    <n v="1045"/>
    <n v="5225"/>
    <x v="5"/>
  </r>
  <r>
    <d v="2021-04-06T00:00:00"/>
    <s v="L06"/>
    <s v="H"/>
    <n v="2"/>
    <n v="1186"/>
    <n v="2372"/>
    <x v="5"/>
  </r>
  <r>
    <d v="2021-04-06T00:00:00"/>
    <s v="L07"/>
    <s v="H"/>
    <n v="3"/>
    <n v="374"/>
    <n v="1122"/>
    <x v="5"/>
  </r>
  <r>
    <d v="2021-04-06T00:00:00"/>
    <s v="L08"/>
    <s v="H"/>
    <n v="0"/>
    <n v="1500"/>
    <n v="0"/>
    <x v="5"/>
  </r>
  <r>
    <d v="2021-04-06T00:00:00"/>
    <s v="L09"/>
    <s v="H"/>
    <n v="1"/>
    <n v="1800"/>
    <n v="1800"/>
    <x v="5"/>
  </r>
  <r>
    <d v="2021-04-06T00:00:00"/>
    <s v="L10"/>
    <s v="H"/>
    <n v="0"/>
    <n v="1477"/>
    <n v="0"/>
    <x v="5"/>
  </r>
  <r>
    <d v="2021-04-06T00:00:00"/>
    <s v="M01"/>
    <s v="M"/>
    <n v="22"/>
    <n v="210"/>
    <n v="4620"/>
    <x v="5"/>
  </r>
  <r>
    <d v="2021-04-06T00:00:00"/>
    <s v="M02"/>
    <s v="M"/>
    <n v="9"/>
    <n v="199"/>
    <n v="1791"/>
    <x v="5"/>
  </r>
  <r>
    <d v="2021-04-06T00:00:00"/>
    <s v="M03"/>
    <s v="M"/>
    <n v="9"/>
    <n v="322"/>
    <n v="2898"/>
    <x v="5"/>
  </r>
  <r>
    <d v="2021-04-06T00:00:00"/>
    <s v="M04"/>
    <s v="M"/>
    <n v="7"/>
    <n v="161"/>
    <n v="1127"/>
    <x v="5"/>
  </r>
  <r>
    <d v="2021-04-06T00:00:00"/>
    <s v="M05"/>
    <s v="M"/>
    <n v="4"/>
    <n v="109"/>
    <n v="436"/>
    <x v="5"/>
  </r>
  <r>
    <d v="2021-04-06T00:00:00"/>
    <s v="M06"/>
    <s v="M"/>
    <n v="3"/>
    <n v="122"/>
    <n v="366"/>
    <x v="5"/>
  </r>
  <r>
    <d v="2021-04-06T00:00:00"/>
    <s v="M07"/>
    <s v="M"/>
    <n v="2"/>
    <n v="96"/>
    <n v="192"/>
    <x v="5"/>
  </r>
  <r>
    <d v="2021-04-06T00:00:00"/>
    <s v="M08"/>
    <s v="M"/>
    <n v="1"/>
    <n v="73"/>
    <n v="73"/>
    <x v="5"/>
  </r>
  <r>
    <d v="2021-04-06T00:00:00"/>
    <s v="M09"/>
    <s v="M"/>
    <n v="0"/>
    <n v="225"/>
    <n v="0"/>
    <x v="5"/>
  </r>
  <r>
    <d v="2021-04-06T00:00:00"/>
    <s v="M10"/>
    <s v="M"/>
    <n v="1"/>
    <n v="559"/>
    <n v="559"/>
    <x v="5"/>
  </r>
  <r>
    <d v="2021-04-06T00:00:00"/>
    <s v="F01"/>
    <s v="M"/>
    <n v="18"/>
    <n v="3199"/>
    <n v="57582"/>
    <x v="5"/>
  </r>
  <r>
    <d v="2021-04-06T00:00:00"/>
    <s v="F02"/>
    <s v="M"/>
    <n v="3"/>
    <n v="371"/>
    <n v="1113"/>
    <x v="5"/>
  </r>
  <r>
    <d v="2021-04-06T00:00:00"/>
    <s v="F03"/>
    <s v="M"/>
    <n v="6"/>
    <n v="2300"/>
    <n v="13800"/>
    <x v="5"/>
  </r>
  <r>
    <d v="2021-04-06T00:00:00"/>
    <s v="F04"/>
    <s v="M"/>
    <n v="7"/>
    <n v="499"/>
    <n v="3493"/>
    <x v="5"/>
  </r>
  <r>
    <d v="2021-04-06T00:00:00"/>
    <s v="F05"/>
    <s v="M"/>
    <n v="7"/>
    <n v="299"/>
    <n v="2093"/>
    <x v="5"/>
  </r>
  <r>
    <d v="2021-04-06T00:00:00"/>
    <s v="F06"/>
    <s v="M"/>
    <n v="1"/>
    <n v="901"/>
    <n v="901"/>
    <x v="5"/>
  </r>
  <r>
    <d v="2021-04-06T00:00:00"/>
    <s v="F07"/>
    <s v="M"/>
    <n v="3"/>
    <n v="929"/>
    <n v="2787"/>
    <x v="5"/>
  </r>
  <r>
    <d v="2021-04-06T00:00:00"/>
    <s v="F08"/>
    <s v="M"/>
    <n v="0"/>
    <n v="1030"/>
    <n v="0"/>
    <x v="5"/>
  </r>
  <r>
    <d v="2021-04-06T00:00:00"/>
    <s v="F09"/>
    <s v="M"/>
    <n v="0"/>
    <n v="1222"/>
    <n v="0"/>
    <x v="5"/>
  </r>
  <r>
    <d v="2021-04-06T00:00:00"/>
    <s v="F10"/>
    <s v="M"/>
    <n v="1"/>
    <n v="649"/>
    <n v="649"/>
    <x v="5"/>
  </r>
  <r>
    <d v="2021-04-06T00:00:00"/>
    <s v="L01"/>
    <s v="M"/>
    <n v="20"/>
    <n v="1800"/>
    <n v="36000"/>
    <x v="5"/>
  </r>
  <r>
    <d v="2021-04-06T00:00:00"/>
    <s v="L02"/>
    <s v="M"/>
    <n v="10"/>
    <n v="345"/>
    <n v="3450"/>
    <x v="5"/>
  </r>
  <r>
    <d v="2021-04-06T00:00:00"/>
    <s v="L03"/>
    <s v="M"/>
    <n v="7"/>
    <n v="350"/>
    <n v="2450"/>
    <x v="5"/>
  </r>
  <r>
    <d v="2021-04-06T00:00:00"/>
    <s v="L04"/>
    <s v="M"/>
    <n v="6"/>
    <n v="1575"/>
    <n v="9450"/>
    <x v="5"/>
  </r>
  <r>
    <d v="2021-04-06T00:00:00"/>
    <s v="L05"/>
    <s v="M"/>
    <n v="2"/>
    <n v="1045"/>
    <n v="2090"/>
    <x v="5"/>
  </r>
  <r>
    <d v="2021-04-06T00:00:00"/>
    <s v="L06"/>
    <s v="M"/>
    <n v="1"/>
    <n v="1186"/>
    <n v="1186"/>
    <x v="5"/>
  </r>
  <r>
    <d v="2021-04-06T00:00:00"/>
    <s v="L07"/>
    <s v="M"/>
    <n v="0"/>
    <n v="374"/>
    <n v="0"/>
    <x v="5"/>
  </r>
  <r>
    <d v="2021-04-06T00:00:00"/>
    <s v="L08"/>
    <s v="M"/>
    <n v="0"/>
    <n v="1500"/>
    <n v="0"/>
    <x v="5"/>
  </r>
  <r>
    <d v="2021-04-06T00:00:00"/>
    <s v="L09"/>
    <s v="M"/>
    <n v="0"/>
    <n v="1800"/>
    <n v="0"/>
    <x v="5"/>
  </r>
  <r>
    <d v="2021-04-06T00:00:00"/>
    <s v="L10"/>
    <s v="M"/>
    <n v="0"/>
    <n v="1477"/>
    <n v="0"/>
    <x v="5"/>
  </r>
  <r>
    <d v="2021-04-06T00:00:00"/>
    <s v="M01"/>
    <s v="C"/>
    <n v="6"/>
    <n v="210"/>
    <n v="1260"/>
    <x v="5"/>
  </r>
  <r>
    <d v="2021-04-06T00:00:00"/>
    <s v="M02"/>
    <s v="C"/>
    <n v="5"/>
    <n v="199"/>
    <n v="995"/>
    <x v="5"/>
  </r>
  <r>
    <d v="2021-04-06T00:00:00"/>
    <s v="M03"/>
    <s v="C"/>
    <n v="3"/>
    <n v="322"/>
    <n v="966"/>
    <x v="5"/>
  </r>
  <r>
    <d v="2021-04-06T00:00:00"/>
    <s v="M04"/>
    <s v="C"/>
    <n v="5"/>
    <n v="161"/>
    <n v="805"/>
    <x v="5"/>
  </r>
  <r>
    <d v="2021-04-06T00:00:00"/>
    <s v="M05"/>
    <s v="C"/>
    <n v="4"/>
    <n v="109"/>
    <n v="436"/>
    <x v="5"/>
  </r>
  <r>
    <d v="2021-04-06T00:00:00"/>
    <s v="M06"/>
    <s v="C"/>
    <n v="1"/>
    <n v="122"/>
    <n v="122"/>
    <x v="5"/>
  </r>
  <r>
    <d v="2021-04-06T00:00:00"/>
    <s v="M07"/>
    <s v="C"/>
    <n v="1"/>
    <n v="96"/>
    <n v="96"/>
    <x v="5"/>
  </r>
  <r>
    <d v="2021-04-06T00:00:00"/>
    <s v="M08"/>
    <s v="C"/>
    <n v="2"/>
    <n v="73"/>
    <n v="146"/>
    <x v="5"/>
  </r>
  <r>
    <d v="2021-04-06T00:00:00"/>
    <s v="M09"/>
    <s v="C"/>
    <n v="1"/>
    <n v="225"/>
    <n v="225"/>
    <x v="5"/>
  </r>
  <r>
    <d v="2021-04-06T00:00:00"/>
    <s v="M10"/>
    <s v="C"/>
    <n v="1"/>
    <n v="559"/>
    <n v="559"/>
    <x v="5"/>
  </r>
  <r>
    <d v="2021-04-06T00:00:00"/>
    <s v="F01"/>
    <s v="C"/>
    <n v="8"/>
    <n v="3199"/>
    <n v="25592"/>
    <x v="5"/>
  </r>
  <r>
    <d v="2021-04-06T00:00:00"/>
    <s v="F02"/>
    <s v="C"/>
    <n v="11"/>
    <n v="371"/>
    <n v="4081"/>
    <x v="5"/>
  </r>
  <r>
    <d v="2021-04-06T00:00:00"/>
    <s v="F03"/>
    <s v="C"/>
    <n v="7"/>
    <n v="2300"/>
    <n v="16100"/>
    <x v="5"/>
  </r>
  <r>
    <d v="2021-04-06T00:00:00"/>
    <s v="F04"/>
    <s v="C"/>
    <n v="1"/>
    <n v="499"/>
    <n v="499"/>
    <x v="5"/>
  </r>
  <r>
    <d v="2021-04-06T00:00:00"/>
    <s v="F05"/>
    <s v="C"/>
    <n v="2"/>
    <n v="299"/>
    <n v="598"/>
    <x v="5"/>
  </r>
  <r>
    <d v="2021-04-06T00:00:00"/>
    <s v="F06"/>
    <s v="C"/>
    <n v="5"/>
    <n v="901"/>
    <n v="4505"/>
    <x v="5"/>
  </r>
  <r>
    <d v="2021-04-06T00:00:00"/>
    <s v="F07"/>
    <s v="C"/>
    <n v="1"/>
    <n v="929"/>
    <n v="929"/>
    <x v="5"/>
  </r>
  <r>
    <d v="2021-04-06T00:00:00"/>
    <s v="F08"/>
    <s v="C"/>
    <n v="0"/>
    <n v="1030"/>
    <n v="0"/>
    <x v="5"/>
  </r>
  <r>
    <d v="2021-04-06T00:00:00"/>
    <s v="F09"/>
    <s v="C"/>
    <n v="1"/>
    <n v="1222"/>
    <n v="1222"/>
    <x v="5"/>
  </r>
  <r>
    <d v="2021-04-06T00:00:00"/>
    <s v="F10"/>
    <s v="C"/>
    <n v="2"/>
    <n v="649"/>
    <n v="1298"/>
    <x v="5"/>
  </r>
  <r>
    <d v="2021-04-06T00:00:00"/>
    <s v="L01"/>
    <s v="C"/>
    <n v="11"/>
    <n v="1800"/>
    <n v="19800"/>
    <x v="5"/>
  </r>
  <r>
    <d v="2021-04-06T00:00:00"/>
    <s v="L02"/>
    <s v="C"/>
    <n v="5"/>
    <n v="345"/>
    <n v="1725"/>
    <x v="5"/>
  </r>
  <r>
    <d v="2021-04-06T00:00:00"/>
    <s v="L03"/>
    <s v="C"/>
    <n v="5"/>
    <n v="350"/>
    <n v="1750"/>
    <x v="5"/>
  </r>
  <r>
    <d v="2021-04-06T00:00:00"/>
    <s v="L04"/>
    <s v="C"/>
    <n v="5"/>
    <n v="1575"/>
    <n v="7875"/>
    <x v="5"/>
  </r>
  <r>
    <d v="2021-04-06T00:00:00"/>
    <s v="L05"/>
    <s v="C"/>
    <n v="6"/>
    <n v="1045"/>
    <n v="6270"/>
    <x v="5"/>
  </r>
  <r>
    <d v="2021-04-06T00:00:00"/>
    <s v="L06"/>
    <s v="C"/>
    <n v="2"/>
    <n v="1186"/>
    <n v="2372"/>
    <x v="5"/>
  </r>
  <r>
    <d v="2021-04-06T00:00:00"/>
    <s v="L07"/>
    <s v="C"/>
    <n v="4"/>
    <n v="374"/>
    <n v="1496"/>
    <x v="5"/>
  </r>
  <r>
    <d v="2021-04-06T00:00:00"/>
    <s v="L08"/>
    <s v="C"/>
    <n v="2"/>
    <n v="1500"/>
    <n v="3000"/>
    <x v="5"/>
  </r>
  <r>
    <d v="2021-04-06T00:00:00"/>
    <s v="L09"/>
    <s v="C"/>
    <n v="2"/>
    <n v="1800"/>
    <n v="3600"/>
    <x v="5"/>
  </r>
  <r>
    <d v="2021-04-06T00:00:00"/>
    <s v="L10"/>
    <s v="C"/>
    <n v="0"/>
    <n v="1477"/>
    <n v="0"/>
    <x v="5"/>
  </r>
  <r>
    <d v="2021-04-07T00:00:00"/>
    <s v="M01"/>
    <s v="H"/>
    <n v="32"/>
    <n v="210"/>
    <n v="6720"/>
    <x v="6"/>
  </r>
  <r>
    <d v="2021-04-07T00:00:00"/>
    <s v="M02"/>
    <s v="H"/>
    <n v="17"/>
    <n v="199"/>
    <n v="3383"/>
    <x v="6"/>
  </r>
  <r>
    <d v="2021-04-07T00:00:00"/>
    <s v="M03"/>
    <s v="H"/>
    <n v="8"/>
    <n v="322"/>
    <n v="2576"/>
    <x v="6"/>
  </r>
  <r>
    <d v="2021-04-07T00:00:00"/>
    <s v="M04"/>
    <s v="H"/>
    <n v="10"/>
    <n v="161"/>
    <n v="1610"/>
    <x v="6"/>
  </r>
  <r>
    <d v="2021-04-07T00:00:00"/>
    <s v="M05"/>
    <s v="H"/>
    <n v="4"/>
    <n v="109"/>
    <n v="436"/>
    <x v="6"/>
  </r>
  <r>
    <d v="2021-04-07T00:00:00"/>
    <s v="M06"/>
    <s v="H"/>
    <n v="3"/>
    <n v="122"/>
    <n v="366"/>
    <x v="6"/>
  </r>
  <r>
    <d v="2021-04-07T00:00:00"/>
    <s v="M07"/>
    <s v="H"/>
    <n v="3"/>
    <n v="96"/>
    <n v="288"/>
    <x v="6"/>
  </r>
  <r>
    <d v="2021-04-07T00:00:00"/>
    <s v="M08"/>
    <s v="H"/>
    <n v="1"/>
    <n v="73"/>
    <n v="73"/>
    <x v="6"/>
  </r>
  <r>
    <d v="2021-04-07T00:00:00"/>
    <s v="M09"/>
    <s v="H"/>
    <n v="2"/>
    <n v="225"/>
    <n v="450"/>
    <x v="6"/>
  </r>
  <r>
    <d v="2021-04-07T00:00:00"/>
    <s v="M10"/>
    <s v="H"/>
    <n v="0"/>
    <n v="559"/>
    <n v="0"/>
    <x v="6"/>
  </r>
  <r>
    <d v="2021-04-07T00:00:00"/>
    <s v="F01"/>
    <s v="H"/>
    <n v="33"/>
    <n v="3199"/>
    <n v="105567"/>
    <x v="6"/>
  </r>
  <r>
    <d v="2021-04-07T00:00:00"/>
    <s v="F02"/>
    <s v="H"/>
    <n v="16"/>
    <n v="371"/>
    <n v="5936"/>
    <x v="6"/>
  </r>
  <r>
    <d v="2021-04-07T00:00:00"/>
    <s v="F03"/>
    <s v="H"/>
    <n v="10"/>
    <n v="2300"/>
    <n v="23000"/>
    <x v="6"/>
  </r>
  <r>
    <d v="2021-04-07T00:00:00"/>
    <s v="F04"/>
    <s v="H"/>
    <n v="8"/>
    <n v="499"/>
    <n v="3992"/>
    <x v="6"/>
  </r>
  <r>
    <d v="2021-04-07T00:00:00"/>
    <s v="F05"/>
    <s v="H"/>
    <n v="5"/>
    <n v="299"/>
    <n v="1495"/>
    <x v="6"/>
  </r>
  <r>
    <d v="2021-04-07T00:00:00"/>
    <s v="F06"/>
    <s v="H"/>
    <n v="2"/>
    <n v="901"/>
    <n v="1802"/>
    <x v="6"/>
  </r>
  <r>
    <d v="2021-04-07T00:00:00"/>
    <s v="F07"/>
    <s v="H"/>
    <n v="4"/>
    <n v="929"/>
    <n v="3716"/>
    <x v="6"/>
  </r>
  <r>
    <d v="2021-04-07T00:00:00"/>
    <s v="F08"/>
    <s v="H"/>
    <n v="1"/>
    <n v="1030"/>
    <n v="1030"/>
    <x v="6"/>
  </r>
  <r>
    <d v="2021-04-07T00:00:00"/>
    <s v="F09"/>
    <s v="H"/>
    <n v="1"/>
    <n v="1222"/>
    <n v="1222"/>
    <x v="6"/>
  </r>
  <r>
    <d v="2021-04-07T00:00:00"/>
    <s v="F10"/>
    <s v="H"/>
    <n v="1"/>
    <n v="649"/>
    <n v="649"/>
    <x v="6"/>
  </r>
  <r>
    <d v="2021-04-07T00:00:00"/>
    <s v="L01"/>
    <s v="H"/>
    <n v="28"/>
    <n v="1800"/>
    <n v="50400"/>
    <x v="6"/>
  </r>
  <r>
    <d v="2021-04-07T00:00:00"/>
    <s v="L02"/>
    <s v="H"/>
    <n v="13"/>
    <n v="345"/>
    <n v="4485"/>
    <x v="6"/>
  </r>
  <r>
    <d v="2021-04-07T00:00:00"/>
    <s v="L03"/>
    <s v="H"/>
    <n v="11"/>
    <n v="350"/>
    <n v="3850"/>
    <x v="6"/>
  </r>
  <r>
    <d v="2021-04-07T00:00:00"/>
    <s v="L04"/>
    <s v="H"/>
    <n v="10"/>
    <n v="1575"/>
    <n v="15750"/>
    <x v="6"/>
  </r>
  <r>
    <d v="2021-04-07T00:00:00"/>
    <s v="L05"/>
    <s v="H"/>
    <n v="5"/>
    <n v="1045"/>
    <n v="5225"/>
    <x v="6"/>
  </r>
  <r>
    <d v="2021-04-07T00:00:00"/>
    <s v="L06"/>
    <s v="H"/>
    <n v="3"/>
    <n v="1186"/>
    <n v="3558"/>
    <x v="6"/>
  </r>
  <r>
    <d v="2021-04-07T00:00:00"/>
    <s v="L07"/>
    <s v="H"/>
    <n v="3"/>
    <n v="374"/>
    <n v="1122"/>
    <x v="6"/>
  </r>
  <r>
    <d v="2021-04-07T00:00:00"/>
    <s v="L08"/>
    <s v="H"/>
    <n v="2"/>
    <n v="1500"/>
    <n v="3000"/>
    <x v="6"/>
  </r>
  <r>
    <d v="2021-04-07T00:00:00"/>
    <s v="L09"/>
    <s v="H"/>
    <n v="0"/>
    <n v="1800"/>
    <n v="0"/>
    <x v="6"/>
  </r>
  <r>
    <d v="2021-04-07T00:00:00"/>
    <s v="L10"/>
    <s v="H"/>
    <n v="0"/>
    <n v="1477"/>
    <n v="0"/>
    <x v="6"/>
  </r>
  <r>
    <d v="2021-04-07T00:00:00"/>
    <s v="M01"/>
    <s v="M"/>
    <n v="19"/>
    <n v="210"/>
    <n v="3990"/>
    <x v="6"/>
  </r>
  <r>
    <d v="2021-04-07T00:00:00"/>
    <s v="M02"/>
    <s v="M"/>
    <n v="11"/>
    <n v="199"/>
    <n v="2189"/>
    <x v="6"/>
  </r>
  <r>
    <d v="2021-04-07T00:00:00"/>
    <s v="M03"/>
    <s v="M"/>
    <n v="6"/>
    <n v="322"/>
    <n v="1932"/>
    <x v="6"/>
  </r>
  <r>
    <d v="2021-04-07T00:00:00"/>
    <s v="M04"/>
    <s v="M"/>
    <n v="6"/>
    <n v="161"/>
    <n v="966"/>
    <x v="6"/>
  </r>
  <r>
    <d v="2021-04-07T00:00:00"/>
    <s v="M05"/>
    <s v="M"/>
    <n v="3"/>
    <n v="109"/>
    <n v="327"/>
    <x v="6"/>
  </r>
  <r>
    <d v="2021-04-07T00:00:00"/>
    <s v="M06"/>
    <s v="M"/>
    <n v="2"/>
    <n v="122"/>
    <n v="244"/>
    <x v="6"/>
  </r>
  <r>
    <d v="2021-04-07T00:00:00"/>
    <s v="M07"/>
    <s v="M"/>
    <n v="2"/>
    <n v="96"/>
    <n v="192"/>
    <x v="6"/>
  </r>
  <r>
    <d v="2021-04-07T00:00:00"/>
    <s v="M08"/>
    <s v="M"/>
    <n v="0"/>
    <n v="73"/>
    <n v="0"/>
    <x v="6"/>
  </r>
  <r>
    <d v="2021-04-07T00:00:00"/>
    <s v="M09"/>
    <s v="M"/>
    <n v="1"/>
    <n v="225"/>
    <n v="225"/>
    <x v="6"/>
  </r>
  <r>
    <d v="2021-04-07T00:00:00"/>
    <s v="M10"/>
    <s v="M"/>
    <n v="0"/>
    <n v="559"/>
    <n v="0"/>
    <x v="6"/>
  </r>
  <r>
    <d v="2021-04-07T00:00:00"/>
    <s v="F01"/>
    <s v="M"/>
    <n v="2"/>
    <n v="3199"/>
    <n v="6398"/>
    <x v="6"/>
  </r>
  <r>
    <d v="2021-04-07T00:00:00"/>
    <s v="F02"/>
    <s v="M"/>
    <n v="7"/>
    <n v="371"/>
    <n v="2597"/>
    <x v="6"/>
  </r>
  <r>
    <d v="2021-04-07T00:00:00"/>
    <s v="F03"/>
    <s v="M"/>
    <n v="5"/>
    <n v="2300"/>
    <n v="11500"/>
    <x v="6"/>
  </r>
  <r>
    <d v="2021-04-07T00:00:00"/>
    <s v="F04"/>
    <s v="M"/>
    <n v="2"/>
    <n v="499"/>
    <n v="998"/>
    <x v="6"/>
  </r>
  <r>
    <d v="2021-04-07T00:00:00"/>
    <s v="F05"/>
    <s v="M"/>
    <n v="4"/>
    <n v="299"/>
    <n v="1196"/>
    <x v="6"/>
  </r>
  <r>
    <d v="2021-04-07T00:00:00"/>
    <s v="F06"/>
    <s v="M"/>
    <n v="2"/>
    <n v="901"/>
    <n v="1802"/>
    <x v="6"/>
  </r>
  <r>
    <d v="2021-04-07T00:00:00"/>
    <s v="F07"/>
    <s v="M"/>
    <n v="4"/>
    <n v="929"/>
    <n v="3716"/>
    <x v="6"/>
  </r>
  <r>
    <d v="2021-04-07T00:00:00"/>
    <s v="F08"/>
    <s v="M"/>
    <n v="1"/>
    <n v="1030"/>
    <n v="1030"/>
    <x v="6"/>
  </r>
  <r>
    <d v="2021-04-07T00:00:00"/>
    <s v="F09"/>
    <s v="M"/>
    <n v="0"/>
    <n v="1222"/>
    <n v="0"/>
    <x v="6"/>
  </r>
  <r>
    <d v="2021-04-07T00:00:00"/>
    <s v="F10"/>
    <s v="M"/>
    <n v="0"/>
    <n v="649"/>
    <n v="0"/>
    <x v="6"/>
  </r>
  <r>
    <d v="2021-04-07T00:00:00"/>
    <s v="L01"/>
    <s v="M"/>
    <n v="25"/>
    <n v="1800"/>
    <n v="45000"/>
    <x v="6"/>
  </r>
  <r>
    <d v="2021-04-07T00:00:00"/>
    <s v="L02"/>
    <s v="M"/>
    <n v="10"/>
    <n v="345"/>
    <n v="3450"/>
    <x v="6"/>
  </r>
  <r>
    <d v="2021-04-07T00:00:00"/>
    <s v="L03"/>
    <s v="M"/>
    <n v="6"/>
    <n v="350"/>
    <n v="2100"/>
    <x v="6"/>
  </r>
  <r>
    <d v="2021-04-07T00:00:00"/>
    <s v="L04"/>
    <s v="M"/>
    <n v="7"/>
    <n v="1575"/>
    <n v="11025"/>
    <x v="6"/>
  </r>
  <r>
    <d v="2021-04-07T00:00:00"/>
    <s v="L05"/>
    <s v="M"/>
    <n v="5"/>
    <n v="1045"/>
    <n v="5225"/>
    <x v="6"/>
  </r>
  <r>
    <d v="2021-04-07T00:00:00"/>
    <s v="L06"/>
    <s v="M"/>
    <n v="2"/>
    <n v="1186"/>
    <n v="2372"/>
    <x v="6"/>
  </r>
  <r>
    <d v="2021-04-07T00:00:00"/>
    <s v="L07"/>
    <s v="M"/>
    <n v="0"/>
    <n v="374"/>
    <n v="0"/>
    <x v="6"/>
  </r>
  <r>
    <d v="2021-04-07T00:00:00"/>
    <s v="L08"/>
    <s v="M"/>
    <n v="1"/>
    <n v="1500"/>
    <n v="1500"/>
    <x v="6"/>
  </r>
  <r>
    <d v="2021-04-07T00:00:00"/>
    <s v="L09"/>
    <s v="M"/>
    <n v="0"/>
    <n v="1800"/>
    <n v="0"/>
    <x v="6"/>
  </r>
  <r>
    <d v="2021-04-07T00:00:00"/>
    <s v="L10"/>
    <s v="M"/>
    <n v="0"/>
    <n v="1477"/>
    <n v="0"/>
    <x v="6"/>
  </r>
  <r>
    <d v="2021-04-07T00:00:00"/>
    <s v="M01"/>
    <s v="C"/>
    <n v="11"/>
    <n v="210"/>
    <n v="2310"/>
    <x v="6"/>
  </r>
  <r>
    <d v="2021-04-07T00:00:00"/>
    <s v="M02"/>
    <s v="C"/>
    <n v="1"/>
    <n v="199"/>
    <n v="199"/>
    <x v="6"/>
  </r>
  <r>
    <d v="2021-04-07T00:00:00"/>
    <s v="M03"/>
    <s v="C"/>
    <n v="6"/>
    <n v="322"/>
    <n v="1932"/>
    <x v="6"/>
  </r>
  <r>
    <d v="2021-04-07T00:00:00"/>
    <s v="M04"/>
    <s v="C"/>
    <n v="3"/>
    <n v="161"/>
    <n v="483"/>
    <x v="6"/>
  </r>
  <r>
    <d v="2021-04-07T00:00:00"/>
    <s v="M05"/>
    <s v="C"/>
    <n v="3"/>
    <n v="109"/>
    <n v="327"/>
    <x v="6"/>
  </r>
  <r>
    <d v="2021-04-07T00:00:00"/>
    <s v="M06"/>
    <s v="C"/>
    <n v="2"/>
    <n v="122"/>
    <n v="244"/>
    <x v="6"/>
  </r>
  <r>
    <d v="2021-04-07T00:00:00"/>
    <s v="M07"/>
    <s v="C"/>
    <n v="2"/>
    <n v="96"/>
    <n v="192"/>
    <x v="6"/>
  </r>
  <r>
    <d v="2021-04-07T00:00:00"/>
    <s v="M08"/>
    <s v="C"/>
    <n v="2"/>
    <n v="73"/>
    <n v="146"/>
    <x v="6"/>
  </r>
  <r>
    <d v="2021-04-07T00:00:00"/>
    <s v="M09"/>
    <s v="C"/>
    <n v="2"/>
    <n v="225"/>
    <n v="450"/>
    <x v="6"/>
  </r>
  <r>
    <d v="2021-04-07T00:00:00"/>
    <s v="M10"/>
    <s v="C"/>
    <n v="2"/>
    <n v="559"/>
    <n v="1118"/>
    <x v="6"/>
  </r>
  <r>
    <d v="2021-04-07T00:00:00"/>
    <s v="F01"/>
    <s v="C"/>
    <n v="21"/>
    <n v="3199"/>
    <n v="67179"/>
    <x v="6"/>
  </r>
  <r>
    <d v="2021-04-07T00:00:00"/>
    <s v="F02"/>
    <s v="C"/>
    <n v="9"/>
    <n v="371"/>
    <n v="3339"/>
    <x v="6"/>
  </r>
  <r>
    <d v="2021-04-07T00:00:00"/>
    <s v="F03"/>
    <s v="C"/>
    <n v="10"/>
    <n v="2300"/>
    <n v="23000"/>
    <x v="6"/>
  </r>
  <r>
    <d v="2021-04-07T00:00:00"/>
    <s v="F04"/>
    <s v="C"/>
    <n v="10"/>
    <n v="499"/>
    <n v="4990"/>
    <x v="6"/>
  </r>
  <r>
    <d v="2021-04-07T00:00:00"/>
    <s v="F05"/>
    <s v="C"/>
    <n v="1"/>
    <n v="299"/>
    <n v="299"/>
    <x v="6"/>
  </r>
  <r>
    <d v="2021-04-07T00:00:00"/>
    <s v="F06"/>
    <s v="C"/>
    <n v="2"/>
    <n v="901"/>
    <n v="1802"/>
    <x v="6"/>
  </r>
  <r>
    <d v="2021-04-07T00:00:00"/>
    <s v="F07"/>
    <s v="C"/>
    <n v="1"/>
    <n v="929"/>
    <n v="929"/>
    <x v="6"/>
  </r>
  <r>
    <d v="2021-04-07T00:00:00"/>
    <s v="F08"/>
    <s v="C"/>
    <n v="1"/>
    <n v="1030"/>
    <n v="1030"/>
    <x v="6"/>
  </r>
  <r>
    <d v="2021-04-07T00:00:00"/>
    <s v="F09"/>
    <s v="C"/>
    <n v="3"/>
    <n v="1222"/>
    <n v="3666"/>
    <x v="6"/>
  </r>
  <r>
    <d v="2021-04-07T00:00:00"/>
    <s v="F10"/>
    <s v="C"/>
    <n v="2"/>
    <n v="649"/>
    <n v="1298"/>
    <x v="6"/>
  </r>
  <r>
    <d v="2021-04-07T00:00:00"/>
    <s v="L01"/>
    <s v="C"/>
    <n v="11"/>
    <n v="1800"/>
    <n v="19800"/>
    <x v="6"/>
  </r>
  <r>
    <d v="2021-04-07T00:00:00"/>
    <s v="L02"/>
    <s v="C"/>
    <n v="11"/>
    <n v="345"/>
    <n v="3795"/>
    <x v="6"/>
  </r>
  <r>
    <d v="2021-04-07T00:00:00"/>
    <s v="L03"/>
    <s v="C"/>
    <n v="6"/>
    <n v="350"/>
    <n v="2100"/>
    <x v="6"/>
  </r>
  <r>
    <d v="2021-04-07T00:00:00"/>
    <s v="L04"/>
    <s v="C"/>
    <n v="2"/>
    <n v="1575"/>
    <n v="3150"/>
    <x v="6"/>
  </r>
  <r>
    <d v="2021-04-07T00:00:00"/>
    <s v="L05"/>
    <s v="C"/>
    <n v="2"/>
    <n v="1045"/>
    <n v="2090"/>
    <x v="6"/>
  </r>
  <r>
    <d v="2021-04-07T00:00:00"/>
    <s v="L06"/>
    <s v="C"/>
    <n v="3"/>
    <n v="1186"/>
    <n v="3558"/>
    <x v="6"/>
  </r>
  <r>
    <d v="2021-04-07T00:00:00"/>
    <s v="L07"/>
    <s v="C"/>
    <n v="3"/>
    <n v="374"/>
    <n v="1122"/>
    <x v="6"/>
  </r>
  <r>
    <d v="2021-04-07T00:00:00"/>
    <s v="L08"/>
    <s v="C"/>
    <n v="2"/>
    <n v="1500"/>
    <n v="3000"/>
    <x v="6"/>
  </r>
  <r>
    <d v="2021-04-07T00:00:00"/>
    <s v="L09"/>
    <s v="C"/>
    <n v="1"/>
    <n v="1800"/>
    <n v="1800"/>
    <x v="6"/>
  </r>
  <r>
    <d v="2021-04-07T00:00:00"/>
    <s v="L10"/>
    <s v="C"/>
    <n v="0"/>
    <n v="1477"/>
    <n v="0"/>
    <x v="6"/>
  </r>
  <r>
    <d v="2021-04-08T00:00:00"/>
    <s v="M01"/>
    <s v="H"/>
    <n v="28"/>
    <n v="210"/>
    <n v="5880"/>
    <x v="0"/>
  </r>
  <r>
    <d v="2021-04-08T00:00:00"/>
    <s v="M02"/>
    <s v="H"/>
    <n v="13"/>
    <n v="199"/>
    <n v="2587"/>
    <x v="0"/>
  </r>
  <r>
    <d v="2021-04-08T00:00:00"/>
    <s v="M03"/>
    <s v="H"/>
    <n v="11"/>
    <n v="322"/>
    <n v="3542"/>
    <x v="0"/>
  </r>
  <r>
    <d v="2021-04-08T00:00:00"/>
    <s v="M04"/>
    <s v="H"/>
    <n v="7"/>
    <n v="161"/>
    <n v="1127"/>
    <x v="0"/>
  </r>
  <r>
    <d v="2021-04-08T00:00:00"/>
    <s v="M05"/>
    <s v="H"/>
    <n v="5"/>
    <n v="109"/>
    <n v="545"/>
    <x v="0"/>
  </r>
  <r>
    <d v="2021-04-08T00:00:00"/>
    <s v="M06"/>
    <s v="H"/>
    <n v="2"/>
    <n v="122"/>
    <n v="244"/>
    <x v="0"/>
  </r>
  <r>
    <d v="2021-04-08T00:00:00"/>
    <s v="M07"/>
    <s v="H"/>
    <n v="4"/>
    <n v="96"/>
    <n v="384"/>
    <x v="0"/>
  </r>
  <r>
    <d v="2021-04-08T00:00:00"/>
    <s v="M08"/>
    <s v="H"/>
    <n v="2"/>
    <n v="73"/>
    <n v="146"/>
    <x v="0"/>
  </r>
  <r>
    <d v="2021-04-08T00:00:00"/>
    <s v="M09"/>
    <s v="H"/>
    <n v="0"/>
    <n v="225"/>
    <n v="0"/>
    <x v="0"/>
  </r>
  <r>
    <d v="2021-04-08T00:00:00"/>
    <s v="M10"/>
    <s v="H"/>
    <n v="0"/>
    <n v="559"/>
    <n v="0"/>
    <x v="0"/>
  </r>
  <r>
    <d v="2021-04-08T00:00:00"/>
    <s v="F01"/>
    <s v="H"/>
    <n v="34"/>
    <n v="3199"/>
    <n v="108766"/>
    <x v="0"/>
  </r>
  <r>
    <d v="2021-04-08T00:00:00"/>
    <s v="F02"/>
    <s v="H"/>
    <n v="12"/>
    <n v="371"/>
    <n v="4452"/>
    <x v="0"/>
  </r>
  <r>
    <d v="2021-04-08T00:00:00"/>
    <s v="F03"/>
    <s v="H"/>
    <n v="13"/>
    <n v="2300"/>
    <n v="29900"/>
    <x v="0"/>
  </r>
  <r>
    <d v="2021-04-08T00:00:00"/>
    <s v="F04"/>
    <s v="H"/>
    <n v="12"/>
    <n v="499"/>
    <n v="5988"/>
    <x v="0"/>
  </r>
  <r>
    <d v="2021-04-08T00:00:00"/>
    <s v="F05"/>
    <s v="H"/>
    <n v="5"/>
    <n v="299"/>
    <n v="1495"/>
    <x v="0"/>
  </r>
  <r>
    <d v="2021-04-08T00:00:00"/>
    <s v="F06"/>
    <s v="H"/>
    <n v="2"/>
    <n v="901"/>
    <n v="1802"/>
    <x v="0"/>
  </r>
  <r>
    <d v="2021-04-08T00:00:00"/>
    <s v="F07"/>
    <s v="H"/>
    <n v="3"/>
    <n v="929"/>
    <n v="2787"/>
    <x v="0"/>
  </r>
  <r>
    <d v="2021-04-08T00:00:00"/>
    <s v="F08"/>
    <s v="H"/>
    <n v="0"/>
    <n v="1030"/>
    <n v="0"/>
    <x v="0"/>
  </r>
  <r>
    <d v="2021-04-08T00:00:00"/>
    <s v="F09"/>
    <s v="H"/>
    <n v="2"/>
    <n v="1222"/>
    <n v="2444"/>
    <x v="0"/>
  </r>
  <r>
    <d v="2021-04-08T00:00:00"/>
    <s v="F10"/>
    <s v="H"/>
    <n v="1"/>
    <n v="649"/>
    <n v="649"/>
    <x v="0"/>
  </r>
  <r>
    <d v="2021-04-08T00:00:00"/>
    <s v="L01"/>
    <s v="H"/>
    <n v="30"/>
    <n v="1800"/>
    <n v="54000"/>
    <x v="0"/>
  </r>
  <r>
    <d v="2021-04-08T00:00:00"/>
    <s v="L02"/>
    <s v="H"/>
    <n v="12"/>
    <n v="345"/>
    <n v="4140"/>
    <x v="0"/>
  </r>
  <r>
    <d v="2021-04-08T00:00:00"/>
    <s v="L03"/>
    <s v="H"/>
    <n v="10"/>
    <n v="350"/>
    <n v="3500"/>
    <x v="0"/>
  </r>
  <r>
    <d v="2021-04-08T00:00:00"/>
    <s v="L04"/>
    <s v="H"/>
    <n v="10"/>
    <n v="1575"/>
    <n v="15750"/>
    <x v="0"/>
  </r>
  <r>
    <d v="2021-04-08T00:00:00"/>
    <s v="L05"/>
    <s v="H"/>
    <n v="7"/>
    <n v="1045"/>
    <n v="7315"/>
    <x v="0"/>
  </r>
  <r>
    <d v="2021-04-08T00:00:00"/>
    <s v="L06"/>
    <s v="H"/>
    <n v="2"/>
    <n v="1186"/>
    <n v="2372"/>
    <x v="0"/>
  </r>
  <r>
    <d v="2021-04-08T00:00:00"/>
    <s v="L07"/>
    <s v="H"/>
    <n v="4"/>
    <n v="374"/>
    <n v="1496"/>
    <x v="0"/>
  </r>
  <r>
    <d v="2021-04-08T00:00:00"/>
    <s v="L08"/>
    <s v="H"/>
    <n v="0"/>
    <n v="1500"/>
    <n v="0"/>
    <x v="0"/>
  </r>
  <r>
    <d v="2021-04-08T00:00:00"/>
    <s v="L09"/>
    <s v="H"/>
    <n v="2"/>
    <n v="1800"/>
    <n v="3600"/>
    <x v="0"/>
  </r>
  <r>
    <d v="2021-04-08T00:00:00"/>
    <s v="L10"/>
    <s v="H"/>
    <n v="0"/>
    <n v="1477"/>
    <n v="0"/>
    <x v="0"/>
  </r>
  <r>
    <d v="2021-04-08T00:00:00"/>
    <s v="M01"/>
    <s v="M"/>
    <n v="18"/>
    <n v="210"/>
    <n v="3780"/>
    <x v="0"/>
  </r>
  <r>
    <d v="2021-04-08T00:00:00"/>
    <s v="M02"/>
    <s v="M"/>
    <n v="9"/>
    <n v="199"/>
    <n v="1791"/>
    <x v="0"/>
  </r>
  <r>
    <d v="2021-04-08T00:00:00"/>
    <s v="M03"/>
    <s v="M"/>
    <n v="8"/>
    <n v="322"/>
    <n v="2576"/>
    <x v="0"/>
  </r>
  <r>
    <d v="2021-04-08T00:00:00"/>
    <s v="M04"/>
    <s v="M"/>
    <n v="6"/>
    <n v="161"/>
    <n v="966"/>
    <x v="0"/>
  </r>
  <r>
    <d v="2021-04-08T00:00:00"/>
    <s v="M05"/>
    <s v="M"/>
    <n v="3"/>
    <n v="109"/>
    <n v="327"/>
    <x v="0"/>
  </r>
  <r>
    <d v="2021-04-08T00:00:00"/>
    <s v="M06"/>
    <s v="M"/>
    <n v="2"/>
    <n v="122"/>
    <n v="244"/>
    <x v="0"/>
  </r>
  <r>
    <d v="2021-04-08T00:00:00"/>
    <s v="M07"/>
    <s v="M"/>
    <n v="2"/>
    <n v="96"/>
    <n v="192"/>
    <x v="0"/>
  </r>
  <r>
    <d v="2021-04-08T00:00:00"/>
    <s v="M08"/>
    <s v="M"/>
    <n v="1"/>
    <n v="73"/>
    <n v="73"/>
    <x v="0"/>
  </r>
  <r>
    <d v="2021-04-08T00:00:00"/>
    <s v="M09"/>
    <s v="M"/>
    <n v="0"/>
    <n v="225"/>
    <n v="0"/>
    <x v="0"/>
  </r>
  <r>
    <d v="2021-04-08T00:00:00"/>
    <s v="M10"/>
    <s v="M"/>
    <n v="0"/>
    <n v="559"/>
    <n v="0"/>
    <x v="0"/>
  </r>
  <r>
    <d v="2021-04-08T00:00:00"/>
    <s v="F01"/>
    <s v="M"/>
    <n v="24"/>
    <n v="3199"/>
    <n v="76776"/>
    <x v="0"/>
  </r>
  <r>
    <d v="2021-04-08T00:00:00"/>
    <s v="F02"/>
    <s v="M"/>
    <n v="3"/>
    <n v="371"/>
    <n v="1113"/>
    <x v="0"/>
  </r>
  <r>
    <d v="2021-04-08T00:00:00"/>
    <s v="F03"/>
    <s v="M"/>
    <n v="0"/>
    <n v="2300"/>
    <n v="0"/>
    <x v="0"/>
  </r>
  <r>
    <d v="2021-04-08T00:00:00"/>
    <s v="F04"/>
    <s v="M"/>
    <n v="7"/>
    <n v="499"/>
    <n v="3493"/>
    <x v="0"/>
  </r>
  <r>
    <d v="2021-04-08T00:00:00"/>
    <s v="F05"/>
    <s v="M"/>
    <n v="2"/>
    <n v="299"/>
    <n v="598"/>
    <x v="0"/>
  </r>
  <r>
    <d v="2021-04-08T00:00:00"/>
    <s v="F06"/>
    <s v="M"/>
    <n v="0"/>
    <n v="901"/>
    <n v="0"/>
    <x v="0"/>
  </r>
  <r>
    <d v="2021-04-08T00:00:00"/>
    <s v="F07"/>
    <s v="M"/>
    <n v="2"/>
    <n v="929"/>
    <n v="1858"/>
    <x v="0"/>
  </r>
  <r>
    <d v="2021-04-08T00:00:00"/>
    <s v="F08"/>
    <s v="M"/>
    <n v="0"/>
    <n v="1030"/>
    <n v="0"/>
    <x v="0"/>
  </r>
  <r>
    <d v="2021-04-08T00:00:00"/>
    <s v="F09"/>
    <s v="M"/>
    <n v="0"/>
    <n v="1222"/>
    <n v="0"/>
    <x v="0"/>
  </r>
  <r>
    <d v="2021-04-08T00:00:00"/>
    <s v="F10"/>
    <s v="M"/>
    <n v="0"/>
    <n v="649"/>
    <n v="0"/>
    <x v="0"/>
  </r>
  <r>
    <d v="2021-04-08T00:00:00"/>
    <s v="L01"/>
    <s v="M"/>
    <n v="22"/>
    <n v="1800"/>
    <n v="39600"/>
    <x v="0"/>
  </r>
  <r>
    <d v="2021-04-08T00:00:00"/>
    <s v="L02"/>
    <s v="M"/>
    <n v="10"/>
    <n v="345"/>
    <n v="3450"/>
    <x v="0"/>
  </r>
  <r>
    <d v="2021-04-08T00:00:00"/>
    <s v="L03"/>
    <s v="M"/>
    <n v="9"/>
    <n v="350"/>
    <n v="3150"/>
    <x v="0"/>
  </r>
  <r>
    <d v="2021-04-08T00:00:00"/>
    <s v="L04"/>
    <s v="M"/>
    <n v="6"/>
    <n v="1575"/>
    <n v="9450"/>
    <x v="0"/>
  </r>
  <r>
    <d v="2021-04-08T00:00:00"/>
    <s v="L05"/>
    <s v="M"/>
    <n v="1"/>
    <n v="1045"/>
    <n v="1045"/>
    <x v="0"/>
  </r>
  <r>
    <d v="2021-04-08T00:00:00"/>
    <s v="L06"/>
    <s v="M"/>
    <n v="1"/>
    <n v="1186"/>
    <n v="1186"/>
    <x v="0"/>
  </r>
  <r>
    <d v="2021-04-08T00:00:00"/>
    <s v="L07"/>
    <s v="M"/>
    <n v="0"/>
    <n v="374"/>
    <n v="0"/>
    <x v="0"/>
  </r>
  <r>
    <d v="2021-04-08T00:00:00"/>
    <s v="L08"/>
    <s v="M"/>
    <n v="0"/>
    <n v="1500"/>
    <n v="0"/>
    <x v="0"/>
  </r>
  <r>
    <d v="2021-04-08T00:00:00"/>
    <s v="L09"/>
    <s v="M"/>
    <n v="1"/>
    <n v="1800"/>
    <n v="1800"/>
    <x v="0"/>
  </r>
  <r>
    <d v="2021-04-08T00:00:00"/>
    <s v="L10"/>
    <s v="M"/>
    <n v="0"/>
    <n v="1477"/>
    <n v="0"/>
    <x v="0"/>
  </r>
  <r>
    <d v="2021-04-08T00:00:00"/>
    <s v="M01"/>
    <s v="C"/>
    <n v="13"/>
    <n v="210"/>
    <n v="2730"/>
    <x v="0"/>
  </r>
  <r>
    <d v="2021-04-08T00:00:00"/>
    <s v="M02"/>
    <s v="C"/>
    <n v="6"/>
    <n v="199"/>
    <n v="1194"/>
    <x v="0"/>
  </r>
  <r>
    <d v="2021-04-08T00:00:00"/>
    <s v="M03"/>
    <s v="C"/>
    <n v="6"/>
    <n v="322"/>
    <n v="1932"/>
    <x v="0"/>
  </r>
  <r>
    <d v="2021-04-08T00:00:00"/>
    <s v="M04"/>
    <s v="C"/>
    <n v="4"/>
    <n v="161"/>
    <n v="644"/>
    <x v="0"/>
  </r>
  <r>
    <d v="2021-04-08T00:00:00"/>
    <s v="M05"/>
    <s v="C"/>
    <n v="5"/>
    <n v="109"/>
    <n v="545"/>
    <x v="0"/>
  </r>
  <r>
    <d v="2021-04-08T00:00:00"/>
    <s v="M06"/>
    <s v="C"/>
    <n v="2"/>
    <n v="122"/>
    <n v="244"/>
    <x v="0"/>
  </r>
  <r>
    <d v="2021-04-08T00:00:00"/>
    <s v="M07"/>
    <s v="C"/>
    <n v="2"/>
    <n v="96"/>
    <n v="192"/>
    <x v="0"/>
  </r>
  <r>
    <d v="2021-04-08T00:00:00"/>
    <s v="M08"/>
    <s v="C"/>
    <n v="1"/>
    <n v="73"/>
    <n v="73"/>
    <x v="0"/>
  </r>
  <r>
    <d v="2021-04-08T00:00:00"/>
    <s v="M09"/>
    <s v="C"/>
    <n v="1"/>
    <n v="225"/>
    <n v="225"/>
    <x v="0"/>
  </r>
  <r>
    <d v="2021-04-08T00:00:00"/>
    <s v="M10"/>
    <s v="C"/>
    <n v="0"/>
    <n v="559"/>
    <n v="0"/>
    <x v="0"/>
  </r>
  <r>
    <d v="2021-04-08T00:00:00"/>
    <s v="F01"/>
    <s v="C"/>
    <n v="1"/>
    <n v="3199"/>
    <n v="3199"/>
    <x v="0"/>
  </r>
  <r>
    <d v="2021-04-08T00:00:00"/>
    <s v="F02"/>
    <s v="C"/>
    <n v="10"/>
    <n v="371"/>
    <n v="3710"/>
    <x v="0"/>
  </r>
  <r>
    <d v="2021-04-08T00:00:00"/>
    <s v="F03"/>
    <s v="C"/>
    <n v="10"/>
    <n v="2300"/>
    <n v="23000"/>
    <x v="0"/>
  </r>
  <r>
    <d v="2021-04-08T00:00:00"/>
    <s v="F04"/>
    <s v="C"/>
    <n v="1"/>
    <n v="499"/>
    <n v="499"/>
    <x v="0"/>
  </r>
  <r>
    <d v="2021-04-08T00:00:00"/>
    <s v="F05"/>
    <s v="C"/>
    <n v="4"/>
    <n v="299"/>
    <n v="1196"/>
    <x v="0"/>
  </r>
  <r>
    <d v="2021-04-08T00:00:00"/>
    <s v="F06"/>
    <s v="C"/>
    <n v="3"/>
    <n v="901"/>
    <n v="2703"/>
    <x v="0"/>
  </r>
  <r>
    <d v="2021-04-08T00:00:00"/>
    <s v="F07"/>
    <s v="C"/>
    <n v="2"/>
    <n v="929"/>
    <n v="1858"/>
    <x v="0"/>
  </r>
  <r>
    <d v="2021-04-08T00:00:00"/>
    <s v="F08"/>
    <s v="C"/>
    <n v="1"/>
    <n v="1030"/>
    <n v="1030"/>
    <x v="0"/>
  </r>
  <r>
    <d v="2021-04-08T00:00:00"/>
    <s v="F09"/>
    <s v="C"/>
    <n v="2"/>
    <n v="1222"/>
    <n v="2444"/>
    <x v="0"/>
  </r>
  <r>
    <d v="2021-04-08T00:00:00"/>
    <s v="F10"/>
    <s v="C"/>
    <n v="2"/>
    <n v="649"/>
    <n v="1298"/>
    <x v="0"/>
  </r>
  <r>
    <d v="2021-04-08T00:00:00"/>
    <s v="L01"/>
    <s v="C"/>
    <n v="6"/>
    <n v="1800"/>
    <n v="10800"/>
    <x v="0"/>
  </r>
  <r>
    <d v="2021-04-08T00:00:00"/>
    <s v="L02"/>
    <s v="C"/>
    <n v="8"/>
    <n v="345"/>
    <n v="2760"/>
    <x v="0"/>
  </r>
  <r>
    <d v="2021-04-08T00:00:00"/>
    <s v="L03"/>
    <s v="C"/>
    <n v="6"/>
    <n v="350"/>
    <n v="2100"/>
    <x v="0"/>
  </r>
  <r>
    <d v="2021-04-08T00:00:00"/>
    <s v="L04"/>
    <s v="C"/>
    <n v="2"/>
    <n v="1575"/>
    <n v="3150"/>
    <x v="0"/>
  </r>
  <r>
    <d v="2021-04-08T00:00:00"/>
    <s v="L05"/>
    <s v="C"/>
    <n v="5"/>
    <n v="1045"/>
    <n v="5225"/>
    <x v="0"/>
  </r>
  <r>
    <d v="2021-04-08T00:00:00"/>
    <s v="L06"/>
    <s v="C"/>
    <n v="2"/>
    <n v="1186"/>
    <n v="2372"/>
    <x v="0"/>
  </r>
  <r>
    <d v="2021-04-08T00:00:00"/>
    <s v="L07"/>
    <s v="C"/>
    <n v="4"/>
    <n v="374"/>
    <n v="1496"/>
    <x v="0"/>
  </r>
  <r>
    <d v="2021-04-08T00:00:00"/>
    <s v="L08"/>
    <s v="C"/>
    <n v="1"/>
    <n v="1500"/>
    <n v="1500"/>
    <x v="0"/>
  </r>
  <r>
    <d v="2021-04-08T00:00:00"/>
    <s v="L09"/>
    <s v="C"/>
    <n v="2"/>
    <n v="1800"/>
    <n v="3600"/>
    <x v="0"/>
  </r>
  <r>
    <d v="2021-04-08T00:00:00"/>
    <s v="L10"/>
    <s v="C"/>
    <n v="1"/>
    <n v="1477"/>
    <n v="1477"/>
    <x v="0"/>
  </r>
  <r>
    <d v="2021-04-09T00:00:00"/>
    <s v="M01"/>
    <s v="H"/>
    <n v="27"/>
    <n v="210"/>
    <n v="5670"/>
    <x v="1"/>
  </r>
  <r>
    <d v="2021-04-09T00:00:00"/>
    <s v="M02"/>
    <s v="H"/>
    <n v="16"/>
    <n v="199"/>
    <n v="3184"/>
    <x v="1"/>
  </r>
  <r>
    <d v="2021-04-09T00:00:00"/>
    <s v="M03"/>
    <s v="H"/>
    <n v="11"/>
    <n v="322"/>
    <n v="3542"/>
    <x v="1"/>
  </r>
  <r>
    <d v="2021-04-09T00:00:00"/>
    <s v="M04"/>
    <s v="H"/>
    <n v="8"/>
    <n v="161"/>
    <n v="1288"/>
    <x v="1"/>
  </r>
  <r>
    <d v="2021-04-09T00:00:00"/>
    <s v="M05"/>
    <s v="H"/>
    <n v="7"/>
    <n v="109"/>
    <n v="763"/>
    <x v="1"/>
  </r>
  <r>
    <d v="2021-04-09T00:00:00"/>
    <s v="M06"/>
    <s v="H"/>
    <n v="4"/>
    <n v="122"/>
    <n v="488"/>
    <x v="1"/>
  </r>
  <r>
    <d v="2021-04-09T00:00:00"/>
    <s v="M07"/>
    <s v="H"/>
    <n v="2"/>
    <n v="96"/>
    <n v="192"/>
    <x v="1"/>
  </r>
  <r>
    <d v="2021-04-09T00:00:00"/>
    <s v="M08"/>
    <s v="H"/>
    <n v="2"/>
    <n v="73"/>
    <n v="146"/>
    <x v="1"/>
  </r>
  <r>
    <d v="2021-04-09T00:00:00"/>
    <s v="M09"/>
    <s v="H"/>
    <n v="1"/>
    <n v="225"/>
    <n v="225"/>
    <x v="1"/>
  </r>
  <r>
    <d v="2021-04-09T00:00:00"/>
    <s v="M10"/>
    <s v="H"/>
    <n v="0"/>
    <n v="559"/>
    <n v="0"/>
    <x v="1"/>
  </r>
  <r>
    <d v="2021-04-09T00:00:00"/>
    <s v="F01"/>
    <s v="H"/>
    <n v="30"/>
    <n v="3199"/>
    <n v="95970"/>
    <x v="1"/>
  </r>
  <r>
    <d v="2021-04-09T00:00:00"/>
    <s v="F02"/>
    <s v="H"/>
    <n v="14"/>
    <n v="371"/>
    <n v="5194"/>
    <x v="1"/>
  </r>
  <r>
    <d v="2021-04-09T00:00:00"/>
    <s v="F03"/>
    <s v="H"/>
    <n v="11"/>
    <n v="2300"/>
    <n v="25300"/>
    <x v="1"/>
  </r>
  <r>
    <d v="2021-04-09T00:00:00"/>
    <s v="F04"/>
    <s v="H"/>
    <n v="8"/>
    <n v="499"/>
    <n v="3992"/>
    <x v="1"/>
  </r>
  <r>
    <d v="2021-04-09T00:00:00"/>
    <s v="F05"/>
    <s v="H"/>
    <n v="7"/>
    <n v="299"/>
    <n v="2093"/>
    <x v="1"/>
  </r>
  <r>
    <d v="2021-04-09T00:00:00"/>
    <s v="F06"/>
    <s v="H"/>
    <n v="2"/>
    <n v="901"/>
    <n v="1802"/>
    <x v="1"/>
  </r>
  <r>
    <d v="2021-04-09T00:00:00"/>
    <s v="F07"/>
    <s v="H"/>
    <n v="2"/>
    <n v="929"/>
    <n v="1858"/>
    <x v="1"/>
  </r>
  <r>
    <d v="2021-04-09T00:00:00"/>
    <s v="F08"/>
    <s v="H"/>
    <n v="2"/>
    <n v="1030"/>
    <n v="2060"/>
    <x v="1"/>
  </r>
  <r>
    <d v="2021-04-09T00:00:00"/>
    <s v="F09"/>
    <s v="H"/>
    <n v="1"/>
    <n v="1222"/>
    <n v="1222"/>
    <x v="1"/>
  </r>
  <r>
    <d v="2021-04-09T00:00:00"/>
    <s v="F10"/>
    <s v="H"/>
    <n v="0"/>
    <n v="649"/>
    <n v="0"/>
    <x v="1"/>
  </r>
  <r>
    <d v="2021-04-09T00:00:00"/>
    <s v="L01"/>
    <s v="H"/>
    <n v="31"/>
    <n v="1800"/>
    <n v="55800"/>
    <x v="1"/>
  </r>
  <r>
    <d v="2021-04-09T00:00:00"/>
    <s v="L02"/>
    <s v="H"/>
    <n v="14"/>
    <n v="345"/>
    <n v="4830"/>
    <x v="1"/>
  </r>
  <r>
    <d v="2021-04-09T00:00:00"/>
    <s v="L03"/>
    <s v="H"/>
    <n v="14"/>
    <n v="350"/>
    <n v="4900"/>
    <x v="1"/>
  </r>
  <r>
    <d v="2021-04-09T00:00:00"/>
    <s v="L04"/>
    <s v="H"/>
    <n v="10"/>
    <n v="1575"/>
    <n v="15750"/>
    <x v="1"/>
  </r>
  <r>
    <d v="2021-04-09T00:00:00"/>
    <s v="L05"/>
    <s v="H"/>
    <n v="6"/>
    <n v="1045"/>
    <n v="6270"/>
    <x v="1"/>
  </r>
  <r>
    <d v="2021-04-09T00:00:00"/>
    <s v="L06"/>
    <s v="H"/>
    <n v="3"/>
    <n v="1186"/>
    <n v="3558"/>
    <x v="1"/>
  </r>
  <r>
    <d v="2021-04-09T00:00:00"/>
    <s v="L07"/>
    <s v="H"/>
    <n v="2"/>
    <n v="374"/>
    <n v="748"/>
    <x v="1"/>
  </r>
  <r>
    <d v="2021-04-09T00:00:00"/>
    <s v="L08"/>
    <s v="H"/>
    <n v="0"/>
    <n v="1500"/>
    <n v="0"/>
    <x v="1"/>
  </r>
  <r>
    <d v="2021-04-09T00:00:00"/>
    <s v="L09"/>
    <s v="H"/>
    <n v="1"/>
    <n v="1800"/>
    <n v="1800"/>
    <x v="1"/>
  </r>
  <r>
    <d v="2021-04-09T00:00:00"/>
    <s v="L10"/>
    <s v="H"/>
    <n v="0"/>
    <n v="1477"/>
    <n v="0"/>
    <x v="1"/>
  </r>
  <r>
    <d v="2021-04-09T00:00:00"/>
    <s v="M01"/>
    <s v="M"/>
    <n v="20"/>
    <n v="210"/>
    <n v="4200"/>
    <x v="1"/>
  </r>
  <r>
    <d v="2021-04-09T00:00:00"/>
    <s v="M02"/>
    <s v="M"/>
    <n v="9"/>
    <n v="199"/>
    <n v="1791"/>
    <x v="1"/>
  </r>
  <r>
    <d v="2021-04-09T00:00:00"/>
    <s v="M03"/>
    <s v="M"/>
    <n v="7"/>
    <n v="322"/>
    <n v="2254"/>
    <x v="1"/>
  </r>
  <r>
    <d v="2021-04-09T00:00:00"/>
    <s v="M04"/>
    <s v="M"/>
    <n v="6"/>
    <n v="161"/>
    <n v="966"/>
    <x v="1"/>
  </r>
  <r>
    <d v="2021-04-09T00:00:00"/>
    <s v="M05"/>
    <s v="M"/>
    <n v="4"/>
    <n v="109"/>
    <n v="436"/>
    <x v="1"/>
  </r>
  <r>
    <d v="2021-04-09T00:00:00"/>
    <s v="M06"/>
    <s v="M"/>
    <n v="3"/>
    <n v="122"/>
    <n v="366"/>
    <x v="1"/>
  </r>
  <r>
    <d v="2021-04-09T00:00:00"/>
    <s v="M07"/>
    <s v="M"/>
    <n v="2"/>
    <n v="96"/>
    <n v="192"/>
    <x v="1"/>
  </r>
  <r>
    <d v="2021-04-09T00:00:00"/>
    <s v="M08"/>
    <s v="M"/>
    <n v="1"/>
    <n v="73"/>
    <n v="73"/>
    <x v="1"/>
  </r>
  <r>
    <d v="2021-04-09T00:00:00"/>
    <s v="M09"/>
    <s v="M"/>
    <n v="0"/>
    <n v="225"/>
    <n v="0"/>
    <x v="1"/>
  </r>
  <r>
    <d v="2021-04-09T00:00:00"/>
    <s v="M10"/>
    <s v="M"/>
    <n v="0"/>
    <n v="559"/>
    <n v="0"/>
    <x v="1"/>
  </r>
  <r>
    <d v="2021-04-09T00:00:00"/>
    <s v="F01"/>
    <s v="M"/>
    <n v="5"/>
    <n v="3199"/>
    <n v="15995"/>
    <x v="1"/>
  </r>
  <r>
    <d v="2021-04-09T00:00:00"/>
    <s v="F02"/>
    <s v="M"/>
    <n v="1"/>
    <n v="371"/>
    <n v="371"/>
    <x v="1"/>
  </r>
  <r>
    <d v="2021-04-09T00:00:00"/>
    <s v="F03"/>
    <s v="M"/>
    <n v="4"/>
    <n v="2300"/>
    <n v="9200"/>
    <x v="1"/>
  </r>
  <r>
    <d v="2021-04-09T00:00:00"/>
    <s v="F04"/>
    <s v="M"/>
    <n v="6"/>
    <n v="499"/>
    <n v="2994"/>
    <x v="1"/>
  </r>
  <r>
    <d v="2021-04-09T00:00:00"/>
    <s v="F05"/>
    <s v="M"/>
    <n v="0"/>
    <n v="299"/>
    <n v="0"/>
    <x v="1"/>
  </r>
  <r>
    <d v="2021-04-09T00:00:00"/>
    <s v="F06"/>
    <s v="M"/>
    <n v="3"/>
    <n v="901"/>
    <n v="2703"/>
    <x v="1"/>
  </r>
  <r>
    <d v="2021-04-09T00:00:00"/>
    <s v="F07"/>
    <s v="M"/>
    <n v="1"/>
    <n v="929"/>
    <n v="929"/>
    <x v="1"/>
  </r>
  <r>
    <d v="2021-04-09T00:00:00"/>
    <s v="F08"/>
    <s v="M"/>
    <n v="2"/>
    <n v="1030"/>
    <n v="2060"/>
    <x v="1"/>
  </r>
  <r>
    <d v="2021-04-09T00:00:00"/>
    <s v="F09"/>
    <s v="M"/>
    <n v="1"/>
    <n v="1222"/>
    <n v="1222"/>
    <x v="1"/>
  </r>
  <r>
    <d v="2021-04-09T00:00:00"/>
    <s v="F10"/>
    <s v="M"/>
    <n v="0"/>
    <n v="649"/>
    <n v="0"/>
    <x v="1"/>
  </r>
  <r>
    <d v="2021-04-09T00:00:00"/>
    <s v="L01"/>
    <s v="M"/>
    <n v="19"/>
    <n v="1800"/>
    <n v="34200"/>
    <x v="1"/>
  </r>
  <r>
    <d v="2021-04-09T00:00:00"/>
    <s v="L02"/>
    <s v="M"/>
    <n v="8"/>
    <n v="345"/>
    <n v="2760"/>
    <x v="1"/>
  </r>
  <r>
    <d v="2021-04-09T00:00:00"/>
    <s v="L03"/>
    <s v="M"/>
    <n v="7"/>
    <n v="350"/>
    <n v="2450"/>
    <x v="1"/>
  </r>
  <r>
    <d v="2021-04-09T00:00:00"/>
    <s v="L04"/>
    <s v="M"/>
    <n v="6"/>
    <n v="1575"/>
    <n v="9450"/>
    <x v="1"/>
  </r>
  <r>
    <d v="2021-04-09T00:00:00"/>
    <s v="L05"/>
    <s v="M"/>
    <n v="4"/>
    <n v="1045"/>
    <n v="4180"/>
    <x v="1"/>
  </r>
  <r>
    <d v="2021-04-09T00:00:00"/>
    <s v="L06"/>
    <s v="M"/>
    <n v="0"/>
    <n v="1186"/>
    <n v="0"/>
    <x v="1"/>
  </r>
  <r>
    <d v="2021-04-09T00:00:00"/>
    <s v="L07"/>
    <s v="M"/>
    <n v="1"/>
    <n v="374"/>
    <n v="374"/>
    <x v="1"/>
  </r>
  <r>
    <d v="2021-04-09T00:00:00"/>
    <s v="L08"/>
    <s v="M"/>
    <n v="1"/>
    <n v="1500"/>
    <n v="1500"/>
    <x v="1"/>
  </r>
  <r>
    <d v="2021-04-09T00:00:00"/>
    <s v="L09"/>
    <s v="M"/>
    <n v="0"/>
    <n v="1800"/>
    <n v="0"/>
    <x v="1"/>
  </r>
  <r>
    <d v="2021-04-09T00:00:00"/>
    <s v="L10"/>
    <s v="M"/>
    <n v="0"/>
    <n v="1477"/>
    <n v="0"/>
    <x v="1"/>
  </r>
  <r>
    <d v="2021-04-09T00:00:00"/>
    <s v="M01"/>
    <s v="C"/>
    <n v="14"/>
    <n v="210"/>
    <n v="2940"/>
    <x v="1"/>
  </r>
  <r>
    <d v="2021-04-09T00:00:00"/>
    <s v="M02"/>
    <s v="C"/>
    <n v="6"/>
    <n v="199"/>
    <n v="1194"/>
    <x v="1"/>
  </r>
  <r>
    <d v="2021-04-09T00:00:00"/>
    <s v="M03"/>
    <s v="C"/>
    <n v="6"/>
    <n v="322"/>
    <n v="1932"/>
    <x v="1"/>
  </r>
  <r>
    <d v="2021-04-09T00:00:00"/>
    <s v="M04"/>
    <s v="C"/>
    <n v="6"/>
    <n v="161"/>
    <n v="966"/>
    <x v="1"/>
  </r>
  <r>
    <d v="2021-04-09T00:00:00"/>
    <s v="M05"/>
    <s v="C"/>
    <n v="4"/>
    <n v="109"/>
    <n v="436"/>
    <x v="1"/>
  </r>
  <r>
    <d v="2021-04-09T00:00:00"/>
    <s v="M06"/>
    <s v="C"/>
    <n v="1"/>
    <n v="122"/>
    <n v="122"/>
    <x v="1"/>
  </r>
  <r>
    <d v="2021-04-09T00:00:00"/>
    <s v="M07"/>
    <s v="C"/>
    <n v="2"/>
    <n v="96"/>
    <n v="192"/>
    <x v="1"/>
  </r>
  <r>
    <d v="2021-04-09T00:00:00"/>
    <s v="M08"/>
    <s v="C"/>
    <n v="1"/>
    <n v="73"/>
    <n v="73"/>
    <x v="1"/>
  </r>
  <r>
    <d v="2021-04-09T00:00:00"/>
    <s v="M09"/>
    <s v="C"/>
    <n v="1"/>
    <n v="225"/>
    <n v="225"/>
    <x v="1"/>
  </r>
  <r>
    <d v="2021-04-09T00:00:00"/>
    <s v="M10"/>
    <s v="C"/>
    <n v="0"/>
    <n v="559"/>
    <n v="0"/>
    <x v="1"/>
  </r>
  <r>
    <d v="2021-04-09T00:00:00"/>
    <s v="F01"/>
    <s v="C"/>
    <n v="30"/>
    <n v="3199"/>
    <n v="95970"/>
    <x v="1"/>
  </r>
  <r>
    <d v="2021-04-09T00:00:00"/>
    <s v="F02"/>
    <s v="C"/>
    <n v="11"/>
    <n v="371"/>
    <n v="4081"/>
    <x v="1"/>
  </r>
  <r>
    <d v="2021-04-09T00:00:00"/>
    <s v="F03"/>
    <s v="C"/>
    <n v="6"/>
    <n v="2300"/>
    <n v="13800"/>
    <x v="1"/>
  </r>
  <r>
    <d v="2021-04-09T00:00:00"/>
    <s v="F04"/>
    <s v="C"/>
    <n v="3"/>
    <n v="499"/>
    <n v="1497"/>
    <x v="1"/>
  </r>
  <r>
    <d v="2021-04-09T00:00:00"/>
    <s v="F05"/>
    <s v="C"/>
    <n v="7"/>
    <n v="299"/>
    <n v="2093"/>
    <x v="1"/>
  </r>
  <r>
    <d v="2021-04-09T00:00:00"/>
    <s v="F06"/>
    <s v="C"/>
    <n v="1"/>
    <n v="901"/>
    <n v="901"/>
    <x v="1"/>
  </r>
  <r>
    <d v="2021-04-09T00:00:00"/>
    <s v="F07"/>
    <s v="C"/>
    <n v="3"/>
    <n v="929"/>
    <n v="2787"/>
    <x v="1"/>
  </r>
  <r>
    <d v="2021-04-09T00:00:00"/>
    <s v="F08"/>
    <s v="C"/>
    <n v="1"/>
    <n v="1030"/>
    <n v="1030"/>
    <x v="1"/>
  </r>
  <r>
    <d v="2021-04-09T00:00:00"/>
    <s v="F09"/>
    <s v="C"/>
    <n v="1"/>
    <n v="1222"/>
    <n v="1222"/>
    <x v="1"/>
  </r>
  <r>
    <d v="2021-04-09T00:00:00"/>
    <s v="F10"/>
    <s v="C"/>
    <n v="0"/>
    <n v="649"/>
    <n v="0"/>
    <x v="1"/>
  </r>
  <r>
    <d v="2021-04-09T00:00:00"/>
    <s v="L01"/>
    <s v="C"/>
    <n v="15"/>
    <n v="1800"/>
    <n v="27000"/>
    <x v="1"/>
  </r>
  <r>
    <d v="2021-04-09T00:00:00"/>
    <s v="L02"/>
    <s v="C"/>
    <n v="5"/>
    <n v="345"/>
    <n v="1725"/>
    <x v="1"/>
  </r>
  <r>
    <d v="2021-04-09T00:00:00"/>
    <s v="L03"/>
    <s v="C"/>
    <n v="4"/>
    <n v="350"/>
    <n v="1400"/>
    <x v="1"/>
  </r>
  <r>
    <d v="2021-04-09T00:00:00"/>
    <s v="L04"/>
    <s v="C"/>
    <n v="1"/>
    <n v="1575"/>
    <n v="1575"/>
    <x v="1"/>
  </r>
  <r>
    <d v="2021-04-09T00:00:00"/>
    <s v="L05"/>
    <s v="C"/>
    <n v="4"/>
    <n v="1045"/>
    <n v="4180"/>
    <x v="1"/>
  </r>
  <r>
    <d v="2021-04-09T00:00:00"/>
    <s v="L06"/>
    <s v="C"/>
    <n v="3"/>
    <n v="1186"/>
    <n v="3558"/>
    <x v="1"/>
  </r>
  <r>
    <d v="2021-04-09T00:00:00"/>
    <s v="L07"/>
    <s v="C"/>
    <n v="2"/>
    <n v="374"/>
    <n v="748"/>
    <x v="1"/>
  </r>
  <r>
    <d v="2021-04-09T00:00:00"/>
    <s v="L08"/>
    <s v="C"/>
    <n v="1"/>
    <n v="1500"/>
    <n v="1500"/>
    <x v="1"/>
  </r>
  <r>
    <d v="2021-04-09T00:00:00"/>
    <s v="L09"/>
    <s v="C"/>
    <n v="1"/>
    <n v="1800"/>
    <n v="1800"/>
    <x v="1"/>
  </r>
  <r>
    <d v="2021-04-09T00:00:00"/>
    <s v="L10"/>
    <s v="C"/>
    <n v="0"/>
    <n v="1477"/>
    <n v="0"/>
    <x v="1"/>
  </r>
  <r>
    <d v="2021-04-10T00:00:00"/>
    <s v="M01"/>
    <s v="H"/>
    <n v="33"/>
    <n v="210"/>
    <n v="6930"/>
    <x v="2"/>
  </r>
  <r>
    <d v="2021-04-10T00:00:00"/>
    <s v="M02"/>
    <s v="H"/>
    <n v="18"/>
    <n v="199"/>
    <n v="3582"/>
    <x v="2"/>
  </r>
  <r>
    <d v="2021-04-10T00:00:00"/>
    <s v="M03"/>
    <s v="H"/>
    <n v="11"/>
    <n v="322"/>
    <n v="3542"/>
    <x v="2"/>
  </r>
  <r>
    <d v="2021-04-10T00:00:00"/>
    <s v="M04"/>
    <s v="H"/>
    <n v="8"/>
    <n v="161"/>
    <n v="1288"/>
    <x v="2"/>
  </r>
  <r>
    <d v="2021-04-10T00:00:00"/>
    <s v="M05"/>
    <s v="H"/>
    <n v="7"/>
    <n v="109"/>
    <n v="763"/>
    <x v="2"/>
  </r>
  <r>
    <d v="2021-04-10T00:00:00"/>
    <s v="M06"/>
    <s v="H"/>
    <n v="4"/>
    <n v="122"/>
    <n v="488"/>
    <x v="2"/>
  </r>
  <r>
    <d v="2021-04-10T00:00:00"/>
    <s v="M07"/>
    <s v="H"/>
    <n v="3"/>
    <n v="96"/>
    <n v="288"/>
    <x v="2"/>
  </r>
  <r>
    <d v="2021-04-10T00:00:00"/>
    <s v="M08"/>
    <s v="H"/>
    <n v="0"/>
    <n v="73"/>
    <n v="0"/>
    <x v="2"/>
  </r>
  <r>
    <d v="2021-04-10T00:00:00"/>
    <s v="M09"/>
    <s v="H"/>
    <n v="0"/>
    <n v="225"/>
    <n v="0"/>
    <x v="2"/>
  </r>
  <r>
    <d v="2021-04-10T00:00:00"/>
    <s v="M10"/>
    <s v="H"/>
    <n v="0"/>
    <n v="559"/>
    <n v="0"/>
    <x v="2"/>
  </r>
  <r>
    <d v="2021-04-10T00:00:00"/>
    <s v="F01"/>
    <s v="H"/>
    <n v="28"/>
    <n v="3199"/>
    <n v="89572"/>
    <x v="2"/>
  </r>
  <r>
    <d v="2021-04-10T00:00:00"/>
    <s v="F02"/>
    <s v="H"/>
    <n v="14"/>
    <n v="371"/>
    <n v="5194"/>
    <x v="2"/>
  </r>
  <r>
    <d v="2021-04-10T00:00:00"/>
    <s v="F03"/>
    <s v="H"/>
    <n v="9"/>
    <n v="2300"/>
    <n v="20700"/>
    <x v="2"/>
  </r>
  <r>
    <d v="2021-04-10T00:00:00"/>
    <s v="F04"/>
    <s v="H"/>
    <n v="9"/>
    <n v="499"/>
    <n v="4491"/>
    <x v="2"/>
  </r>
  <r>
    <d v="2021-04-10T00:00:00"/>
    <s v="F05"/>
    <s v="H"/>
    <n v="5"/>
    <n v="299"/>
    <n v="1495"/>
    <x v="2"/>
  </r>
  <r>
    <d v="2021-04-10T00:00:00"/>
    <s v="F06"/>
    <s v="H"/>
    <n v="2"/>
    <n v="901"/>
    <n v="1802"/>
    <x v="2"/>
  </r>
  <r>
    <d v="2021-04-10T00:00:00"/>
    <s v="F07"/>
    <s v="H"/>
    <n v="3"/>
    <n v="929"/>
    <n v="2787"/>
    <x v="2"/>
  </r>
  <r>
    <d v="2021-04-10T00:00:00"/>
    <s v="F08"/>
    <s v="H"/>
    <n v="0"/>
    <n v="1030"/>
    <n v="0"/>
    <x v="2"/>
  </r>
  <r>
    <d v="2021-04-10T00:00:00"/>
    <s v="F09"/>
    <s v="H"/>
    <n v="0"/>
    <n v="1222"/>
    <n v="0"/>
    <x v="2"/>
  </r>
  <r>
    <d v="2021-04-10T00:00:00"/>
    <s v="F10"/>
    <s v="H"/>
    <n v="1"/>
    <n v="649"/>
    <n v="649"/>
    <x v="2"/>
  </r>
  <r>
    <d v="2021-04-10T00:00:00"/>
    <s v="L01"/>
    <s v="H"/>
    <n v="36"/>
    <n v="1800"/>
    <n v="64800"/>
    <x v="2"/>
  </r>
  <r>
    <d v="2021-04-10T00:00:00"/>
    <s v="L02"/>
    <s v="H"/>
    <n v="17"/>
    <n v="345"/>
    <n v="5865"/>
    <x v="2"/>
  </r>
  <r>
    <d v="2021-04-10T00:00:00"/>
    <s v="L03"/>
    <s v="H"/>
    <n v="12"/>
    <n v="350"/>
    <n v="4200"/>
    <x v="2"/>
  </r>
  <r>
    <d v="2021-04-10T00:00:00"/>
    <s v="L04"/>
    <s v="H"/>
    <n v="7"/>
    <n v="1575"/>
    <n v="11025"/>
    <x v="2"/>
  </r>
  <r>
    <d v="2021-04-10T00:00:00"/>
    <s v="L05"/>
    <s v="H"/>
    <n v="6"/>
    <n v="1045"/>
    <n v="6270"/>
    <x v="2"/>
  </r>
  <r>
    <d v="2021-04-10T00:00:00"/>
    <s v="L06"/>
    <s v="H"/>
    <n v="3"/>
    <n v="1186"/>
    <n v="3558"/>
    <x v="2"/>
  </r>
  <r>
    <d v="2021-04-10T00:00:00"/>
    <s v="L07"/>
    <s v="H"/>
    <n v="2"/>
    <n v="374"/>
    <n v="748"/>
    <x v="2"/>
  </r>
  <r>
    <d v="2021-04-10T00:00:00"/>
    <s v="L08"/>
    <s v="H"/>
    <n v="0"/>
    <n v="1500"/>
    <n v="0"/>
    <x v="2"/>
  </r>
  <r>
    <d v="2021-04-10T00:00:00"/>
    <s v="L09"/>
    <s v="H"/>
    <n v="2"/>
    <n v="1800"/>
    <n v="3600"/>
    <x v="2"/>
  </r>
  <r>
    <d v="2021-04-10T00:00:00"/>
    <s v="L10"/>
    <s v="H"/>
    <n v="2"/>
    <n v="1477"/>
    <n v="2954"/>
    <x v="2"/>
  </r>
  <r>
    <d v="2021-04-10T00:00:00"/>
    <s v="M01"/>
    <s v="M"/>
    <n v="21"/>
    <n v="210"/>
    <n v="4410"/>
    <x v="2"/>
  </r>
  <r>
    <d v="2021-04-10T00:00:00"/>
    <s v="M02"/>
    <s v="M"/>
    <n v="9"/>
    <n v="199"/>
    <n v="1791"/>
    <x v="2"/>
  </r>
  <r>
    <d v="2021-04-10T00:00:00"/>
    <s v="M03"/>
    <s v="M"/>
    <n v="9"/>
    <n v="322"/>
    <n v="2898"/>
    <x v="2"/>
  </r>
  <r>
    <d v="2021-04-10T00:00:00"/>
    <s v="M04"/>
    <s v="M"/>
    <n v="5"/>
    <n v="161"/>
    <n v="805"/>
    <x v="2"/>
  </r>
  <r>
    <d v="2021-04-10T00:00:00"/>
    <s v="M05"/>
    <s v="M"/>
    <n v="4"/>
    <n v="109"/>
    <n v="436"/>
    <x v="2"/>
  </r>
  <r>
    <d v="2021-04-10T00:00:00"/>
    <s v="M06"/>
    <s v="M"/>
    <n v="3"/>
    <n v="122"/>
    <n v="366"/>
    <x v="2"/>
  </r>
  <r>
    <d v="2021-04-10T00:00:00"/>
    <s v="M07"/>
    <s v="M"/>
    <n v="2"/>
    <n v="96"/>
    <n v="192"/>
    <x v="2"/>
  </r>
  <r>
    <d v="2021-04-10T00:00:00"/>
    <s v="M08"/>
    <s v="M"/>
    <n v="0"/>
    <n v="73"/>
    <n v="0"/>
    <x v="2"/>
  </r>
  <r>
    <d v="2021-04-10T00:00:00"/>
    <s v="M09"/>
    <s v="M"/>
    <n v="0"/>
    <n v="225"/>
    <n v="0"/>
    <x v="2"/>
  </r>
  <r>
    <d v="2021-04-10T00:00:00"/>
    <s v="M10"/>
    <s v="M"/>
    <n v="0"/>
    <n v="559"/>
    <n v="0"/>
    <x v="2"/>
  </r>
  <r>
    <d v="2021-04-10T00:00:00"/>
    <s v="F01"/>
    <s v="M"/>
    <n v="13"/>
    <n v="3199"/>
    <n v="41587"/>
    <x v="2"/>
  </r>
  <r>
    <d v="2021-04-10T00:00:00"/>
    <s v="F02"/>
    <s v="M"/>
    <n v="3"/>
    <n v="371"/>
    <n v="1113"/>
    <x v="2"/>
  </r>
  <r>
    <d v="2021-04-10T00:00:00"/>
    <s v="F03"/>
    <s v="M"/>
    <n v="1"/>
    <n v="2300"/>
    <n v="2300"/>
    <x v="2"/>
  </r>
  <r>
    <d v="2021-04-10T00:00:00"/>
    <s v="F04"/>
    <s v="M"/>
    <n v="6"/>
    <n v="499"/>
    <n v="2994"/>
    <x v="2"/>
  </r>
  <r>
    <d v="2021-04-10T00:00:00"/>
    <s v="F05"/>
    <s v="M"/>
    <n v="3"/>
    <n v="299"/>
    <n v="897"/>
    <x v="2"/>
  </r>
  <r>
    <d v="2021-04-10T00:00:00"/>
    <s v="F06"/>
    <s v="M"/>
    <n v="1"/>
    <n v="901"/>
    <n v="901"/>
    <x v="2"/>
  </r>
  <r>
    <d v="2021-04-10T00:00:00"/>
    <s v="F07"/>
    <s v="M"/>
    <n v="3"/>
    <n v="929"/>
    <n v="2787"/>
    <x v="2"/>
  </r>
  <r>
    <d v="2021-04-10T00:00:00"/>
    <s v="F08"/>
    <s v="M"/>
    <n v="0"/>
    <n v="1030"/>
    <n v="0"/>
    <x v="2"/>
  </r>
  <r>
    <d v="2021-04-10T00:00:00"/>
    <s v="F09"/>
    <s v="M"/>
    <n v="0"/>
    <n v="1222"/>
    <n v="0"/>
    <x v="2"/>
  </r>
  <r>
    <d v="2021-04-10T00:00:00"/>
    <s v="F10"/>
    <s v="M"/>
    <n v="2"/>
    <n v="649"/>
    <n v="1298"/>
    <x v="2"/>
  </r>
  <r>
    <d v="2021-04-10T00:00:00"/>
    <s v="L01"/>
    <s v="M"/>
    <n v="24"/>
    <n v="1800"/>
    <n v="43200"/>
    <x v="2"/>
  </r>
  <r>
    <d v="2021-04-10T00:00:00"/>
    <s v="L02"/>
    <s v="M"/>
    <n v="11"/>
    <n v="345"/>
    <n v="3795"/>
    <x v="2"/>
  </r>
  <r>
    <d v="2021-04-10T00:00:00"/>
    <s v="L03"/>
    <s v="M"/>
    <n v="7"/>
    <n v="350"/>
    <n v="2450"/>
    <x v="2"/>
  </r>
  <r>
    <d v="2021-04-10T00:00:00"/>
    <s v="L04"/>
    <s v="M"/>
    <n v="5"/>
    <n v="1575"/>
    <n v="7875"/>
    <x v="2"/>
  </r>
  <r>
    <d v="2021-04-10T00:00:00"/>
    <s v="L05"/>
    <s v="M"/>
    <n v="5"/>
    <n v="1045"/>
    <n v="5225"/>
    <x v="2"/>
  </r>
  <r>
    <d v="2021-04-10T00:00:00"/>
    <s v="L06"/>
    <s v="M"/>
    <n v="0"/>
    <n v="1186"/>
    <n v="0"/>
    <x v="2"/>
  </r>
  <r>
    <d v="2021-04-10T00:00:00"/>
    <s v="L07"/>
    <s v="M"/>
    <n v="1"/>
    <n v="374"/>
    <n v="374"/>
    <x v="2"/>
  </r>
  <r>
    <d v="2021-04-10T00:00:00"/>
    <s v="L08"/>
    <s v="M"/>
    <n v="0"/>
    <n v="1500"/>
    <n v="0"/>
    <x v="2"/>
  </r>
  <r>
    <d v="2021-04-10T00:00:00"/>
    <s v="L09"/>
    <s v="M"/>
    <n v="0"/>
    <n v="1800"/>
    <n v="0"/>
    <x v="2"/>
  </r>
  <r>
    <d v="2021-04-10T00:00:00"/>
    <s v="L10"/>
    <s v="M"/>
    <n v="2"/>
    <n v="1477"/>
    <n v="2954"/>
    <x v="2"/>
  </r>
  <r>
    <d v="2021-04-10T00:00:00"/>
    <s v="M01"/>
    <s v="C"/>
    <n v="2"/>
    <n v="210"/>
    <n v="420"/>
    <x v="2"/>
  </r>
  <r>
    <d v="2021-04-10T00:00:00"/>
    <s v="M02"/>
    <s v="C"/>
    <n v="5"/>
    <n v="199"/>
    <n v="995"/>
    <x v="2"/>
  </r>
  <r>
    <d v="2021-04-10T00:00:00"/>
    <s v="M03"/>
    <s v="C"/>
    <n v="3"/>
    <n v="322"/>
    <n v="966"/>
    <x v="2"/>
  </r>
  <r>
    <d v="2021-04-10T00:00:00"/>
    <s v="M04"/>
    <s v="C"/>
    <n v="4"/>
    <n v="161"/>
    <n v="644"/>
    <x v="2"/>
  </r>
  <r>
    <d v="2021-04-10T00:00:00"/>
    <s v="M05"/>
    <s v="C"/>
    <n v="3"/>
    <n v="109"/>
    <n v="327"/>
    <x v="2"/>
  </r>
  <r>
    <d v="2021-04-10T00:00:00"/>
    <s v="M06"/>
    <s v="C"/>
    <n v="3"/>
    <n v="122"/>
    <n v="366"/>
    <x v="2"/>
  </r>
  <r>
    <d v="2021-04-10T00:00:00"/>
    <s v="M07"/>
    <s v="C"/>
    <n v="1"/>
    <n v="96"/>
    <n v="96"/>
    <x v="2"/>
  </r>
  <r>
    <d v="2021-04-10T00:00:00"/>
    <s v="M08"/>
    <s v="C"/>
    <n v="1"/>
    <n v="73"/>
    <n v="73"/>
    <x v="2"/>
  </r>
  <r>
    <d v="2021-04-10T00:00:00"/>
    <s v="M09"/>
    <s v="C"/>
    <n v="2"/>
    <n v="225"/>
    <n v="450"/>
    <x v="2"/>
  </r>
  <r>
    <d v="2021-04-10T00:00:00"/>
    <s v="M10"/>
    <s v="C"/>
    <n v="1"/>
    <n v="559"/>
    <n v="559"/>
    <x v="2"/>
  </r>
  <r>
    <d v="2021-04-10T00:00:00"/>
    <s v="F01"/>
    <s v="C"/>
    <n v="23"/>
    <n v="3199"/>
    <n v="73577"/>
    <x v="2"/>
  </r>
  <r>
    <d v="2021-04-10T00:00:00"/>
    <s v="F02"/>
    <s v="C"/>
    <n v="10"/>
    <n v="371"/>
    <n v="3710"/>
    <x v="2"/>
  </r>
  <r>
    <d v="2021-04-10T00:00:00"/>
    <s v="F03"/>
    <s v="C"/>
    <n v="11"/>
    <n v="2300"/>
    <n v="25300"/>
    <x v="2"/>
  </r>
  <r>
    <d v="2021-04-10T00:00:00"/>
    <s v="F04"/>
    <s v="C"/>
    <n v="3"/>
    <n v="499"/>
    <n v="1497"/>
    <x v="2"/>
  </r>
  <r>
    <d v="2021-04-10T00:00:00"/>
    <s v="F05"/>
    <s v="C"/>
    <n v="2"/>
    <n v="299"/>
    <n v="598"/>
    <x v="2"/>
  </r>
  <r>
    <d v="2021-04-10T00:00:00"/>
    <s v="F06"/>
    <s v="C"/>
    <n v="2"/>
    <n v="901"/>
    <n v="1802"/>
    <x v="2"/>
  </r>
  <r>
    <d v="2021-04-10T00:00:00"/>
    <s v="F07"/>
    <s v="C"/>
    <n v="2"/>
    <n v="929"/>
    <n v="1858"/>
    <x v="2"/>
  </r>
  <r>
    <d v="2021-04-10T00:00:00"/>
    <s v="F08"/>
    <s v="C"/>
    <n v="2"/>
    <n v="1030"/>
    <n v="2060"/>
    <x v="2"/>
  </r>
  <r>
    <d v="2021-04-10T00:00:00"/>
    <s v="F09"/>
    <s v="C"/>
    <n v="1"/>
    <n v="1222"/>
    <n v="1222"/>
    <x v="2"/>
  </r>
  <r>
    <d v="2021-04-10T00:00:00"/>
    <s v="F10"/>
    <s v="C"/>
    <n v="1"/>
    <n v="649"/>
    <n v="649"/>
    <x v="2"/>
  </r>
  <r>
    <d v="2021-04-10T00:00:00"/>
    <s v="L01"/>
    <s v="C"/>
    <n v="4"/>
    <n v="1800"/>
    <n v="7200"/>
    <x v="2"/>
  </r>
  <r>
    <d v="2021-04-10T00:00:00"/>
    <s v="L02"/>
    <s v="C"/>
    <n v="3"/>
    <n v="345"/>
    <n v="1035"/>
    <x v="2"/>
  </r>
  <r>
    <d v="2021-04-10T00:00:00"/>
    <s v="L03"/>
    <s v="C"/>
    <n v="4"/>
    <n v="350"/>
    <n v="1400"/>
    <x v="2"/>
  </r>
  <r>
    <d v="2021-04-10T00:00:00"/>
    <s v="L04"/>
    <s v="C"/>
    <n v="3"/>
    <n v="1575"/>
    <n v="4725"/>
    <x v="2"/>
  </r>
  <r>
    <d v="2021-04-10T00:00:00"/>
    <s v="L05"/>
    <s v="C"/>
    <n v="4"/>
    <n v="1045"/>
    <n v="4180"/>
    <x v="2"/>
  </r>
  <r>
    <d v="2021-04-10T00:00:00"/>
    <s v="L06"/>
    <s v="C"/>
    <n v="4"/>
    <n v="1186"/>
    <n v="4744"/>
    <x v="2"/>
  </r>
  <r>
    <d v="2021-04-10T00:00:00"/>
    <s v="L07"/>
    <s v="C"/>
    <n v="4"/>
    <n v="374"/>
    <n v="1496"/>
    <x v="2"/>
  </r>
  <r>
    <d v="2021-04-10T00:00:00"/>
    <s v="L08"/>
    <s v="C"/>
    <n v="0"/>
    <n v="1500"/>
    <n v="0"/>
    <x v="2"/>
  </r>
  <r>
    <d v="2021-04-10T00:00:00"/>
    <s v="L09"/>
    <s v="C"/>
    <n v="2"/>
    <n v="1800"/>
    <n v="3600"/>
    <x v="2"/>
  </r>
  <r>
    <d v="2021-04-10T00:00:00"/>
    <s v="L10"/>
    <s v="C"/>
    <n v="1"/>
    <n v="1477"/>
    <n v="1477"/>
    <x v="2"/>
  </r>
  <r>
    <d v="2021-04-11T00:00:00"/>
    <s v="M01"/>
    <s v="H"/>
    <n v="25"/>
    <n v="210"/>
    <n v="5250"/>
    <x v="3"/>
  </r>
  <r>
    <d v="2021-04-11T00:00:00"/>
    <s v="M02"/>
    <s v="H"/>
    <n v="16"/>
    <n v="199"/>
    <n v="3184"/>
    <x v="3"/>
  </r>
  <r>
    <d v="2021-04-11T00:00:00"/>
    <s v="M03"/>
    <s v="H"/>
    <n v="11"/>
    <n v="322"/>
    <n v="3542"/>
    <x v="3"/>
  </r>
  <r>
    <d v="2021-04-11T00:00:00"/>
    <s v="M04"/>
    <s v="H"/>
    <n v="9"/>
    <n v="161"/>
    <n v="1449"/>
    <x v="3"/>
  </r>
  <r>
    <d v="2021-04-11T00:00:00"/>
    <s v="M05"/>
    <s v="H"/>
    <n v="5"/>
    <n v="109"/>
    <n v="545"/>
    <x v="3"/>
  </r>
  <r>
    <d v="2021-04-11T00:00:00"/>
    <s v="M06"/>
    <s v="H"/>
    <n v="5"/>
    <n v="122"/>
    <n v="610"/>
    <x v="3"/>
  </r>
  <r>
    <d v="2021-04-11T00:00:00"/>
    <s v="M07"/>
    <s v="H"/>
    <n v="5"/>
    <n v="96"/>
    <n v="480"/>
    <x v="3"/>
  </r>
  <r>
    <d v="2021-04-11T00:00:00"/>
    <s v="M08"/>
    <s v="H"/>
    <n v="0"/>
    <n v="73"/>
    <n v="0"/>
    <x v="3"/>
  </r>
  <r>
    <d v="2021-04-11T00:00:00"/>
    <s v="M09"/>
    <s v="H"/>
    <n v="1"/>
    <n v="225"/>
    <n v="225"/>
    <x v="3"/>
  </r>
  <r>
    <d v="2021-04-11T00:00:00"/>
    <s v="M10"/>
    <s v="H"/>
    <n v="0"/>
    <n v="559"/>
    <n v="0"/>
    <x v="3"/>
  </r>
  <r>
    <d v="2021-04-11T00:00:00"/>
    <s v="F01"/>
    <s v="H"/>
    <n v="27"/>
    <n v="3199"/>
    <n v="86373"/>
    <x v="3"/>
  </r>
  <r>
    <d v="2021-04-11T00:00:00"/>
    <s v="F02"/>
    <s v="H"/>
    <n v="15"/>
    <n v="371"/>
    <n v="5565"/>
    <x v="3"/>
  </r>
  <r>
    <d v="2021-04-11T00:00:00"/>
    <s v="F03"/>
    <s v="H"/>
    <n v="13"/>
    <n v="2300"/>
    <n v="29900"/>
    <x v="3"/>
  </r>
  <r>
    <d v="2021-04-11T00:00:00"/>
    <s v="F04"/>
    <s v="H"/>
    <n v="10"/>
    <n v="499"/>
    <n v="4990"/>
    <x v="3"/>
  </r>
  <r>
    <d v="2021-04-11T00:00:00"/>
    <s v="F05"/>
    <s v="H"/>
    <n v="5"/>
    <n v="299"/>
    <n v="1495"/>
    <x v="3"/>
  </r>
  <r>
    <d v="2021-04-11T00:00:00"/>
    <s v="F06"/>
    <s v="H"/>
    <n v="2"/>
    <n v="901"/>
    <n v="1802"/>
    <x v="3"/>
  </r>
  <r>
    <d v="2021-04-11T00:00:00"/>
    <s v="F07"/>
    <s v="H"/>
    <n v="5"/>
    <n v="929"/>
    <n v="4645"/>
    <x v="3"/>
  </r>
  <r>
    <d v="2021-04-11T00:00:00"/>
    <s v="F08"/>
    <s v="H"/>
    <n v="0"/>
    <n v="1030"/>
    <n v="0"/>
    <x v="3"/>
  </r>
  <r>
    <d v="2021-04-11T00:00:00"/>
    <s v="F09"/>
    <s v="H"/>
    <n v="1"/>
    <n v="1222"/>
    <n v="1222"/>
    <x v="3"/>
  </r>
  <r>
    <d v="2021-04-11T00:00:00"/>
    <s v="F10"/>
    <s v="H"/>
    <n v="0"/>
    <n v="649"/>
    <n v="0"/>
    <x v="3"/>
  </r>
  <r>
    <d v="2021-04-11T00:00:00"/>
    <s v="L01"/>
    <s v="H"/>
    <n v="31"/>
    <n v="1800"/>
    <n v="55800"/>
    <x v="3"/>
  </r>
  <r>
    <d v="2021-04-11T00:00:00"/>
    <s v="L02"/>
    <s v="H"/>
    <n v="11"/>
    <n v="345"/>
    <n v="3795"/>
    <x v="3"/>
  </r>
  <r>
    <d v="2021-04-11T00:00:00"/>
    <s v="L03"/>
    <s v="H"/>
    <n v="10"/>
    <n v="350"/>
    <n v="3500"/>
    <x v="3"/>
  </r>
  <r>
    <d v="2021-04-11T00:00:00"/>
    <s v="L04"/>
    <s v="H"/>
    <n v="7"/>
    <n v="1575"/>
    <n v="11025"/>
    <x v="3"/>
  </r>
  <r>
    <d v="2021-04-11T00:00:00"/>
    <s v="L05"/>
    <s v="H"/>
    <n v="7"/>
    <n v="1045"/>
    <n v="7315"/>
    <x v="3"/>
  </r>
  <r>
    <d v="2021-04-11T00:00:00"/>
    <s v="L06"/>
    <s v="H"/>
    <n v="5"/>
    <n v="1186"/>
    <n v="5930"/>
    <x v="3"/>
  </r>
  <r>
    <d v="2021-04-11T00:00:00"/>
    <s v="L07"/>
    <s v="H"/>
    <n v="2"/>
    <n v="374"/>
    <n v="748"/>
    <x v="3"/>
  </r>
  <r>
    <d v="2021-04-11T00:00:00"/>
    <s v="L08"/>
    <s v="H"/>
    <n v="1"/>
    <n v="1500"/>
    <n v="1500"/>
    <x v="3"/>
  </r>
  <r>
    <d v="2021-04-11T00:00:00"/>
    <s v="L09"/>
    <s v="H"/>
    <n v="0"/>
    <n v="1800"/>
    <n v="0"/>
    <x v="3"/>
  </r>
  <r>
    <d v="2021-04-11T00:00:00"/>
    <s v="L10"/>
    <s v="H"/>
    <n v="0"/>
    <n v="1477"/>
    <n v="0"/>
    <x v="3"/>
  </r>
  <r>
    <d v="2021-04-11T00:00:00"/>
    <s v="M01"/>
    <s v="M"/>
    <n v="23"/>
    <n v="210"/>
    <n v="4830"/>
    <x v="3"/>
  </r>
  <r>
    <d v="2021-04-11T00:00:00"/>
    <s v="M02"/>
    <s v="M"/>
    <n v="13"/>
    <n v="199"/>
    <n v="2587"/>
    <x v="3"/>
  </r>
  <r>
    <d v="2021-04-11T00:00:00"/>
    <s v="M03"/>
    <s v="M"/>
    <n v="8"/>
    <n v="322"/>
    <n v="2576"/>
    <x v="3"/>
  </r>
  <r>
    <d v="2021-04-11T00:00:00"/>
    <s v="M04"/>
    <s v="M"/>
    <n v="5"/>
    <n v="161"/>
    <n v="805"/>
    <x v="3"/>
  </r>
  <r>
    <d v="2021-04-11T00:00:00"/>
    <s v="M05"/>
    <s v="M"/>
    <n v="4"/>
    <n v="109"/>
    <n v="436"/>
    <x v="3"/>
  </r>
  <r>
    <d v="2021-04-11T00:00:00"/>
    <s v="M06"/>
    <s v="M"/>
    <n v="3"/>
    <n v="122"/>
    <n v="366"/>
    <x v="3"/>
  </r>
  <r>
    <d v="2021-04-11T00:00:00"/>
    <s v="M07"/>
    <s v="M"/>
    <n v="3"/>
    <n v="96"/>
    <n v="288"/>
    <x v="3"/>
  </r>
  <r>
    <d v="2021-04-11T00:00:00"/>
    <s v="M08"/>
    <s v="M"/>
    <n v="0"/>
    <n v="73"/>
    <n v="0"/>
    <x v="3"/>
  </r>
  <r>
    <d v="2021-04-11T00:00:00"/>
    <s v="M09"/>
    <s v="M"/>
    <n v="1"/>
    <n v="225"/>
    <n v="225"/>
    <x v="3"/>
  </r>
  <r>
    <d v="2021-04-11T00:00:00"/>
    <s v="M10"/>
    <s v="M"/>
    <n v="0"/>
    <n v="559"/>
    <n v="0"/>
    <x v="3"/>
  </r>
  <r>
    <d v="2021-04-11T00:00:00"/>
    <s v="F01"/>
    <s v="M"/>
    <n v="9"/>
    <n v="3199"/>
    <n v="28791"/>
    <x v="3"/>
  </r>
  <r>
    <d v="2021-04-11T00:00:00"/>
    <s v="F02"/>
    <s v="M"/>
    <n v="13"/>
    <n v="371"/>
    <n v="4823"/>
    <x v="3"/>
  </r>
  <r>
    <d v="2021-04-11T00:00:00"/>
    <s v="F03"/>
    <s v="M"/>
    <n v="1"/>
    <n v="2300"/>
    <n v="2300"/>
    <x v="3"/>
  </r>
  <r>
    <d v="2021-04-11T00:00:00"/>
    <s v="F04"/>
    <s v="M"/>
    <n v="4"/>
    <n v="499"/>
    <n v="1996"/>
    <x v="3"/>
  </r>
  <r>
    <d v="2021-04-11T00:00:00"/>
    <s v="F05"/>
    <s v="M"/>
    <n v="3"/>
    <n v="299"/>
    <n v="897"/>
    <x v="3"/>
  </r>
  <r>
    <d v="2021-04-11T00:00:00"/>
    <s v="F06"/>
    <s v="M"/>
    <n v="3"/>
    <n v="901"/>
    <n v="2703"/>
    <x v="3"/>
  </r>
  <r>
    <d v="2021-04-11T00:00:00"/>
    <s v="F07"/>
    <s v="M"/>
    <n v="2"/>
    <n v="929"/>
    <n v="1858"/>
    <x v="3"/>
  </r>
  <r>
    <d v="2021-04-11T00:00:00"/>
    <s v="F08"/>
    <s v="M"/>
    <n v="0"/>
    <n v="1030"/>
    <n v="0"/>
    <x v="3"/>
  </r>
  <r>
    <d v="2021-04-11T00:00:00"/>
    <s v="F09"/>
    <s v="M"/>
    <n v="0"/>
    <n v="1222"/>
    <n v="0"/>
    <x v="3"/>
  </r>
  <r>
    <d v="2021-04-11T00:00:00"/>
    <s v="F10"/>
    <s v="M"/>
    <n v="0"/>
    <n v="649"/>
    <n v="0"/>
    <x v="3"/>
  </r>
  <r>
    <d v="2021-04-11T00:00:00"/>
    <s v="L01"/>
    <s v="M"/>
    <n v="20"/>
    <n v="1800"/>
    <n v="36000"/>
    <x v="3"/>
  </r>
  <r>
    <d v="2021-04-11T00:00:00"/>
    <s v="L02"/>
    <s v="M"/>
    <n v="8"/>
    <n v="345"/>
    <n v="2760"/>
    <x v="3"/>
  </r>
  <r>
    <d v="2021-04-11T00:00:00"/>
    <s v="L03"/>
    <s v="M"/>
    <n v="6"/>
    <n v="350"/>
    <n v="2100"/>
    <x v="3"/>
  </r>
  <r>
    <d v="2021-04-11T00:00:00"/>
    <s v="L04"/>
    <s v="M"/>
    <n v="5"/>
    <n v="1575"/>
    <n v="7875"/>
    <x v="3"/>
  </r>
  <r>
    <d v="2021-04-11T00:00:00"/>
    <s v="L05"/>
    <s v="M"/>
    <n v="2"/>
    <n v="1045"/>
    <n v="2090"/>
    <x v="3"/>
  </r>
  <r>
    <d v="2021-04-11T00:00:00"/>
    <s v="L06"/>
    <s v="M"/>
    <n v="0"/>
    <n v="1186"/>
    <n v="0"/>
    <x v="3"/>
  </r>
  <r>
    <d v="2021-04-11T00:00:00"/>
    <s v="L07"/>
    <s v="M"/>
    <n v="0"/>
    <n v="374"/>
    <n v="0"/>
    <x v="3"/>
  </r>
  <r>
    <d v="2021-04-11T00:00:00"/>
    <s v="L08"/>
    <s v="M"/>
    <n v="0"/>
    <n v="1500"/>
    <n v="0"/>
    <x v="3"/>
  </r>
  <r>
    <d v="2021-04-11T00:00:00"/>
    <s v="L09"/>
    <s v="M"/>
    <n v="0"/>
    <n v="1800"/>
    <n v="0"/>
    <x v="3"/>
  </r>
  <r>
    <d v="2021-04-11T00:00:00"/>
    <s v="L10"/>
    <s v="M"/>
    <n v="0"/>
    <n v="1477"/>
    <n v="0"/>
    <x v="3"/>
  </r>
  <r>
    <d v="2021-04-11T00:00:00"/>
    <s v="M01"/>
    <s v="C"/>
    <n v="11"/>
    <n v="210"/>
    <n v="2310"/>
    <x v="3"/>
  </r>
  <r>
    <d v="2021-04-11T00:00:00"/>
    <s v="M02"/>
    <s v="C"/>
    <n v="6"/>
    <n v="199"/>
    <n v="1194"/>
    <x v="3"/>
  </r>
  <r>
    <d v="2021-04-11T00:00:00"/>
    <s v="M03"/>
    <s v="C"/>
    <n v="5"/>
    <n v="322"/>
    <n v="1610"/>
    <x v="3"/>
  </r>
  <r>
    <d v="2021-04-11T00:00:00"/>
    <s v="M04"/>
    <s v="C"/>
    <n v="3"/>
    <n v="161"/>
    <n v="483"/>
    <x v="3"/>
  </r>
  <r>
    <d v="2021-04-11T00:00:00"/>
    <s v="M05"/>
    <s v="C"/>
    <n v="3"/>
    <n v="109"/>
    <n v="327"/>
    <x v="3"/>
  </r>
  <r>
    <d v="2021-04-11T00:00:00"/>
    <s v="M06"/>
    <s v="C"/>
    <n v="2"/>
    <n v="122"/>
    <n v="244"/>
    <x v="3"/>
  </r>
  <r>
    <d v="2021-04-11T00:00:00"/>
    <s v="M07"/>
    <s v="C"/>
    <n v="2"/>
    <n v="96"/>
    <n v="192"/>
    <x v="3"/>
  </r>
  <r>
    <d v="2021-04-11T00:00:00"/>
    <s v="M08"/>
    <s v="C"/>
    <n v="0"/>
    <n v="73"/>
    <n v="0"/>
    <x v="3"/>
  </r>
  <r>
    <d v="2021-04-11T00:00:00"/>
    <s v="M09"/>
    <s v="C"/>
    <n v="2"/>
    <n v="225"/>
    <n v="450"/>
    <x v="3"/>
  </r>
  <r>
    <d v="2021-04-11T00:00:00"/>
    <s v="M10"/>
    <s v="C"/>
    <n v="2"/>
    <n v="559"/>
    <n v="1118"/>
    <x v="3"/>
  </r>
  <r>
    <d v="2021-04-11T00:00:00"/>
    <s v="F01"/>
    <s v="C"/>
    <n v="21"/>
    <n v="3199"/>
    <n v="67179"/>
    <x v="3"/>
  </r>
  <r>
    <d v="2021-04-11T00:00:00"/>
    <s v="F02"/>
    <s v="C"/>
    <n v="1"/>
    <n v="371"/>
    <n v="371"/>
    <x v="3"/>
  </r>
  <r>
    <d v="2021-04-11T00:00:00"/>
    <s v="F03"/>
    <s v="C"/>
    <n v="10"/>
    <n v="2300"/>
    <n v="23000"/>
    <x v="3"/>
  </r>
  <r>
    <d v="2021-04-11T00:00:00"/>
    <s v="F04"/>
    <s v="C"/>
    <n v="5"/>
    <n v="499"/>
    <n v="2495"/>
    <x v="3"/>
  </r>
  <r>
    <d v="2021-04-11T00:00:00"/>
    <s v="F05"/>
    <s v="C"/>
    <n v="3"/>
    <n v="299"/>
    <n v="897"/>
    <x v="3"/>
  </r>
  <r>
    <d v="2021-04-11T00:00:00"/>
    <s v="F06"/>
    <s v="C"/>
    <n v="1"/>
    <n v="901"/>
    <n v="901"/>
    <x v="3"/>
  </r>
  <r>
    <d v="2021-04-11T00:00:00"/>
    <s v="F07"/>
    <s v="C"/>
    <n v="3"/>
    <n v="929"/>
    <n v="2787"/>
    <x v="3"/>
  </r>
  <r>
    <d v="2021-04-11T00:00:00"/>
    <s v="F08"/>
    <s v="C"/>
    <n v="1"/>
    <n v="1030"/>
    <n v="1030"/>
    <x v="3"/>
  </r>
  <r>
    <d v="2021-04-11T00:00:00"/>
    <s v="F09"/>
    <s v="C"/>
    <n v="1"/>
    <n v="1222"/>
    <n v="1222"/>
    <x v="3"/>
  </r>
  <r>
    <d v="2021-04-11T00:00:00"/>
    <s v="F10"/>
    <s v="C"/>
    <n v="2"/>
    <n v="649"/>
    <n v="1298"/>
    <x v="3"/>
  </r>
  <r>
    <d v="2021-04-11T00:00:00"/>
    <s v="L01"/>
    <s v="C"/>
    <n v="12"/>
    <n v="1800"/>
    <n v="21600"/>
    <x v="3"/>
  </r>
  <r>
    <d v="2021-04-11T00:00:00"/>
    <s v="L02"/>
    <s v="C"/>
    <n v="8"/>
    <n v="345"/>
    <n v="2760"/>
    <x v="3"/>
  </r>
  <r>
    <d v="2021-04-11T00:00:00"/>
    <s v="L03"/>
    <s v="C"/>
    <n v="4"/>
    <n v="350"/>
    <n v="1400"/>
    <x v="3"/>
  </r>
  <r>
    <d v="2021-04-11T00:00:00"/>
    <s v="L04"/>
    <s v="C"/>
    <n v="3"/>
    <n v="1575"/>
    <n v="4725"/>
    <x v="3"/>
  </r>
  <r>
    <d v="2021-04-11T00:00:00"/>
    <s v="L05"/>
    <s v="C"/>
    <n v="5"/>
    <n v="1045"/>
    <n v="5225"/>
    <x v="3"/>
  </r>
  <r>
    <d v="2021-04-11T00:00:00"/>
    <s v="L06"/>
    <s v="C"/>
    <n v="5"/>
    <n v="1186"/>
    <n v="5930"/>
    <x v="3"/>
  </r>
  <r>
    <d v="2021-04-11T00:00:00"/>
    <s v="L07"/>
    <s v="C"/>
    <n v="3"/>
    <n v="374"/>
    <n v="1122"/>
    <x v="3"/>
  </r>
  <r>
    <d v="2021-04-11T00:00:00"/>
    <s v="L08"/>
    <s v="C"/>
    <n v="2"/>
    <n v="1500"/>
    <n v="3000"/>
    <x v="3"/>
  </r>
  <r>
    <d v="2021-04-11T00:00:00"/>
    <s v="L09"/>
    <s v="C"/>
    <n v="2"/>
    <n v="1800"/>
    <n v="3600"/>
    <x v="3"/>
  </r>
  <r>
    <d v="2021-04-11T00:00:00"/>
    <s v="L10"/>
    <s v="C"/>
    <n v="0"/>
    <n v="1477"/>
    <n v="0"/>
    <x v="3"/>
  </r>
  <r>
    <d v="2021-04-12T00:00:00"/>
    <s v="M01"/>
    <s v="H"/>
    <n v="35"/>
    <n v="210"/>
    <n v="7350"/>
    <x v="4"/>
  </r>
  <r>
    <d v="2021-04-12T00:00:00"/>
    <s v="M02"/>
    <s v="H"/>
    <n v="12"/>
    <n v="199"/>
    <n v="2388"/>
    <x v="4"/>
  </r>
  <r>
    <d v="2021-04-12T00:00:00"/>
    <s v="M03"/>
    <s v="H"/>
    <n v="10"/>
    <n v="322"/>
    <n v="3220"/>
    <x v="4"/>
  </r>
  <r>
    <d v="2021-04-12T00:00:00"/>
    <s v="M04"/>
    <s v="H"/>
    <n v="8"/>
    <n v="161"/>
    <n v="1288"/>
    <x v="4"/>
  </r>
  <r>
    <d v="2021-04-12T00:00:00"/>
    <s v="M05"/>
    <s v="H"/>
    <n v="4"/>
    <n v="109"/>
    <n v="436"/>
    <x v="4"/>
  </r>
  <r>
    <d v="2021-04-12T00:00:00"/>
    <s v="M06"/>
    <s v="H"/>
    <n v="2"/>
    <n v="122"/>
    <n v="244"/>
    <x v="4"/>
  </r>
  <r>
    <d v="2021-04-12T00:00:00"/>
    <s v="M07"/>
    <s v="H"/>
    <n v="5"/>
    <n v="96"/>
    <n v="480"/>
    <x v="4"/>
  </r>
  <r>
    <d v="2021-04-12T00:00:00"/>
    <s v="M08"/>
    <s v="H"/>
    <n v="0"/>
    <n v="73"/>
    <n v="0"/>
    <x v="4"/>
  </r>
  <r>
    <d v="2021-04-12T00:00:00"/>
    <s v="M09"/>
    <s v="H"/>
    <n v="2"/>
    <n v="225"/>
    <n v="450"/>
    <x v="4"/>
  </r>
  <r>
    <d v="2021-04-12T00:00:00"/>
    <s v="M10"/>
    <s v="H"/>
    <n v="1"/>
    <n v="559"/>
    <n v="559"/>
    <x v="4"/>
  </r>
  <r>
    <d v="2021-04-12T00:00:00"/>
    <s v="F01"/>
    <s v="H"/>
    <n v="25"/>
    <n v="3199"/>
    <n v="79975"/>
    <x v="4"/>
  </r>
  <r>
    <d v="2021-04-12T00:00:00"/>
    <s v="F02"/>
    <s v="H"/>
    <n v="10"/>
    <n v="371"/>
    <n v="3710"/>
    <x v="4"/>
  </r>
  <r>
    <d v="2021-04-12T00:00:00"/>
    <s v="F03"/>
    <s v="H"/>
    <n v="9"/>
    <n v="2300"/>
    <n v="20700"/>
    <x v="4"/>
  </r>
  <r>
    <d v="2021-04-12T00:00:00"/>
    <s v="F04"/>
    <s v="H"/>
    <n v="9"/>
    <n v="499"/>
    <n v="4491"/>
    <x v="4"/>
  </r>
  <r>
    <d v="2021-04-12T00:00:00"/>
    <s v="F05"/>
    <s v="H"/>
    <n v="5"/>
    <n v="299"/>
    <n v="1495"/>
    <x v="4"/>
  </r>
  <r>
    <d v="2021-04-12T00:00:00"/>
    <s v="F06"/>
    <s v="H"/>
    <n v="4"/>
    <n v="901"/>
    <n v="3604"/>
    <x v="4"/>
  </r>
  <r>
    <d v="2021-04-12T00:00:00"/>
    <s v="F07"/>
    <s v="H"/>
    <n v="2"/>
    <n v="929"/>
    <n v="1858"/>
    <x v="4"/>
  </r>
  <r>
    <d v="2021-04-12T00:00:00"/>
    <s v="F08"/>
    <s v="H"/>
    <n v="1"/>
    <n v="1030"/>
    <n v="1030"/>
    <x v="4"/>
  </r>
  <r>
    <d v="2021-04-12T00:00:00"/>
    <s v="F09"/>
    <s v="H"/>
    <n v="1"/>
    <n v="1222"/>
    <n v="1222"/>
    <x v="4"/>
  </r>
  <r>
    <d v="2021-04-12T00:00:00"/>
    <s v="F10"/>
    <s v="H"/>
    <n v="2"/>
    <n v="649"/>
    <n v="1298"/>
    <x v="4"/>
  </r>
  <r>
    <d v="2021-04-12T00:00:00"/>
    <s v="L01"/>
    <s v="H"/>
    <n v="25"/>
    <n v="1800"/>
    <n v="45000"/>
    <x v="4"/>
  </r>
  <r>
    <d v="2021-04-12T00:00:00"/>
    <s v="L02"/>
    <s v="H"/>
    <n v="12"/>
    <n v="345"/>
    <n v="4140"/>
    <x v="4"/>
  </r>
  <r>
    <d v="2021-04-12T00:00:00"/>
    <s v="L03"/>
    <s v="H"/>
    <n v="12"/>
    <n v="350"/>
    <n v="4200"/>
    <x v="4"/>
  </r>
  <r>
    <d v="2021-04-12T00:00:00"/>
    <s v="L04"/>
    <s v="H"/>
    <n v="8"/>
    <n v="1575"/>
    <n v="12600"/>
    <x v="4"/>
  </r>
  <r>
    <d v="2021-04-12T00:00:00"/>
    <s v="L05"/>
    <s v="H"/>
    <n v="6"/>
    <n v="1045"/>
    <n v="6270"/>
    <x v="4"/>
  </r>
  <r>
    <d v="2021-04-12T00:00:00"/>
    <s v="L06"/>
    <s v="H"/>
    <n v="4"/>
    <n v="1186"/>
    <n v="4744"/>
    <x v="4"/>
  </r>
  <r>
    <d v="2021-04-12T00:00:00"/>
    <s v="L07"/>
    <s v="H"/>
    <n v="4"/>
    <n v="374"/>
    <n v="1496"/>
    <x v="4"/>
  </r>
  <r>
    <d v="2021-04-12T00:00:00"/>
    <s v="L08"/>
    <s v="H"/>
    <n v="0"/>
    <n v="1500"/>
    <n v="0"/>
    <x v="4"/>
  </r>
  <r>
    <d v="2021-04-12T00:00:00"/>
    <s v="L09"/>
    <s v="H"/>
    <n v="0"/>
    <n v="1800"/>
    <n v="0"/>
    <x v="4"/>
  </r>
  <r>
    <d v="2021-04-12T00:00:00"/>
    <s v="L10"/>
    <s v="H"/>
    <n v="0"/>
    <n v="1477"/>
    <n v="0"/>
    <x v="4"/>
  </r>
  <r>
    <d v="2021-04-12T00:00:00"/>
    <s v="M01"/>
    <s v="M"/>
    <n v="23"/>
    <n v="210"/>
    <n v="4830"/>
    <x v="4"/>
  </r>
  <r>
    <d v="2021-04-12T00:00:00"/>
    <s v="M02"/>
    <s v="M"/>
    <n v="10"/>
    <n v="199"/>
    <n v="1990"/>
    <x v="4"/>
  </r>
  <r>
    <d v="2021-04-12T00:00:00"/>
    <s v="M03"/>
    <s v="M"/>
    <n v="8"/>
    <n v="322"/>
    <n v="2576"/>
    <x v="4"/>
  </r>
  <r>
    <d v="2021-04-12T00:00:00"/>
    <s v="M04"/>
    <s v="M"/>
    <n v="5"/>
    <n v="161"/>
    <n v="805"/>
    <x v="4"/>
  </r>
  <r>
    <d v="2021-04-12T00:00:00"/>
    <s v="M05"/>
    <s v="M"/>
    <n v="3"/>
    <n v="109"/>
    <n v="327"/>
    <x v="4"/>
  </r>
  <r>
    <d v="2021-04-12T00:00:00"/>
    <s v="M06"/>
    <s v="M"/>
    <n v="1"/>
    <n v="122"/>
    <n v="122"/>
    <x v="4"/>
  </r>
  <r>
    <d v="2021-04-12T00:00:00"/>
    <s v="M07"/>
    <s v="M"/>
    <n v="3"/>
    <n v="96"/>
    <n v="288"/>
    <x v="4"/>
  </r>
  <r>
    <d v="2021-04-12T00:00:00"/>
    <s v="M08"/>
    <s v="M"/>
    <n v="0"/>
    <n v="73"/>
    <n v="0"/>
    <x v="4"/>
  </r>
  <r>
    <d v="2021-04-12T00:00:00"/>
    <s v="M09"/>
    <s v="M"/>
    <n v="1"/>
    <n v="225"/>
    <n v="225"/>
    <x v="4"/>
  </r>
  <r>
    <d v="2021-04-12T00:00:00"/>
    <s v="M10"/>
    <s v="M"/>
    <n v="1"/>
    <n v="559"/>
    <n v="559"/>
    <x v="4"/>
  </r>
  <r>
    <d v="2021-04-12T00:00:00"/>
    <s v="F01"/>
    <s v="M"/>
    <n v="23"/>
    <n v="3199"/>
    <n v="73577"/>
    <x v="4"/>
  </r>
  <r>
    <d v="2021-04-12T00:00:00"/>
    <s v="F02"/>
    <s v="M"/>
    <n v="10"/>
    <n v="371"/>
    <n v="3710"/>
    <x v="4"/>
  </r>
  <r>
    <d v="2021-04-12T00:00:00"/>
    <s v="F03"/>
    <s v="M"/>
    <n v="9"/>
    <n v="2300"/>
    <n v="20700"/>
    <x v="4"/>
  </r>
  <r>
    <d v="2021-04-12T00:00:00"/>
    <s v="F04"/>
    <s v="M"/>
    <n v="0"/>
    <n v="499"/>
    <n v="0"/>
    <x v="4"/>
  </r>
  <r>
    <d v="2021-04-12T00:00:00"/>
    <s v="F05"/>
    <s v="M"/>
    <n v="4"/>
    <n v="299"/>
    <n v="1196"/>
    <x v="4"/>
  </r>
  <r>
    <d v="2021-04-12T00:00:00"/>
    <s v="F06"/>
    <s v="M"/>
    <n v="4"/>
    <n v="901"/>
    <n v="3604"/>
    <x v="4"/>
  </r>
  <r>
    <d v="2021-04-12T00:00:00"/>
    <s v="F07"/>
    <s v="M"/>
    <n v="0"/>
    <n v="929"/>
    <n v="0"/>
    <x v="4"/>
  </r>
  <r>
    <d v="2021-04-12T00:00:00"/>
    <s v="F08"/>
    <s v="M"/>
    <n v="1"/>
    <n v="1030"/>
    <n v="1030"/>
    <x v="4"/>
  </r>
  <r>
    <d v="2021-04-12T00:00:00"/>
    <s v="F09"/>
    <s v="M"/>
    <n v="0"/>
    <n v="1222"/>
    <n v="0"/>
    <x v="4"/>
  </r>
  <r>
    <d v="2021-04-12T00:00:00"/>
    <s v="F10"/>
    <s v="M"/>
    <n v="0"/>
    <n v="649"/>
    <n v="0"/>
    <x v="4"/>
  </r>
  <r>
    <d v="2021-04-12T00:00:00"/>
    <s v="L01"/>
    <s v="M"/>
    <n v="19"/>
    <n v="1800"/>
    <n v="34200"/>
    <x v="4"/>
  </r>
  <r>
    <d v="2021-04-12T00:00:00"/>
    <s v="L02"/>
    <s v="M"/>
    <n v="8"/>
    <n v="345"/>
    <n v="2760"/>
    <x v="4"/>
  </r>
  <r>
    <d v="2021-04-12T00:00:00"/>
    <s v="L03"/>
    <s v="M"/>
    <n v="8"/>
    <n v="350"/>
    <n v="2800"/>
    <x v="4"/>
  </r>
  <r>
    <d v="2021-04-12T00:00:00"/>
    <s v="L04"/>
    <s v="M"/>
    <n v="7"/>
    <n v="1575"/>
    <n v="11025"/>
    <x v="4"/>
  </r>
  <r>
    <d v="2021-04-12T00:00:00"/>
    <s v="L05"/>
    <s v="M"/>
    <n v="2"/>
    <n v="1045"/>
    <n v="2090"/>
    <x v="4"/>
  </r>
  <r>
    <d v="2021-04-12T00:00:00"/>
    <s v="L06"/>
    <s v="M"/>
    <n v="1"/>
    <n v="1186"/>
    <n v="1186"/>
    <x v="4"/>
  </r>
  <r>
    <d v="2021-04-12T00:00:00"/>
    <s v="L07"/>
    <s v="M"/>
    <n v="1"/>
    <n v="374"/>
    <n v="374"/>
    <x v="4"/>
  </r>
  <r>
    <d v="2021-04-12T00:00:00"/>
    <s v="L08"/>
    <s v="M"/>
    <n v="0"/>
    <n v="1500"/>
    <n v="0"/>
    <x v="4"/>
  </r>
  <r>
    <d v="2021-04-12T00:00:00"/>
    <s v="L09"/>
    <s v="M"/>
    <n v="0"/>
    <n v="1800"/>
    <n v="0"/>
    <x v="4"/>
  </r>
  <r>
    <d v="2021-04-12T00:00:00"/>
    <s v="L10"/>
    <s v="M"/>
    <n v="0"/>
    <n v="1477"/>
    <n v="0"/>
    <x v="4"/>
  </r>
  <r>
    <d v="2021-04-12T00:00:00"/>
    <s v="M01"/>
    <s v="C"/>
    <n v="3"/>
    <n v="210"/>
    <n v="630"/>
    <x v="4"/>
  </r>
  <r>
    <d v="2021-04-12T00:00:00"/>
    <s v="M02"/>
    <s v="C"/>
    <n v="6"/>
    <n v="199"/>
    <n v="1194"/>
    <x v="4"/>
  </r>
  <r>
    <d v="2021-04-12T00:00:00"/>
    <s v="M03"/>
    <s v="C"/>
    <n v="2"/>
    <n v="322"/>
    <n v="644"/>
    <x v="4"/>
  </r>
  <r>
    <d v="2021-04-12T00:00:00"/>
    <s v="M04"/>
    <s v="C"/>
    <n v="5"/>
    <n v="161"/>
    <n v="805"/>
    <x v="4"/>
  </r>
  <r>
    <d v="2021-04-12T00:00:00"/>
    <s v="M05"/>
    <s v="C"/>
    <n v="3"/>
    <n v="109"/>
    <n v="327"/>
    <x v="4"/>
  </r>
  <r>
    <d v="2021-04-12T00:00:00"/>
    <s v="M06"/>
    <s v="C"/>
    <n v="2"/>
    <n v="122"/>
    <n v="244"/>
    <x v="4"/>
  </r>
  <r>
    <d v="2021-04-12T00:00:00"/>
    <s v="M07"/>
    <s v="C"/>
    <n v="1"/>
    <n v="96"/>
    <n v="96"/>
    <x v="4"/>
  </r>
  <r>
    <d v="2021-04-12T00:00:00"/>
    <s v="M08"/>
    <s v="C"/>
    <n v="0"/>
    <n v="73"/>
    <n v="0"/>
    <x v="4"/>
  </r>
  <r>
    <d v="2021-04-12T00:00:00"/>
    <s v="M09"/>
    <s v="C"/>
    <n v="2"/>
    <n v="225"/>
    <n v="450"/>
    <x v="4"/>
  </r>
  <r>
    <d v="2021-04-12T00:00:00"/>
    <s v="M10"/>
    <s v="C"/>
    <n v="2"/>
    <n v="559"/>
    <n v="1118"/>
    <x v="4"/>
  </r>
  <r>
    <d v="2021-04-12T00:00:00"/>
    <s v="F01"/>
    <s v="C"/>
    <n v="14"/>
    <n v="3199"/>
    <n v="44786"/>
    <x v="4"/>
  </r>
  <r>
    <d v="2021-04-12T00:00:00"/>
    <s v="F02"/>
    <s v="C"/>
    <n v="6"/>
    <n v="371"/>
    <n v="2226"/>
    <x v="4"/>
  </r>
  <r>
    <d v="2021-04-12T00:00:00"/>
    <s v="F03"/>
    <s v="C"/>
    <n v="2"/>
    <n v="2300"/>
    <n v="4600"/>
    <x v="4"/>
  </r>
  <r>
    <d v="2021-04-12T00:00:00"/>
    <s v="F04"/>
    <s v="C"/>
    <n v="7"/>
    <n v="499"/>
    <n v="3493"/>
    <x v="4"/>
  </r>
  <r>
    <d v="2021-04-12T00:00:00"/>
    <s v="F05"/>
    <s v="C"/>
    <n v="4"/>
    <n v="299"/>
    <n v="1196"/>
    <x v="4"/>
  </r>
  <r>
    <d v="2021-04-12T00:00:00"/>
    <s v="F06"/>
    <s v="C"/>
    <n v="2"/>
    <n v="901"/>
    <n v="1802"/>
    <x v="4"/>
  </r>
  <r>
    <d v="2021-04-12T00:00:00"/>
    <s v="F07"/>
    <s v="C"/>
    <n v="3"/>
    <n v="929"/>
    <n v="2787"/>
    <x v="4"/>
  </r>
  <r>
    <d v="2021-04-12T00:00:00"/>
    <s v="F08"/>
    <s v="C"/>
    <n v="2"/>
    <n v="1030"/>
    <n v="2060"/>
    <x v="4"/>
  </r>
  <r>
    <d v="2021-04-12T00:00:00"/>
    <s v="F09"/>
    <s v="C"/>
    <n v="2"/>
    <n v="1222"/>
    <n v="2444"/>
    <x v="4"/>
  </r>
  <r>
    <d v="2021-04-12T00:00:00"/>
    <s v="F10"/>
    <s v="C"/>
    <n v="3"/>
    <n v="649"/>
    <n v="1947"/>
    <x v="4"/>
  </r>
  <r>
    <d v="2021-04-12T00:00:00"/>
    <s v="L01"/>
    <s v="C"/>
    <n v="11"/>
    <n v="1800"/>
    <n v="19800"/>
    <x v="4"/>
  </r>
  <r>
    <d v="2021-04-12T00:00:00"/>
    <s v="L02"/>
    <s v="C"/>
    <n v="7"/>
    <n v="345"/>
    <n v="2415"/>
    <x v="4"/>
  </r>
  <r>
    <d v="2021-04-12T00:00:00"/>
    <s v="L03"/>
    <s v="C"/>
    <n v="1"/>
    <n v="350"/>
    <n v="350"/>
    <x v="4"/>
  </r>
  <r>
    <d v="2021-04-12T00:00:00"/>
    <s v="L04"/>
    <s v="C"/>
    <n v="3"/>
    <n v="1575"/>
    <n v="4725"/>
    <x v="4"/>
  </r>
  <r>
    <d v="2021-04-12T00:00:00"/>
    <s v="L05"/>
    <s v="C"/>
    <n v="5"/>
    <n v="1045"/>
    <n v="5225"/>
    <x v="4"/>
  </r>
  <r>
    <d v="2021-04-12T00:00:00"/>
    <s v="L06"/>
    <s v="C"/>
    <n v="3"/>
    <n v="1186"/>
    <n v="3558"/>
    <x v="4"/>
  </r>
  <r>
    <d v="2021-04-12T00:00:00"/>
    <s v="L07"/>
    <s v="C"/>
    <n v="3"/>
    <n v="374"/>
    <n v="1122"/>
    <x v="4"/>
  </r>
  <r>
    <d v="2021-04-12T00:00:00"/>
    <s v="L08"/>
    <s v="C"/>
    <n v="0"/>
    <n v="1500"/>
    <n v="0"/>
    <x v="4"/>
  </r>
  <r>
    <d v="2021-04-12T00:00:00"/>
    <s v="L09"/>
    <s v="C"/>
    <n v="1"/>
    <n v="1800"/>
    <n v="1800"/>
    <x v="4"/>
  </r>
  <r>
    <d v="2021-04-12T00:00:00"/>
    <s v="L10"/>
    <s v="C"/>
    <n v="0"/>
    <n v="1477"/>
    <n v="0"/>
    <x v="4"/>
  </r>
  <r>
    <d v="2021-04-13T00:00:00"/>
    <s v="M01"/>
    <s v="H"/>
    <n v="32"/>
    <n v="210"/>
    <n v="6720"/>
    <x v="5"/>
  </r>
  <r>
    <d v="2021-04-13T00:00:00"/>
    <s v="M02"/>
    <s v="H"/>
    <n v="15"/>
    <n v="199"/>
    <n v="2985"/>
    <x v="5"/>
  </r>
  <r>
    <d v="2021-04-13T00:00:00"/>
    <s v="M03"/>
    <s v="H"/>
    <n v="10"/>
    <n v="322"/>
    <n v="3220"/>
    <x v="5"/>
  </r>
  <r>
    <d v="2021-04-13T00:00:00"/>
    <s v="M04"/>
    <s v="H"/>
    <n v="8"/>
    <n v="161"/>
    <n v="1288"/>
    <x v="5"/>
  </r>
  <r>
    <d v="2021-04-13T00:00:00"/>
    <s v="M05"/>
    <s v="H"/>
    <n v="4"/>
    <n v="109"/>
    <n v="436"/>
    <x v="5"/>
  </r>
  <r>
    <d v="2021-04-13T00:00:00"/>
    <s v="M06"/>
    <s v="H"/>
    <n v="4"/>
    <n v="122"/>
    <n v="488"/>
    <x v="5"/>
  </r>
  <r>
    <d v="2021-04-13T00:00:00"/>
    <s v="M07"/>
    <s v="H"/>
    <n v="3"/>
    <n v="96"/>
    <n v="288"/>
    <x v="5"/>
  </r>
  <r>
    <d v="2021-04-13T00:00:00"/>
    <s v="M08"/>
    <s v="H"/>
    <n v="0"/>
    <n v="73"/>
    <n v="0"/>
    <x v="5"/>
  </r>
  <r>
    <d v="2021-04-13T00:00:00"/>
    <s v="M09"/>
    <s v="H"/>
    <n v="0"/>
    <n v="225"/>
    <n v="0"/>
    <x v="5"/>
  </r>
  <r>
    <d v="2021-04-13T00:00:00"/>
    <s v="M10"/>
    <s v="H"/>
    <n v="2"/>
    <n v="559"/>
    <n v="1118"/>
    <x v="5"/>
  </r>
  <r>
    <d v="2021-04-13T00:00:00"/>
    <s v="F01"/>
    <s v="H"/>
    <n v="26"/>
    <n v="3199"/>
    <n v="83174"/>
    <x v="5"/>
  </r>
  <r>
    <d v="2021-04-13T00:00:00"/>
    <s v="F02"/>
    <s v="H"/>
    <n v="17"/>
    <n v="371"/>
    <n v="6307"/>
    <x v="5"/>
  </r>
  <r>
    <d v="2021-04-13T00:00:00"/>
    <s v="F03"/>
    <s v="H"/>
    <n v="12"/>
    <n v="2300"/>
    <n v="27600"/>
    <x v="5"/>
  </r>
  <r>
    <d v="2021-04-13T00:00:00"/>
    <s v="F04"/>
    <s v="H"/>
    <n v="8"/>
    <n v="499"/>
    <n v="3992"/>
    <x v="5"/>
  </r>
  <r>
    <d v="2021-04-13T00:00:00"/>
    <s v="F05"/>
    <s v="H"/>
    <n v="6"/>
    <n v="299"/>
    <n v="1794"/>
    <x v="5"/>
  </r>
  <r>
    <d v="2021-04-13T00:00:00"/>
    <s v="F06"/>
    <s v="H"/>
    <n v="2"/>
    <n v="901"/>
    <n v="1802"/>
    <x v="5"/>
  </r>
  <r>
    <d v="2021-04-13T00:00:00"/>
    <s v="F07"/>
    <s v="H"/>
    <n v="3"/>
    <n v="929"/>
    <n v="2787"/>
    <x v="5"/>
  </r>
  <r>
    <d v="2021-04-13T00:00:00"/>
    <s v="F08"/>
    <s v="H"/>
    <n v="0"/>
    <n v="1030"/>
    <n v="0"/>
    <x v="5"/>
  </r>
  <r>
    <d v="2021-04-13T00:00:00"/>
    <s v="F09"/>
    <s v="H"/>
    <n v="2"/>
    <n v="1222"/>
    <n v="2444"/>
    <x v="5"/>
  </r>
  <r>
    <d v="2021-04-13T00:00:00"/>
    <s v="F10"/>
    <s v="H"/>
    <n v="0"/>
    <n v="649"/>
    <n v="0"/>
    <x v="5"/>
  </r>
  <r>
    <d v="2021-04-13T00:00:00"/>
    <s v="L01"/>
    <s v="H"/>
    <n v="34"/>
    <n v="1800"/>
    <n v="61200"/>
    <x v="5"/>
  </r>
  <r>
    <d v="2021-04-13T00:00:00"/>
    <s v="L02"/>
    <s v="H"/>
    <n v="14"/>
    <n v="345"/>
    <n v="4830"/>
    <x v="5"/>
  </r>
  <r>
    <d v="2021-04-13T00:00:00"/>
    <s v="L03"/>
    <s v="H"/>
    <n v="9"/>
    <n v="350"/>
    <n v="3150"/>
    <x v="5"/>
  </r>
  <r>
    <d v="2021-04-13T00:00:00"/>
    <s v="L04"/>
    <s v="H"/>
    <n v="7"/>
    <n v="1575"/>
    <n v="11025"/>
    <x v="5"/>
  </r>
  <r>
    <d v="2021-04-13T00:00:00"/>
    <s v="L05"/>
    <s v="H"/>
    <n v="7"/>
    <n v="1045"/>
    <n v="7315"/>
    <x v="5"/>
  </r>
  <r>
    <d v="2021-04-13T00:00:00"/>
    <s v="L06"/>
    <s v="H"/>
    <n v="5"/>
    <n v="1186"/>
    <n v="5930"/>
    <x v="5"/>
  </r>
  <r>
    <d v="2021-04-13T00:00:00"/>
    <s v="L07"/>
    <s v="H"/>
    <n v="4"/>
    <n v="374"/>
    <n v="1496"/>
    <x v="5"/>
  </r>
  <r>
    <d v="2021-04-13T00:00:00"/>
    <s v="L08"/>
    <s v="H"/>
    <n v="2"/>
    <n v="1500"/>
    <n v="3000"/>
    <x v="5"/>
  </r>
  <r>
    <d v="2021-04-13T00:00:00"/>
    <s v="L09"/>
    <s v="H"/>
    <n v="1"/>
    <n v="1800"/>
    <n v="1800"/>
    <x v="5"/>
  </r>
  <r>
    <d v="2021-04-13T00:00:00"/>
    <s v="L10"/>
    <s v="H"/>
    <n v="0"/>
    <n v="1477"/>
    <n v="0"/>
    <x v="5"/>
  </r>
  <r>
    <d v="2021-04-13T00:00:00"/>
    <s v="M01"/>
    <s v="M"/>
    <n v="24"/>
    <n v="210"/>
    <n v="5040"/>
    <x v="5"/>
  </r>
  <r>
    <d v="2021-04-13T00:00:00"/>
    <s v="M02"/>
    <s v="M"/>
    <n v="9"/>
    <n v="199"/>
    <n v="1791"/>
    <x v="5"/>
  </r>
  <r>
    <d v="2021-04-13T00:00:00"/>
    <s v="M03"/>
    <s v="M"/>
    <n v="6"/>
    <n v="322"/>
    <n v="1932"/>
    <x v="5"/>
  </r>
  <r>
    <d v="2021-04-13T00:00:00"/>
    <s v="M04"/>
    <s v="M"/>
    <n v="6"/>
    <n v="161"/>
    <n v="966"/>
    <x v="5"/>
  </r>
  <r>
    <d v="2021-04-13T00:00:00"/>
    <s v="M05"/>
    <s v="M"/>
    <n v="4"/>
    <n v="109"/>
    <n v="436"/>
    <x v="5"/>
  </r>
  <r>
    <d v="2021-04-13T00:00:00"/>
    <s v="M06"/>
    <s v="M"/>
    <n v="3"/>
    <n v="122"/>
    <n v="366"/>
    <x v="5"/>
  </r>
  <r>
    <d v="2021-04-13T00:00:00"/>
    <s v="M07"/>
    <s v="M"/>
    <n v="2"/>
    <n v="96"/>
    <n v="192"/>
    <x v="5"/>
  </r>
  <r>
    <d v="2021-04-13T00:00:00"/>
    <s v="M08"/>
    <s v="M"/>
    <n v="0"/>
    <n v="73"/>
    <n v="0"/>
    <x v="5"/>
  </r>
  <r>
    <d v="2021-04-13T00:00:00"/>
    <s v="M09"/>
    <s v="M"/>
    <n v="0"/>
    <n v="225"/>
    <n v="0"/>
    <x v="5"/>
  </r>
  <r>
    <d v="2021-04-13T00:00:00"/>
    <s v="M10"/>
    <s v="M"/>
    <n v="1"/>
    <n v="559"/>
    <n v="559"/>
    <x v="5"/>
  </r>
  <r>
    <d v="2021-04-13T00:00:00"/>
    <s v="F01"/>
    <s v="M"/>
    <n v="25"/>
    <n v="3199"/>
    <n v="79975"/>
    <x v="5"/>
  </r>
  <r>
    <d v="2021-04-13T00:00:00"/>
    <s v="F02"/>
    <s v="M"/>
    <n v="3"/>
    <n v="371"/>
    <n v="1113"/>
    <x v="5"/>
  </r>
  <r>
    <d v="2021-04-13T00:00:00"/>
    <s v="F03"/>
    <s v="M"/>
    <n v="11"/>
    <n v="2300"/>
    <n v="25300"/>
    <x v="5"/>
  </r>
  <r>
    <d v="2021-04-13T00:00:00"/>
    <s v="F04"/>
    <s v="M"/>
    <n v="5"/>
    <n v="499"/>
    <n v="2495"/>
    <x v="5"/>
  </r>
  <r>
    <d v="2021-04-13T00:00:00"/>
    <s v="F05"/>
    <s v="M"/>
    <n v="0"/>
    <n v="299"/>
    <n v="0"/>
    <x v="5"/>
  </r>
  <r>
    <d v="2021-04-13T00:00:00"/>
    <s v="F06"/>
    <s v="M"/>
    <n v="1"/>
    <n v="901"/>
    <n v="901"/>
    <x v="5"/>
  </r>
  <r>
    <d v="2021-04-13T00:00:00"/>
    <s v="F07"/>
    <s v="M"/>
    <n v="1"/>
    <n v="929"/>
    <n v="929"/>
    <x v="5"/>
  </r>
  <r>
    <d v="2021-04-13T00:00:00"/>
    <s v="F08"/>
    <s v="M"/>
    <n v="0"/>
    <n v="1030"/>
    <n v="0"/>
    <x v="5"/>
  </r>
  <r>
    <d v="2021-04-13T00:00:00"/>
    <s v="F09"/>
    <s v="M"/>
    <n v="0"/>
    <n v="1222"/>
    <n v="0"/>
    <x v="5"/>
  </r>
  <r>
    <d v="2021-04-13T00:00:00"/>
    <s v="F10"/>
    <s v="M"/>
    <n v="0"/>
    <n v="649"/>
    <n v="0"/>
    <x v="5"/>
  </r>
  <r>
    <d v="2021-04-13T00:00:00"/>
    <s v="L01"/>
    <s v="M"/>
    <n v="24"/>
    <n v="1800"/>
    <n v="43200"/>
    <x v="5"/>
  </r>
  <r>
    <d v="2021-04-13T00:00:00"/>
    <s v="L02"/>
    <s v="M"/>
    <n v="9"/>
    <n v="345"/>
    <n v="3105"/>
    <x v="5"/>
  </r>
  <r>
    <d v="2021-04-13T00:00:00"/>
    <s v="L03"/>
    <s v="M"/>
    <n v="7"/>
    <n v="350"/>
    <n v="2450"/>
    <x v="5"/>
  </r>
  <r>
    <d v="2021-04-13T00:00:00"/>
    <s v="L04"/>
    <s v="M"/>
    <n v="6"/>
    <n v="1575"/>
    <n v="9450"/>
    <x v="5"/>
  </r>
  <r>
    <d v="2021-04-13T00:00:00"/>
    <s v="L05"/>
    <s v="M"/>
    <n v="3"/>
    <n v="1045"/>
    <n v="3135"/>
    <x v="5"/>
  </r>
  <r>
    <d v="2021-04-13T00:00:00"/>
    <s v="L06"/>
    <s v="M"/>
    <n v="2"/>
    <n v="1186"/>
    <n v="2372"/>
    <x v="5"/>
  </r>
  <r>
    <d v="2021-04-13T00:00:00"/>
    <s v="L07"/>
    <s v="M"/>
    <n v="1"/>
    <n v="374"/>
    <n v="374"/>
    <x v="5"/>
  </r>
  <r>
    <d v="2021-04-13T00:00:00"/>
    <s v="L08"/>
    <s v="M"/>
    <n v="0"/>
    <n v="1500"/>
    <n v="0"/>
    <x v="5"/>
  </r>
  <r>
    <d v="2021-04-13T00:00:00"/>
    <s v="L09"/>
    <s v="M"/>
    <n v="0"/>
    <n v="1800"/>
    <n v="0"/>
    <x v="5"/>
  </r>
  <r>
    <d v="2021-04-13T00:00:00"/>
    <s v="L10"/>
    <s v="M"/>
    <n v="0"/>
    <n v="1477"/>
    <n v="0"/>
    <x v="5"/>
  </r>
  <r>
    <d v="2021-04-13T00:00:00"/>
    <s v="M01"/>
    <s v="C"/>
    <n v="8"/>
    <n v="210"/>
    <n v="1680"/>
    <x v="5"/>
  </r>
  <r>
    <d v="2021-04-13T00:00:00"/>
    <s v="M02"/>
    <s v="C"/>
    <n v="5"/>
    <n v="199"/>
    <n v="995"/>
    <x v="5"/>
  </r>
  <r>
    <d v="2021-04-13T00:00:00"/>
    <s v="M03"/>
    <s v="C"/>
    <n v="6"/>
    <n v="322"/>
    <n v="1932"/>
    <x v="5"/>
  </r>
  <r>
    <d v="2021-04-13T00:00:00"/>
    <s v="M04"/>
    <s v="C"/>
    <n v="6"/>
    <n v="161"/>
    <n v="966"/>
    <x v="5"/>
  </r>
  <r>
    <d v="2021-04-13T00:00:00"/>
    <s v="M05"/>
    <s v="C"/>
    <n v="4"/>
    <n v="109"/>
    <n v="436"/>
    <x v="5"/>
  </r>
  <r>
    <d v="2021-04-13T00:00:00"/>
    <s v="M06"/>
    <s v="C"/>
    <n v="2"/>
    <n v="122"/>
    <n v="244"/>
    <x v="5"/>
  </r>
  <r>
    <d v="2021-04-13T00:00:00"/>
    <s v="M07"/>
    <s v="C"/>
    <n v="2"/>
    <n v="96"/>
    <n v="192"/>
    <x v="5"/>
  </r>
  <r>
    <d v="2021-04-13T00:00:00"/>
    <s v="M08"/>
    <s v="C"/>
    <n v="0"/>
    <n v="73"/>
    <n v="0"/>
    <x v="5"/>
  </r>
  <r>
    <d v="2021-04-13T00:00:00"/>
    <s v="M09"/>
    <s v="C"/>
    <n v="1"/>
    <n v="225"/>
    <n v="225"/>
    <x v="5"/>
  </r>
  <r>
    <d v="2021-04-13T00:00:00"/>
    <s v="M10"/>
    <s v="C"/>
    <n v="1"/>
    <n v="559"/>
    <n v="559"/>
    <x v="5"/>
  </r>
  <r>
    <d v="2021-04-13T00:00:00"/>
    <s v="F01"/>
    <s v="C"/>
    <n v="13"/>
    <n v="3199"/>
    <n v="41587"/>
    <x v="5"/>
  </r>
  <r>
    <d v="2021-04-13T00:00:00"/>
    <s v="F02"/>
    <s v="C"/>
    <n v="13"/>
    <n v="371"/>
    <n v="4823"/>
    <x v="5"/>
  </r>
  <r>
    <d v="2021-04-13T00:00:00"/>
    <s v="F03"/>
    <s v="C"/>
    <n v="2"/>
    <n v="2300"/>
    <n v="4600"/>
    <x v="5"/>
  </r>
  <r>
    <d v="2021-04-13T00:00:00"/>
    <s v="F04"/>
    <s v="C"/>
    <n v="6"/>
    <n v="499"/>
    <n v="2994"/>
    <x v="5"/>
  </r>
  <r>
    <d v="2021-04-13T00:00:00"/>
    <s v="F05"/>
    <s v="C"/>
    <n v="6"/>
    <n v="299"/>
    <n v="1794"/>
    <x v="5"/>
  </r>
  <r>
    <d v="2021-04-13T00:00:00"/>
    <s v="F06"/>
    <s v="C"/>
    <n v="4"/>
    <n v="901"/>
    <n v="3604"/>
    <x v="5"/>
  </r>
  <r>
    <d v="2021-04-13T00:00:00"/>
    <s v="F07"/>
    <s v="C"/>
    <n v="3"/>
    <n v="929"/>
    <n v="2787"/>
    <x v="5"/>
  </r>
  <r>
    <d v="2021-04-13T00:00:00"/>
    <s v="F08"/>
    <s v="C"/>
    <n v="1"/>
    <n v="1030"/>
    <n v="1030"/>
    <x v="5"/>
  </r>
  <r>
    <d v="2021-04-13T00:00:00"/>
    <s v="F09"/>
    <s v="C"/>
    <n v="2"/>
    <n v="1222"/>
    <n v="2444"/>
    <x v="5"/>
  </r>
  <r>
    <d v="2021-04-13T00:00:00"/>
    <s v="F10"/>
    <s v="C"/>
    <n v="2"/>
    <n v="649"/>
    <n v="1298"/>
    <x v="5"/>
  </r>
  <r>
    <d v="2021-04-13T00:00:00"/>
    <s v="L01"/>
    <s v="C"/>
    <n v="3"/>
    <n v="1800"/>
    <n v="5400"/>
    <x v="5"/>
  </r>
  <r>
    <d v="2021-04-13T00:00:00"/>
    <s v="L02"/>
    <s v="C"/>
    <n v="5"/>
    <n v="345"/>
    <n v="1725"/>
    <x v="5"/>
  </r>
  <r>
    <d v="2021-04-13T00:00:00"/>
    <s v="L03"/>
    <s v="C"/>
    <n v="5"/>
    <n v="350"/>
    <n v="1750"/>
    <x v="5"/>
  </r>
  <r>
    <d v="2021-04-13T00:00:00"/>
    <s v="L04"/>
    <s v="C"/>
    <n v="2"/>
    <n v="1575"/>
    <n v="3150"/>
    <x v="5"/>
  </r>
  <r>
    <d v="2021-04-13T00:00:00"/>
    <s v="L05"/>
    <s v="C"/>
    <n v="4"/>
    <n v="1045"/>
    <n v="4180"/>
    <x v="5"/>
  </r>
  <r>
    <d v="2021-04-13T00:00:00"/>
    <s v="L06"/>
    <s v="C"/>
    <n v="2"/>
    <n v="1186"/>
    <n v="2372"/>
    <x v="5"/>
  </r>
  <r>
    <d v="2021-04-13T00:00:00"/>
    <s v="L07"/>
    <s v="C"/>
    <n v="3"/>
    <n v="374"/>
    <n v="1122"/>
    <x v="5"/>
  </r>
  <r>
    <d v="2021-04-13T00:00:00"/>
    <s v="L08"/>
    <s v="C"/>
    <n v="3"/>
    <n v="1500"/>
    <n v="4500"/>
    <x v="5"/>
  </r>
  <r>
    <d v="2021-04-13T00:00:00"/>
    <s v="L09"/>
    <s v="C"/>
    <n v="2"/>
    <n v="1800"/>
    <n v="3600"/>
    <x v="5"/>
  </r>
  <r>
    <d v="2021-04-13T00:00:00"/>
    <s v="L10"/>
    <s v="C"/>
    <n v="2"/>
    <n v="1477"/>
    <n v="2954"/>
    <x v="5"/>
  </r>
  <r>
    <d v="2021-04-14T00:00:00"/>
    <s v="M01"/>
    <s v="H"/>
    <n v="31"/>
    <n v="210"/>
    <n v="6510"/>
    <x v="6"/>
  </r>
  <r>
    <d v="2021-04-14T00:00:00"/>
    <s v="M02"/>
    <s v="H"/>
    <n v="15"/>
    <n v="199"/>
    <n v="2985"/>
    <x v="6"/>
  </r>
  <r>
    <d v="2021-04-14T00:00:00"/>
    <s v="M03"/>
    <s v="H"/>
    <n v="9"/>
    <n v="322"/>
    <n v="2898"/>
    <x v="6"/>
  </r>
  <r>
    <d v="2021-04-14T00:00:00"/>
    <s v="M04"/>
    <s v="H"/>
    <n v="10"/>
    <n v="161"/>
    <n v="1610"/>
    <x v="6"/>
  </r>
  <r>
    <d v="2021-04-14T00:00:00"/>
    <s v="M05"/>
    <s v="H"/>
    <n v="7"/>
    <n v="109"/>
    <n v="763"/>
    <x v="6"/>
  </r>
  <r>
    <d v="2021-04-14T00:00:00"/>
    <s v="M06"/>
    <s v="H"/>
    <n v="4"/>
    <n v="122"/>
    <n v="488"/>
    <x v="6"/>
  </r>
  <r>
    <d v="2021-04-14T00:00:00"/>
    <s v="M07"/>
    <s v="H"/>
    <n v="3"/>
    <n v="96"/>
    <n v="288"/>
    <x v="6"/>
  </r>
  <r>
    <d v="2021-04-14T00:00:00"/>
    <s v="M08"/>
    <s v="H"/>
    <n v="0"/>
    <n v="73"/>
    <n v="0"/>
    <x v="6"/>
  </r>
  <r>
    <d v="2021-04-14T00:00:00"/>
    <s v="M09"/>
    <s v="H"/>
    <n v="1"/>
    <n v="225"/>
    <n v="225"/>
    <x v="6"/>
  </r>
  <r>
    <d v="2021-04-14T00:00:00"/>
    <s v="M10"/>
    <s v="H"/>
    <n v="0"/>
    <n v="559"/>
    <n v="0"/>
    <x v="6"/>
  </r>
  <r>
    <d v="2021-04-14T00:00:00"/>
    <s v="F01"/>
    <s v="H"/>
    <n v="30"/>
    <n v="3199"/>
    <n v="95970"/>
    <x v="6"/>
  </r>
  <r>
    <d v="2021-04-14T00:00:00"/>
    <s v="F02"/>
    <s v="H"/>
    <n v="14"/>
    <n v="371"/>
    <n v="5194"/>
    <x v="6"/>
  </r>
  <r>
    <d v="2021-04-14T00:00:00"/>
    <s v="F03"/>
    <s v="H"/>
    <n v="8"/>
    <n v="2300"/>
    <n v="18400"/>
    <x v="6"/>
  </r>
  <r>
    <d v="2021-04-14T00:00:00"/>
    <s v="F04"/>
    <s v="H"/>
    <n v="11"/>
    <n v="499"/>
    <n v="5489"/>
    <x v="6"/>
  </r>
  <r>
    <d v="2021-04-14T00:00:00"/>
    <s v="F05"/>
    <s v="H"/>
    <n v="7"/>
    <n v="299"/>
    <n v="2093"/>
    <x v="6"/>
  </r>
  <r>
    <d v="2021-04-14T00:00:00"/>
    <s v="F06"/>
    <s v="H"/>
    <n v="5"/>
    <n v="901"/>
    <n v="4505"/>
    <x v="6"/>
  </r>
  <r>
    <d v="2021-04-14T00:00:00"/>
    <s v="F07"/>
    <s v="H"/>
    <n v="5"/>
    <n v="929"/>
    <n v="4645"/>
    <x v="6"/>
  </r>
  <r>
    <d v="2021-04-14T00:00:00"/>
    <s v="F08"/>
    <s v="H"/>
    <n v="0"/>
    <n v="1030"/>
    <n v="0"/>
    <x v="6"/>
  </r>
  <r>
    <d v="2021-04-14T00:00:00"/>
    <s v="F09"/>
    <s v="H"/>
    <n v="1"/>
    <n v="1222"/>
    <n v="1222"/>
    <x v="6"/>
  </r>
  <r>
    <d v="2021-04-14T00:00:00"/>
    <s v="F10"/>
    <s v="H"/>
    <n v="1"/>
    <n v="649"/>
    <n v="649"/>
    <x v="6"/>
  </r>
  <r>
    <d v="2021-04-14T00:00:00"/>
    <s v="L01"/>
    <s v="H"/>
    <n v="28"/>
    <n v="1800"/>
    <n v="50400"/>
    <x v="6"/>
  </r>
  <r>
    <d v="2021-04-14T00:00:00"/>
    <s v="L02"/>
    <s v="H"/>
    <n v="12"/>
    <n v="345"/>
    <n v="4140"/>
    <x v="6"/>
  </r>
  <r>
    <d v="2021-04-14T00:00:00"/>
    <s v="L03"/>
    <s v="H"/>
    <n v="10"/>
    <n v="350"/>
    <n v="3500"/>
    <x v="6"/>
  </r>
  <r>
    <d v="2021-04-14T00:00:00"/>
    <s v="L04"/>
    <s v="H"/>
    <n v="8"/>
    <n v="1575"/>
    <n v="12600"/>
    <x v="6"/>
  </r>
  <r>
    <d v="2021-04-14T00:00:00"/>
    <s v="L05"/>
    <s v="H"/>
    <n v="7"/>
    <n v="1045"/>
    <n v="7315"/>
    <x v="6"/>
  </r>
  <r>
    <d v="2021-04-14T00:00:00"/>
    <s v="L06"/>
    <s v="H"/>
    <n v="4"/>
    <n v="1186"/>
    <n v="4744"/>
    <x v="6"/>
  </r>
  <r>
    <d v="2021-04-14T00:00:00"/>
    <s v="L07"/>
    <s v="H"/>
    <n v="2"/>
    <n v="374"/>
    <n v="748"/>
    <x v="6"/>
  </r>
  <r>
    <d v="2021-04-14T00:00:00"/>
    <s v="L08"/>
    <s v="H"/>
    <n v="1"/>
    <n v="1500"/>
    <n v="1500"/>
    <x v="6"/>
  </r>
  <r>
    <d v="2021-04-14T00:00:00"/>
    <s v="L09"/>
    <s v="H"/>
    <n v="0"/>
    <n v="1800"/>
    <n v="0"/>
    <x v="6"/>
  </r>
  <r>
    <d v="2021-04-14T00:00:00"/>
    <s v="L10"/>
    <s v="H"/>
    <n v="0"/>
    <n v="1477"/>
    <n v="0"/>
    <x v="6"/>
  </r>
  <r>
    <d v="2021-04-14T00:00:00"/>
    <s v="M01"/>
    <s v="M"/>
    <n v="22"/>
    <n v="210"/>
    <n v="4620"/>
    <x v="6"/>
  </r>
  <r>
    <d v="2021-04-14T00:00:00"/>
    <s v="M02"/>
    <s v="M"/>
    <n v="12"/>
    <n v="199"/>
    <n v="2388"/>
    <x v="6"/>
  </r>
  <r>
    <d v="2021-04-14T00:00:00"/>
    <s v="M03"/>
    <s v="M"/>
    <n v="6"/>
    <n v="322"/>
    <n v="1932"/>
    <x v="6"/>
  </r>
  <r>
    <d v="2021-04-14T00:00:00"/>
    <s v="M04"/>
    <s v="M"/>
    <n v="6"/>
    <n v="161"/>
    <n v="966"/>
    <x v="6"/>
  </r>
  <r>
    <d v="2021-04-14T00:00:00"/>
    <s v="M05"/>
    <s v="M"/>
    <n v="4"/>
    <n v="109"/>
    <n v="436"/>
    <x v="6"/>
  </r>
  <r>
    <d v="2021-04-14T00:00:00"/>
    <s v="M06"/>
    <s v="M"/>
    <n v="2"/>
    <n v="122"/>
    <n v="244"/>
    <x v="6"/>
  </r>
  <r>
    <d v="2021-04-14T00:00:00"/>
    <s v="M07"/>
    <s v="M"/>
    <n v="3"/>
    <n v="96"/>
    <n v="288"/>
    <x v="6"/>
  </r>
  <r>
    <d v="2021-04-14T00:00:00"/>
    <s v="M08"/>
    <s v="M"/>
    <n v="0"/>
    <n v="73"/>
    <n v="0"/>
    <x v="6"/>
  </r>
  <r>
    <d v="2021-04-14T00:00:00"/>
    <s v="M09"/>
    <s v="M"/>
    <n v="0"/>
    <n v="225"/>
    <n v="0"/>
    <x v="6"/>
  </r>
  <r>
    <d v="2021-04-14T00:00:00"/>
    <s v="M10"/>
    <s v="M"/>
    <n v="0"/>
    <n v="559"/>
    <n v="0"/>
    <x v="6"/>
  </r>
  <r>
    <d v="2021-04-14T00:00:00"/>
    <s v="F01"/>
    <s v="M"/>
    <n v="2"/>
    <n v="3199"/>
    <n v="6398"/>
    <x v="6"/>
  </r>
  <r>
    <d v="2021-04-14T00:00:00"/>
    <s v="F02"/>
    <s v="M"/>
    <n v="10"/>
    <n v="371"/>
    <n v="3710"/>
    <x v="6"/>
  </r>
  <r>
    <d v="2021-04-14T00:00:00"/>
    <s v="F03"/>
    <s v="M"/>
    <n v="10"/>
    <n v="2300"/>
    <n v="23000"/>
    <x v="6"/>
  </r>
  <r>
    <d v="2021-04-14T00:00:00"/>
    <s v="F04"/>
    <s v="M"/>
    <n v="6"/>
    <n v="499"/>
    <n v="2994"/>
    <x v="6"/>
  </r>
  <r>
    <d v="2021-04-14T00:00:00"/>
    <s v="F05"/>
    <s v="M"/>
    <n v="0"/>
    <n v="299"/>
    <n v="0"/>
    <x v="6"/>
  </r>
  <r>
    <d v="2021-04-14T00:00:00"/>
    <s v="F06"/>
    <s v="M"/>
    <n v="0"/>
    <n v="901"/>
    <n v="0"/>
    <x v="6"/>
  </r>
  <r>
    <d v="2021-04-14T00:00:00"/>
    <s v="F07"/>
    <s v="M"/>
    <n v="1"/>
    <n v="929"/>
    <n v="929"/>
    <x v="6"/>
  </r>
  <r>
    <d v="2021-04-14T00:00:00"/>
    <s v="F08"/>
    <s v="M"/>
    <n v="1"/>
    <n v="1030"/>
    <n v="1030"/>
    <x v="6"/>
  </r>
  <r>
    <d v="2021-04-14T00:00:00"/>
    <s v="F09"/>
    <s v="M"/>
    <n v="0"/>
    <n v="1222"/>
    <n v="0"/>
    <x v="6"/>
  </r>
  <r>
    <d v="2021-04-14T00:00:00"/>
    <s v="F10"/>
    <s v="M"/>
    <n v="0"/>
    <n v="649"/>
    <n v="0"/>
    <x v="6"/>
  </r>
  <r>
    <d v="2021-04-14T00:00:00"/>
    <s v="L01"/>
    <s v="M"/>
    <n v="19"/>
    <n v="1800"/>
    <n v="34200"/>
    <x v="6"/>
  </r>
  <r>
    <d v="2021-04-14T00:00:00"/>
    <s v="L02"/>
    <s v="M"/>
    <n v="10"/>
    <n v="345"/>
    <n v="3450"/>
    <x v="6"/>
  </r>
  <r>
    <d v="2021-04-14T00:00:00"/>
    <s v="L03"/>
    <s v="M"/>
    <n v="6"/>
    <n v="350"/>
    <n v="2100"/>
    <x v="6"/>
  </r>
  <r>
    <d v="2021-04-14T00:00:00"/>
    <s v="L04"/>
    <s v="M"/>
    <n v="5"/>
    <n v="1575"/>
    <n v="7875"/>
    <x v="6"/>
  </r>
  <r>
    <d v="2021-04-14T00:00:00"/>
    <s v="L05"/>
    <s v="M"/>
    <n v="2"/>
    <n v="1045"/>
    <n v="2090"/>
    <x v="6"/>
  </r>
  <r>
    <d v="2021-04-14T00:00:00"/>
    <s v="L06"/>
    <s v="M"/>
    <n v="4"/>
    <n v="1186"/>
    <n v="4744"/>
    <x v="6"/>
  </r>
  <r>
    <d v="2021-04-14T00:00:00"/>
    <s v="L07"/>
    <s v="M"/>
    <n v="1"/>
    <n v="374"/>
    <n v="374"/>
    <x v="6"/>
  </r>
  <r>
    <d v="2021-04-14T00:00:00"/>
    <s v="L08"/>
    <s v="M"/>
    <n v="1"/>
    <n v="1500"/>
    <n v="1500"/>
    <x v="6"/>
  </r>
  <r>
    <d v="2021-04-14T00:00:00"/>
    <s v="L09"/>
    <s v="M"/>
    <n v="0"/>
    <n v="1800"/>
    <n v="0"/>
    <x v="6"/>
  </r>
  <r>
    <d v="2021-04-14T00:00:00"/>
    <s v="L10"/>
    <s v="M"/>
    <n v="0"/>
    <n v="1477"/>
    <n v="0"/>
    <x v="6"/>
  </r>
  <r>
    <d v="2021-04-14T00:00:00"/>
    <s v="M01"/>
    <s v="C"/>
    <n v="10"/>
    <n v="210"/>
    <n v="2100"/>
    <x v="6"/>
  </r>
  <r>
    <d v="2021-04-14T00:00:00"/>
    <s v="M02"/>
    <s v="C"/>
    <n v="6"/>
    <n v="199"/>
    <n v="1194"/>
    <x v="6"/>
  </r>
  <r>
    <d v="2021-04-14T00:00:00"/>
    <s v="M03"/>
    <s v="C"/>
    <n v="5"/>
    <n v="322"/>
    <n v="1610"/>
    <x v="6"/>
  </r>
  <r>
    <d v="2021-04-14T00:00:00"/>
    <s v="M04"/>
    <s v="C"/>
    <n v="2"/>
    <n v="161"/>
    <n v="322"/>
    <x v="6"/>
  </r>
  <r>
    <d v="2021-04-14T00:00:00"/>
    <s v="M05"/>
    <s v="C"/>
    <n v="3"/>
    <n v="109"/>
    <n v="327"/>
    <x v="6"/>
  </r>
  <r>
    <d v="2021-04-14T00:00:00"/>
    <s v="M06"/>
    <s v="C"/>
    <n v="2"/>
    <n v="122"/>
    <n v="244"/>
    <x v="6"/>
  </r>
  <r>
    <d v="2021-04-14T00:00:00"/>
    <s v="M07"/>
    <s v="C"/>
    <n v="2"/>
    <n v="96"/>
    <n v="192"/>
    <x v="6"/>
  </r>
  <r>
    <d v="2021-04-14T00:00:00"/>
    <s v="M08"/>
    <s v="C"/>
    <n v="1"/>
    <n v="73"/>
    <n v="73"/>
    <x v="6"/>
  </r>
  <r>
    <d v="2021-04-14T00:00:00"/>
    <s v="M09"/>
    <s v="C"/>
    <n v="1"/>
    <n v="225"/>
    <n v="225"/>
    <x v="6"/>
  </r>
  <r>
    <d v="2021-04-14T00:00:00"/>
    <s v="M10"/>
    <s v="C"/>
    <n v="1"/>
    <n v="559"/>
    <n v="559"/>
    <x v="6"/>
  </r>
  <r>
    <d v="2021-04-14T00:00:00"/>
    <s v="F01"/>
    <s v="C"/>
    <n v="28"/>
    <n v="3199"/>
    <n v="89572"/>
    <x v="6"/>
  </r>
  <r>
    <d v="2021-04-14T00:00:00"/>
    <s v="F02"/>
    <s v="C"/>
    <n v="1"/>
    <n v="371"/>
    <n v="371"/>
    <x v="6"/>
  </r>
  <r>
    <d v="2021-04-14T00:00:00"/>
    <s v="F03"/>
    <s v="C"/>
    <n v="4"/>
    <n v="2300"/>
    <n v="9200"/>
    <x v="6"/>
  </r>
  <r>
    <d v="2021-04-14T00:00:00"/>
    <s v="F04"/>
    <s v="C"/>
    <n v="3"/>
    <n v="499"/>
    <n v="1497"/>
    <x v="6"/>
  </r>
  <r>
    <d v="2021-04-14T00:00:00"/>
    <s v="F05"/>
    <s v="C"/>
    <n v="6"/>
    <n v="299"/>
    <n v="1794"/>
    <x v="6"/>
  </r>
  <r>
    <d v="2021-04-14T00:00:00"/>
    <s v="F06"/>
    <s v="C"/>
    <n v="5"/>
    <n v="901"/>
    <n v="4505"/>
    <x v="6"/>
  </r>
  <r>
    <d v="2021-04-14T00:00:00"/>
    <s v="F07"/>
    <s v="C"/>
    <n v="3"/>
    <n v="929"/>
    <n v="2787"/>
    <x v="6"/>
  </r>
  <r>
    <d v="2021-04-14T00:00:00"/>
    <s v="F08"/>
    <s v="C"/>
    <n v="1"/>
    <n v="1030"/>
    <n v="1030"/>
    <x v="6"/>
  </r>
  <r>
    <d v="2021-04-14T00:00:00"/>
    <s v="F09"/>
    <s v="C"/>
    <n v="2"/>
    <n v="1222"/>
    <n v="2444"/>
    <x v="6"/>
  </r>
  <r>
    <d v="2021-04-14T00:00:00"/>
    <s v="F10"/>
    <s v="C"/>
    <n v="2"/>
    <n v="649"/>
    <n v="1298"/>
    <x v="6"/>
  </r>
  <r>
    <d v="2021-04-14T00:00:00"/>
    <s v="L01"/>
    <s v="C"/>
    <n v="14"/>
    <n v="1800"/>
    <n v="25200"/>
    <x v="6"/>
  </r>
  <r>
    <d v="2021-04-14T00:00:00"/>
    <s v="L02"/>
    <s v="C"/>
    <n v="6"/>
    <n v="345"/>
    <n v="2070"/>
    <x v="6"/>
  </r>
  <r>
    <d v="2021-04-14T00:00:00"/>
    <s v="L03"/>
    <s v="C"/>
    <n v="5"/>
    <n v="350"/>
    <n v="1750"/>
    <x v="6"/>
  </r>
  <r>
    <d v="2021-04-14T00:00:00"/>
    <s v="L04"/>
    <s v="C"/>
    <n v="4"/>
    <n v="1575"/>
    <n v="6300"/>
    <x v="6"/>
  </r>
  <r>
    <d v="2021-04-14T00:00:00"/>
    <s v="L05"/>
    <s v="C"/>
    <n v="5"/>
    <n v="1045"/>
    <n v="5225"/>
    <x v="6"/>
  </r>
  <r>
    <d v="2021-04-14T00:00:00"/>
    <s v="L06"/>
    <s v="C"/>
    <n v="2"/>
    <n v="1186"/>
    <n v="2372"/>
    <x v="6"/>
  </r>
  <r>
    <d v="2021-04-14T00:00:00"/>
    <s v="L07"/>
    <s v="C"/>
    <n v="3"/>
    <n v="374"/>
    <n v="1122"/>
    <x v="6"/>
  </r>
  <r>
    <d v="2021-04-14T00:00:00"/>
    <s v="L08"/>
    <s v="C"/>
    <n v="2"/>
    <n v="1500"/>
    <n v="3000"/>
    <x v="6"/>
  </r>
  <r>
    <d v="2021-04-14T00:00:00"/>
    <s v="L09"/>
    <s v="C"/>
    <n v="1"/>
    <n v="1800"/>
    <n v="1800"/>
    <x v="6"/>
  </r>
  <r>
    <d v="2021-04-14T00:00:00"/>
    <s v="L10"/>
    <s v="C"/>
    <n v="1"/>
    <n v="1477"/>
    <n v="147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90609-40BE-40C8-AA80-F763B4898017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Q35" firstHeaderRow="1" firstDataRow="2" firstDataCol="1" rowPageCount="1" colPageCount="1"/>
  <pivotFields count="7">
    <pivotField axis="axisCol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item="0" hier="-1"/>
  </pageFields>
  <dataFields count="1">
    <dataField name="Sum of Sales in unit" fld="3" baseField="0" baseItem="0"/>
  </dataFields>
  <formats count="2">
    <format dxfId="4">
      <pivotArea collapsedLevelsAreSubtotals="1" fieldPosition="0">
        <references count="1">
          <reference field="1" count="1">
            <x v="7"/>
          </reference>
        </references>
      </pivotArea>
    </format>
    <format dxfId="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A1761-0445-47D7-B53F-362568FEF5D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item="26" hier="-1"/>
  </pageFields>
  <dataFields count="1">
    <dataField name="Sum of Sales in un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79384-BFA1-4266-AE5D-656581703E9E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7">
    <pivotField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numFmtId="164" showAll="0"/>
    <pivotField dataField="1" numFmtId="164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toal cost" fld="5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02BA-F481-42B0-955A-C80E4336E15F}" name="PivotTable1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7">
    <pivotField numFmtId="14" showAll="0"/>
    <pivotField showAll="0"/>
    <pivotField showAll="0"/>
    <pivotField showAll="0"/>
    <pivotField numFmtId="164" showAll="0"/>
    <pivotField dataField="1" numFmtId="164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toal cost" fld="5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0A067-71B7-47DD-A6E8-90DB73625F90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5" firstHeaderRow="0" firstDataRow="1" firstDataCol="1" rowPageCount="1" colPageCount="1"/>
  <pivotFields count="6">
    <pivotField showAll="0"/>
    <pivotField axis="axisRow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dataField="1" showAll="0">
      <items count="40">
        <item x="7"/>
        <item x="13"/>
        <item x="6"/>
        <item x="5"/>
        <item x="12"/>
        <item x="11"/>
        <item x="3"/>
        <item x="10"/>
        <item x="4"/>
        <item x="2"/>
        <item x="9"/>
        <item x="21"/>
        <item x="15"/>
        <item x="1"/>
        <item x="16"/>
        <item x="32"/>
        <item x="20"/>
        <item x="14"/>
        <item x="23"/>
        <item x="28"/>
        <item x="17"/>
        <item x="33"/>
        <item x="36"/>
        <item x="22"/>
        <item x="29"/>
        <item x="37"/>
        <item x="0"/>
        <item x="25"/>
        <item x="18"/>
        <item x="27"/>
        <item x="31"/>
        <item x="8"/>
        <item x="19"/>
        <item x="35"/>
        <item x="24"/>
        <item x="34"/>
        <item x="30"/>
        <item x="26"/>
        <item x="38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ales" fld="3" baseField="0" baseItem="0"/>
    <dataField name="Sum of cos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EF89C-9482-4C7D-9C63-2E04CA6ED6B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5" firstHeaderRow="1" firstDataRow="1" firstDataCol="1"/>
  <pivotFields count="6">
    <pivotField showAll="0"/>
    <pivotField axis="axisRow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ales" fld="3" baseField="1" baseItem="9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BB06C-56D6-443C-A8F3-1ABE0AC02A0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3" firstHeaderRow="1" firstDataRow="1" firstDataCol="1"/>
  <pivotFields count="6">
    <pivotField showAll="0"/>
    <pivotField axis="axisRow" showAl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3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cost" fld="5" baseField="1" baseItem="0" numFmtId="164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187BC-0029-4290-AF94-3F00DF899D0A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9" firstHeaderRow="1" firstDataRow="1" firstDataCol="1"/>
  <pivotFields count="7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es in un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8A2E9-F695-4EDF-9F70-E04F899EE041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34" firstHeaderRow="1" firstDataRow="1" firstDataCol="1"/>
  <pivotFields count="7">
    <pivotField numFmtId="14" showAll="0"/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toal cos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C2220-11B5-4544-9918-C4A00CE5CD72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K13" firstHeaderRow="1" firstDataRow="1" firstDataCol="1"/>
  <pivotFields count="7">
    <pivotField numFmtId="14" showAll="0"/>
    <pivotField showAll="0"/>
    <pivotField showAll="0"/>
    <pivotField showAll="0"/>
    <pivotField dataField="1" numFmtId="164" showAll="0"/>
    <pivotField numFmtId="164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ice per unit" fld="4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4E362-15A4-4483-A175-8DF345FA7F9E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5:P9" firstHeaderRow="1" firstDataRow="1" firstDataCol="1"/>
  <pivotFields count="7">
    <pivotField dataField="1"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4FDCC-AD5D-4A8A-9BD8-6D2038914E1F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34" firstHeaderRow="0" firstDataRow="1" firstDataCol="1"/>
  <pivotFields count="7">
    <pivotField numFmtId="14" showAll="0"/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  <pivotField dataField="1" numFmtId="164" showAll="0"/>
    <pivotField dataField="1" numFmtId="164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in unit" fld="3" baseField="0" baseItem="0"/>
    <dataField name="Average of price per unit" fld="4" subtotal="average" baseField="1" baseItem="0"/>
    <dataField name="revenu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1A7C2-BB8D-4822-B85E-C784DEDF8500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D3:E34" firstHeaderRow="1" firstDataRow="1" firstDataCol="1"/>
  <pivotFields count="7">
    <pivotField numFmtId="14" showAll="0"/>
    <pivotField axis="axisRow" showAll="0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Sales in un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D4265-59DF-4699-BDB5-2D9E373C40F2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7" firstHeaderRow="1" firstDataRow="1" firstDataCol="1"/>
  <pivotFields count="7">
    <pivotField numFmtId="14" showAll="0"/>
    <pivotField axis="axisRow" showAll="0">
      <items count="31"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1"/>
  </rowFields>
  <rowItems count="4">
    <i>
      <x/>
    </i>
    <i>
      <x v="10"/>
    </i>
    <i>
      <x v="20"/>
    </i>
    <i t="grand">
      <x/>
    </i>
  </rowItems>
  <colItems count="1">
    <i/>
  </colItems>
  <dataFields count="1">
    <dataField name="Sum of Sales in un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FA2AB-41EE-4EDB-AC45-4F27708FAC8C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7">
    <pivotField numFmtId="14" showAll="0"/>
    <pivotField showAll="0"/>
    <pivotField axis="axisPage" showAll="0">
      <items count="4">
        <item x="2"/>
        <item x="0"/>
        <item x="1"/>
        <item t="default"/>
      </items>
    </pivotField>
    <pivotField dataField="1" showAll="0"/>
    <pivotField numFmtId="164" showAll="0"/>
    <pivotField numFmtId="164"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um of Sales in uni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80BDD3-1EC9-433A-A450-AA76E9C601E1}" name="Table5" displayName="Table5" ref="A1:E31" totalsRowShown="0">
  <autoFilter ref="A1:E31" xr:uid="{0702C838-D8BD-45C3-B978-8648FC8B7681}"/>
  <sortState xmlns:xlrd2="http://schemas.microsoft.com/office/spreadsheetml/2017/richdata2" ref="A2:E31">
    <sortCondition ref="A1:A31"/>
  </sortState>
  <tableColumns count="5">
    <tableColumn id="1" xr3:uid="{C3E534A5-F6B8-40EB-96C7-3C7539CD851F}" name="SKU"/>
    <tableColumn id="2" xr3:uid="{DE22F4AE-3EBB-410C-9B84-45AC5602055C}" name="H"/>
    <tableColumn id="3" xr3:uid="{2EE463A8-9471-4A0E-98A7-DF13B99D08AF}" name="C"/>
    <tableColumn id="4" xr3:uid="{A2257B2D-0E6C-480B-9106-073132F0F1A8}" name="M"/>
    <tableColumn id="5" xr3:uid="{8BA0515F-9EE6-4403-9874-9F891132E624}" name="total units combine" dataDxfId="11">
      <calculatedColumnFormula>Table5[[#This Row],[H]]+Table5[[#This Row],[C]]+Table5[[#This Row],[M]]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322C-0EB9-4114-AC1C-F3A7E8DA9273}" name="Table2" displayName="Table2" ref="A1:E31" totalsRowShown="0">
  <autoFilter ref="A1:E31" xr:uid="{5A2F7F16-9E11-4069-BAF6-0D5A4FFBD778}"/>
  <sortState xmlns:xlrd2="http://schemas.microsoft.com/office/spreadsheetml/2017/richdata2" ref="A2:E31">
    <sortCondition ref="B1:B31"/>
  </sortState>
  <tableColumns count="5">
    <tableColumn id="1" xr3:uid="{1FD77230-D100-46DC-AEEB-692B6A7EE685}" name="BU"/>
    <tableColumn id="2" xr3:uid="{51170383-6993-4CB2-9577-4EC7FD0474FF}" name="SKU"/>
    <tableColumn id="3" xr3:uid="{F0399612-E737-4B62-A883-DBEB6D7AF6E9}" name="Brand"/>
    <tableColumn id="4" xr3:uid="{1856470A-50A2-4DBB-8598-E10A5D85F975}" name="Model"/>
    <tableColumn id="5" xr3:uid="{76381E8F-3FB2-4FE6-8913-011D01C64CA2}" name="Avg 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D6070-ADD0-4D46-AB72-0BAD915303D8}" name="Table1" displayName="Table1" ref="A1:G46" totalsRowShown="0">
  <autoFilter ref="A1:G46" xr:uid="{23CD6070-ADD0-4D46-AB72-0BAD915303D8}"/>
  <tableColumns count="7">
    <tableColumn id="1" xr3:uid="{C5D9A53F-CC7E-493F-91D7-10A67EED20F0}" name="Date" dataDxfId="2"/>
    <tableColumn id="2" xr3:uid="{5DCC309F-0A78-429D-8388-9E4AAF1EF519}" name="SKU"/>
    <tableColumn id="3" xr3:uid="{B9DF4570-C4B4-42C9-8779-3248195069C8}" name="City"/>
    <tableColumn id="4" xr3:uid="{8A056AC2-4128-4BA8-A5F0-A801B75D873B}" name="Sales in unit"/>
    <tableColumn id="5" xr3:uid="{285C44F7-B315-4A33-B7CB-18C860A6682E}" name="price per unit"/>
    <tableColumn id="6" xr3:uid="{949BF169-6AA6-4359-9AB5-CF90DB760A5D}" name="Ttoal cost"/>
    <tableColumn id="7" xr3:uid="{0DB34D47-B3AF-44A8-BF2B-03C692974B53}" name="day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2C469-ECC2-45BF-92EC-9A9A882D81BE}" name="Table4" displayName="Table4" ref="A1:G1351" totalsRowShown="0">
  <autoFilter ref="A1:G1351" xr:uid="{74BEF0E2-BBB9-45AB-9D22-FFE4E4480E1C}"/>
  <sortState xmlns:xlrd2="http://schemas.microsoft.com/office/spreadsheetml/2017/richdata2" ref="A2:G1351">
    <sortCondition ref="A1:A1351"/>
  </sortState>
  <tableColumns count="7">
    <tableColumn id="1" xr3:uid="{5B9BE35A-9CCD-4B91-825E-ACF38C2EBB8B}" name="Date" dataDxfId="10"/>
    <tableColumn id="2" xr3:uid="{185778E6-4AB4-405E-82F0-10D10DFD0FB4}" name="SKU"/>
    <tableColumn id="3" xr3:uid="{9CC44738-FE8F-4B0F-B027-F635E4B3CFBD}" name="City"/>
    <tableColumn id="4" xr3:uid="{D9344366-EA42-4F14-9D22-B282429F5F81}" name="Sales in unit"/>
    <tableColumn id="9" xr3:uid="{E43ED4D9-9FF8-46B4-820F-C627B73F8928}" name="price per unit" dataDxfId="9">
      <calculatedColumnFormula>VLOOKUP(B2,Table2[[SKU]:[Avg Price]],4,0)</calculatedColumnFormula>
    </tableColumn>
    <tableColumn id="10" xr3:uid="{B29A7D9C-6B0D-440D-91B8-65AD92E241F1}" name="Ttoal cost" dataDxfId="8">
      <calculatedColumnFormula>Table4[[#This Row],[price per unit]]*Table4[[#This Row],[Sales in unit]]</calculatedColumnFormula>
    </tableColumn>
    <tableColumn id="5" xr3:uid="{B2F0F917-E430-4986-B107-E6EC22C8237B}" name="days" dataDxfId="7">
      <calculatedColumnFormula>TEXT(Table4[[#This Row],[Date]],"dddd")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37AD-AAE2-40DA-9075-C17D77826E10}">
  <dimension ref="A1:AC35"/>
  <sheetViews>
    <sheetView topLeftCell="F1" workbookViewId="0">
      <selection activeCell="H4" sqref="H4"/>
    </sheetView>
  </sheetViews>
  <sheetFormatPr defaultRowHeight="14.4" x14ac:dyDescent="0.3"/>
  <sheetData>
    <row r="1" spans="1:29" x14ac:dyDescent="0.3">
      <c r="B1" s="2"/>
    </row>
    <row r="2" spans="1:29" x14ac:dyDescent="0.3">
      <c r="B2" s="2">
        <v>44652</v>
      </c>
      <c r="F2" s="2">
        <v>44653</v>
      </c>
      <c r="J2" s="2">
        <v>44654</v>
      </c>
      <c r="N2" s="2">
        <v>44655</v>
      </c>
      <c r="R2" t="s">
        <v>158</v>
      </c>
      <c r="V2" s="2">
        <v>44657</v>
      </c>
      <c r="Z2" s="2">
        <v>44658</v>
      </c>
    </row>
    <row r="3" spans="1:29" x14ac:dyDescent="0.3">
      <c r="B3" t="s">
        <v>135</v>
      </c>
      <c r="C3" t="s">
        <v>153</v>
      </c>
      <c r="D3" t="s">
        <v>151</v>
      </c>
      <c r="E3" t="s">
        <v>152</v>
      </c>
      <c r="F3" t="s">
        <v>135</v>
      </c>
      <c r="G3" t="s">
        <v>153</v>
      </c>
      <c r="H3" t="s">
        <v>155</v>
      </c>
      <c r="I3" t="s">
        <v>154</v>
      </c>
      <c r="J3" t="s">
        <v>135</v>
      </c>
      <c r="K3" t="s">
        <v>156</v>
      </c>
      <c r="L3" t="s">
        <v>155</v>
      </c>
      <c r="M3" t="s">
        <v>154</v>
      </c>
      <c r="N3" t="s">
        <v>157</v>
      </c>
      <c r="O3" t="s">
        <v>156</v>
      </c>
      <c r="P3" t="s">
        <v>155</v>
      </c>
      <c r="Q3" t="s">
        <v>154</v>
      </c>
      <c r="R3" t="s">
        <v>159</v>
      </c>
      <c r="S3" t="s">
        <v>156</v>
      </c>
      <c r="T3" t="s">
        <v>155</v>
      </c>
      <c r="U3" t="s">
        <v>154</v>
      </c>
      <c r="V3" t="s">
        <v>157</v>
      </c>
      <c r="W3" t="s">
        <v>156</v>
      </c>
      <c r="X3" t="s">
        <v>155</v>
      </c>
      <c r="Y3" t="s">
        <v>160</v>
      </c>
      <c r="Z3" t="s">
        <v>159</v>
      </c>
      <c r="AA3" t="s">
        <v>161</v>
      </c>
      <c r="AB3" t="s">
        <v>155</v>
      </c>
      <c r="AC3" t="s">
        <v>154</v>
      </c>
    </row>
    <row r="4" spans="1:29" x14ac:dyDescent="0.3">
      <c r="A4" t="str">
        <f>'madras ledger'!A5</f>
        <v>F01</v>
      </c>
      <c r="B4">
        <f>VLOOKUP(A4,Table5[],4,0)</f>
        <v>44</v>
      </c>
      <c r="C4">
        <f>'madras ledger'!B5</f>
        <v>12</v>
      </c>
      <c r="D4">
        <f>VLOOKUP(Sheet8!A4,'Stock Transfer'!A3:AE32,17,0)</f>
        <v>8</v>
      </c>
      <c r="E4">
        <f>B4-C4+D4</f>
        <v>40</v>
      </c>
      <c r="F4">
        <f>IF(E4&gt;0,E4,0)</f>
        <v>40</v>
      </c>
      <c r="G4">
        <f>VLOOKUP(A4,'madras ledger'!$A$5:$P$34,3,0)</f>
        <v>28</v>
      </c>
      <c r="H4">
        <f>VLOOKUP(A4,'Stock Transfer'!A2:AE32,18,0)</f>
        <v>10</v>
      </c>
      <c r="I4">
        <f>F4-G4+H4</f>
        <v>22</v>
      </c>
      <c r="J4">
        <f>IF(I4&gt;0,I4,0)</f>
        <v>22</v>
      </c>
      <c r="K4">
        <f>VLOOKUP(A4,'madras ledger'!$A$5:$P$34,4,0)</f>
        <v>23</v>
      </c>
      <c r="L4">
        <f>VLOOKUP(A4,'Stock Transfer'!A2:AE32,19,0)</f>
        <v>15</v>
      </c>
      <c r="M4">
        <f>J4-K4+L4</f>
        <v>14</v>
      </c>
      <c r="N4">
        <f>IF(M4&gt;0,M4,0)</f>
        <v>14</v>
      </c>
      <c r="O4">
        <f>VLOOKUP(A4,'madras ledger'!$A$5:$P$34,5,0)</f>
        <v>24</v>
      </c>
      <c r="P4">
        <f>VLOOKUP(A4,'Stock Transfer'!A2:AE32,20,0)</f>
        <v>8</v>
      </c>
      <c r="Q4">
        <f>N4-O4+P4</f>
        <v>-2</v>
      </c>
      <c r="R4">
        <f>IF(Q4&gt;0,Q4,0)</f>
        <v>0</v>
      </c>
      <c r="S4">
        <f>VLOOKUP(A4,'madras ledger'!$A$5:$P$34,6,0)</f>
        <v>14</v>
      </c>
      <c r="T4">
        <f>VLOOKUP(A4,'Stock Transfer'!A2:AE32,21,0)</f>
        <v>13</v>
      </c>
      <c r="U4">
        <f>R4-S4+T4</f>
        <v>-1</v>
      </c>
      <c r="V4">
        <f>IF(U4&gt;0,U4,0)</f>
        <v>0</v>
      </c>
      <c r="W4">
        <f>VLOOKUP(A4,'madras ledger'!$A$5:$P$34,7,0)</f>
        <v>8</v>
      </c>
      <c r="X4">
        <f>VLOOKUP(A4,'Stock Transfer'!A2:AE32,22,0)</f>
        <v>7</v>
      </c>
      <c r="Y4">
        <f>V4-W4+X4</f>
        <v>-1</v>
      </c>
      <c r="Z4">
        <f>IF(Y4&gt;0,Y4,0)</f>
        <v>0</v>
      </c>
      <c r="AA4">
        <f>VLOOKUP(A4,'madras ledger'!$A$5:$P$34,8,0)</f>
        <v>21</v>
      </c>
      <c r="AB4">
        <f>VLOOKUP(A4,'Stock Transfer'!A2:AE32,23,0)</f>
        <v>14</v>
      </c>
      <c r="AC4">
        <f>Z4-AA4+AB4</f>
        <v>-7</v>
      </c>
    </row>
    <row r="5" spans="1:29" x14ac:dyDescent="0.3">
      <c r="A5" t="str">
        <f>'madras ledger'!A6</f>
        <v>F02</v>
      </c>
      <c r="B5">
        <f>VLOOKUP(A5,Table5[],4,0)</f>
        <v>24</v>
      </c>
      <c r="C5">
        <f>'madras ledger'!B6</f>
        <v>3</v>
      </c>
      <c r="D5">
        <f>VLOOKUP(Sheet8!A5,'Stock Transfer'!A4:AE33,17,0)</f>
        <v>5</v>
      </c>
      <c r="E5">
        <f t="shared" ref="E5:E35" si="0">B5-C5+D5</f>
        <v>26</v>
      </c>
      <c r="F5">
        <f t="shared" ref="F5:G35" si="1">IF(E5&gt;0,E5,0)</f>
        <v>26</v>
      </c>
      <c r="G5">
        <f>VLOOKUP(A5,'madras ledger'!$A$5:$P$34,3,0)</f>
        <v>7</v>
      </c>
      <c r="H5">
        <f>VLOOKUP(A5,'Stock Transfer'!A3:AE33,18,0)</f>
        <v>5</v>
      </c>
      <c r="I5">
        <f t="shared" ref="I5:I35" si="2">F5-G5+H5</f>
        <v>24</v>
      </c>
      <c r="J5">
        <f t="shared" ref="J5:J35" si="3">IF(I5&gt;0,I5,0)</f>
        <v>24</v>
      </c>
      <c r="K5">
        <f>VLOOKUP(A5,'madras ledger'!$A$5:$P$34,4,0)</f>
        <v>13</v>
      </c>
      <c r="L5">
        <f>VLOOKUP(A5,'Stock Transfer'!A3:AE33,19,0)</f>
        <v>8</v>
      </c>
      <c r="M5">
        <f t="shared" ref="M5:M35" si="4">J5-K5+L5</f>
        <v>19</v>
      </c>
      <c r="N5">
        <f t="shared" ref="N5:N35" si="5">IF(M5&gt;0,M5,0)</f>
        <v>19</v>
      </c>
      <c r="O5">
        <f>VLOOKUP(A5,'madras ledger'!$A$5:$P$34,5,0)</f>
        <v>14</v>
      </c>
      <c r="P5">
        <f>VLOOKUP(A5,'Stock Transfer'!A3:AE33,20,0)</f>
        <v>7</v>
      </c>
      <c r="Q5">
        <f t="shared" ref="Q5:Q35" si="6">N5-O5+P5</f>
        <v>12</v>
      </c>
      <c r="R5">
        <f t="shared" ref="R5:R35" si="7">IF(Q5&gt;0,Q5,0)</f>
        <v>12</v>
      </c>
      <c r="S5">
        <f>VLOOKUP(A5,'madras ledger'!$A$5:$P$34,6,0)</f>
        <v>6</v>
      </c>
      <c r="T5">
        <f>VLOOKUP(A5,'Stock Transfer'!A3:AE33,21,0)</f>
        <v>6</v>
      </c>
      <c r="U5">
        <f t="shared" ref="U5:U35" si="8">R5-S5+T5</f>
        <v>12</v>
      </c>
      <c r="V5">
        <f t="shared" ref="V5:V35" si="9">IF(U5&gt;0,U5,0)</f>
        <v>12</v>
      </c>
      <c r="W5">
        <f>VLOOKUP(A5,'madras ledger'!$A$5:$P$34,7,0)</f>
        <v>11</v>
      </c>
      <c r="X5">
        <f>VLOOKUP(A5,'Stock Transfer'!A3:AE33,22,0)</f>
        <v>7</v>
      </c>
      <c r="Y5">
        <f t="shared" ref="Y5:Y35" si="10">V5-W5+X5</f>
        <v>8</v>
      </c>
      <c r="Z5">
        <f t="shared" ref="Z5:Z35" si="11">IF(Y5&gt;0,Y5,0)</f>
        <v>8</v>
      </c>
      <c r="AA5">
        <f>VLOOKUP(A5,'madras ledger'!$A$5:$P$34,8,0)</f>
        <v>9</v>
      </c>
      <c r="AB5">
        <f>VLOOKUP(A5,'Stock Transfer'!A3:AE33,23,0)</f>
        <v>4</v>
      </c>
      <c r="AC5">
        <f t="shared" ref="AC5:AC35" si="12">Z5-AA5+AB5</f>
        <v>3</v>
      </c>
    </row>
    <row r="6" spans="1:29" x14ac:dyDescent="0.3">
      <c r="A6" t="str">
        <f>'madras ledger'!A7</f>
        <v>F03</v>
      </c>
      <c r="B6">
        <f>VLOOKUP(A6,Table5[],4,0)</f>
        <v>12</v>
      </c>
      <c r="C6">
        <f>'madras ledger'!B7</f>
        <v>3</v>
      </c>
      <c r="D6">
        <f>VLOOKUP(Sheet8!A6,'Stock Transfer'!A5:AE34,17,0)</f>
        <v>6</v>
      </c>
      <c r="E6">
        <f t="shared" si="0"/>
        <v>15</v>
      </c>
      <c r="F6">
        <f t="shared" si="1"/>
        <v>15</v>
      </c>
      <c r="G6">
        <f>VLOOKUP(A6,'madras ledger'!$A$5:$P$34,3,0)</f>
        <v>5</v>
      </c>
      <c r="H6">
        <f>VLOOKUP(A6,'Stock Transfer'!A4:AE34,18,0)</f>
        <v>5</v>
      </c>
      <c r="I6">
        <f t="shared" si="2"/>
        <v>15</v>
      </c>
      <c r="J6">
        <f t="shared" si="3"/>
        <v>15</v>
      </c>
      <c r="K6">
        <f>VLOOKUP(A6,'madras ledger'!$A$5:$P$34,4,0)</f>
        <v>3</v>
      </c>
      <c r="L6">
        <f>VLOOKUP(A6,'Stock Transfer'!A4:AE34,19,0)</f>
        <v>4</v>
      </c>
      <c r="M6">
        <f t="shared" si="4"/>
        <v>16</v>
      </c>
      <c r="N6">
        <f t="shared" si="5"/>
        <v>16</v>
      </c>
      <c r="O6">
        <f>VLOOKUP(A6,'madras ledger'!$A$5:$P$34,5,0)</f>
        <v>10</v>
      </c>
      <c r="P6">
        <f>VLOOKUP(A6,'Stock Transfer'!A4:AE34,20,0)</f>
        <v>4</v>
      </c>
      <c r="Q6">
        <f t="shared" si="6"/>
        <v>10</v>
      </c>
      <c r="R6">
        <f t="shared" si="7"/>
        <v>10</v>
      </c>
      <c r="S6">
        <f>VLOOKUP(A6,'madras ledger'!$A$5:$P$34,6,0)</f>
        <v>9</v>
      </c>
      <c r="T6">
        <f>VLOOKUP(A6,'Stock Transfer'!A4:AE34,21,0)</f>
        <v>6</v>
      </c>
      <c r="U6">
        <f t="shared" si="8"/>
        <v>7</v>
      </c>
      <c r="V6">
        <f t="shared" si="9"/>
        <v>7</v>
      </c>
      <c r="W6">
        <f>VLOOKUP(A6,'madras ledger'!$A$5:$P$34,7,0)</f>
        <v>7</v>
      </c>
      <c r="X6">
        <f>VLOOKUP(A6,'Stock Transfer'!A4:AE34,22,0)</f>
        <v>6</v>
      </c>
      <c r="Y6">
        <f t="shared" si="10"/>
        <v>6</v>
      </c>
      <c r="Z6">
        <f t="shared" si="11"/>
        <v>6</v>
      </c>
      <c r="AA6">
        <f>VLOOKUP(A6,'madras ledger'!$A$5:$P$34,8,0)</f>
        <v>10</v>
      </c>
      <c r="AB6">
        <f>VLOOKUP(A6,'Stock Transfer'!A4:AE34,23,0)</f>
        <v>5</v>
      </c>
      <c r="AC6">
        <f t="shared" si="12"/>
        <v>1</v>
      </c>
    </row>
    <row r="7" spans="1:29" x14ac:dyDescent="0.3">
      <c r="A7" t="str">
        <f>'madras ledger'!A8</f>
        <v>F04</v>
      </c>
      <c r="B7">
        <f>VLOOKUP(A7,Table5[],4,0)</f>
        <v>14</v>
      </c>
      <c r="C7">
        <f>'madras ledger'!B8</f>
        <v>8</v>
      </c>
      <c r="D7">
        <f>VLOOKUP(Sheet8!A7,'Stock Transfer'!A6:AE35,17,0)</f>
        <v>3</v>
      </c>
      <c r="E7">
        <f t="shared" si="0"/>
        <v>9</v>
      </c>
      <c r="F7">
        <f t="shared" si="1"/>
        <v>9</v>
      </c>
      <c r="G7">
        <f t="shared" si="1"/>
        <v>9</v>
      </c>
      <c r="H7">
        <f>VLOOKUP(A7,'Stock Transfer'!A5:AE35,18,0)</f>
        <v>4</v>
      </c>
      <c r="I7">
        <f t="shared" si="2"/>
        <v>4</v>
      </c>
      <c r="J7">
        <f t="shared" si="3"/>
        <v>4</v>
      </c>
      <c r="K7">
        <f>VLOOKUP(A7,'madras ledger'!$A$5:$P$34,4,0)</f>
        <v>5</v>
      </c>
      <c r="L7">
        <f>VLOOKUP(A7,'Stock Transfer'!A5:AE35,19,0)</f>
        <v>4</v>
      </c>
      <c r="M7">
        <f t="shared" si="4"/>
        <v>3</v>
      </c>
      <c r="N7">
        <f t="shared" si="5"/>
        <v>3</v>
      </c>
      <c r="O7">
        <f>VLOOKUP(A7,'madras ledger'!$A$5:$P$34,5,0)</f>
        <v>6</v>
      </c>
      <c r="P7">
        <f>VLOOKUP(A7,'Stock Transfer'!A5:AE35,20,0)</f>
        <v>3</v>
      </c>
      <c r="Q7">
        <f t="shared" si="6"/>
        <v>0</v>
      </c>
      <c r="R7">
        <f t="shared" si="7"/>
        <v>0</v>
      </c>
      <c r="S7">
        <f>VLOOKUP(A7,'madras ledger'!$A$5:$P$34,6,0)</f>
        <v>7</v>
      </c>
      <c r="T7">
        <f>VLOOKUP(A7,'Stock Transfer'!A5:AE35,21,0)</f>
        <v>4</v>
      </c>
      <c r="U7">
        <f t="shared" si="8"/>
        <v>-3</v>
      </c>
      <c r="V7">
        <f t="shared" si="9"/>
        <v>0</v>
      </c>
      <c r="W7">
        <f>VLOOKUP(A7,'madras ledger'!$A$5:$P$34,7,0)</f>
        <v>1</v>
      </c>
      <c r="X7">
        <f>VLOOKUP(A7,'Stock Transfer'!A5:AE35,22,0)</f>
        <v>4</v>
      </c>
      <c r="Y7">
        <f t="shared" si="10"/>
        <v>3</v>
      </c>
      <c r="Z7">
        <f t="shared" si="11"/>
        <v>3</v>
      </c>
      <c r="AA7">
        <f>VLOOKUP(A7,'madras ledger'!$A$5:$P$34,8,0)</f>
        <v>10</v>
      </c>
      <c r="AB7">
        <f>VLOOKUP(A7,'Stock Transfer'!A5:AE35,23,0)</f>
        <v>4</v>
      </c>
      <c r="AC7">
        <f t="shared" si="12"/>
        <v>-3</v>
      </c>
    </row>
    <row r="8" spans="1:29" x14ac:dyDescent="0.3">
      <c r="A8" t="str">
        <f>'madras ledger'!A9</f>
        <v>F05</v>
      </c>
      <c r="B8">
        <f>VLOOKUP(A8,Table5[],4,0)</f>
        <v>13</v>
      </c>
      <c r="C8">
        <f>'madras ledger'!B9</f>
        <v>4</v>
      </c>
      <c r="D8">
        <f>VLOOKUP(Sheet8!A8,'Stock Transfer'!A7:AE36,17,0)</f>
        <v>4</v>
      </c>
      <c r="E8">
        <f t="shared" si="0"/>
        <v>13</v>
      </c>
      <c r="F8">
        <f t="shared" si="1"/>
        <v>13</v>
      </c>
      <c r="G8">
        <f>VLOOKUP(A8,'madras ledger'!$A$5:$P$34,3,0)</f>
        <v>6</v>
      </c>
      <c r="H8">
        <f>VLOOKUP(A8,'Stock Transfer'!A6:AE36,18,0)</f>
        <v>4</v>
      </c>
      <c r="I8">
        <f t="shared" si="2"/>
        <v>11</v>
      </c>
      <c r="J8">
        <f t="shared" si="3"/>
        <v>11</v>
      </c>
      <c r="K8">
        <f>VLOOKUP(A8,'madras ledger'!$A$5:$P$34,4,0)</f>
        <v>5</v>
      </c>
      <c r="L8">
        <f>VLOOKUP(A8,'Stock Transfer'!A6:AE36,19,0)</f>
        <v>4</v>
      </c>
      <c r="M8">
        <f t="shared" si="4"/>
        <v>10</v>
      </c>
      <c r="N8">
        <f t="shared" si="5"/>
        <v>10</v>
      </c>
      <c r="O8">
        <f>VLOOKUP(A8,'madras ledger'!$A$5:$P$34,5,0)</f>
        <v>5</v>
      </c>
      <c r="P8">
        <f>VLOOKUP(A8,'Stock Transfer'!A6:AE36,20,0)</f>
        <v>3</v>
      </c>
      <c r="Q8">
        <f t="shared" si="6"/>
        <v>8</v>
      </c>
      <c r="R8">
        <f t="shared" si="7"/>
        <v>8</v>
      </c>
      <c r="S8">
        <f>VLOOKUP(A8,'madras ledger'!$A$5:$P$34,6,0)</f>
        <v>3</v>
      </c>
      <c r="T8">
        <f>VLOOKUP(A8,'Stock Transfer'!A6:AE36,21,0)</f>
        <v>3</v>
      </c>
      <c r="U8">
        <f t="shared" si="8"/>
        <v>8</v>
      </c>
      <c r="V8">
        <f t="shared" si="9"/>
        <v>8</v>
      </c>
      <c r="W8">
        <f>VLOOKUP(A8,'madras ledger'!$A$5:$P$34,7,0)</f>
        <v>2</v>
      </c>
      <c r="X8">
        <f>VLOOKUP(A8,'Stock Transfer'!A6:AE36,22,0)</f>
        <v>3</v>
      </c>
      <c r="Y8">
        <f t="shared" si="10"/>
        <v>9</v>
      </c>
      <c r="Z8">
        <f t="shared" si="11"/>
        <v>9</v>
      </c>
      <c r="AA8">
        <f>VLOOKUP(A8,'madras ledger'!$A$5:$P$34,8,0)</f>
        <v>1</v>
      </c>
      <c r="AB8">
        <f>VLOOKUP(A8,'Stock Transfer'!A6:AE36,23,0)</f>
        <v>4</v>
      </c>
      <c r="AC8">
        <f t="shared" si="12"/>
        <v>12</v>
      </c>
    </row>
    <row r="9" spans="1:29" x14ac:dyDescent="0.3">
      <c r="A9" t="str">
        <f>'madras ledger'!A10</f>
        <v>F06</v>
      </c>
      <c r="B9">
        <f>VLOOKUP(A9,Table5[],4,0)</f>
        <v>6</v>
      </c>
      <c r="C9">
        <f>'madras ledger'!B10</f>
        <v>4</v>
      </c>
      <c r="D9">
        <f>VLOOKUP(Sheet8!A9,'Stock Transfer'!A8:AE37,17,0)</f>
        <v>3</v>
      </c>
      <c r="E9">
        <f t="shared" si="0"/>
        <v>5</v>
      </c>
      <c r="F9">
        <f t="shared" si="1"/>
        <v>5</v>
      </c>
      <c r="G9">
        <f>VLOOKUP(A9,'madras ledger'!$A$5:$P$34,3,0)</f>
        <v>2</v>
      </c>
      <c r="H9">
        <f>VLOOKUP(A9,'Stock Transfer'!A7:AE37,18,0)</f>
        <v>3</v>
      </c>
      <c r="I9">
        <f t="shared" si="2"/>
        <v>6</v>
      </c>
      <c r="J9">
        <f t="shared" si="3"/>
        <v>6</v>
      </c>
      <c r="K9">
        <f>VLOOKUP(A9,'madras ledger'!$A$5:$P$34,4,0)</f>
        <v>5</v>
      </c>
      <c r="L9">
        <f>VLOOKUP(A9,'Stock Transfer'!A7:AE37,19,0)</f>
        <v>2</v>
      </c>
      <c r="M9">
        <f t="shared" si="4"/>
        <v>3</v>
      </c>
      <c r="N9">
        <f t="shared" si="5"/>
        <v>3</v>
      </c>
      <c r="O9">
        <f>VLOOKUP(A9,'madras ledger'!$A$5:$P$34,5,0)</f>
        <v>3</v>
      </c>
      <c r="P9">
        <f>VLOOKUP(A9,'Stock Transfer'!A7:AE37,20,0)</f>
        <v>3</v>
      </c>
      <c r="Q9">
        <f t="shared" si="6"/>
        <v>3</v>
      </c>
      <c r="R9">
        <f t="shared" si="7"/>
        <v>3</v>
      </c>
      <c r="S9">
        <f>VLOOKUP(A9,'madras ledger'!$A$5:$P$34,6,0)</f>
        <v>3</v>
      </c>
      <c r="T9">
        <f>VLOOKUP(A9,'Stock Transfer'!A7:AE37,21,0)</f>
        <v>2</v>
      </c>
      <c r="U9">
        <f t="shared" si="8"/>
        <v>2</v>
      </c>
      <c r="V9">
        <f t="shared" si="9"/>
        <v>2</v>
      </c>
      <c r="W9">
        <f>VLOOKUP(A9,'madras ledger'!$A$5:$P$34,7,0)</f>
        <v>5</v>
      </c>
      <c r="X9">
        <f>VLOOKUP(A9,'Stock Transfer'!A7:AE37,22,0)</f>
        <v>3</v>
      </c>
      <c r="Y9">
        <f t="shared" si="10"/>
        <v>0</v>
      </c>
      <c r="Z9">
        <f t="shared" si="11"/>
        <v>0</v>
      </c>
      <c r="AA9">
        <f>VLOOKUP(A9,'madras ledger'!$A$5:$P$34,8,0)</f>
        <v>2</v>
      </c>
      <c r="AB9">
        <f>VLOOKUP(A9,'Stock Transfer'!A7:AE37,23,0)</f>
        <v>3</v>
      </c>
      <c r="AC9">
        <f t="shared" si="12"/>
        <v>1</v>
      </c>
    </row>
    <row r="10" spans="1:29" x14ac:dyDescent="0.3">
      <c r="A10" t="str">
        <f>'madras ledger'!A11</f>
        <v>F07</v>
      </c>
      <c r="B10">
        <f>VLOOKUP(A10,Table5[],4,0)</f>
        <v>10</v>
      </c>
      <c r="C10">
        <f>'madras ledger'!B11</f>
        <v>2</v>
      </c>
      <c r="D10">
        <f>VLOOKUP(Sheet8!A10,'Stock Transfer'!A9:AE38,17,0)</f>
        <v>3</v>
      </c>
      <c r="E10">
        <f t="shared" si="0"/>
        <v>11</v>
      </c>
      <c r="F10">
        <f t="shared" si="1"/>
        <v>11</v>
      </c>
      <c r="G10">
        <f>VLOOKUP(A10,'madras ledger'!$A$5:$P$34,3,0)</f>
        <v>2</v>
      </c>
      <c r="H10">
        <f>VLOOKUP(A10,'Stock Transfer'!A8:AE38,18,0)</f>
        <v>3</v>
      </c>
      <c r="I10">
        <f t="shared" si="2"/>
        <v>12</v>
      </c>
      <c r="J10">
        <f t="shared" si="3"/>
        <v>12</v>
      </c>
      <c r="K10">
        <f>VLOOKUP(A10,'madras ledger'!$A$5:$P$34,4,0)</f>
        <v>4</v>
      </c>
      <c r="L10">
        <f>VLOOKUP(A10,'Stock Transfer'!A8:AE38,19,0)</f>
        <v>4</v>
      </c>
      <c r="M10">
        <f t="shared" si="4"/>
        <v>12</v>
      </c>
      <c r="N10">
        <f t="shared" si="5"/>
        <v>12</v>
      </c>
      <c r="O10">
        <f>VLOOKUP(A10,'madras ledger'!$A$5:$P$34,5,0)</f>
        <v>3</v>
      </c>
      <c r="P10">
        <f>VLOOKUP(A10,'Stock Transfer'!A8:AE38,20,0)</f>
        <v>3</v>
      </c>
      <c r="Q10">
        <f t="shared" si="6"/>
        <v>12</v>
      </c>
      <c r="R10">
        <f t="shared" si="7"/>
        <v>12</v>
      </c>
      <c r="S10">
        <f>VLOOKUP(A10,'madras ledger'!$A$5:$P$34,6,0)</f>
        <v>3</v>
      </c>
      <c r="T10">
        <f>VLOOKUP(A10,'Stock Transfer'!A8:AE38,21,0)</f>
        <v>3</v>
      </c>
      <c r="U10">
        <f t="shared" si="8"/>
        <v>12</v>
      </c>
      <c r="V10">
        <f t="shared" si="9"/>
        <v>12</v>
      </c>
      <c r="W10">
        <f>VLOOKUP(A10,'madras ledger'!$A$5:$P$34,7,0)</f>
        <v>1</v>
      </c>
      <c r="X10">
        <f>VLOOKUP(A10,'Stock Transfer'!A8:AE38,22,0)</f>
        <v>3</v>
      </c>
      <c r="Y10">
        <f t="shared" si="10"/>
        <v>14</v>
      </c>
      <c r="Z10">
        <f t="shared" si="11"/>
        <v>14</v>
      </c>
      <c r="AA10">
        <f>VLOOKUP(A10,'madras ledger'!$A$5:$P$34,8,0)</f>
        <v>1</v>
      </c>
      <c r="AB10">
        <f>VLOOKUP(A10,'Stock Transfer'!A8:AE38,23,0)</f>
        <v>2</v>
      </c>
      <c r="AC10">
        <f t="shared" si="12"/>
        <v>15</v>
      </c>
    </row>
    <row r="11" spans="1:29" s="28" customFormat="1" x14ac:dyDescent="0.3">
      <c r="A11" s="28" t="str">
        <f>'madras ledger'!A12</f>
        <v>F08</v>
      </c>
      <c r="B11" s="28">
        <f>VLOOKUP(A11,Table5[],4,0)</f>
        <v>2</v>
      </c>
      <c r="C11" s="28">
        <f>'madras ledger'!B12</f>
        <v>2</v>
      </c>
      <c r="D11">
        <f>VLOOKUP(Sheet8!A11,'Stock Transfer'!A10:AE39,17,0)</f>
        <v>2</v>
      </c>
      <c r="E11">
        <f t="shared" si="0"/>
        <v>2</v>
      </c>
      <c r="F11" s="28">
        <f t="shared" si="1"/>
        <v>2</v>
      </c>
      <c r="G11" s="28">
        <f>VLOOKUP(A11,'madras ledger'!$A$5:$P$34,3,0)</f>
        <v>0</v>
      </c>
      <c r="H11">
        <f>VLOOKUP(A11,'Stock Transfer'!A9:AE39,18,0)</f>
        <v>2</v>
      </c>
      <c r="I11">
        <f t="shared" si="2"/>
        <v>4</v>
      </c>
      <c r="J11" s="28">
        <f t="shared" si="3"/>
        <v>4</v>
      </c>
      <c r="K11" s="28">
        <f>VLOOKUP(A11,'madras ledger'!$A$5:$P$34,4,0)</f>
        <v>2</v>
      </c>
      <c r="L11">
        <f>VLOOKUP(A11,'Stock Transfer'!A9:AE39,19,0)</f>
        <v>2</v>
      </c>
      <c r="M11">
        <f t="shared" si="4"/>
        <v>4</v>
      </c>
      <c r="N11" s="28">
        <f t="shared" si="5"/>
        <v>4</v>
      </c>
      <c r="O11" s="28">
        <f>VLOOKUP(A11,'madras ledger'!$A$5:$P$34,5,0)</f>
        <v>3</v>
      </c>
      <c r="P11">
        <f>VLOOKUP(A11,'Stock Transfer'!A9:AE39,20,0)</f>
        <v>2</v>
      </c>
      <c r="Q11">
        <f t="shared" si="6"/>
        <v>3</v>
      </c>
      <c r="R11" s="28">
        <f t="shared" si="7"/>
        <v>3</v>
      </c>
      <c r="S11" s="28">
        <f>VLOOKUP(A11,'madras ledger'!$A$5:$P$34,6,0)</f>
        <v>1</v>
      </c>
      <c r="T11">
        <f>VLOOKUP(A11,'Stock Transfer'!A9:AE39,21,0)</f>
        <v>2</v>
      </c>
      <c r="U11">
        <f t="shared" si="8"/>
        <v>4</v>
      </c>
      <c r="V11" s="28">
        <f t="shared" si="9"/>
        <v>4</v>
      </c>
      <c r="W11" s="28">
        <f>VLOOKUP(A11,'madras ledger'!$A$5:$P$34,7,0)</f>
        <v>0</v>
      </c>
      <c r="X11">
        <f>VLOOKUP(A11,'Stock Transfer'!A9:AE39,22,0)</f>
        <v>2</v>
      </c>
      <c r="Y11">
        <f t="shared" si="10"/>
        <v>6</v>
      </c>
      <c r="Z11" s="28">
        <f t="shared" si="11"/>
        <v>6</v>
      </c>
      <c r="AA11" s="28">
        <f>VLOOKUP(A11,'madras ledger'!$A$5:$P$34,8,0)</f>
        <v>1</v>
      </c>
      <c r="AB11">
        <f>VLOOKUP(A11,'Stock Transfer'!A9:AE39,23,0)</f>
        <v>2</v>
      </c>
      <c r="AC11">
        <f t="shared" si="12"/>
        <v>7</v>
      </c>
    </row>
    <row r="12" spans="1:29" x14ac:dyDescent="0.3">
      <c r="A12" t="str">
        <f>'madras ledger'!A13</f>
        <v>F09</v>
      </c>
      <c r="B12">
        <f>VLOOKUP(A12,Table5[],4,0)</f>
        <v>2</v>
      </c>
      <c r="C12">
        <f>'madras ledger'!B13</f>
        <v>0</v>
      </c>
      <c r="D12">
        <f>VLOOKUP(Sheet8!A12,'Stock Transfer'!A11:AE40,17,0)</f>
        <v>2</v>
      </c>
      <c r="E12">
        <f t="shared" si="0"/>
        <v>4</v>
      </c>
      <c r="F12">
        <f t="shared" si="1"/>
        <v>4</v>
      </c>
      <c r="G12">
        <f>VLOOKUP(A12,'madras ledger'!$A$5:$P$34,3,0)</f>
        <v>1</v>
      </c>
      <c r="H12">
        <f>VLOOKUP(A12,'Stock Transfer'!A10:AE40,18,0)</f>
        <v>2</v>
      </c>
      <c r="I12">
        <f t="shared" si="2"/>
        <v>5</v>
      </c>
      <c r="J12">
        <f t="shared" si="3"/>
        <v>5</v>
      </c>
      <c r="K12">
        <f>VLOOKUP(A12,'madras ledger'!$A$5:$P$34,4,0)</f>
        <v>1</v>
      </c>
      <c r="L12">
        <f>VLOOKUP(A12,'Stock Transfer'!A10:AE40,19,0)</f>
        <v>2</v>
      </c>
      <c r="M12">
        <f t="shared" si="4"/>
        <v>6</v>
      </c>
      <c r="N12">
        <f t="shared" si="5"/>
        <v>6</v>
      </c>
      <c r="O12">
        <f>VLOOKUP(A12,'madras ledger'!$A$5:$P$34,5,0)</f>
        <v>2</v>
      </c>
      <c r="P12">
        <f>VLOOKUP(A12,'Stock Transfer'!A10:AE40,20,0)</f>
        <v>2</v>
      </c>
      <c r="Q12">
        <f t="shared" si="6"/>
        <v>6</v>
      </c>
      <c r="R12">
        <f t="shared" si="7"/>
        <v>6</v>
      </c>
      <c r="S12">
        <f>VLOOKUP(A12,'madras ledger'!$A$5:$P$34,6,0)</f>
        <v>1</v>
      </c>
      <c r="T12">
        <f>VLOOKUP(A12,'Stock Transfer'!A10:AE40,21,0)</f>
        <v>2</v>
      </c>
      <c r="U12">
        <f t="shared" si="8"/>
        <v>7</v>
      </c>
      <c r="V12">
        <f t="shared" si="9"/>
        <v>7</v>
      </c>
      <c r="W12">
        <f>VLOOKUP(A12,'madras ledger'!$A$5:$P$34,7,0)</f>
        <v>1</v>
      </c>
      <c r="X12">
        <f>VLOOKUP(A12,'Stock Transfer'!A10:AE40,22,0)</f>
        <v>2</v>
      </c>
      <c r="Y12">
        <f t="shared" si="10"/>
        <v>8</v>
      </c>
      <c r="Z12">
        <f t="shared" si="11"/>
        <v>8</v>
      </c>
      <c r="AA12">
        <f>VLOOKUP(A12,'madras ledger'!$A$5:$P$34,8,0)</f>
        <v>3</v>
      </c>
      <c r="AB12">
        <f>VLOOKUP(A12,'Stock Transfer'!A10:AE40,23,0)</f>
        <v>2</v>
      </c>
      <c r="AC12">
        <f t="shared" si="12"/>
        <v>7</v>
      </c>
    </row>
    <row r="13" spans="1:29" x14ac:dyDescent="0.3">
      <c r="A13" t="str">
        <f>'madras ledger'!A14</f>
        <v>F10</v>
      </c>
      <c r="B13">
        <f>VLOOKUP(A13,Table5[],4,0)</f>
        <v>2</v>
      </c>
      <c r="C13">
        <f>'madras ledger'!B14</f>
        <v>3</v>
      </c>
      <c r="D13">
        <f>VLOOKUP(Sheet8!A13,'Stock Transfer'!A12:AE41,17,0)</f>
        <v>2</v>
      </c>
      <c r="E13">
        <f t="shared" si="0"/>
        <v>1</v>
      </c>
      <c r="F13">
        <f t="shared" si="1"/>
        <v>1</v>
      </c>
      <c r="G13">
        <f>VLOOKUP(A13,'madras ledger'!$A$5:$P$34,3,0)</f>
        <v>2</v>
      </c>
      <c r="H13">
        <f>VLOOKUP(A13,'Stock Transfer'!A11:AE41,18,0)</f>
        <v>2</v>
      </c>
      <c r="I13">
        <f t="shared" si="2"/>
        <v>1</v>
      </c>
      <c r="J13">
        <f t="shared" si="3"/>
        <v>1</v>
      </c>
      <c r="K13">
        <f>VLOOKUP(A13,'madras ledger'!$A$5:$P$34,4,0)</f>
        <v>3</v>
      </c>
      <c r="L13">
        <f>VLOOKUP(A13,'Stock Transfer'!A11:AE41,19,0)</f>
        <v>2</v>
      </c>
      <c r="M13">
        <f t="shared" si="4"/>
        <v>0</v>
      </c>
      <c r="N13">
        <f t="shared" si="5"/>
        <v>0</v>
      </c>
      <c r="O13">
        <f>VLOOKUP(A13,'madras ledger'!$A$5:$P$34,5,0)</f>
        <v>0</v>
      </c>
      <c r="P13">
        <f>VLOOKUP(A13,'Stock Transfer'!A11:AE41,20,0)</f>
        <v>2</v>
      </c>
      <c r="Q13">
        <f t="shared" si="6"/>
        <v>2</v>
      </c>
      <c r="R13">
        <f t="shared" si="7"/>
        <v>2</v>
      </c>
      <c r="S13">
        <f>VLOOKUP(A13,'madras ledger'!$A$5:$P$34,6,0)</f>
        <v>1</v>
      </c>
      <c r="T13">
        <f>VLOOKUP(A13,'Stock Transfer'!A11:AE41,21,0)</f>
        <v>2</v>
      </c>
      <c r="U13">
        <f t="shared" si="8"/>
        <v>3</v>
      </c>
      <c r="V13">
        <f t="shared" si="9"/>
        <v>3</v>
      </c>
      <c r="W13">
        <f>VLOOKUP(A13,'madras ledger'!$A$5:$P$34,7,0)</f>
        <v>2</v>
      </c>
      <c r="X13">
        <f>VLOOKUP(A13,'Stock Transfer'!A11:AE41,22,0)</f>
        <v>2</v>
      </c>
      <c r="Y13">
        <f t="shared" si="10"/>
        <v>3</v>
      </c>
      <c r="Z13">
        <f t="shared" si="11"/>
        <v>3</v>
      </c>
      <c r="AA13">
        <f>VLOOKUP(A13,'madras ledger'!$A$5:$P$34,8,0)</f>
        <v>2</v>
      </c>
      <c r="AB13">
        <f>VLOOKUP(A13,'Stock Transfer'!A11:AE41,23,0)</f>
        <v>2</v>
      </c>
      <c r="AC13">
        <f t="shared" si="12"/>
        <v>3</v>
      </c>
    </row>
    <row r="14" spans="1:29" x14ac:dyDescent="0.3">
      <c r="A14" t="str">
        <f>'madras ledger'!A15</f>
        <v>L01</v>
      </c>
      <c r="B14">
        <f>VLOOKUP(A14,Table5[],4,0)</f>
        <v>63</v>
      </c>
      <c r="C14">
        <f>'madras ledger'!B15</f>
        <v>9</v>
      </c>
      <c r="D14">
        <f>VLOOKUP(Sheet8!A14,'Stock Transfer'!A13:AE42,17,0)</f>
        <v>22</v>
      </c>
      <c r="E14">
        <f t="shared" si="0"/>
        <v>76</v>
      </c>
      <c r="F14">
        <f t="shared" si="1"/>
        <v>76</v>
      </c>
      <c r="G14">
        <f>VLOOKUP(A14,'madras ledger'!$A$5:$P$34,3,0)</f>
        <v>12</v>
      </c>
      <c r="H14">
        <f>VLOOKUP(A14,'Stock Transfer'!A12:AE42,18,0)</f>
        <v>13</v>
      </c>
      <c r="I14">
        <f t="shared" si="2"/>
        <v>77</v>
      </c>
      <c r="J14">
        <f t="shared" si="3"/>
        <v>77</v>
      </c>
      <c r="K14">
        <f>VLOOKUP(A14,'madras ledger'!$A$5:$P$34,4,0)</f>
        <v>11</v>
      </c>
      <c r="L14">
        <f>VLOOKUP(A14,'Stock Transfer'!A12:AE42,19,0)</f>
        <v>13</v>
      </c>
      <c r="M14">
        <f t="shared" si="4"/>
        <v>79</v>
      </c>
      <c r="N14">
        <f t="shared" si="5"/>
        <v>79</v>
      </c>
      <c r="O14">
        <f>VLOOKUP(A14,'madras ledger'!$A$5:$P$34,5,0)</f>
        <v>9</v>
      </c>
      <c r="P14">
        <f>VLOOKUP(A14,'Stock Transfer'!A12:AE42,20,0)</f>
        <v>21</v>
      </c>
      <c r="Q14">
        <f t="shared" si="6"/>
        <v>91</v>
      </c>
      <c r="R14">
        <f t="shared" si="7"/>
        <v>91</v>
      </c>
      <c r="S14">
        <f>VLOOKUP(A14,'madras ledger'!$A$5:$P$34,6,0)</f>
        <v>13</v>
      </c>
      <c r="T14">
        <f>VLOOKUP(A14,'Stock Transfer'!A12:AE42,21,0)</f>
        <v>21</v>
      </c>
      <c r="U14">
        <f t="shared" si="8"/>
        <v>99</v>
      </c>
      <c r="V14">
        <f t="shared" si="9"/>
        <v>99</v>
      </c>
      <c r="W14">
        <f>VLOOKUP(A14,'madras ledger'!$A$5:$P$34,7,0)</f>
        <v>11</v>
      </c>
      <c r="X14">
        <f>VLOOKUP(A14,'Stock Transfer'!A12:AE42,22,0)</f>
        <v>21</v>
      </c>
      <c r="Y14">
        <f t="shared" si="10"/>
        <v>109</v>
      </c>
      <c r="Z14">
        <f t="shared" si="11"/>
        <v>109</v>
      </c>
      <c r="AA14">
        <f>VLOOKUP(A14,'madras ledger'!$A$5:$P$34,8,0)</f>
        <v>11</v>
      </c>
      <c r="AB14">
        <f>VLOOKUP(A14,'Stock Transfer'!A12:AE42,23,0)</f>
        <v>14</v>
      </c>
      <c r="AC14">
        <f t="shared" si="12"/>
        <v>112</v>
      </c>
    </row>
    <row r="15" spans="1:29" x14ac:dyDescent="0.3">
      <c r="A15" t="str">
        <f>'madras ledger'!A16</f>
        <v>L02</v>
      </c>
      <c r="B15">
        <f>VLOOKUP(A15,Table5[],4,0)</f>
        <v>49</v>
      </c>
      <c r="C15">
        <f>'madras ledger'!B16</f>
        <v>7</v>
      </c>
      <c r="D15">
        <f>VLOOKUP(Sheet8!A15,'Stock Transfer'!A14:AE43,17,0)</f>
        <v>12</v>
      </c>
      <c r="E15">
        <f t="shared" si="0"/>
        <v>54</v>
      </c>
      <c r="F15">
        <f t="shared" si="1"/>
        <v>54</v>
      </c>
      <c r="G15">
        <f>VLOOKUP(A15,'madras ledger'!$A$5:$P$34,3,0)</f>
        <v>2</v>
      </c>
      <c r="H15">
        <f>VLOOKUP(A15,'Stock Transfer'!A13:AE43,18,0)</f>
        <v>11</v>
      </c>
      <c r="I15">
        <f t="shared" si="2"/>
        <v>63</v>
      </c>
      <c r="J15">
        <f t="shared" si="3"/>
        <v>63</v>
      </c>
      <c r="K15">
        <f>VLOOKUP(A15,'madras ledger'!$A$5:$P$34,4,0)</f>
        <v>8</v>
      </c>
      <c r="L15">
        <f>VLOOKUP(A15,'Stock Transfer'!A13:AE43,19,0)</f>
        <v>7</v>
      </c>
      <c r="M15">
        <f t="shared" si="4"/>
        <v>62</v>
      </c>
      <c r="N15">
        <f t="shared" si="5"/>
        <v>62</v>
      </c>
      <c r="O15">
        <f>VLOOKUP(A15,'madras ledger'!$A$5:$P$34,5,0)</f>
        <v>9</v>
      </c>
      <c r="P15">
        <f>VLOOKUP(A15,'Stock Transfer'!A13:AE43,20,0)</f>
        <v>9</v>
      </c>
      <c r="Q15">
        <f t="shared" si="6"/>
        <v>62</v>
      </c>
      <c r="R15">
        <f t="shared" si="7"/>
        <v>62</v>
      </c>
      <c r="S15">
        <f>VLOOKUP(A15,'madras ledger'!$A$5:$P$34,6,0)</f>
        <v>2</v>
      </c>
      <c r="T15">
        <f>VLOOKUP(A15,'Stock Transfer'!A13:AE43,21,0)</f>
        <v>11</v>
      </c>
      <c r="U15">
        <f t="shared" si="8"/>
        <v>71</v>
      </c>
      <c r="V15">
        <f t="shared" si="9"/>
        <v>71</v>
      </c>
      <c r="W15">
        <f>VLOOKUP(A15,'madras ledger'!$A$5:$P$34,7,0)</f>
        <v>5</v>
      </c>
      <c r="X15">
        <f>VLOOKUP(A15,'Stock Transfer'!A13:AE43,22,0)</f>
        <v>10</v>
      </c>
      <c r="Y15">
        <f t="shared" si="10"/>
        <v>76</v>
      </c>
      <c r="Z15">
        <f t="shared" si="11"/>
        <v>76</v>
      </c>
      <c r="AA15">
        <f>VLOOKUP(A15,'madras ledger'!$A$5:$P$34,8,0)</f>
        <v>11</v>
      </c>
      <c r="AB15">
        <f>VLOOKUP(A15,'Stock Transfer'!A13:AE43,23,0)</f>
        <v>9</v>
      </c>
      <c r="AC15">
        <f t="shared" si="12"/>
        <v>74</v>
      </c>
    </row>
    <row r="16" spans="1:29" x14ac:dyDescent="0.3">
      <c r="A16" t="str">
        <f>'madras ledger'!A17</f>
        <v>L03</v>
      </c>
      <c r="B16">
        <f>VLOOKUP(A16,Table5[],4,0)</f>
        <v>23</v>
      </c>
      <c r="C16">
        <f>'madras ledger'!B17</f>
        <v>6</v>
      </c>
      <c r="D16">
        <f>VLOOKUP(Sheet8!A16,'Stock Transfer'!A15:AE44,17,0)</f>
        <v>9</v>
      </c>
      <c r="E16">
        <f t="shared" si="0"/>
        <v>26</v>
      </c>
      <c r="F16">
        <f t="shared" si="1"/>
        <v>26</v>
      </c>
      <c r="G16">
        <f>VLOOKUP(A16,'madras ledger'!$A$5:$P$34,3,0)</f>
        <v>3</v>
      </c>
      <c r="H16">
        <f>VLOOKUP(A16,'Stock Transfer'!A14:AE44,18,0)</f>
        <v>8</v>
      </c>
      <c r="I16">
        <f t="shared" si="2"/>
        <v>31</v>
      </c>
      <c r="J16">
        <f t="shared" si="3"/>
        <v>31</v>
      </c>
      <c r="K16">
        <f>VLOOKUP(A16,'madras ledger'!$A$5:$P$34,4,0)</f>
        <v>4</v>
      </c>
      <c r="L16">
        <f>VLOOKUP(A16,'Stock Transfer'!A14:AE44,19,0)</f>
        <v>5</v>
      </c>
      <c r="M16">
        <f t="shared" si="4"/>
        <v>32</v>
      </c>
      <c r="N16">
        <f t="shared" si="5"/>
        <v>32</v>
      </c>
      <c r="O16">
        <f>VLOOKUP(A16,'madras ledger'!$A$5:$P$34,5,0)</f>
        <v>2</v>
      </c>
      <c r="P16">
        <f>VLOOKUP(A16,'Stock Transfer'!A14:AE44,20,0)</f>
        <v>6</v>
      </c>
      <c r="Q16">
        <f t="shared" si="6"/>
        <v>36</v>
      </c>
      <c r="R16">
        <f t="shared" si="7"/>
        <v>36</v>
      </c>
      <c r="S16">
        <f>VLOOKUP(A16,'madras ledger'!$A$5:$P$34,6,0)</f>
        <v>1</v>
      </c>
      <c r="T16">
        <f>VLOOKUP(A16,'Stock Transfer'!A14:AE44,21,0)</f>
        <v>5</v>
      </c>
      <c r="U16">
        <f t="shared" si="8"/>
        <v>40</v>
      </c>
      <c r="V16">
        <f t="shared" si="9"/>
        <v>40</v>
      </c>
      <c r="W16">
        <f>VLOOKUP(A16,'madras ledger'!$A$5:$P$34,7,0)</f>
        <v>5</v>
      </c>
      <c r="X16">
        <f>VLOOKUP(A16,'Stock Transfer'!A14:AE44,22,0)</f>
        <v>5</v>
      </c>
      <c r="Y16">
        <f t="shared" si="10"/>
        <v>40</v>
      </c>
      <c r="Z16">
        <f t="shared" si="11"/>
        <v>40</v>
      </c>
      <c r="AA16">
        <f>VLOOKUP(A16,'madras ledger'!$A$5:$P$34,8,0)</f>
        <v>6</v>
      </c>
      <c r="AB16">
        <f>VLOOKUP(A16,'Stock Transfer'!A14:AE44,23,0)</f>
        <v>8</v>
      </c>
      <c r="AC16">
        <f t="shared" si="12"/>
        <v>42</v>
      </c>
    </row>
    <row r="17" spans="1:29" x14ac:dyDescent="0.3">
      <c r="A17" t="str">
        <f>'madras ledger'!A18</f>
        <v>L04</v>
      </c>
      <c r="B17">
        <f>VLOOKUP(A17,Table5[],4,0)</f>
        <v>23</v>
      </c>
      <c r="C17">
        <f>'madras ledger'!B18</f>
        <v>4</v>
      </c>
      <c r="D17">
        <f>VLOOKUP(Sheet8!A17,'Stock Transfer'!A16:AE45,17,0)</f>
        <v>4</v>
      </c>
      <c r="E17">
        <f t="shared" si="0"/>
        <v>23</v>
      </c>
      <c r="F17">
        <f t="shared" si="1"/>
        <v>23</v>
      </c>
      <c r="G17">
        <f>VLOOKUP(A17,'madras ledger'!$A$5:$P$34,3,0)</f>
        <v>5</v>
      </c>
      <c r="H17">
        <f>VLOOKUP(A17,'Stock Transfer'!A15:AE45,18,0)</f>
        <v>6</v>
      </c>
      <c r="I17">
        <f t="shared" si="2"/>
        <v>24</v>
      </c>
      <c r="J17">
        <f t="shared" si="3"/>
        <v>24</v>
      </c>
      <c r="K17">
        <f>VLOOKUP(A17,'madras ledger'!$A$5:$P$34,4,0)</f>
        <v>4</v>
      </c>
      <c r="L17">
        <f>VLOOKUP(A17,'Stock Transfer'!A15:AE45,19,0)</f>
        <v>7</v>
      </c>
      <c r="M17">
        <f t="shared" si="4"/>
        <v>27</v>
      </c>
      <c r="N17">
        <f t="shared" si="5"/>
        <v>27</v>
      </c>
      <c r="O17">
        <f>VLOOKUP(A17,'madras ledger'!$A$5:$P$34,5,0)</f>
        <v>2</v>
      </c>
      <c r="P17">
        <f>VLOOKUP(A17,'Stock Transfer'!A15:AE45,20,0)</f>
        <v>7</v>
      </c>
      <c r="Q17">
        <f t="shared" si="6"/>
        <v>32</v>
      </c>
      <c r="R17">
        <f t="shared" si="7"/>
        <v>32</v>
      </c>
      <c r="S17">
        <f>VLOOKUP(A17,'madras ledger'!$A$5:$P$34,6,0)</f>
        <v>4</v>
      </c>
      <c r="T17">
        <f>VLOOKUP(A17,'Stock Transfer'!A15:AE45,21,0)</f>
        <v>5</v>
      </c>
      <c r="U17">
        <f t="shared" si="8"/>
        <v>33</v>
      </c>
      <c r="V17">
        <f t="shared" si="9"/>
        <v>33</v>
      </c>
      <c r="W17">
        <f>VLOOKUP(A17,'madras ledger'!$A$5:$P$34,7,0)</f>
        <v>5</v>
      </c>
      <c r="X17">
        <f>VLOOKUP(A17,'Stock Transfer'!A15:AE45,22,0)</f>
        <v>4</v>
      </c>
      <c r="Y17">
        <f t="shared" si="10"/>
        <v>32</v>
      </c>
      <c r="Z17">
        <f t="shared" si="11"/>
        <v>32</v>
      </c>
      <c r="AA17">
        <f>VLOOKUP(A17,'madras ledger'!$A$5:$P$34,8,0)</f>
        <v>2</v>
      </c>
      <c r="AB17">
        <f>VLOOKUP(A17,'Stock Transfer'!A15:AE45,23,0)</f>
        <v>7</v>
      </c>
      <c r="AC17">
        <f t="shared" si="12"/>
        <v>37</v>
      </c>
    </row>
    <row r="18" spans="1:29" x14ac:dyDescent="0.3">
      <c r="A18" t="str">
        <f>'madras ledger'!A19</f>
        <v>L05</v>
      </c>
      <c r="B18">
        <f>VLOOKUP(A18,Table5[],4,0)</f>
        <v>13</v>
      </c>
      <c r="C18">
        <f>'madras ledger'!B19</f>
        <v>4</v>
      </c>
      <c r="D18">
        <f>VLOOKUP(Sheet8!A18,'Stock Transfer'!A17:AE46,17,0)</f>
        <v>4</v>
      </c>
      <c r="E18">
        <f t="shared" si="0"/>
        <v>13</v>
      </c>
      <c r="F18">
        <f t="shared" si="1"/>
        <v>13</v>
      </c>
      <c r="G18">
        <f>VLOOKUP(A18,'madras ledger'!$A$5:$P$34,3,0)</f>
        <v>6</v>
      </c>
      <c r="H18">
        <f>VLOOKUP(A18,'Stock Transfer'!A16:AE46,18,0)</f>
        <v>4</v>
      </c>
      <c r="I18">
        <f t="shared" si="2"/>
        <v>11</v>
      </c>
      <c r="J18">
        <f t="shared" si="3"/>
        <v>11</v>
      </c>
      <c r="K18">
        <f>VLOOKUP(A18,'madras ledger'!$A$5:$P$34,4,0)</f>
        <v>2</v>
      </c>
      <c r="L18">
        <f>VLOOKUP(A18,'Stock Transfer'!A16:AE46,19,0)</f>
        <v>4</v>
      </c>
      <c r="M18">
        <f t="shared" si="4"/>
        <v>13</v>
      </c>
      <c r="N18">
        <f t="shared" si="5"/>
        <v>13</v>
      </c>
      <c r="O18">
        <f>VLOOKUP(A18,'madras ledger'!$A$5:$P$34,5,0)</f>
        <v>6</v>
      </c>
      <c r="P18">
        <f>VLOOKUP(A18,'Stock Transfer'!A16:AE46,20,0)</f>
        <v>5</v>
      </c>
      <c r="Q18">
        <f t="shared" si="6"/>
        <v>12</v>
      </c>
      <c r="R18">
        <f t="shared" si="7"/>
        <v>12</v>
      </c>
      <c r="S18">
        <f>VLOOKUP(A18,'madras ledger'!$A$5:$P$34,6,0)</f>
        <v>3</v>
      </c>
      <c r="T18">
        <f>VLOOKUP(A18,'Stock Transfer'!A16:AE46,21,0)</f>
        <v>4</v>
      </c>
      <c r="U18">
        <f t="shared" si="8"/>
        <v>13</v>
      </c>
      <c r="V18">
        <f t="shared" si="9"/>
        <v>13</v>
      </c>
      <c r="W18">
        <f>VLOOKUP(A18,'madras ledger'!$A$5:$P$34,7,0)</f>
        <v>6</v>
      </c>
      <c r="X18">
        <f>VLOOKUP(A18,'Stock Transfer'!A16:AE46,22,0)</f>
        <v>4</v>
      </c>
      <c r="Y18">
        <f t="shared" si="10"/>
        <v>11</v>
      </c>
      <c r="Z18">
        <f t="shared" si="11"/>
        <v>11</v>
      </c>
      <c r="AA18">
        <f>VLOOKUP(A18,'madras ledger'!$A$5:$P$34,8,0)</f>
        <v>2</v>
      </c>
      <c r="AB18">
        <f>VLOOKUP(A18,'Stock Transfer'!A16:AE46,23,0)</f>
        <v>4</v>
      </c>
      <c r="AC18">
        <f t="shared" si="12"/>
        <v>13</v>
      </c>
    </row>
    <row r="19" spans="1:29" x14ac:dyDescent="0.3">
      <c r="A19" t="str">
        <f>'madras ledger'!A20</f>
        <v>L06</v>
      </c>
      <c r="B19">
        <f>VLOOKUP(A19,Table5[],4,0)</f>
        <v>6</v>
      </c>
      <c r="C19">
        <f>'madras ledger'!B20</f>
        <v>3</v>
      </c>
      <c r="D19">
        <f>VLOOKUP(Sheet8!A19,'Stock Transfer'!A18:AE47,17,0)</f>
        <v>2</v>
      </c>
      <c r="E19">
        <f t="shared" si="0"/>
        <v>5</v>
      </c>
      <c r="F19">
        <f t="shared" si="1"/>
        <v>5</v>
      </c>
      <c r="G19">
        <f>VLOOKUP(A19,'madras ledger'!$A$5:$P$34,3,0)</f>
        <v>5</v>
      </c>
      <c r="H19">
        <f>VLOOKUP(A19,'Stock Transfer'!A17:AE47,18,0)</f>
        <v>2</v>
      </c>
      <c r="I19">
        <f t="shared" si="2"/>
        <v>2</v>
      </c>
      <c r="J19">
        <f t="shared" si="3"/>
        <v>2</v>
      </c>
      <c r="K19">
        <f>VLOOKUP(A19,'madras ledger'!$A$5:$P$34,4,0)</f>
        <v>2</v>
      </c>
      <c r="L19">
        <f>VLOOKUP(A19,'Stock Transfer'!A17:AE47,19,0)</f>
        <v>2</v>
      </c>
      <c r="M19">
        <f t="shared" si="4"/>
        <v>2</v>
      </c>
      <c r="N19">
        <f t="shared" si="5"/>
        <v>2</v>
      </c>
      <c r="O19">
        <f>VLOOKUP(A19,'madras ledger'!$A$5:$P$34,5,0)</f>
        <v>4</v>
      </c>
      <c r="P19">
        <f>VLOOKUP(A19,'Stock Transfer'!A17:AE47,20,0)</f>
        <v>2</v>
      </c>
      <c r="Q19">
        <f t="shared" si="6"/>
        <v>0</v>
      </c>
      <c r="R19">
        <f t="shared" si="7"/>
        <v>0</v>
      </c>
      <c r="S19">
        <f>VLOOKUP(A19,'madras ledger'!$A$5:$P$34,6,0)</f>
        <v>3</v>
      </c>
      <c r="T19">
        <f>VLOOKUP(A19,'Stock Transfer'!A17:AE47,21,0)</f>
        <v>2</v>
      </c>
      <c r="U19">
        <f t="shared" si="8"/>
        <v>-1</v>
      </c>
      <c r="V19">
        <f t="shared" si="9"/>
        <v>0</v>
      </c>
      <c r="W19">
        <f>VLOOKUP(A19,'madras ledger'!$A$5:$P$34,7,0)</f>
        <v>2</v>
      </c>
      <c r="X19">
        <f>VLOOKUP(A19,'Stock Transfer'!A17:AE47,22,0)</f>
        <v>2</v>
      </c>
      <c r="Y19">
        <f t="shared" si="10"/>
        <v>0</v>
      </c>
      <c r="Z19">
        <f t="shared" si="11"/>
        <v>0</v>
      </c>
      <c r="AA19">
        <f>VLOOKUP(A19,'madras ledger'!$A$5:$P$34,8,0)</f>
        <v>3</v>
      </c>
      <c r="AB19">
        <f>VLOOKUP(A19,'Stock Transfer'!A17:AE47,23,0)</f>
        <v>2</v>
      </c>
      <c r="AC19">
        <f t="shared" si="12"/>
        <v>-1</v>
      </c>
    </row>
    <row r="20" spans="1:29" x14ac:dyDescent="0.3">
      <c r="A20" t="str">
        <f>'madras ledger'!A21</f>
        <v>L07</v>
      </c>
      <c r="B20">
        <f>VLOOKUP(A20,Table5[],4,0)</f>
        <v>3</v>
      </c>
      <c r="C20">
        <f>'madras ledger'!B21</f>
        <v>4</v>
      </c>
      <c r="D20">
        <f>VLOOKUP(Sheet8!A20,'Stock Transfer'!A19:AE48,17,0)</f>
        <v>2</v>
      </c>
      <c r="E20">
        <f t="shared" si="0"/>
        <v>1</v>
      </c>
      <c r="F20">
        <f t="shared" si="1"/>
        <v>1</v>
      </c>
      <c r="G20">
        <f>VLOOKUP(A20,'madras ledger'!$A$5:$P$34,3,0)</f>
        <v>3</v>
      </c>
      <c r="H20">
        <f>VLOOKUP(A20,'Stock Transfer'!A18:AE48,18,0)</f>
        <v>2</v>
      </c>
      <c r="I20">
        <f t="shared" si="2"/>
        <v>0</v>
      </c>
      <c r="J20">
        <f t="shared" si="3"/>
        <v>0</v>
      </c>
      <c r="K20">
        <f>VLOOKUP(A20,'madras ledger'!$A$5:$P$34,4,0)</f>
        <v>5</v>
      </c>
      <c r="L20">
        <f>VLOOKUP(A20,'Stock Transfer'!A18:AE48,19,0)</f>
        <v>2</v>
      </c>
      <c r="M20">
        <f t="shared" si="4"/>
        <v>-3</v>
      </c>
      <c r="N20">
        <f t="shared" si="5"/>
        <v>0</v>
      </c>
      <c r="O20">
        <f>VLOOKUP(A20,'madras ledger'!$A$5:$P$34,5,0)</f>
        <v>3</v>
      </c>
      <c r="P20">
        <f>VLOOKUP(A20,'Stock Transfer'!A18:AE48,20,0)</f>
        <v>2</v>
      </c>
      <c r="Q20">
        <f t="shared" si="6"/>
        <v>-1</v>
      </c>
      <c r="R20">
        <f t="shared" si="7"/>
        <v>0</v>
      </c>
      <c r="S20">
        <f>VLOOKUP(A20,'madras ledger'!$A$5:$P$34,6,0)</f>
        <v>3</v>
      </c>
      <c r="T20">
        <f>VLOOKUP(A20,'Stock Transfer'!A18:AE48,21,0)</f>
        <v>2</v>
      </c>
      <c r="U20">
        <f t="shared" si="8"/>
        <v>-1</v>
      </c>
      <c r="V20">
        <f t="shared" si="9"/>
        <v>0</v>
      </c>
      <c r="W20">
        <f>VLOOKUP(A20,'madras ledger'!$A$5:$P$34,7,0)</f>
        <v>4</v>
      </c>
      <c r="X20">
        <f>VLOOKUP(A20,'Stock Transfer'!A18:AE48,22,0)</f>
        <v>2</v>
      </c>
      <c r="Y20">
        <f t="shared" si="10"/>
        <v>-2</v>
      </c>
      <c r="Z20">
        <f t="shared" si="11"/>
        <v>0</v>
      </c>
      <c r="AA20">
        <f>VLOOKUP(A20,'madras ledger'!$A$5:$P$34,8,0)</f>
        <v>3</v>
      </c>
      <c r="AB20">
        <f>VLOOKUP(A20,'Stock Transfer'!A18:AE48,23,0)</f>
        <v>2</v>
      </c>
      <c r="AC20">
        <f t="shared" si="12"/>
        <v>-1</v>
      </c>
    </row>
    <row r="21" spans="1:29" x14ac:dyDescent="0.3">
      <c r="A21" t="str">
        <f>'madras ledger'!A22</f>
        <v>L08</v>
      </c>
      <c r="B21">
        <f>VLOOKUP(A21,Table5[],4,0)</f>
        <v>2</v>
      </c>
      <c r="C21">
        <f>'madras ledger'!B22</f>
        <v>2</v>
      </c>
      <c r="D21">
        <f>VLOOKUP(Sheet8!A21,'Stock Transfer'!A20:AE49,17,0)</f>
        <v>2</v>
      </c>
      <c r="E21">
        <f t="shared" si="0"/>
        <v>2</v>
      </c>
      <c r="F21">
        <f t="shared" si="1"/>
        <v>2</v>
      </c>
      <c r="G21">
        <f>VLOOKUP(A21,'madras ledger'!$A$5:$P$34,3,0)</f>
        <v>2</v>
      </c>
      <c r="H21">
        <f>VLOOKUP(A21,'Stock Transfer'!A19:AE49,18,0)</f>
        <v>2</v>
      </c>
      <c r="I21">
        <f t="shared" si="2"/>
        <v>2</v>
      </c>
      <c r="J21">
        <f t="shared" si="3"/>
        <v>2</v>
      </c>
      <c r="K21">
        <f>VLOOKUP(A21,'madras ledger'!$A$5:$P$34,4,0)</f>
        <v>2</v>
      </c>
      <c r="L21">
        <f>VLOOKUP(A21,'Stock Transfer'!A19:AE49,19,0)</f>
        <v>2</v>
      </c>
      <c r="M21">
        <f t="shared" si="4"/>
        <v>2</v>
      </c>
      <c r="N21">
        <f t="shared" si="5"/>
        <v>2</v>
      </c>
      <c r="O21">
        <f>VLOOKUP(A21,'madras ledger'!$A$5:$P$34,5,0)</f>
        <v>1</v>
      </c>
      <c r="P21">
        <f>VLOOKUP(A21,'Stock Transfer'!A19:AE49,20,0)</f>
        <v>2</v>
      </c>
      <c r="Q21">
        <f t="shared" si="6"/>
        <v>3</v>
      </c>
      <c r="R21">
        <f t="shared" si="7"/>
        <v>3</v>
      </c>
      <c r="S21">
        <f>VLOOKUP(A21,'madras ledger'!$A$5:$P$34,6,0)</f>
        <v>1</v>
      </c>
      <c r="T21">
        <f>VLOOKUP(A21,'Stock Transfer'!A19:AE49,21,0)</f>
        <v>2</v>
      </c>
      <c r="U21">
        <f t="shared" si="8"/>
        <v>4</v>
      </c>
      <c r="V21">
        <f t="shared" si="9"/>
        <v>4</v>
      </c>
      <c r="W21">
        <f>VLOOKUP(A21,'madras ledger'!$A$5:$P$34,7,0)</f>
        <v>2</v>
      </c>
      <c r="X21">
        <f>VLOOKUP(A21,'Stock Transfer'!A19:AE49,22,0)</f>
        <v>2</v>
      </c>
      <c r="Y21">
        <f t="shared" si="10"/>
        <v>4</v>
      </c>
      <c r="Z21">
        <f t="shared" si="11"/>
        <v>4</v>
      </c>
      <c r="AA21">
        <f>VLOOKUP(A21,'madras ledger'!$A$5:$P$34,8,0)</f>
        <v>2</v>
      </c>
      <c r="AB21">
        <f>VLOOKUP(A21,'Stock Transfer'!A19:AE49,23,0)</f>
        <v>2</v>
      </c>
      <c r="AC21">
        <f t="shared" si="12"/>
        <v>4</v>
      </c>
    </row>
    <row r="22" spans="1:29" x14ac:dyDescent="0.3">
      <c r="A22" t="str">
        <f>'madras ledger'!A23</f>
        <v>L09</v>
      </c>
      <c r="B22">
        <f>VLOOKUP(A22,Table5[],4,0)</f>
        <v>1</v>
      </c>
      <c r="C22">
        <f>'madras ledger'!B23</f>
        <v>0</v>
      </c>
      <c r="D22">
        <f>VLOOKUP(Sheet8!A22,'Stock Transfer'!A21:AE50,17,0)</f>
        <v>1</v>
      </c>
      <c r="E22">
        <f t="shared" si="0"/>
        <v>2</v>
      </c>
      <c r="F22">
        <f t="shared" si="1"/>
        <v>2</v>
      </c>
      <c r="G22">
        <f>VLOOKUP(A22,'madras ledger'!$A$5:$P$34,3,0)</f>
        <v>0</v>
      </c>
      <c r="H22">
        <f>VLOOKUP(A22,'Stock Transfer'!A20:AE50,18,0)</f>
        <v>1</v>
      </c>
      <c r="I22">
        <f t="shared" si="2"/>
        <v>3</v>
      </c>
      <c r="J22">
        <f t="shared" si="3"/>
        <v>3</v>
      </c>
      <c r="K22">
        <f>VLOOKUP(A22,'madras ledger'!$A$5:$P$34,4,0)</f>
        <v>2</v>
      </c>
      <c r="L22">
        <f>VLOOKUP(A22,'Stock Transfer'!A20:AE50,19,0)</f>
        <v>1</v>
      </c>
      <c r="M22">
        <f t="shared" si="4"/>
        <v>2</v>
      </c>
      <c r="N22">
        <f t="shared" si="5"/>
        <v>2</v>
      </c>
      <c r="O22">
        <f>VLOOKUP(A22,'madras ledger'!$A$5:$P$34,5,0)</f>
        <v>0</v>
      </c>
      <c r="P22">
        <f>VLOOKUP(A22,'Stock Transfer'!A20:AE50,20,0)</f>
        <v>1</v>
      </c>
      <c r="Q22">
        <f t="shared" si="6"/>
        <v>3</v>
      </c>
      <c r="R22">
        <f t="shared" si="7"/>
        <v>3</v>
      </c>
      <c r="S22">
        <f>VLOOKUP(A22,'madras ledger'!$A$5:$P$34,6,0)</f>
        <v>2</v>
      </c>
      <c r="T22">
        <f>VLOOKUP(A22,'Stock Transfer'!A20:AE50,21,0)</f>
        <v>1</v>
      </c>
      <c r="U22">
        <f t="shared" si="8"/>
        <v>2</v>
      </c>
      <c r="V22">
        <f t="shared" si="9"/>
        <v>2</v>
      </c>
      <c r="W22">
        <f>VLOOKUP(A22,'madras ledger'!$A$5:$P$34,7,0)</f>
        <v>2</v>
      </c>
      <c r="X22">
        <f>VLOOKUP(A22,'Stock Transfer'!A20:AE50,22,0)</f>
        <v>1</v>
      </c>
      <c r="Y22">
        <f t="shared" si="10"/>
        <v>1</v>
      </c>
      <c r="Z22">
        <f t="shared" si="11"/>
        <v>1</v>
      </c>
      <c r="AA22">
        <f>VLOOKUP(A22,'madras ledger'!$A$5:$P$34,8,0)</f>
        <v>1</v>
      </c>
      <c r="AB22">
        <f>VLOOKUP(A22,'Stock Transfer'!A20:AE50,23,0)</f>
        <v>1</v>
      </c>
      <c r="AC22">
        <f t="shared" si="12"/>
        <v>1</v>
      </c>
    </row>
    <row r="23" spans="1:29" x14ac:dyDescent="0.3">
      <c r="A23" t="str">
        <f>'madras ledger'!A24</f>
        <v>L10</v>
      </c>
      <c r="B23">
        <f>VLOOKUP(A23,Table5[],4,0)</f>
        <v>2</v>
      </c>
      <c r="C23">
        <f>'madras ledger'!B24</f>
        <v>2</v>
      </c>
      <c r="D23">
        <f>VLOOKUP(Sheet8!A23,'Stock Transfer'!A22:AE51,17,0)</f>
        <v>2</v>
      </c>
      <c r="E23">
        <f t="shared" si="0"/>
        <v>2</v>
      </c>
      <c r="F23">
        <f t="shared" si="1"/>
        <v>2</v>
      </c>
      <c r="G23">
        <f>VLOOKUP(A23,'madras ledger'!$A$5:$P$34,3,0)</f>
        <v>1</v>
      </c>
      <c r="H23">
        <f>VLOOKUP(A23,'Stock Transfer'!A21:AE51,18,0)</f>
        <v>2</v>
      </c>
      <c r="I23">
        <f t="shared" si="2"/>
        <v>3</v>
      </c>
      <c r="J23">
        <f t="shared" si="3"/>
        <v>3</v>
      </c>
      <c r="K23">
        <f>VLOOKUP(A23,'madras ledger'!$A$5:$P$34,4,0)</f>
        <v>0</v>
      </c>
      <c r="L23">
        <f>VLOOKUP(A23,'Stock Transfer'!A21:AE51,19,0)</f>
        <v>2</v>
      </c>
      <c r="M23">
        <f t="shared" si="4"/>
        <v>5</v>
      </c>
      <c r="N23">
        <f t="shared" si="5"/>
        <v>5</v>
      </c>
      <c r="O23">
        <f>VLOOKUP(A23,'madras ledger'!$A$5:$P$34,5,0)</f>
        <v>2</v>
      </c>
      <c r="P23">
        <f>VLOOKUP(A23,'Stock Transfer'!A21:AE51,20,0)</f>
        <v>2</v>
      </c>
      <c r="Q23">
        <f t="shared" si="6"/>
        <v>5</v>
      </c>
      <c r="R23">
        <f t="shared" si="7"/>
        <v>5</v>
      </c>
      <c r="S23">
        <f>VLOOKUP(A23,'madras ledger'!$A$5:$P$34,6,0)</f>
        <v>0</v>
      </c>
      <c r="T23">
        <f>VLOOKUP(A23,'Stock Transfer'!A21:AE51,21,0)</f>
        <v>2</v>
      </c>
      <c r="U23">
        <f t="shared" si="8"/>
        <v>7</v>
      </c>
      <c r="V23">
        <f t="shared" si="9"/>
        <v>7</v>
      </c>
      <c r="W23">
        <f>VLOOKUP(A23,'madras ledger'!$A$5:$P$34,7,0)</f>
        <v>0</v>
      </c>
      <c r="X23">
        <f>VLOOKUP(A23,'Stock Transfer'!A21:AE51,22,0)</f>
        <v>2</v>
      </c>
      <c r="Y23">
        <f t="shared" si="10"/>
        <v>9</v>
      </c>
      <c r="Z23">
        <f t="shared" si="11"/>
        <v>9</v>
      </c>
      <c r="AA23">
        <f>VLOOKUP(A23,'madras ledger'!$A$5:$P$34,8,0)</f>
        <v>0</v>
      </c>
      <c r="AB23">
        <f>VLOOKUP(A23,'Stock Transfer'!A21:AE51,23,0)</f>
        <v>2</v>
      </c>
      <c r="AC23">
        <f t="shared" si="12"/>
        <v>11</v>
      </c>
    </row>
    <row r="24" spans="1:29" x14ac:dyDescent="0.3">
      <c r="A24" t="str">
        <f>'madras ledger'!A25</f>
        <v>M01</v>
      </c>
      <c r="B24">
        <f>VLOOKUP(A24,Table5[],4,0)</f>
        <v>60</v>
      </c>
      <c r="C24">
        <f>'madras ledger'!B25</f>
        <v>14</v>
      </c>
      <c r="D24">
        <f>VLOOKUP(Sheet8!A24,'Stock Transfer'!A23:AE52,17,0)</f>
        <v>13</v>
      </c>
      <c r="E24">
        <f t="shared" si="0"/>
        <v>59</v>
      </c>
      <c r="F24">
        <f t="shared" si="1"/>
        <v>59</v>
      </c>
      <c r="G24">
        <f>VLOOKUP(A24,'madras ledger'!$A$5:$P$34,3,0)</f>
        <v>10</v>
      </c>
      <c r="H24">
        <f>VLOOKUP(A24,'Stock Transfer'!A22:AE52,18,0)</f>
        <v>16</v>
      </c>
      <c r="I24">
        <f t="shared" si="2"/>
        <v>65</v>
      </c>
      <c r="J24">
        <f t="shared" si="3"/>
        <v>65</v>
      </c>
      <c r="K24">
        <f>VLOOKUP(A24,'madras ledger'!$A$5:$P$34,4,0)</f>
        <v>4</v>
      </c>
      <c r="L24">
        <f>VLOOKUP(A24,'Stock Transfer'!A22:AE52,19,0)</f>
        <v>14</v>
      </c>
      <c r="M24">
        <f t="shared" si="4"/>
        <v>75</v>
      </c>
      <c r="N24">
        <f t="shared" si="5"/>
        <v>75</v>
      </c>
      <c r="O24">
        <f>VLOOKUP(A24,'madras ledger'!$A$5:$P$34,5,0)</f>
        <v>8</v>
      </c>
      <c r="P24">
        <f>VLOOKUP(A24,'Stock Transfer'!A22:AE52,20,0)</f>
        <v>15</v>
      </c>
      <c r="Q24">
        <f t="shared" si="6"/>
        <v>82</v>
      </c>
      <c r="R24">
        <f t="shared" si="7"/>
        <v>82</v>
      </c>
      <c r="S24">
        <f>VLOOKUP(A24,'madras ledger'!$A$5:$P$34,6,0)</f>
        <v>2</v>
      </c>
      <c r="T24">
        <f>VLOOKUP(A24,'Stock Transfer'!A22:AE52,21,0)</f>
        <v>17</v>
      </c>
      <c r="U24">
        <f t="shared" si="8"/>
        <v>97</v>
      </c>
      <c r="V24">
        <f t="shared" si="9"/>
        <v>97</v>
      </c>
      <c r="W24">
        <f>VLOOKUP(A24,'madras ledger'!$A$5:$P$34,7,0)</f>
        <v>6</v>
      </c>
      <c r="X24">
        <f>VLOOKUP(A24,'Stock Transfer'!A22:AE52,22,0)</f>
        <v>22</v>
      </c>
      <c r="Y24">
        <f t="shared" si="10"/>
        <v>113</v>
      </c>
      <c r="Z24">
        <f t="shared" si="11"/>
        <v>113</v>
      </c>
      <c r="AA24">
        <f>VLOOKUP(A24,'madras ledger'!$A$5:$P$34,8,0)</f>
        <v>11</v>
      </c>
      <c r="AB24">
        <f>VLOOKUP(A24,'Stock Transfer'!A22:AE52,23,0)</f>
        <v>19</v>
      </c>
      <c r="AC24">
        <f t="shared" si="12"/>
        <v>121</v>
      </c>
    </row>
    <row r="25" spans="1:29" x14ac:dyDescent="0.3">
      <c r="A25" t="str">
        <f>'madras ledger'!A26</f>
        <v>M02</v>
      </c>
      <c r="B25">
        <f>VLOOKUP(A25,Table5[],4,0)</f>
        <v>33</v>
      </c>
      <c r="C25">
        <f>'madras ledger'!B26</f>
        <v>9</v>
      </c>
      <c r="D25">
        <f>VLOOKUP(Sheet8!A25,'Stock Transfer'!A24:AE53,17,0)</f>
        <v>13</v>
      </c>
      <c r="E25">
        <f t="shared" si="0"/>
        <v>37</v>
      </c>
      <c r="F25">
        <f t="shared" si="1"/>
        <v>37</v>
      </c>
      <c r="G25">
        <f>VLOOKUP(A25,'madras ledger'!$A$5:$P$34,3,0)</f>
        <v>7</v>
      </c>
      <c r="H25">
        <f>VLOOKUP(A25,'Stock Transfer'!A23:AE53,18,0)</f>
        <v>10</v>
      </c>
      <c r="I25">
        <f t="shared" si="2"/>
        <v>40</v>
      </c>
      <c r="J25">
        <f t="shared" si="3"/>
        <v>40</v>
      </c>
      <c r="K25">
        <f>VLOOKUP(A25,'madras ledger'!$A$5:$P$34,4,0)</f>
        <v>4</v>
      </c>
      <c r="L25">
        <f>VLOOKUP(A25,'Stock Transfer'!A23:AE53,19,0)</f>
        <v>7</v>
      </c>
      <c r="M25">
        <f t="shared" si="4"/>
        <v>43</v>
      </c>
      <c r="N25">
        <f t="shared" si="5"/>
        <v>43</v>
      </c>
      <c r="O25">
        <f>VLOOKUP(A25,'madras ledger'!$A$5:$P$34,5,0)</f>
        <v>8</v>
      </c>
      <c r="P25">
        <f>VLOOKUP(A25,'Stock Transfer'!A23:AE53,20,0)</f>
        <v>7</v>
      </c>
      <c r="Q25">
        <f t="shared" si="6"/>
        <v>42</v>
      </c>
      <c r="R25">
        <f t="shared" si="7"/>
        <v>42</v>
      </c>
      <c r="S25">
        <f>VLOOKUP(A25,'madras ledger'!$A$5:$P$34,6,0)</f>
        <v>5</v>
      </c>
      <c r="T25">
        <f>VLOOKUP(A25,'Stock Transfer'!A23:AE53,21,0)</f>
        <v>8</v>
      </c>
      <c r="U25">
        <f t="shared" si="8"/>
        <v>45</v>
      </c>
      <c r="V25">
        <f t="shared" si="9"/>
        <v>45</v>
      </c>
      <c r="W25">
        <f>VLOOKUP(A25,'madras ledger'!$A$5:$P$34,7,0)</f>
        <v>5</v>
      </c>
      <c r="X25">
        <f>VLOOKUP(A25,'Stock Transfer'!A23:AE53,22,0)</f>
        <v>13</v>
      </c>
      <c r="Y25">
        <f t="shared" si="10"/>
        <v>53</v>
      </c>
      <c r="Z25">
        <f t="shared" si="11"/>
        <v>53</v>
      </c>
      <c r="AA25">
        <f>VLOOKUP(A25,'madras ledger'!$A$5:$P$34,8,0)</f>
        <v>1</v>
      </c>
      <c r="AB25">
        <f>VLOOKUP(A25,'Stock Transfer'!A23:AE53,23,0)</f>
        <v>12</v>
      </c>
      <c r="AC25">
        <f t="shared" si="12"/>
        <v>64</v>
      </c>
    </row>
    <row r="26" spans="1:29" x14ac:dyDescent="0.3">
      <c r="A26" t="str">
        <f>'madras ledger'!A27</f>
        <v>M03</v>
      </c>
      <c r="B26">
        <f>VLOOKUP(A26,Table5[],4,0)</f>
        <v>18</v>
      </c>
      <c r="C26">
        <f>'madras ledger'!B27</f>
        <v>6</v>
      </c>
      <c r="D26">
        <f>VLOOKUP(Sheet8!A26,'Stock Transfer'!A25:AE54,17,0)</f>
        <v>9</v>
      </c>
      <c r="E26">
        <f t="shared" si="0"/>
        <v>21</v>
      </c>
      <c r="F26">
        <f t="shared" si="1"/>
        <v>21</v>
      </c>
      <c r="G26">
        <f>VLOOKUP(A26,'madras ledger'!$A$5:$P$34,3,0)</f>
        <v>6</v>
      </c>
      <c r="H26">
        <f>VLOOKUP(A26,'Stock Transfer'!A24:AE54,18,0)</f>
        <v>8</v>
      </c>
      <c r="I26">
        <f t="shared" si="2"/>
        <v>23</v>
      </c>
      <c r="J26">
        <f t="shared" si="3"/>
        <v>23</v>
      </c>
      <c r="K26">
        <f>VLOOKUP(A26,'madras ledger'!$A$5:$P$34,4,0)</f>
        <v>4</v>
      </c>
      <c r="L26">
        <f>VLOOKUP(A26,'Stock Transfer'!A24:AE54,19,0)</f>
        <v>7</v>
      </c>
      <c r="M26">
        <f t="shared" si="4"/>
        <v>26</v>
      </c>
      <c r="N26">
        <f t="shared" si="5"/>
        <v>26</v>
      </c>
      <c r="O26">
        <f>VLOOKUP(A26,'madras ledger'!$A$5:$P$34,5,0)</f>
        <v>2</v>
      </c>
      <c r="P26">
        <f>VLOOKUP(A26,'Stock Transfer'!A24:AE54,20,0)</f>
        <v>7</v>
      </c>
      <c r="Q26">
        <f t="shared" si="6"/>
        <v>31</v>
      </c>
      <c r="R26">
        <f t="shared" si="7"/>
        <v>31</v>
      </c>
      <c r="S26">
        <f>VLOOKUP(A26,'madras ledger'!$A$5:$P$34,6,0)</f>
        <v>4</v>
      </c>
      <c r="T26">
        <f>VLOOKUP(A26,'Stock Transfer'!A24:AE54,21,0)</f>
        <v>7</v>
      </c>
      <c r="U26">
        <f t="shared" si="8"/>
        <v>34</v>
      </c>
      <c r="V26">
        <f t="shared" si="9"/>
        <v>34</v>
      </c>
      <c r="W26">
        <f>VLOOKUP(A26,'madras ledger'!$A$5:$P$34,7,0)</f>
        <v>3</v>
      </c>
      <c r="X26">
        <f>VLOOKUP(A26,'Stock Transfer'!A24:AE54,22,0)</f>
        <v>10</v>
      </c>
      <c r="Y26">
        <f t="shared" si="10"/>
        <v>41</v>
      </c>
      <c r="Z26">
        <f t="shared" si="11"/>
        <v>41</v>
      </c>
      <c r="AA26">
        <f>VLOOKUP(A26,'madras ledger'!$A$5:$P$34,8,0)</f>
        <v>6</v>
      </c>
      <c r="AB26">
        <f>VLOOKUP(A26,'Stock Transfer'!A24:AE54,23,0)</f>
        <v>8</v>
      </c>
      <c r="AC26">
        <f t="shared" si="12"/>
        <v>43</v>
      </c>
    </row>
    <row r="27" spans="1:29" x14ac:dyDescent="0.3">
      <c r="A27" t="str">
        <f>'madras ledger'!A28</f>
        <v>M04</v>
      </c>
      <c r="B27">
        <f>VLOOKUP(A27,Table5[],4,0)</f>
        <v>14</v>
      </c>
      <c r="C27">
        <f>'madras ledger'!B28</f>
        <v>5</v>
      </c>
      <c r="D27">
        <f>VLOOKUP(Sheet8!A27,'Stock Transfer'!A26:AE55,17,0)</f>
        <v>7</v>
      </c>
      <c r="E27">
        <f t="shared" si="0"/>
        <v>16</v>
      </c>
      <c r="F27">
        <f t="shared" si="1"/>
        <v>16</v>
      </c>
      <c r="G27">
        <f>VLOOKUP(A27,'madras ledger'!$A$5:$P$34,3,0)</f>
        <v>5</v>
      </c>
      <c r="H27">
        <f>VLOOKUP(A27,'Stock Transfer'!A25:AE55,18,0)</f>
        <v>6</v>
      </c>
      <c r="I27">
        <f t="shared" si="2"/>
        <v>17</v>
      </c>
      <c r="J27">
        <f t="shared" si="3"/>
        <v>17</v>
      </c>
      <c r="K27">
        <f>VLOOKUP(A27,'madras ledger'!$A$5:$P$34,4,0)</f>
        <v>4</v>
      </c>
      <c r="L27">
        <f>VLOOKUP(A27,'Stock Transfer'!A25:AE55,19,0)</f>
        <v>8</v>
      </c>
      <c r="M27">
        <f t="shared" si="4"/>
        <v>21</v>
      </c>
      <c r="N27">
        <f t="shared" si="5"/>
        <v>21</v>
      </c>
      <c r="O27">
        <f>VLOOKUP(A27,'madras ledger'!$A$5:$P$34,5,0)</f>
        <v>5</v>
      </c>
      <c r="P27">
        <f>VLOOKUP(A27,'Stock Transfer'!A25:AE55,20,0)</f>
        <v>5</v>
      </c>
      <c r="Q27">
        <f t="shared" si="6"/>
        <v>21</v>
      </c>
      <c r="R27">
        <f t="shared" si="7"/>
        <v>21</v>
      </c>
      <c r="S27">
        <f>VLOOKUP(A27,'madras ledger'!$A$5:$P$34,6,0)</f>
        <v>2</v>
      </c>
      <c r="T27">
        <f>VLOOKUP(A27,'Stock Transfer'!A25:AE55,21,0)</f>
        <v>7</v>
      </c>
      <c r="U27">
        <f t="shared" si="8"/>
        <v>26</v>
      </c>
      <c r="V27">
        <f t="shared" si="9"/>
        <v>26</v>
      </c>
      <c r="W27">
        <f>VLOOKUP(A27,'madras ledger'!$A$5:$P$34,7,0)</f>
        <v>5</v>
      </c>
      <c r="X27">
        <f>VLOOKUP(A27,'Stock Transfer'!A25:AE55,22,0)</f>
        <v>5</v>
      </c>
      <c r="Y27">
        <f t="shared" si="10"/>
        <v>26</v>
      </c>
      <c r="Z27">
        <f t="shared" si="11"/>
        <v>26</v>
      </c>
      <c r="AA27">
        <f>VLOOKUP(A27,'madras ledger'!$A$5:$P$34,8,0)</f>
        <v>3</v>
      </c>
      <c r="AB27">
        <f>VLOOKUP(A27,'Stock Transfer'!A25:AE55,23,0)</f>
        <v>5</v>
      </c>
      <c r="AC27">
        <f t="shared" si="12"/>
        <v>28</v>
      </c>
    </row>
    <row r="28" spans="1:29" x14ac:dyDescent="0.3">
      <c r="A28" t="str">
        <f>'madras ledger'!A29</f>
        <v>M05</v>
      </c>
      <c r="B28">
        <f>VLOOKUP(A28,Table5[],4,0)</f>
        <v>9</v>
      </c>
      <c r="C28">
        <f>'madras ledger'!B29</f>
        <v>2</v>
      </c>
      <c r="D28">
        <f>VLOOKUP(Sheet8!A28,'Stock Transfer'!A27:AE56,17,0)</f>
        <v>6</v>
      </c>
      <c r="E28">
        <f t="shared" si="0"/>
        <v>13</v>
      </c>
      <c r="F28">
        <f t="shared" si="1"/>
        <v>13</v>
      </c>
      <c r="G28">
        <f>VLOOKUP(A28,'madras ledger'!$A$5:$P$34,3,0)</f>
        <v>1</v>
      </c>
      <c r="H28">
        <f>VLOOKUP(A28,'Stock Transfer'!A26:AE56,18,0)</f>
        <v>5</v>
      </c>
      <c r="I28">
        <f t="shared" si="2"/>
        <v>17</v>
      </c>
      <c r="J28">
        <f t="shared" si="3"/>
        <v>17</v>
      </c>
      <c r="K28">
        <f>VLOOKUP(A28,'madras ledger'!$A$5:$P$34,4,0)</f>
        <v>3</v>
      </c>
      <c r="L28">
        <f>VLOOKUP(A28,'Stock Transfer'!A26:AE56,19,0)</f>
        <v>6</v>
      </c>
      <c r="M28">
        <f t="shared" si="4"/>
        <v>20</v>
      </c>
      <c r="N28">
        <f t="shared" si="5"/>
        <v>20</v>
      </c>
      <c r="O28">
        <f>VLOOKUP(A28,'madras ledger'!$A$5:$P$34,5,0)</f>
        <v>2</v>
      </c>
      <c r="P28">
        <f>VLOOKUP(A28,'Stock Transfer'!A26:AE56,20,0)</f>
        <v>6</v>
      </c>
      <c r="Q28">
        <f t="shared" si="6"/>
        <v>24</v>
      </c>
      <c r="R28">
        <f t="shared" si="7"/>
        <v>24</v>
      </c>
      <c r="S28">
        <f>VLOOKUP(A28,'madras ledger'!$A$5:$P$34,6,0)</f>
        <v>2</v>
      </c>
      <c r="T28">
        <f>VLOOKUP(A28,'Stock Transfer'!A26:AE56,21,0)</f>
        <v>4</v>
      </c>
      <c r="U28">
        <f t="shared" si="8"/>
        <v>26</v>
      </c>
      <c r="V28">
        <f t="shared" si="9"/>
        <v>26</v>
      </c>
      <c r="W28">
        <f>VLOOKUP(A28,'madras ledger'!$A$5:$P$34,7,0)</f>
        <v>4</v>
      </c>
      <c r="X28">
        <f>VLOOKUP(A28,'Stock Transfer'!A26:AE56,22,0)</f>
        <v>6</v>
      </c>
      <c r="Y28">
        <f t="shared" si="10"/>
        <v>28</v>
      </c>
      <c r="Z28">
        <f t="shared" si="11"/>
        <v>28</v>
      </c>
      <c r="AA28">
        <f>VLOOKUP(A28,'madras ledger'!$A$5:$P$34,8,0)</f>
        <v>3</v>
      </c>
      <c r="AB28">
        <f>VLOOKUP(A28,'Stock Transfer'!A26:AE56,23,0)</f>
        <v>5</v>
      </c>
      <c r="AC28">
        <f t="shared" si="12"/>
        <v>30</v>
      </c>
    </row>
    <row r="29" spans="1:29" x14ac:dyDescent="0.3">
      <c r="A29" t="str">
        <f>'madras ledger'!A30</f>
        <v>M06</v>
      </c>
      <c r="B29">
        <f>VLOOKUP(A29,Table5[],4,0)</f>
        <v>7</v>
      </c>
      <c r="C29">
        <f>'madras ledger'!B30</f>
        <v>2</v>
      </c>
      <c r="D29">
        <f>VLOOKUP(Sheet8!A29,'Stock Transfer'!A28:AE57,17,0)</f>
        <v>3</v>
      </c>
      <c r="E29">
        <f t="shared" si="0"/>
        <v>8</v>
      </c>
      <c r="F29">
        <f t="shared" si="1"/>
        <v>8</v>
      </c>
      <c r="G29">
        <f>VLOOKUP(A29,'madras ledger'!$A$5:$P$34,3,0)</f>
        <v>2</v>
      </c>
      <c r="H29">
        <f>VLOOKUP(A29,'Stock Transfer'!A27:AE57,18,0)</f>
        <v>4</v>
      </c>
      <c r="I29">
        <f t="shared" si="2"/>
        <v>10</v>
      </c>
      <c r="J29">
        <f t="shared" si="3"/>
        <v>10</v>
      </c>
      <c r="K29">
        <f>VLOOKUP(A29,'madras ledger'!$A$5:$P$34,4,0)</f>
        <v>1</v>
      </c>
      <c r="L29">
        <f>VLOOKUP(A29,'Stock Transfer'!A27:AE57,19,0)</f>
        <v>4</v>
      </c>
      <c r="M29">
        <f t="shared" si="4"/>
        <v>13</v>
      </c>
      <c r="N29">
        <f t="shared" si="5"/>
        <v>13</v>
      </c>
      <c r="O29">
        <f>VLOOKUP(A29,'madras ledger'!$A$5:$P$34,5,0)</f>
        <v>1</v>
      </c>
      <c r="P29">
        <f>VLOOKUP(A29,'Stock Transfer'!A27:AE57,20,0)</f>
        <v>3</v>
      </c>
      <c r="Q29">
        <f t="shared" si="6"/>
        <v>15</v>
      </c>
      <c r="R29">
        <f t="shared" si="7"/>
        <v>15</v>
      </c>
      <c r="S29">
        <f>VLOOKUP(A29,'madras ledger'!$A$5:$P$34,6,0)</f>
        <v>2</v>
      </c>
      <c r="T29">
        <f>VLOOKUP(A29,'Stock Transfer'!A27:AE57,21,0)</f>
        <v>4</v>
      </c>
      <c r="U29">
        <f t="shared" si="8"/>
        <v>17</v>
      </c>
      <c r="V29">
        <f t="shared" si="9"/>
        <v>17</v>
      </c>
      <c r="W29">
        <f>VLOOKUP(A29,'madras ledger'!$A$5:$P$34,7,0)</f>
        <v>1</v>
      </c>
      <c r="X29">
        <f>VLOOKUP(A29,'Stock Transfer'!A27:AE57,22,0)</f>
        <v>3</v>
      </c>
      <c r="Y29">
        <f t="shared" si="10"/>
        <v>19</v>
      </c>
      <c r="Z29">
        <f t="shared" si="11"/>
        <v>19</v>
      </c>
      <c r="AA29">
        <f>VLOOKUP(A29,'madras ledger'!$A$5:$P$34,8,0)</f>
        <v>2</v>
      </c>
      <c r="AB29">
        <f>VLOOKUP(A29,'Stock Transfer'!A27:AE57,23,0)</f>
        <v>4</v>
      </c>
      <c r="AC29">
        <f t="shared" si="12"/>
        <v>21</v>
      </c>
    </row>
    <row r="30" spans="1:29" x14ac:dyDescent="0.3">
      <c r="A30" t="str">
        <f>'madras ledger'!A31</f>
        <v>M07</v>
      </c>
      <c r="B30">
        <f>VLOOKUP(A30,Table5[],4,0)</f>
        <v>9</v>
      </c>
      <c r="C30">
        <f>'madras ledger'!B31</f>
        <v>2</v>
      </c>
      <c r="D30">
        <f>VLOOKUP(Sheet8!A30,'Stock Transfer'!A29:AE58,17,0)</f>
        <v>3</v>
      </c>
      <c r="E30">
        <f t="shared" si="0"/>
        <v>10</v>
      </c>
      <c r="F30">
        <f t="shared" si="1"/>
        <v>10</v>
      </c>
      <c r="G30">
        <f>VLOOKUP(A30,'madras ledger'!$A$5:$P$34,3,0)</f>
        <v>2</v>
      </c>
      <c r="H30">
        <f>VLOOKUP(A30,'Stock Transfer'!A28:AE58,18,0)</f>
        <v>3</v>
      </c>
      <c r="I30">
        <f t="shared" si="2"/>
        <v>11</v>
      </c>
      <c r="J30">
        <f t="shared" si="3"/>
        <v>11</v>
      </c>
      <c r="K30">
        <f>VLOOKUP(A30,'madras ledger'!$A$5:$P$34,4,0)</f>
        <v>3</v>
      </c>
      <c r="L30">
        <f>VLOOKUP(A30,'Stock Transfer'!A28:AE58,19,0)</f>
        <v>4</v>
      </c>
      <c r="M30">
        <f t="shared" si="4"/>
        <v>12</v>
      </c>
      <c r="N30">
        <f t="shared" si="5"/>
        <v>12</v>
      </c>
      <c r="O30">
        <f>VLOOKUP(A30,'madras ledger'!$A$5:$P$34,5,0)</f>
        <v>2</v>
      </c>
      <c r="P30">
        <f>VLOOKUP(A30,'Stock Transfer'!A28:AE58,20,0)</f>
        <v>3</v>
      </c>
      <c r="Q30">
        <f t="shared" si="6"/>
        <v>13</v>
      </c>
      <c r="R30">
        <f t="shared" si="7"/>
        <v>13</v>
      </c>
      <c r="S30">
        <f>VLOOKUP(A30,'madras ledger'!$A$5:$P$34,6,0)</f>
        <v>2</v>
      </c>
      <c r="T30">
        <f>VLOOKUP(A30,'Stock Transfer'!A28:AE58,21,0)</f>
        <v>3</v>
      </c>
      <c r="U30">
        <f t="shared" si="8"/>
        <v>14</v>
      </c>
      <c r="V30">
        <f t="shared" si="9"/>
        <v>14</v>
      </c>
      <c r="W30">
        <f>VLOOKUP(A30,'madras ledger'!$A$5:$P$34,7,0)</f>
        <v>1</v>
      </c>
      <c r="X30">
        <f>VLOOKUP(A30,'Stock Transfer'!A28:AE58,22,0)</f>
        <v>3</v>
      </c>
      <c r="Y30">
        <f t="shared" si="10"/>
        <v>16</v>
      </c>
      <c r="Z30">
        <f t="shared" si="11"/>
        <v>16</v>
      </c>
      <c r="AA30">
        <f>VLOOKUP(A30,'madras ledger'!$A$5:$P$34,8,0)</f>
        <v>2</v>
      </c>
      <c r="AB30">
        <f>VLOOKUP(A30,'Stock Transfer'!A28:AE58,23,0)</f>
        <v>4</v>
      </c>
      <c r="AC30">
        <f t="shared" si="12"/>
        <v>18</v>
      </c>
    </row>
    <row r="31" spans="1:29" x14ac:dyDescent="0.3">
      <c r="A31" t="str">
        <f>'madras ledger'!A32</f>
        <v>M08</v>
      </c>
      <c r="B31">
        <f>VLOOKUP(A31,Table5[],4,0)</f>
        <v>1</v>
      </c>
      <c r="C31">
        <f>'madras ledger'!B32</f>
        <v>1</v>
      </c>
      <c r="D31">
        <f>VLOOKUP(Sheet8!A31,'Stock Transfer'!A30:AE59,17,0)</f>
        <v>2</v>
      </c>
      <c r="E31">
        <f t="shared" si="0"/>
        <v>2</v>
      </c>
      <c r="F31">
        <f t="shared" si="1"/>
        <v>2</v>
      </c>
      <c r="G31">
        <f>VLOOKUP(A31,'madras ledger'!$A$5:$P$34,3,0)</f>
        <v>0</v>
      </c>
      <c r="H31">
        <f>VLOOKUP(A31,'Stock Transfer'!A29:AE59,18,0)</f>
        <v>2</v>
      </c>
      <c r="I31">
        <f t="shared" si="2"/>
        <v>4</v>
      </c>
      <c r="J31">
        <f t="shared" si="3"/>
        <v>4</v>
      </c>
      <c r="K31">
        <f>VLOOKUP(A31,'madras ledger'!$A$5:$P$34,4,0)</f>
        <v>0</v>
      </c>
      <c r="L31">
        <f>VLOOKUP(A31,'Stock Transfer'!A29:AE59,19,0)</f>
        <v>2</v>
      </c>
      <c r="M31">
        <f t="shared" si="4"/>
        <v>6</v>
      </c>
      <c r="N31">
        <f t="shared" si="5"/>
        <v>6</v>
      </c>
      <c r="O31">
        <f>VLOOKUP(A31,'madras ledger'!$A$5:$P$34,5,0)</f>
        <v>1</v>
      </c>
      <c r="P31">
        <f>VLOOKUP(A31,'Stock Transfer'!A29:AE59,20,0)</f>
        <v>2</v>
      </c>
      <c r="Q31">
        <f t="shared" si="6"/>
        <v>7</v>
      </c>
      <c r="R31">
        <f t="shared" si="7"/>
        <v>7</v>
      </c>
      <c r="S31">
        <f>VLOOKUP(A31,'madras ledger'!$A$5:$P$34,6,0)</f>
        <v>2</v>
      </c>
      <c r="T31">
        <f>VLOOKUP(A31,'Stock Transfer'!A29:AE59,21,0)</f>
        <v>2</v>
      </c>
      <c r="U31">
        <f t="shared" si="8"/>
        <v>7</v>
      </c>
      <c r="V31">
        <f t="shared" si="9"/>
        <v>7</v>
      </c>
      <c r="W31">
        <f>VLOOKUP(A31,'madras ledger'!$A$5:$P$34,7,0)</f>
        <v>2</v>
      </c>
      <c r="X31">
        <f>VLOOKUP(A31,'Stock Transfer'!A29:AE59,22,0)</f>
        <v>2</v>
      </c>
      <c r="Y31">
        <f t="shared" si="10"/>
        <v>7</v>
      </c>
      <c r="Z31">
        <f t="shared" si="11"/>
        <v>7</v>
      </c>
      <c r="AA31">
        <f>VLOOKUP(A31,'madras ledger'!$A$5:$P$34,8,0)</f>
        <v>2</v>
      </c>
      <c r="AB31">
        <f>VLOOKUP(A31,'Stock Transfer'!A29:AE59,23,0)</f>
        <v>2</v>
      </c>
      <c r="AC31">
        <f t="shared" si="12"/>
        <v>7</v>
      </c>
    </row>
    <row r="32" spans="1:29" x14ac:dyDescent="0.3">
      <c r="A32" t="str">
        <f>'madras ledger'!A33</f>
        <v>M09</v>
      </c>
      <c r="B32">
        <f>VLOOKUP(A32,Table5[],4,0)</f>
        <v>2</v>
      </c>
      <c r="C32">
        <f>'madras ledger'!B33</f>
        <v>1</v>
      </c>
      <c r="D32">
        <f>VLOOKUP(Sheet8!A32,'Stock Transfer'!A31:AE60,17,0)</f>
        <v>2</v>
      </c>
      <c r="E32">
        <f t="shared" si="0"/>
        <v>3</v>
      </c>
      <c r="F32">
        <f t="shared" si="1"/>
        <v>3</v>
      </c>
      <c r="G32">
        <f>VLOOKUP(A32,'madras ledger'!$A$5:$P$34,3,0)</f>
        <v>2</v>
      </c>
      <c r="H32">
        <f>VLOOKUP(A32,'Stock Transfer'!A30:AE60,18,0)</f>
        <v>2</v>
      </c>
      <c r="I32">
        <f t="shared" si="2"/>
        <v>3</v>
      </c>
      <c r="J32">
        <f t="shared" si="3"/>
        <v>3</v>
      </c>
      <c r="K32">
        <f>VLOOKUP(A32,'madras ledger'!$A$5:$P$34,4,0)</f>
        <v>0</v>
      </c>
      <c r="L32">
        <f>VLOOKUP(A32,'Stock Transfer'!A30:AE60,19,0)</f>
        <v>2</v>
      </c>
      <c r="M32">
        <f t="shared" si="4"/>
        <v>5</v>
      </c>
      <c r="N32">
        <f t="shared" si="5"/>
        <v>5</v>
      </c>
      <c r="O32">
        <f>VLOOKUP(A32,'madras ledger'!$A$5:$P$34,5,0)</f>
        <v>1</v>
      </c>
      <c r="P32">
        <f>VLOOKUP(A32,'Stock Transfer'!A30:AE60,20,0)</f>
        <v>2</v>
      </c>
      <c r="Q32">
        <f t="shared" si="6"/>
        <v>6</v>
      </c>
      <c r="R32">
        <f t="shared" si="7"/>
        <v>6</v>
      </c>
      <c r="S32">
        <f>VLOOKUP(A32,'madras ledger'!$A$5:$P$34,6,0)</f>
        <v>1</v>
      </c>
      <c r="T32">
        <f>VLOOKUP(A32,'Stock Transfer'!A30:AE60,21,0)</f>
        <v>2</v>
      </c>
      <c r="U32">
        <f t="shared" si="8"/>
        <v>7</v>
      </c>
      <c r="V32">
        <f t="shared" si="9"/>
        <v>7</v>
      </c>
      <c r="W32">
        <f>VLOOKUP(A32,'madras ledger'!$A$5:$P$34,7,0)</f>
        <v>1</v>
      </c>
      <c r="X32">
        <f>VLOOKUP(A32,'Stock Transfer'!A30:AE60,22,0)</f>
        <v>2</v>
      </c>
      <c r="Y32">
        <f t="shared" si="10"/>
        <v>8</v>
      </c>
      <c r="Z32">
        <f t="shared" si="11"/>
        <v>8</v>
      </c>
      <c r="AA32">
        <f>VLOOKUP(A32,'madras ledger'!$A$5:$P$34,8,0)</f>
        <v>2</v>
      </c>
      <c r="AB32">
        <f>VLOOKUP(A32,'Stock Transfer'!A30:AE60,23,0)</f>
        <v>2</v>
      </c>
      <c r="AC32">
        <f t="shared" si="12"/>
        <v>8</v>
      </c>
    </row>
    <row r="33" spans="1:29" x14ac:dyDescent="0.3">
      <c r="A33" t="str">
        <f>'madras ledger'!A34</f>
        <v>M10</v>
      </c>
      <c r="B33">
        <f>VLOOKUP(A33,Table5[],4,0)</f>
        <v>1</v>
      </c>
      <c r="C33">
        <f>'madras ledger'!B34</f>
        <v>2</v>
      </c>
      <c r="D33">
        <f>VLOOKUP(Sheet8!A33,'Stock Transfer'!A32:AE61,17,0)</f>
        <v>2</v>
      </c>
      <c r="E33">
        <f t="shared" si="0"/>
        <v>1</v>
      </c>
      <c r="F33">
        <f t="shared" si="1"/>
        <v>1</v>
      </c>
      <c r="G33">
        <f>VLOOKUP(A33,'madras ledger'!$A$5:$P$34,3,0)</f>
        <v>2</v>
      </c>
      <c r="H33">
        <f>VLOOKUP(A33,'Stock Transfer'!A31:AE61,18,0)</f>
        <v>2</v>
      </c>
      <c r="I33">
        <f t="shared" si="2"/>
        <v>1</v>
      </c>
      <c r="J33">
        <f t="shared" si="3"/>
        <v>1</v>
      </c>
      <c r="K33">
        <f>VLOOKUP(A33,'madras ledger'!$A$5:$P$34,4,0)</f>
        <v>1</v>
      </c>
      <c r="L33">
        <f>VLOOKUP(A33,'Stock Transfer'!A31:AE61,19,0)</f>
        <v>2</v>
      </c>
      <c r="M33">
        <f t="shared" si="4"/>
        <v>2</v>
      </c>
      <c r="N33">
        <f t="shared" si="5"/>
        <v>2</v>
      </c>
      <c r="O33">
        <f>VLOOKUP(A33,'madras ledger'!$A$5:$P$34,5,0)</f>
        <v>1</v>
      </c>
      <c r="P33">
        <f>VLOOKUP(A33,'Stock Transfer'!A31:AE61,20,0)</f>
        <v>2</v>
      </c>
      <c r="Q33">
        <f t="shared" si="6"/>
        <v>3</v>
      </c>
      <c r="R33">
        <f t="shared" si="7"/>
        <v>3</v>
      </c>
      <c r="S33">
        <f>VLOOKUP(A33,'madras ledger'!$A$5:$P$34,6,0)</f>
        <v>1</v>
      </c>
      <c r="T33">
        <f>VLOOKUP(A33,'Stock Transfer'!A31:AE61,21,0)</f>
        <v>2</v>
      </c>
      <c r="U33">
        <f t="shared" si="8"/>
        <v>4</v>
      </c>
      <c r="V33">
        <f t="shared" si="9"/>
        <v>4</v>
      </c>
      <c r="W33">
        <f>VLOOKUP(A33,'madras ledger'!$A$5:$P$34,7,0)</f>
        <v>1</v>
      </c>
      <c r="X33">
        <f>VLOOKUP(A33,'Stock Transfer'!A31:AE61,22,0)</f>
        <v>2</v>
      </c>
      <c r="Y33">
        <f t="shared" si="10"/>
        <v>5</v>
      </c>
      <c r="Z33">
        <f t="shared" si="11"/>
        <v>5</v>
      </c>
      <c r="AA33">
        <f>VLOOKUP(A33,'madras ledger'!$A$5:$P$34,8,0)</f>
        <v>2</v>
      </c>
      <c r="AB33">
        <f>VLOOKUP(A33,'Stock Transfer'!A31:AE61,23,0)</f>
        <v>2</v>
      </c>
      <c r="AC33">
        <f t="shared" si="12"/>
        <v>5</v>
      </c>
    </row>
    <row r="34" spans="1:29" x14ac:dyDescent="0.3">
      <c r="A34" t="str">
        <f>'madras ledger'!A35</f>
        <v>Grand Total</v>
      </c>
      <c r="C34">
        <f>'madras ledger'!B35</f>
        <v>126</v>
      </c>
      <c r="D34" t="e">
        <f>VLOOKUP(Sheet8!A34,'Stock Transfer'!A33:AE62,17,0)</f>
        <v>#N/A</v>
      </c>
      <c r="E34" t="e">
        <f t="shared" si="0"/>
        <v>#N/A</v>
      </c>
      <c r="F34" t="e">
        <f t="shared" si="1"/>
        <v>#N/A</v>
      </c>
      <c r="G34" t="e">
        <f>VLOOKUP(A34,'madras ledger'!$A$5:$P$34,3,0)</f>
        <v>#N/A</v>
      </c>
      <c r="H34" t="e">
        <f>VLOOKUP(A34,'Stock Transfer'!A32:AE62,18,0)</f>
        <v>#N/A</v>
      </c>
      <c r="I34" t="e">
        <f t="shared" si="2"/>
        <v>#N/A</v>
      </c>
      <c r="J34" t="e">
        <f t="shared" si="3"/>
        <v>#N/A</v>
      </c>
      <c r="K34" t="e">
        <f>VLOOKUP(A34,'madras ledger'!$A$5:$P$34,4,0)</f>
        <v>#N/A</v>
      </c>
      <c r="L34" t="e">
        <f>VLOOKUP(A34,'Stock Transfer'!A32:AE62,19,0)</f>
        <v>#N/A</v>
      </c>
      <c r="M34" t="e">
        <f t="shared" si="4"/>
        <v>#N/A</v>
      </c>
      <c r="N34" t="e">
        <f t="shared" si="5"/>
        <v>#N/A</v>
      </c>
      <c r="O34" t="e">
        <f>VLOOKUP(A34,'madras ledger'!$A$5:$P$34,5,0)</f>
        <v>#N/A</v>
      </c>
      <c r="P34" t="e">
        <f>VLOOKUP(A34,'Stock Transfer'!A32:AE62,20,0)</f>
        <v>#N/A</v>
      </c>
      <c r="Q34" t="e">
        <f t="shared" si="6"/>
        <v>#N/A</v>
      </c>
      <c r="R34" t="e">
        <f t="shared" si="7"/>
        <v>#N/A</v>
      </c>
      <c r="S34" t="e">
        <f>VLOOKUP(A34,'madras ledger'!$A$5:$P$34,6,0)</f>
        <v>#N/A</v>
      </c>
      <c r="T34" t="e">
        <f>VLOOKUP(A34,'Stock Transfer'!A32:AE62,21,0)</f>
        <v>#N/A</v>
      </c>
      <c r="U34" t="e">
        <f t="shared" si="8"/>
        <v>#N/A</v>
      </c>
      <c r="V34" t="e">
        <f t="shared" si="9"/>
        <v>#N/A</v>
      </c>
      <c r="W34" t="e">
        <f>VLOOKUP(A34,'madras ledger'!$A$5:$P$34,7,0)</f>
        <v>#N/A</v>
      </c>
      <c r="X34" t="e">
        <f>VLOOKUP(A34,'Stock Transfer'!A32:AE62,22,0)</f>
        <v>#N/A</v>
      </c>
      <c r="Y34" t="e">
        <f t="shared" si="10"/>
        <v>#N/A</v>
      </c>
      <c r="Z34" t="e">
        <f t="shared" si="11"/>
        <v>#N/A</v>
      </c>
      <c r="AA34" t="e">
        <f>VLOOKUP(A34,'madras ledger'!$A$5:$P$34,8,0)</f>
        <v>#N/A</v>
      </c>
      <c r="AB34" t="e">
        <f>VLOOKUP(A34,'Stock Transfer'!A32:AE62,23,0)</f>
        <v>#N/A</v>
      </c>
      <c r="AC34" t="e">
        <f t="shared" si="12"/>
        <v>#N/A</v>
      </c>
    </row>
    <row r="35" spans="1:29" x14ac:dyDescent="0.3">
      <c r="A35">
        <f>'madras ledger'!A36</f>
        <v>0</v>
      </c>
      <c r="C35">
        <f>'madras ledger'!B36</f>
        <v>0</v>
      </c>
      <c r="D35" t="e">
        <f>VLOOKUP(Sheet8!A35,'Stock Transfer'!A34:AE63,17,0)</f>
        <v>#N/A</v>
      </c>
      <c r="E35" t="e">
        <f t="shared" si="0"/>
        <v>#N/A</v>
      </c>
      <c r="F35" t="e">
        <f t="shared" si="1"/>
        <v>#N/A</v>
      </c>
      <c r="G35" t="e">
        <f>VLOOKUP(A35,'madras ledger'!$A$5:$P$34,3,0)</f>
        <v>#N/A</v>
      </c>
      <c r="H35" t="e">
        <f>VLOOKUP(A35,'Stock Transfer'!A33:AE63,18,0)</f>
        <v>#N/A</v>
      </c>
      <c r="I35" t="e">
        <f t="shared" si="2"/>
        <v>#N/A</v>
      </c>
      <c r="J35" t="e">
        <f t="shared" si="3"/>
        <v>#N/A</v>
      </c>
      <c r="K35" t="e">
        <f>VLOOKUP(A35,'madras ledger'!$A$5:$P$34,4,0)</f>
        <v>#N/A</v>
      </c>
      <c r="L35" t="e">
        <f>VLOOKUP(A35,'Stock Transfer'!A33:AE63,19,0)</f>
        <v>#N/A</v>
      </c>
      <c r="M35" t="e">
        <f t="shared" si="4"/>
        <v>#N/A</v>
      </c>
      <c r="N35" t="e">
        <f t="shared" si="5"/>
        <v>#N/A</v>
      </c>
      <c r="O35" t="e">
        <f>VLOOKUP(A35,'madras ledger'!$A$5:$P$34,5,0)</f>
        <v>#N/A</v>
      </c>
      <c r="P35" t="e">
        <f>VLOOKUP(A35,'Stock Transfer'!A33:AE63,20,0)</f>
        <v>#N/A</v>
      </c>
      <c r="Q35" t="e">
        <f t="shared" si="6"/>
        <v>#N/A</v>
      </c>
      <c r="R35" t="e">
        <f t="shared" si="7"/>
        <v>#N/A</v>
      </c>
      <c r="S35" t="e">
        <f>VLOOKUP(A35,'madras ledger'!$A$5:$P$34,6,0)</f>
        <v>#N/A</v>
      </c>
      <c r="T35" t="e">
        <f>VLOOKUP(A35,'Stock Transfer'!A33:AE63,21,0)</f>
        <v>#N/A</v>
      </c>
      <c r="U35" t="e">
        <f t="shared" si="8"/>
        <v>#N/A</v>
      </c>
      <c r="V35" t="e">
        <f t="shared" si="9"/>
        <v>#N/A</v>
      </c>
      <c r="W35" t="e">
        <f>VLOOKUP(A35,'madras ledger'!$A$5:$P$34,7,0)</f>
        <v>#N/A</v>
      </c>
      <c r="X35" t="e">
        <f>VLOOKUP(A35,'Stock Transfer'!A33:AE63,22,0)</f>
        <v>#N/A</v>
      </c>
      <c r="Y35" t="e">
        <f t="shared" si="10"/>
        <v>#N/A</v>
      </c>
      <c r="Z35" t="e">
        <f t="shared" si="11"/>
        <v>#N/A</v>
      </c>
      <c r="AA35" t="e">
        <f>VLOOKUP(A35,'madras ledger'!$A$5:$P$34,8,0)</f>
        <v>#N/A</v>
      </c>
      <c r="AB35" t="e">
        <f>VLOOKUP(A35,'Stock Transfer'!A33:AE63,23,0)</f>
        <v>#N/A</v>
      </c>
      <c r="AC35" t="e">
        <f t="shared" si="12"/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6469-55FE-4257-A652-7F9E26A9BC17}">
  <dimension ref="A3:D196"/>
  <sheetViews>
    <sheetView topLeftCell="A6" workbookViewId="0">
      <selection activeCell="C17" sqref="C17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3" width="22" bestFit="1" customWidth="1"/>
    <col min="4" max="4" width="8" bestFit="1" customWidth="1"/>
  </cols>
  <sheetData>
    <row r="3" spans="1:4" x14ac:dyDescent="0.3">
      <c r="A3" s="5" t="s">
        <v>102</v>
      </c>
      <c r="B3" t="s">
        <v>128</v>
      </c>
      <c r="C3" t="s">
        <v>147</v>
      </c>
      <c r="D3" t="s">
        <v>148</v>
      </c>
    </row>
    <row r="4" spans="1:4" x14ac:dyDescent="0.3">
      <c r="A4" s="3" t="s">
        <v>17</v>
      </c>
      <c r="B4" s="20">
        <v>914</v>
      </c>
      <c r="C4" s="20">
        <v>3199</v>
      </c>
      <c r="D4" s="20">
        <v>2923886</v>
      </c>
    </row>
    <row r="5" spans="1:4" x14ac:dyDescent="0.3">
      <c r="A5" s="3" t="s">
        <v>18</v>
      </c>
      <c r="B5" s="20">
        <v>429</v>
      </c>
      <c r="C5" s="20">
        <v>371</v>
      </c>
      <c r="D5" s="20">
        <v>159159</v>
      </c>
    </row>
    <row r="6" spans="1:4" x14ac:dyDescent="0.3">
      <c r="A6" s="3" t="s">
        <v>19</v>
      </c>
      <c r="B6" s="20">
        <v>332</v>
      </c>
      <c r="C6" s="20">
        <v>2300</v>
      </c>
      <c r="D6" s="20">
        <v>763600</v>
      </c>
    </row>
    <row r="7" spans="1:4" x14ac:dyDescent="0.3">
      <c r="A7" s="3" t="s">
        <v>20</v>
      </c>
      <c r="B7" s="20">
        <v>274</v>
      </c>
      <c r="C7" s="20">
        <v>499</v>
      </c>
      <c r="D7" s="20">
        <v>136726</v>
      </c>
    </row>
    <row r="8" spans="1:4" x14ac:dyDescent="0.3">
      <c r="A8" s="3" t="s">
        <v>21</v>
      </c>
      <c r="B8" s="20">
        <v>185</v>
      </c>
      <c r="C8" s="20">
        <v>299</v>
      </c>
      <c r="D8" s="20">
        <v>55315</v>
      </c>
    </row>
    <row r="9" spans="1:4" x14ac:dyDescent="0.3">
      <c r="A9" s="3" t="s">
        <v>22</v>
      </c>
      <c r="B9" s="20">
        <v>112</v>
      </c>
      <c r="C9" s="20">
        <v>901</v>
      </c>
      <c r="D9" s="20">
        <v>100912</v>
      </c>
    </row>
    <row r="10" spans="1:4" x14ac:dyDescent="0.3">
      <c r="A10" s="3" t="s">
        <v>23</v>
      </c>
      <c r="B10" s="20">
        <v>112</v>
      </c>
      <c r="C10" s="20">
        <v>929</v>
      </c>
      <c r="D10" s="20">
        <v>104048</v>
      </c>
    </row>
    <row r="11" spans="1:4" x14ac:dyDescent="0.3">
      <c r="A11" s="3" t="s">
        <v>24</v>
      </c>
      <c r="B11" s="20">
        <v>38</v>
      </c>
      <c r="C11" s="20">
        <v>1030</v>
      </c>
      <c r="D11" s="20">
        <v>39140</v>
      </c>
    </row>
    <row r="12" spans="1:4" x14ac:dyDescent="0.3">
      <c r="A12" s="3" t="s">
        <v>25</v>
      </c>
      <c r="B12" s="20">
        <v>37</v>
      </c>
      <c r="C12" s="20">
        <v>1222</v>
      </c>
      <c r="D12" s="20">
        <v>45214</v>
      </c>
    </row>
    <row r="13" spans="1:4" x14ac:dyDescent="0.3">
      <c r="A13" s="3" t="s">
        <v>26</v>
      </c>
      <c r="B13" s="20">
        <v>51</v>
      </c>
      <c r="C13" s="20">
        <v>649</v>
      </c>
      <c r="D13" s="20">
        <v>33099</v>
      </c>
    </row>
    <row r="14" spans="1:4" x14ac:dyDescent="0.3">
      <c r="A14" s="3" t="s">
        <v>27</v>
      </c>
      <c r="B14" s="20">
        <v>896</v>
      </c>
      <c r="C14" s="20">
        <v>1800</v>
      </c>
      <c r="D14" s="20">
        <v>1612800</v>
      </c>
    </row>
    <row r="15" spans="1:4" x14ac:dyDescent="0.3">
      <c r="A15" s="3" t="s">
        <v>28</v>
      </c>
      <c r="B15" s="20">
        <v>457</v>
      </c>
      <c r="C15" s="20">
        <v>345</v>
      </c>
      <c r="D15" s="20">
        <v>157665</v>
      </c>
    </row>
    <row r="16" spans="1:4" x14ac:dyDescent="0.3">
      <c r="A16" s="3" t="s">
        <v>29</v>
      </c>
      <c r="B16" s="20">
        <v>333</v>
      </c>
      <c r="C16" s="20">
        <v>350</v>
      </c>
      <c r="D16" s="20">
        <v>116550</v>
      </c>
    </row>
    <row r="17" spans="1:4" x14ac:dyDescent="0.3">
      <c r="A17" s="3" t="s">
        <v>30</v>
      </c>
      <c r="B17" s="20">
        <v>256</v>
      </c>
      <c r="C17" s="20">
        <v>1575</v>
      </c>
      <c r="D17" s="20">
        <v>403200</v>
      </c>
    </row>
    <row r="18" spans="1:4" x14ac:dyDescent="0.3">
      <c r="A18" s="3" t="s">
        <v>31</v>
      </c>
      <c r="B18" s="20">
        <v>195</v>
      </c>
      <c r="C18" s="20">
        <v>1045</v>
      </c>
      <c r="D18" s="20">
        <v>203775</v>
      </c>
    </row>
    <row r="19" spans="1:4" x14ac:dyDescent="0.3">
      <c r="A19" s="3" t="s">
        <v>32</v>
      </c>
      <c r="B19" s="20">
        <v>110</v>
      </c>
      <c r="C19" s="20">
        <v>1186</v>
      </c>
      <c r="D19" s="20">
        <v>130460</v>
      </c>
    </row>
    <row r="20" spans="1:4" x14ac:dyDescent="0.3">
      <c r="A20" s="3" t="s">
        <v>33</v>
      </c>
      <c r="B20" s="20">
        <v>105</v>
      </c>
      <c r="C20" s="20">
        <v>374</v>
      </c>
      <c r="D20" s="20">
        <v>39270</v>
      </c>
    </row>
    <row r="21" spans="1:4" x14ac:dyDescent="0.3">
      <c r="A21" s="3" t="s">
        <v>34</v>
      </c>
      <c r="B21" s="20">
        <v>39</v>
      </c>
      <c r="C21" s="20">
        <v>1500</v>
      </c>
      <c r="D21" s="20">
        <v>58500</v>
      </c>
    </row>
    <row r="22" spans="1:4" x14ac:dyDescent="0.3">
      <c r="A22" s="3" t="s">
        <v>35</v>
      </c>
      <c r="B22" s="20">
        <v>30</v>
      </c>
      <c r="C22" s="20">
        <v>1800</v>
      </c>
      <c r="D22" s="20">
        <v>54000</v>
      </c>
    </row>
    <row r="23" spans="1:4" x14ac:dyDescent="0.3">
      <c r="A23" s="3" t="s">
        <v>36</v>
      </c>
      <c r="B23" s="20">
        <v>20</v>
      </c>
      <c r="C23" s="20">
        <v>1477</v>
      </c>
      <c r="D23" s="20">
        <v>29540</v>
      </c>
    </row>
    <row r="24" spans="1:4" x14ac:dyDescent="0.3">
      <c r="A24" s="3" t="s">
        <v>5</v>
      </c>
      <c r="B24" s="20">
        <v>909</v>
      </c>
      <c r="C24" s="20">
        <v>210</v>
      </c>
      <c r="D24" s="20">
        <v>190890</v>
      </c>
    </row>
    <row r="25" spans="1:4" x14ac:dyDescent="0.3">
      <c r="A25" s="3" t="s">
        <v>6</v>
      </c>
      <c r="B25" s="20">
        <v>464</v>
      </c>
      <c r="C25" s="20">
        <v>199</v>
      </c>
      <c r="D25" s="20">
        <v>92336</v>
      </c>
    </row>
    <row r="26" spans="1:4" x14ac:dyDescent="0.3">
      <c r="A26" s="3" t="s">
        <v>7</v>
      </c>
      <c r="B26" s="20">
        <v>342</v>
      </c>
      <c r="C26" s="20">
        <v>322</v>
      </c>
      <c r="D26" s="20">
        <v>110124</v>
      </c>
    </row>
    <row r="27" spans="1:4" x14ac:dyDescent="0.3">
      <c r="A27" s="3" t="s">
        <v>8</v>
      </c>
      <c r="B27" s="20">
        <v>272</v>
      </c>
      <c r="C27" s="20">
        <v>161</v>
      </c>
      <c r="D27" s="20">
        <v>43792</v>
      </c>
    </row>
    <row r="28" spans="1:4" x14ac:dyDescent="0.3">
      <c r="A28" s="3" t="s">
        <v>9</v>
      </c>
      <c r="B28" s="20">
        <v>192</v>
      </c>
      <c r="C28" s="20">
        <v>109</v>
      </c>
      <c r="D28" s="20">
        <v>20928</v>
      </c>
    </row>
    <row r="29" spans="1:4" x14ac:dyDescent="0.3">
      <c r="A29" s="3" t="s">
        <v>10</v>
      </c>
      <c r="B29" s="20">
        <v>119</v>
      </c>
      <c r="C29" s="20">
        <v>122</v>
      </c>
      <c r="D29" s="20">
        <v>14518</v>
      </c>
    </row>
    <row r="30" spans="1:4" x14ac:dyDescent="0.3">
      <c r="A30" s="3" t="s">
        <v>11</v>
      </c>
      <c r="B30" s="20">
        <v>117</v>
      </c>
      <c r="C30" s="20">
        <v>96</v>
      </c>
      <c r="D30" s="20">
        <v>11232</v>
      </c>
    </row>
    <row r="31" spans="1:4" x14ac:dyDescent="0.3">
      <c r="A31" s="3" t="s">
        <v>12</v>
      </c>
      <c r="B31" s="20">
        <v>28</v>
      </c>
      <c r="C31" s="20">
        <v>73</v>
      </c>
      <c r="D31" s="20">
        <v>2044</v>
      </c>
    </row>
    <row r="32" spans="1:4" x14ac:dyDescent="0.3">
      <c r="A32" s="3" t="s">
        <v>14</v>
      </c>
      <c r="B32" s="20">
        <v>40</v>
      </c>
      <c r="C32" s="20">
        <v>225</v>
      </c>
      <c r="D32" s="20">
        <v>9000</v>
      </c>
    </row>
    <row r="33" spans="1:4" x14ac:dyDescent="0.3">
      <c r="A33" s="3" t="s">
        <v>16</v>
      </c>
      <c r="B33" s="20">
        <v>30</v>
      </c>
      <c r="C33" s="20">
        <v>559</v>
      </c>
      <c r="D33" s="20">
        <v>16770</v>
      </c>
    </row>
    <row r="34" spans="1:4" x14ac:dyDescent="0.3">
      <c r="A34" s="3" t="s">
        <v>104</v>
      </c>
      <c r="B34" s="20">
        <v>7438</v>
      </c>
      <c r="C34" s="20">
        <v>830.9</v>
      </c>
      <c r="D34" s="20">
        <v>7678493</v>
      </c>
    </row>
    <row r="103" spans="1:4" x14ac:dyDescent="0.3">
      <c r="A103" s="1" t="s">
        <v>102</v>
      </c>
      <c r="B103" s="1" t="s">
        <v>128</v>
      </c>
      <c r="C103" s="1" t="s">
        <v>147</v>
      </c>
      <c r="D103" s="1" t="s">
        <v>148</v>
      </c>
    </row>
    <row r="104" spans="1:4" x14ac:dyDescent="0.3">
      <c r="A104" s="24" t="s">
        <v>40</v>
      </c>
      <c r="B104" s="25">
        <v>1830</v>
      </c>
      <c r="C104" s="25">
        <v>830.9</v>
      </c>
      <c r="D104" s="25">
        <v>2019362</v>
      </c>
    </row>
    <row r="105" spans="1:4" x14ac:dyDescent="0.3">
      <c r="A105" s="21" t="s">
        <v>17</v>
      </c>
      <c r="B105" s="20">
        <v>261</v>
      </c>
      <c r="C105" s="20">
        <v>3199</v>
      </c>
      <c r="D105" s="20">
        <v>834939</v>
      </c>
    </row>
    <row r="106" spans="1:4" x14ac:dyDescent="0.3">
      <c r="A106" s="21" t="s">
        <v>18</v>
      </c>
      <c r="B106" s="20">
        <v>131</v>
      </c>
      <c r="C106" s="20">
        <v>371</v>
      </c>
      <c r="D106" s="20">
        <v>48601</v>
      </c>
    </row>
    <row r="107" spans="1:4" x14ac:dyDescent="0.3">
      <c r="A107" s="21" t="s">
        <v>19</v>
      </c>
      <c r="B107" s="20">
        <v>95</v>
      </c>
      <c r="C107" s="20">
        <v>2300</v>
      </c>
      <c r="D107" s="20">
        <v>218500</v>
      </c>
    </row>
    <row r="108" spans="1:4" x14ac:dyDescent="0.3">
      <c r="A108" s="21" t="s">
        <v>20</v>
      </c>
      <c r="B108" s="20">
        <v>77</v>
      </c>
      <c r="C108" s="20">
        <v>499</v>
      </c>
      <c r="D108" s="20">
        <v>38423</v>
      </c>
    </row>
    <row r="109" spans="1:4" x14ac:dyDescent="0.3">
      <c r="A109" s="21" t="s">
        <v>21</v>
      </c>
      <c r="B109" s="20">
        <v>64</v>
      </c>
      <c r="C109" s="20">
        <v>299</v>
      </c>
      <c r="D109" s="20">
        <v>19136</v>
      </c>
    </row>
    <row r="110" spans="1:4" x14ac:dyDescent="0.3">
      <c r="A110" s="21" t="s">
        <v>22</v>
      </c>
      <c r="B110" s="20">
        <v>45</v>
      </c>
      <c r="C110" s="20">
        <v>901</v>
      </c>
      <c r="D110" s="20">
        <v>40545</v>
      </c>
    </row>
    <row r="111" spans="1:4" x14ac:dyDescent="0.3">
      <c r="A111" s="21" t="s">
        <v>23</v>
      </c>
      <c r="B111" s="20">
        <v>37</v>
      </c>
      <c r="C111" s="20">
        <v>929</v>
      </c>
      <c r="D111" s="20">
        <v>34373</v>
      </c>
    </row>
    <row r="112" spans="1:4" x14ac:dyDescent="0.3">
      <c r="A112" s="21" t="s">
        <v>24</v>
      </c>
      <c r="B112" s="20">
        <v>20</v>
      </c>
      <c r="C112" s="20">
        <v>1030</v>
      </c>
      <c r="D112" s="20">
        <v>20600</v>
      </c>
    </row>
    <row r="113" spans="1:4" x14ac:dyDescent="0.3">
      <c r="A113" s="21" t="s">
        <v>25</v>
      </c>
      <c r="B113" s="20">
        <v>21</v>
      </c>
      <c r="C113" s="20">
        <v>1222</v>
      </c>
      <c r="D113" s="20">
        <v>25662</v>
      </c>
    </row>
    <row r="114" spans="1:4" x14ac:dyDescent="0.3">
      <c r="A114" s="21" t="s">
        <v>26</v>
      </c>
      <c r="B114" s="20">
        <v>28</v>
      </c>
      <c r="C114" s="20">
        <v>649</v>
      </c>
      <c r="D114" s="20">
        <v>18172</v>
      </c>
    </row>
    <row r="115" spans="1:4" x14ac:dyDescent="0.3">
      <c r="A115" s="21" t="s">
        <v>27</v>
      </c>
      <c r="B115" s="20">
        <v>150</v>
      </c>
      <c r="C115" s="20">
        <v>1800</v>
      </c>
      <c r="D115" s="20">
        <v>270000</v>
      </c>
    </row>
    <row r="116" spans="1:4" x14ac:dyDescent="0.3">
      <c r="A116" s="21" t="s">
        <v>28</v>
      </c>
      <c r="B116" s="20">
        <v>88</v>
      </c>
      <c r="C116" s="20">
        <v>345</v>
      </c>
      <c r="D116" s="20">
        <v>30360</v>
      </c>
    </row>
    <row r="117" spans="1:4" x14ac:dyDescent="0.3">
      <c r="A117" s="21" t="s">
        <v>29</v>
      </c>
      <c r="B117" s="20">
        <v>62</v>
      </c>
      <c r="C117" s="20">
        <v>350</v>
      </c>
      <c r="D117" s="20">
        <v>21700</v>
      </c>
    </row>
    <row r="118" spans="1:4" x14ac:dyDescent="0.3">
      <c r="A118" s="21" t="s">
        <v>30</v>
      </c>
      <c r="B118" s="20">
        <v>46</v>
      </c>
      <c r="C118" s="20">
        <v>1575</v>
      </c>
      <c r="D118" s="20">
        <v>72450</v>
      </c>
    </row>
    <row r="119" spans="1:4" x14ac:dyDescent="0.3">
      <c r="A119" s="21" t="s">
        <v>31</v>
      </c>
      <c r="B119" s="20">
        <v>66</v>
      </c>
      <c r="C119" s="20">
        <v>1045</v>
      </c>
      <c r="D119" s="20">
        <v>68970</v>
      </c>
    </row>
    <row r="120" spans="1:4" x14ac:dyDescent="0.3">
      <c r="A120" s="21" t="s">
        <v>32</v>
      </c>
      <c r="B120" s="20">
        <v>44</v>
      </c>
      <c r="C120" s="20">
        <v>1186</v>
      </c>
      <c r="D120" s="20">
        <v>52184</v>
      </c>
    </row>
    <row r="121" spans="1:4" x14ac:dyDescent="0.3">
      <c r="A121" s="21" t="s">
        <v>33</v>
      </c>
      <c r="B121" s="20">
        <v>52</v>
      </c>
      <c r="C121" s="20">
        <v>374</v>
      </c>
      <c r="D121" s="20">
        <v>19448</v>
      </c>
    </row>
    <row r="122" spans="1:4" x14ac:dyDescent="0.3">
      <c r="A122" s="21" t="s">
        <v>34</v>
      </c>
      <c r="B122" s="20">
        <v>22</v>
      </c>
      <c r="C122" s="20">
        <v>1500</v>
      </c>
      <c r="D122" s="20">
        <v>33000</v>
      </c>
    </row>
    <row r="123" spans="1:4" x14ac:dyDescent="0.3">
      <c r="A123" s="21" t="s">
        <v>35</v>
      </c>
      <c r="B123" s="20">
        <v>20</v>
      </c>
      <c r="C123" s="20">
        <v>1800</v>
      </c>
      <c r="D123" s="20">
        <v>36000</v>
      </c>
    </row>
    <row r="124" spans="1:4" x14ac:dyDescent="0.3">
      <c r="A124" s="21" t="s">
        <v>36</v>
      </c>
      <c r="B124" s="20">
        <v>10</v>
      </c>
      <c r="C124" s="20">
        <v>1477</v>
      </c>
      <c r="D124" s="20">
        <v>14770</v>
      </c>
    </row>
    <row r="125" spans="1:4" x14ac:dyDescent="0.3">
      <c r="A125" s="21" t="s">
        <v>5</v>
      </c>
      <c r="B125" s="20">
        <v>128</v>
      </c>
      <c r="C125" s="20">
        <v>210</v>
      </c>
      <c r="D125" s="20">
        <v>26880</v>
      </c>
    </row>
    <row r="126" spans="1:4" x14ac:dyDescent="0.3">
      <c r="A126" s="21" t="s">
        <v>6</v>
      </c>
      <c r="B126" s="20">
        <v>84</v>
      </c>
      <c r="C126" s="20">
        <v>199</v>
      </c>
      <c r="D126" s="20">
        <v>16716</v>
      </c>
    </row>
    <row r="127" spans="1:4" x14ac:dyDescent="0.3">
      <c r="A127" s="21" t="s">
        <v>7</v>
      </c>
      <c r="B127" s="20">
        <v>67</v>
      </c>
      <c r="C127" s="20">
        <v>322</v>
      </c>
      <c r="D127" s="20">
        <v>21574</v>
      </c>
    </row>
    <row r="128" spans="1:4" x14ac:dyDescent="0.3">
      <c r="A128" s="21" t="s">
        <v>8</v>
      </c>
      <c r="B128" s="20">
        <v>63</v>
      </c>
      <c r="C128" s="20">
        <v>161</v>
      </c>
      <c r="D128" s="20">
        <v>10143</v>
      </c>
    </row>
    <row r="129" spans="1:4" x14ac:dyDescent="0.3">
      <c r="A129" s="21" t="s">
        <v>9</v>
      </c>
      <c r="B129" s="20">
        <v>44</v>
      </c>
      <c r="C129" s="20">
        <v>109</v>
      </c>
      <c r="D129" s="20">
        <v>4796</v>
      </c>
    </row>
    <row r="130" spans="1:4" x14ac:dyDescent="0.3">
      <c r="A130" s="26" t="s">
        <v>10</v>
      </c>
      <c r="B130" s="27">
        <v>27</v>
      </c>
      <c r="C130" s="27">
        <v>122</v>
      </c>
      <c r="D130" s="27">
        <v>3294</v>
      </c>
    </row>
    <row r="131" spans="1:4" x14ac:dyDescent="0.3">
      <c r="A131" s="21" t="s">
        <v>11</v>
      </c>
      <c r="B131" s="20">
        <v>28</v>
      </c>
      <c r="C131" s="20">
        <v>96</v>
      </c>
      <c r="D131" s="20">
        <v>2688</v>
      </c>
    </row>
    <row r="132" spans="1:4" x14ac:dyDescent="0.3">
      <c r="A132" s="21" t="s">
        <v>12</v>
      </c>
      <c r="B132" s="20">
        <v>12</v>
      </c>
      <c r="C132" s="20">
        <v>73</v>
      </c>
      <c r="D132" s="20">
        <v>876</v>
      </c>
    </row>
    <row r="133" spans="1:4" x14ac:dyDescent="0.3">
      <c r="A133" s="21" t="s">
        <v>14</v>
      </c>
      <c r="B133" s="20">
        <v>20</v>
      </c>
      <c r="C133" s="20">
        <v>225</v>
      </c>
      <c r="D133" s="20">
        <v>4500</v>
      </c>
    </row>
    <row r="134" spans="1:4" x14ac:dyDescent="0.3">
      <c r="A134" s="21" t="s">
        <v>16</v>
      </c>
      <c r="B134" s="20">
        <v>18</v>
      </c>
      <c r="C134" s="20">
        <v>559</v>
      </c>
      <c r="D134" s="20">
        <v>10062</v>
      </c>
    </row>
    <row r="135" spans="1:4" x14ac:dyDescent="0.3">
      <c r="A135" s="24" t="s">
        <v>38</v>
      </c>
      <c r="B135" s="25">
        <v>3543</v>
      </c>
      <c r="C135" s="25">
        <v>830.9</v>
      </c>
      <c r="D135" s="25">
        <v>3670574</v>
      </c>
    </row>
    <row r="136" spans="1:4" x14ac:dyDescent="0.3">
      <c r="A136" s="21" t="s">
        <v>17</v>
      </c>
      <c r="B136" s="20">
        <v>443</v>
      </c>
      <c r="C136" s="20">
        <v>3199</v>
      </c>
      <c r="D136" s="20">
        <v>1417157</v>
      </c>
    </row>
    <row r="137" spans="1:4" x14ac:dyDescent="0.3">
      <c r="A137" s="21" t="s">
        <v>18</v>
      </c>
      <c r="B137" s="20">
        <v>211</v>
      </c>
      <c r="C137" s="20">
        <v>371</v>
      </c>
      <c r="D137" s="20">
        <v>78281</v>
      </c>
    </row>
    <row r="138" spans="1:4" x14ac:dyDescent="0.3">
      <c r="A138" s="21" t="s">
        <v>19</v>
      </c>
      <c r="B138" s="20">
        <v>161</v>
      </c>
      <c r="C138" s="20">
        <v>2300</v>
      </c>
      <c r="D138" s="20">
        <v>370300</v>
      </c>
    </row>
    <row r="139" spans="1:4" x14ac:dyDescent="0.3">
      <c r="A139" s="21" t="s">
        <v>20</v>
      </c>
      <c r="B139" s="20">
        <v>138</v>
      </c>
      <c r="C139" s="20">
        <v>499</v>
      </c>
      <c r="D139" s="20">
        <v>68862</v>
      </c>
    </row>
    <row r="140" spans="1:4" x14ac:dyDescent="0.3">
      <c r="A140" s="21" t="s">
        <v>21</v>
      </c>
      <c r="B140" s="20">
        <v>89</v>
      </c>
      <c r="C140" s="20">
        <v>299</v>
      </c>
      <c r="D140" s="20">
        <v>26611</v>
      </c>
    </row>
    <row r="141" spans="1:4" x14ac:dyDescent="0.3">
      <c r="A141" s="21" t="s">
        <v>22</v>
      </c>
      <c r="B141" s="20">
        <v>46</v>
      </c>
      <c r="C141" s="20">
        <v>901</v>
      </c>
      <c r="D141" s="20">
        <v>41446</v>
      </c>
    </row>
    <row r="142" spans="1:4" x14ac:dyDescent="0.3">
      <c r="A142" s="21" t="s">
        <v>23</v>
      </c>
      <c r="B142" s="20">
        <v>49</v>
      </c>
      <c r="C142" s="20">
        <v>929</v>
      </c>
      <c r="D142" s="20">
        <v>45521</v>
      </c>
    </row>
    <row r="143" spans="1:4" x14ac:dyDescent="0.3">
      <c r="A143" s="21" t="s">
        <v>24</v>
      </c>
      <c r="B143" s="20">
        <v>12</v>
      </c>
      <c r="C143" s="20">
        <v>1030</v>
      </c>
      <c r="D143" s="20">
        <v>12360</v>
      </c>
    </row>
    <row r="144" spans="1:4" x14ac:dyDescent="0.3">
      <c r="A144" s="21" t="s">
        <v>25</v>
      </c>
      <c r="B144" s="20">
        <v>13</v>
      </c>
      <c r="C144" s="20">
        <v>1222</v>
      </c>
      <c r="D144" s="20">
        <v>15886</v>
      </c>
    </row>
    <row r="145" spans="1:4" x14ac:dyDescent="0.3">
      <c r="A145" s="21" t="s">
        <v>26</v>
      </c>
      <c r="B145" s="20">
        <v>19</v>
      </c>
      <c r="C145" s="20">
        <v>649</v>
      </c>
      <c r="D145" s="20">
        <v>12331</v>
      </c>
    </row>
    <row r="146" spans="1:4" x14ac:dyDescent="0.3">
      <c r="A146" s="21" t="s">
        <v>27</v>
      </c>
      <c r="B146" s="20">
        <v>445</v>
      </c>
      <c r="C146" s="20">
        <v>1800</v>
      </c>
      <c r="D146" s="20">
        <v>801000</v>
      </c>
    </row>
    <row r="147" spans="1:4" x14ac:dyDescent="0.3">
      <c r="A147" s="21" t="s">
        <v>28</v>
      </c>
      <c r="B147" s="20">
        <v>220</v>
      </c>
      <c r="C147" s="20">
        <v>345</v>
      </c>
      <c r="D147" s="20">
        <v>75900</v>
      </c>
    </row>
    <row r="148" spans="1:4" x14ac:dyDescent="0.3">
      <c r="A148" s="21" t="s">
        <v>29</v>
      </c>
      <c r="B148" s="20">
        <v>162</v>
      </c>
      <c r="C148" s="20">
        <v>350</v>
      </c>
      <c r="D148" s="20">
        <v>56700</v>
      </c>
    </row>
    <row r="149" spans="1:4" x14ac:dyDescent="0.3">
      <c r="A149" s="21" t="s">
        <v>30</v>
      </c>
      <c r="B149" s="20">
        <v>125</v>
      </c>
      <c r="C149" s="20">
        <v>1575</v>
      </c>
      <c r="D149" s="20">
        <v>196875</v>
      </c>
    </row>
    <row r="150" spans="1:4" x14ac:dyDescent="0.3">
      <c r="A150" s="21" t="s">
        <v>31</v>
      </c>
      <c r="B150" s="20">
        <v>87</v>
      </c>
      <c r="C150" s="20">
        <v>1045</v>
      </c>
      <c r="D150" s="20">
        <v>90915</v>
      </c>
    </row>
    <row r="151" spans="1:4" x14ac:dyDescent="0.3">
      <c r="A151" s="21" t="s">
        <v>32</v>
      </c>
      <c r="B151" s="20">
        <v>48</v>
      </c>
      <c r="C151" s="20">
        <v>1186</v>
      </c>
      <c r="D151" s="20">
        <v>56928</v>
      </c>
    </row>
    <row r="152" spans="1:4" x14ac:dyDescent="0.3">
      <c r="A152" s="21" t="s">
        <v>33</v>
      </c>
      <c r="B152" s="20">
        <v>45</v>
      </c>
      <c r="C152" s="20">
        <v>374</v>
      </c>
      <c r="D152" s="20">
        <v>16830</v>
      </c>
    </row>
    <row r="153" spans="1:4" x14ac:dyDescent="0.3">
      <c r="A153" s="21" t="s">
        <v>34</v>
      </c>
      <c r="B153" s="20">
        <v>12</v>
      </c>
      <c r="C153" s="20">
        <v>1500</v>
      </c>
      <c r="D153" s="20">
        <v>18000</v>
      </c>
    </row>
    <row r="154" spans="1:4" x14ac:dyDescent="0.3">
      <c r="A154" s="21" t="s">
        <v>35</v>
      </c>
      <c r="B154" s="20">
        <v>9</v>
      </c>
      <c r="C154" s="20">
        <v>1800</v>
      </c>
      <c r="D154" s="20">
        <v>16200</v>
      </c>
    </row>
    <row r="155" spans="1:4" x14ac:dyDescent="0.3">
      <c r="A155" s="21" t="s">
        <v>36</v>
      </c>
      <c r="B155" s="20">
        <v>6</v>
      </c>
      <c r="C155" s="20">
        <v>1477</v>
      </c>
      <c r="D155" s="20">
        <v>8862</v>
      </c>
    </row>
    <row r="156" spans="1:4" x14ac:dyDescent="0.3">
      <c r="A156" s="21" t="s">
        <v>5</v>
      </c>
      <c r="B156" s="20">
        <v>464</v>
      </c>
      <c r="C156" s="20">
        <v>210</v>
      </c>
      <c r="D156" s="20">
        <v>97440</v>
      </c>
    </row>
    <row r="157" spans="1:4" x14ac:dyDescent="0.3">
      <c r="A157" s="21" t="s">
        <v>6</v>
      </c>
      <c r="B157" s="20">
        <v>226</v>
      </c>
      <c r="C157" s="20">
        <v>199</v>
      </c>
      <c r="D157" s="20">
        <v>44974</v>
      </c>
    </row>
    <row r="158" spans="1:4" x14ac:dyDescent="0.3">
      <c r="A158" s="21" t="s">
        <v>7</v>
      </c>
      <c r="B158" s="20">
        <v>160</v>
      </c>
      <c r="C158" s="20">
        <v>322</v>
      </c>
      <c r="D158" s="20">
        <v>51520</v>
      </c>
    </row>
    <row r="159" spans="1:4" x14ac:dyDescent="0.3">
      <c r="A159" s="21" t="s">
        <v>8</v>
      </c>
      <c r="B159" s="20">
        <v>122</v>
      </c>
      <c r="C159" s="20">
        <v>161</v>
      </c>
      <c r="D159" s="20">
        <v>19642</v>
      </c>
    </row>
    <row r="160" spans="1:4" x14ac:dyDescent="0.3">
      <c r="A160" s="21" t="s">
        <v>9</v>
      </c>
      <c r="B160" s="20">
        <v>90</v>
      </c>
      <c r="C160" s="20">
        <v>109</v>
      </c>
      <c r="D160" s="20">
        <v>9810</v>
      </c>
    </row>
    <row r="161" spans="1:4" x14ac:dyDescent="0.3">
      <c r="A161" s="21" t="s">
        <v>10</v>
      </c>
      <c r="B161" s="20">
        <v>55</v>
      </c>
      <c r="C161" s="20">
        <v>122</v>
      </c>
      <c r="D161" s="20">
        <v>6710</v>
      </c>
    </row>
    <row r="162" spans="1:4" x14ac:dyDescent="0.3">
      <c r="A162" s="21" t="s">
        <v>11</v>
      </c>
      <c r="B162" s="20">
        <v>53</v>
      </c>
      <c r="C162" s="20">
        <v>96</v>
      </c>
      <c r="D162" s="20">
        <v>5088</v>
      </c>
    </row>
    <row r="163" spans="1:4" x14ac:dyDescent="0.3">
      <c r="A163" s="21" t="s">
        <v>12</v>
      </c>
      <c r="B163" s="20">
        <v>11</v>
      </c>
      <c r="C163" s="20">
        <v>73</v>
      </c>
      <c r="D163" s="20">
        <v>803</v>
      </c>
    </row>
    <row r="164" spans="1:4" x14ac:dyDescent="0.3">
      <c r="A164" s="21" t="s">
        <v>14</v>
      </c>
      <c r="B164" s="20">
        <v>14</v>
      </c>
      <c r="C164" s="20">
        <v>225</v>
      </c>
      <c r="D164" s="20">
        <v>3150</v>
      </c>
    </row>
    <row r="165" spans="1:4" x14ac:dyDescent="0.3">
      <c r="A165" s="21" t="s">
        <v>16</v>
      </c>
      <c r="B165" s="20">
        <v>8</v>
      </c>
      <c r="C165" s="20">
        <v>559</v>
      </c>
      <c r="D165" s="20">
        <v>4472</v>
      </c>
    </row>
    <row r="166" spans="1:4" x14ac:dyDescent="0.3">
      <c r="A166" s="24" t="s">
        <v>39</v>
      </c>
      <c r="B166" s="25">
        <v>2065</v>
      </c>
      <c r="C166" s="25">
        <v>830.9</v>
      </c>
      <c r="D166" s="25">
        <v>1988557</v>
      </c>
    </row>
    <row r="167" spans="1:4" x14ac:dyDescent="0.3">
      <c r="A167" s="21" t="s">
        <v>17</v>
      </c>
      <c r="B167" s="20">
        <v>210</v>
      </c>
      <c r="C167" s="20">
        <v>3199</v>
      </c>
      <c r="D167" s="20">
        <v>671790</v>
      </c>
    </row>
    <row r="168" spans="1:4" x14ac:dyDescent="0.3">
      <c r="A168" s="26" t="s">
        <v>18</v>
      </c>
      <c r="B168" s="27">
        <v>87</v>
      </c>
      <c r="C168" s="27">
        <v>371</v>
      </c>
      <c r="D168" s="27">
        <v>32277</v>
      </c>
    </row>
    <row r="169" spans="1:4" x14ac:dyDescent="0.3">
      <c r="A169" s="21" t="s">
        <v>19</v>
      </c>
      <c r="B169" s="20">
        <v>76</v>
      </c>
      <c r="C169" s="20">
        <v>2300</v>
      </c>
      <c r="D169" s="20">
        <v>174800</v>
      </c>
    </row>
    <row r="170" spans="1:4" x14ac:dyDescent="0.3">
      <c r="A170" s="21" t="s">
        <v>20</v>
      </c>
      <c r="B170" s="20">
        <v>59</v>
      </c>
      <c r="C170" s="20">
        <v>499</v>
      </c>
      <c r="D170" s="20">
        <v>29441</v>
      </c>
    </row>
    <row r="171" spans="1:4" x14ac:dyDescent="0.3">
      <c r="A171" s="21" t="s">
        <v>21</v>
      </c>
      <c r="B171" s="20">
        <v>32</v>
      </c>
      <c r="C171" s="20">
        <v>299</v>
      </c>
      <c r="D171" s="20">
        <v>9568</v>
      </c>
    </row>
    <row r="172" spans="1:4" x14ac:dyDescent="0.3">
      <c r="A172" s="21" t="s">
        <v>22</v>
      </c>
      <c r="B172" s="20">
        <v>21</v>
      </c>
      <c r="C172" s="20">
        <v>901</v>
      </c>
      <c r="D172" s="20">
        <v>18921</v>
      </c>
    </row>
    <row r="173" spans="1:4" x14ac:dyDescent="0.3">
      <c r="A173" s="21" t="s">
        <v>23</v>
      </c>
      <c r="B173" s="20">
        <v>26</v>
      </c>
      <c r="C173" s="20">
        <v>929</v>
      </c>
      <c r="D173" s="20">
        <v>24154</v>
      </c>
    </row>
    <row r="174" spans="1:4" x14ac:dyDescent="0.3">
      <c r="A174" s="21" t="s">
        <v>24</v>
      </c>
      <c r="B174" s="20">
        <v>6</v>
      </c>
      <c r="C174" s="20">
        <v>1030</v>
      </c>
      <c r="D174" s="20">
        <v>6180</v>
      </c>
    </row>
    <row r="175" spans="1:4" x14ac:dyDescent="0.3">
      <c r="A175" s="21" t="s">
        <v>25</v>
      </c>
      <c r="B175" s="20">
        <v>3</v>
      </c>
      <c r="C175" s="20">
        <v>1222</v>
      </c>
      <c r="D175" s="20">
        <v>3666</v>
      </c>
    </row>
    <row r="176" spans="1:4" x14ac:dyDescent="0.3">
      <c r="A176" s="21" t="s">
        <v>26</v>
      </c>
      <c r="B176" s="20">
        <v>4</v>
      </c>
      <c r="C176" s="20">
        <v>649</v>
      </c>
      <c r="D176" s="20">
        <v>2596</v>
      </c>
    </row>
    <row r="177" spans="1:4" x14ac:dyDescent="0.3">
      <c r="A177" s="21" t="s">
        <v>27</v>
      </c>
      <c r="B177" s="20">
        <v>301</v>
      </c>
      <c r="C177" s="20">
        <v>1800</v>
      </c>
      <c r="D177" s="20">
        <v>541800</v>
      </c>
    </row>
    <row r="178" spans="1:4" x14ac:dyDescent="0.3">
      <c r="A178" s="21" t="s">
        <v>28</v>
      </c>
      <c r="B178" s="20">
        <v>149</v>
      </c>
      <c r="C178" s="20">
        <v>345</v>
      </c>
      <c r="D178" s="20">
        <v>51405</v>
      </c>
    </row>
    <row r="179" spans="1:4" x14ac:dyDescent="0.3">
      <c r="A179" s="21" t="s">
        <v>29</v>
      </c>
      <c r="B179" s="20">
        <v>109</v>
      </c>
      <c r="C179" s="20">
        <v>350</v>
      </c>
      <c r="D179" s="20">
        <v>38150</v>
      </c>
    </row>
    <row r="180" spans="1:4" x14ac:dyDescent="0.3">
      <c r="A180" s="21" t="s">
        <v>30</v>
      </c>
      <c r="B180" s="20">
        <v>85</v>
      </c>
      <c r="C180" s="20">
        <v>1575</v>
      </c>
      <c r="D180" s="20">
        <v>133875</v>
      </c>
    </row>
    <row r="181" spans="1:4" x14ac:dyDescent="0.3">
      <c r="A181" s="21" t="s">
        <v>31</v>
      </c>
      <c r="B181" s="20">
        <v>42</v>
      </c>
      <c r="C181" s="20">
        <v>1045</v>
      </c>
      <c r="D181" s="20">
        <v>43890</v>
      </c>
    </row>
    <row r="182" spans="1:4" x14ac:dyDescent="0.3">
      <c r="A182" s="21" t="s">
        <v>32</v>
      </c>
      <c r="B182" s="20">
        <v>18</v>
      </c>
      <c r="C182" s="20">
        <v>1186</v>
      </c>
      <c r="D182" s="20">
        <v>21348</v>
      </c>
    </row>
    <row r="183" spans="1:4" x14ac:dyDescent="0.3">
      <c r="A183" s="21" t="s">
        <v>33</v>
      </c>
      <c r="B183" s="20">
        <v>8</v>
      </c>
      <c r="C183" s="20">
        <v>374</v>
      </c>
      <c r="D183" s="20">
        <v>2992</v>
      </c>
    </row>
    <row r="184" spans="1:4" x14ac:dyDescent="0.3">
      <c r="A184" s="21" t="s">
        <v>34</v>
      </c>
      <c r="B184" s="20">
        <v>5</v>
      </c>
      <c r="C184" s="20">
        <v>1500</v>
      </c>
      <c r="D184" s="20">
        <v>7500</v>
      </c>
    </row>
    <row r="185" spans="1:4" x14ac:dyDescent="0.3">
      <c r="A185" s="21" t="s">
        <v>35</v>
      </c>
      <c r="B185" s="20">
        <v>1</v>
      </c>
      <c r="C185" s="20">
        <v>1800</v>
      </c>
      <c r="D185" s="20">
        <v>1800</v>
      </c>
    </row>
    <row r="186" spans="1:4" x14ac:dyDescent="0.3">
      <c r="A186" s="21" t="s">
        <v>36</v>
      </c>
      <c r="B186" s="20">
        <v>4</v>
      </c>
      <c r="C186" s="20">
        <v>1477</v>
      </c>
      <c r="D186" s="20">
        <v>5908</v>
      </c>
    </row>
    <row r="187" spans="1:4" x14ac:dyDescent="0.3">
      <c r="A187" s="21" t="s">
        <v>5</v>
      </c>
      <c r="B187" s="20">
        <v>317</v>
      </c>
      <c r="C187" s="20">
        <v>210</v>
      </c>
      <c r="D187" s="20">
        <v>66570</v>
      </c>
    </row>
    <row r="188" spans="1:4" x14ac:dyDescent="0.3">
      <c r="A188" s="21" t="s">
        <v>6</v>
      </c>
      <c r="B188" s="20">
        <v>154</v>
      </c>
      <c r="C188" s="20">
        <v>199</v>
      </c>
      <c r="D188" s="20">
        <v>30646</v>
      </c>
    </row>
    <row r="189" spans="1:4" x14ac:dyDescent="0.3">
      <c r="A189" s="21" t="s">
        <v>7</v>
      </c>
      <c r="B189" s="20">
        <v>115</v>
      </c>
      <c r="C189" s="20">
        <v>322</v>
      </c>
      <c r="D189" s="20">
        <v>37030</v>
      </c>
    </row>
    <row r="190" spans="1:4" x14ac:dyDescent="0.3">
      <c r="A190" s="21" t="s">
        <v>8</v>
      </c>
      <c r="B190" s="20">
        <v>87</v>
      </c>
      <c r="C190" s="20">
        <v>161</v>
      </c>
      <c r="D190" s="20">
        <v>14007</v>
      </c>
    </row>
    <row r="191" spans="1:4" x14ac:dyDescent="0.3">
      <c r="A191" s="21" t="s">
        <v>9</v>
      </c>
      <c r="B191" s="20">
        <v>58</v>
      </c>
      <c r="C191" s="20">
        <v>109</v>
      </c>
      <c r="D191" s="20">
        <v>6322</v>
      </c>
    </row>
    <row r="192" spans="1:4" x14ac:dyDescent="0.3">
      <c r="A192" s="21" t="s">
        <v>10</v>
      </c>
      <c r="B192" s="20">
        <v>37</v>
      </c>
      <c r="C192" s="20">
        <v>122</v>
      </c>
      <c r="D192" s="20">
        <v>4514</v>
      </c>
    </row>
    <row r="193" spans="1:4" x14ac:dyDescent="0.3">
      <c r="A193" s="21" t="s">
        <v>11</v>
      </c>
      <c r="B193" s="20">
        <v>36</v>
      </c>
      <c r="C193" s="20">
        <v>96</v>
      </c>
      <c r="D193" s="20">
        <v>3456</v>
      </c>
    </row>
    <row r="194" spans="1:4" x14ac:dyDescent="0.3">
      <c r="A194" s="21" t="s">
        <v>12</v>
      </c>
      <c r="B194" s="20">
        <v>5</v>
      </c>
      <c r="C194" s="20">
        <v>73</v>
      </c>
      <c r="D194" s="20">
        <v>365</v>
      </c>
    </row>
    <row r="195" spans="1:4" x14ac:dyDescent="0.3">
      <c r="A195" s="21" t="s">
        <v>14</v>
      </c>
      <c r="B195" s="20">
        <v>6</v>
      </c>
      <c r="C195" s="20">
        <v>225</v>
      </c>
      <c r="D195" s="20">
        <v>1350</v>
      </c>
    </row>
    <row r="196" spans="1:4" x14ac:dyDescent="0.3">
      <c r="A196" s="21" t="s">
        <v>16</v>
      </c>
      <c r="B196" s="20">
        <v>4</v>
      </c>
      <c r="C196" s="20">
        <v>559</v>
      </c>
      <c r="D196" s="20">
        <v>2236</v>
      </c>
    </row>
  </sheetData>
  <autoFilter ref="A103:D196" xr:uid="{15BA6469-55FE-4257-A652-7F9E26A9BC17}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A0AB-51FD-4A1C-AEB7-46DF41A6CD4F}">
  <dimension ref="A3:I34"/>
  <sheetViews>
    <sheetView workbookViewId="0">
      <selection activeCell="J18" sqref="J18"/>
    </sheetView>
  </sheetViews>
  <sheetFormatPr defaultRowHeight="14.4" x14ac:dyDescent="0.3"/>
  <cols>
    <col min="1" max="1" width="12.5546875" bestFit="1" customWidth="1"/>
    <col min="2" max="2" width="17.6640625" bestFit="1" customWidth="1"/>
    <col min="8" max="8" width="22.21875" customWidth="1"/>
  </cols>
  <sheetData>
    <row r="3" spans="1:9" x14ac:dyDescent="0.3">
      <c r="A3" s="5" t="s">
        <v>102</v>
      </c>
      <c r="B3" t="s">
        <v>128</v>
      </c>
      <c r="D3" s="5" t="s">
        <v>102</v>
      </c>
      <c r="E3" t="s">
        <v>128</v>
      </c>
      <c r="H3" s="23" t="s">
        <v>140</v>
      </c>
      <c r="I3" t="s">
        <v>141</v>
      </c>
    </row>
    <row r="4" spans="1:9" x14ac:dyDescent="0.3">
      <c r="A4" s="3" t="s">
        <v>17</v>
      </c>
      <c r="B4" s="20">
        <v>914</v>
      </c>
      <c r="D4" s="3" t="s">
        <v>17</v>
      </c>
      <c r="E4" s="20">
        <v>914</v>
      </c>
      <c r="H4" s="23" t="s">
        <v>142</v>
      </c>
      <c r="I4" t="s">
        <v>143</v>
      </c>
    </row>
    <row r="5" spans="1:9" x14ac:dyDescent="0.3">
      <c r="A5" s="3" t="s">
        <v>27</v>
      </c>
      <c r="B5" s="20">
        <v>896</v>
      </c>
      <c r="D5" s="3" t="s">
        <v>18</v>
      </c>
      <c r="E5" s="20">
        <v>429</v>
      </c>
      <c r="H5" s="23" t="s">
        <v>144</v>
      </c>
      <c r="I5" t="s">
        <v>145</v>
      </c>
    </row>
    <row r="6" spans="1:9" x14ac:dyDescent="0.3">
      <c r="A6" s="3" t="s">
        <v>5</v>
      </c>
      <c r="B6" s="20">
        <v>909</v>
      </c>
      <c r="D6" s="3" t="s">
        <v>19</v>
      </c>
      <c r="E6" s="20">
        <v>332</v>
      </c>
    </row>
    <row r="7" spans="1:9" x14ac:dyDescent="0.3">
      <c r="A7" s="3" t="s">
        <v>104</v>
      </c>
      <c r="B7" s="20">
        <v>2719</v>
      </c>
      <c r="D7" s="3" t="s">
        <v>20</v>
      </c>
      <c r="E7" s="20">
        <v>274</v>
      </c>
      <c r="H7" s="23" t="s">
        <v>146</v>
      </c>
      <c r="I7">
        <f>B7/GETPIVOTDATA("Sales in unit",$D$3)</f>
        <v>0.36555525678945955</v>
      </c>
    </row>
    <row r="8" spans="1:9" x14ac:dyDescent="0.3">
      <c r="D8" s="3" t="s">
        <v>21</v>
      </c>
      <c r="E8" s="20">
        <v>185</v>
      </c>
    </row>
    <row r="9" spans="1:9" x14ac:dyDescent="0.3">
      <c r="D9" s="3" t="s">
        <v>22</v>
      </c>
      <c r="E9" s="20">
        <v>112</v>
      </c>
    </row>
    <row r="10" spans="1:9" x14ac:dyDescent="0.3">
      <c r="D10" s="3" t="s">
        <v>23</v>
      </c>
      <c r="E10" s="20">
        <v>112</v>
      </c>
    </row>
    <row r="11" spans="1:9" x14ac:dyDescent="0.3">
      <c r="D11" s="3" t="s">
        <v>24</v>
      </c>
      <c r="E11" s="20">
        <v>38</v>
      </c>
    </row>
    <row r="12" spans="1:9" x14ac:dyDescent="0.3">
      <c r="D12" s="3" t="s">
        <v>25</v>
      </c>
      <c r="E12" s="20">
        <v>37</v>
      </c>
    </row>
    <row r="13" spans="1:9" x14ac:dyDescent="0.3">
      <c r="D13" s="3" t="s">
        <v>26</v>
      </c>
      <c r="E13" s="20">
        <v>51</v>
      </c>
    </row>
    <row r="14" spans="1:9" x14ac:dyDescent="0.3">
      <c r="D14" s="3" t="s">
        <v>27</v>
      </c>
      <c r="E14" s="20">
        <v>896</v>
      </c>
    </row>
    <row r="15" spans="1:9" x14ac:dyDescent="0.3">
      <c r="D15" s="3" t="s">
        <v>28</v>
      </c>
      <c r="E15" s="20">
        <v>457</v>
      </c>
    </row>
    <row r="16" spans="1:9" x14ac:dyDescent="0.3">
      <c r="D16" s="3" t="s">
        <v>29</v>
      </c>
      <c r="E16" s="20">
        <v>333</v>
      </c>
    </row>
    <row r="17" spans="4:5" x14ac:dyDescent="0.3">
      <c r="D17" s="3" t="s">
        <v>30</v>
      </c>
      <c r="E17" s="20">
        <v>256</v>
      </c>
    </row>
    <row r="18" spans="4:5" x14ac:dyDescent="0.3">
      <c r="D18" s="3" t="s">
        <v>31</v>
      </c>
      <c r="E18" s="20">
        <v>195</v>
      </c>
    </row>
    <row r="19" spans="4:5" x14ac:dyDescent="0.3">
      <c r="D19" s="3" t="s">
        <v>32</v>
      </c>
      <c r="E19" s="20">
        <v>110</v>
      </c>
    </row>
    <row r="20" spans="4:5" x14ac:dyDescent="0.3">
      <c r="D20" s="3" t="s">
        <v>33</v>
      </c>
      <c r="E20" s="20">
        <v>105</v>
      </c>
    </row>
    <row r="21" spans="4:5" x14ac:dyDescent="0.3">
      <c r="D21" s="3" t="s">
        <v>34</v>
      </c>
      <c r="E21" s="20">
        <v>39</v>
      </c>
    </row>
    <row r="22" spans="4:5" x14ac:dyDescent="0.3">
      <c r="D22" s="3" t="s">
        <v>35</v>
      </c>
      <c r="E22" s="20">
        <v>30</v>
      </c>
    </row>
    <row r="23" spans="4:5" x14ac:dyDescent="0.3">
      <c r="D23" s="3" t="s">
        <v>36</v>
      </c>
      <c r="E23" s="20">
        <v>20</v>
      </c>
    </row>
    <row r="24" spans="4:5" x14ac:dyDescent="0.3">
      <c r="D24" s="3" t="s">
        <v>5</v>
      </c>
      <c r="E24" s="20">
        <v>909</v>
      </c>
    </row>
    <row r="25" spans="4:5" x14ac:dyDescent="0.3">
      <c r="D25" s="3" t="s">
        <v>6</v>
      </c>
      <c r="E25" s="20">
        <v>464</v>
      </c>
    </row>
    <row r="26" spans="4:5" x14ac:dyDescent="0.3">
      <c r="D26" s="3" t="s">
        <v>7</v>
      </c>
      <c r="E26" s="20">
        <v>342</v>
      </c>
    </row>
    <row r="27" spans="4:5" x14ac:dyDescent="0.3">
      <c r="D27" s="3" t="s">
        <v>8</v>
      </c>
      <c r="E27" s="20">
        <v>272</v>
      </c>
    </row>
    <row r="28" spans="4:5" x14ac:dyDescent="0.3">
      <c r="D28" s="3" t="s">
        <v>9</v>
      </c>
      <c r="E28" s="20">
        <v>192</v>
      </c>
    </row>
    <row r="29" spans="4:5" x14ac:dyDescent="0.3">
      <c r="D29" s="3" t="s">
        <v>10</v>
      </c>
      <c r="E29" s="20">
        <v>119</v>
      </c>
    </row>
    <row r="30" spans="4:5" x14ac:dyDescent="0.3">
      <c r="D30" s="3" t="s">
        <v>11</v>
      </c>
      <c r="E30" s="20">
        <v>117</v>
      </c>
    </row>
    <row r="31" spans="4:5" x14ac:dyDescent="0.3">
      <c r="D31" s="3" t="s">
        <v>12</v>
      </c>
      <c r="E31" s="20">
        <v>28</v>
      </c>
    </row>
    <row r="32" spans="4:5" x14ac:dyDescent="0.3">
      <c r="D32" s="3" t="s">
        <v>14</v>
      </c>
      <c r="E32" s="20">
        <v>40</v>
      </c>
    </row>
    <row r="33" spans="4:5" x14ac:dyDescent="0.3">
      <c r="D33" s="3" t="s">
        <v>16</v>
      </c>
      <c r="E33" s="20">
        <v>30</v>
      </c>
    </row>
    <row r="34" spans="4:5" x14ac:dyDescent="0.3">
      <c r="D34" s="3" t="s">
        <v>104</v>
      </c>
      <c r="E34" s="20">
        <v>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F839-4BD8-4314-852A-F767A264B87B}">
  <dimension ref="A1:B11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1" spans="1:2" x14ac:dyDescent="0.3">
      <c r="A1" s="5" t="s">
        <v>37</v>
      </c>
      <c r="B1" t="s">
        <v>40</v>
      </c>
    </row>
    <row r="3" spans="1:2" x14ac:dyDescent="0.3">
      <c r="A3" s="5" t="s">
        <v>102</v>
      </c>
      <c r="B3" t="s">
        <v>128</v>
      </c>
    </row>
    <row r="4" spans="1:2" x14ac:dyDescent="0.3">
      <c r="A4" s="3" t="s">
        <v>117</v>
      </c>
      <c r="B4" s="20">
        <v>208</v>
      </c>
    </row>
    <row r="5" spans="1:2" x14ac:dyDescent="0.3">
      <c r="A5" s="3" t="s">
        <v>118</v>
      </c>
      <c r="B5" s="20">
        <v>227</v>
      </c>
    </row>
    <row r="6" spans="1:2" x14ac:dyDescent="0.3">
      <c r="A6" s="3" t="s">
        <v>119</v>
      </c>
      <c r="B6" s="20">
        <v>266</v>
      </c>
    </row>
    <row r="7" spans="1:2" x14ac:dyDescent="0.3">
      <c r="A7" s="3" t="s">
        <v>120</v>
      </c>
      <c r="B7" s="20">
        <v>346</v>
      </c>
    </row>
    <row r="8" spans="1:2" x14ac:dyDescent="0.3">
      <c r="A8" s="3" t="s">
        <v>121</v>
      </c>
      <c r="B8" s="20">
        <v>277</v>
      </c>
    </row>
    <row r="9" spans="1:2" x14ac:dyDescent="0.3">
      <c r="A9" s="3" t="s">
        <v>122</v>
      </c>
      <c r="B9" s="20">
        <v>239</v>
      </c>
    </row>
    <row r="10" spans="1:2" x14ac:dyDescent="0.3">
      <c r="A10" s="3" t="s">
        <v>116</v>
      </c>
      <c r="B10" s="20">
        <v>267</v>
      </c>
    </row>
    <row r="11" spans="1:2" x14ac:dyDescent="0.3">
      <c r="A11" s="3" t="s">
        <v>104</v>
      </c>
      <c r="B11" s="20">
        <v>1830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DCE0-79D8-4384-A179-7C299FC68E6A}">
  <dimension ref="A1:J22"/>
  <sheetViews>
    <sheetView workbookViewId="0">
      <selection activeCell="D41" sqref="D41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3" width="19.5546875" customWidth="1"/>
    <col min="4" max="4" width="19.33203125" customWidth="1"/>
    <col min="9" max="9" width="20.88671875" customWidth="1"/>
  </cols>
  <sheetData>
    <row r="1" spans="1:10" x14ac:dyDescent="0.3">
      <c r="A1" s="5" t="s">
        <v>1</v>
      </c>
      <c r="B1" t="s">
        <v>11</v>
      </c>
    </row>
    <row r="3" spans="1:10" x14ac:dyDescent="0.3">
      <c r="A3" s="5" t="s">
        <v>102</v>
      </c>
      <c r="B3" t="s">
        <v>128</v>
      </c>
      <c r="C3" t="s">
        <v>134</v>
      </c>
      <c r="D3" t="s">
        <v>136</v>
      </c>
      <c r="E3" t="s">
        <v>137</v>
      </c>
    </row>
    <row r="4" spans="1:10" x14ac:dyDescent="0.3">
      <c r="A4" s="16">
        <v>44287</v>
      </c>
      <c r="B4" s="20">
        <v>8</v>
      </c>
      <c r="C4">
        <f>B4</f>
        <v>8</v>
      </c>
      <c r="D4">
        <f>IF($J$5-C4&gt;B5,$J$5-C4,0)</f>
        <v>15</v>
      </c>
      <c r="E4" t="str">
        <f>TEXT(A4,"d")</f>
        <v>1</v>
      </c>
    </row>
    <row r="5" spans="1:10" x14ac:dyDescent="0.3">
      <c r="A5" s="16">
        <v>44288</v>
      </c>
      <c r="B5" s="20">
        <v>6</v>
      </c>
      <c r="C5">
        <f>C4+B5</f>
        <v>14</v>
      </c>
      <c r="D5">
        <f t="shared" ref="D5:D17" si="0">IF($J$5-C5&gt;B6,$J$5-C5,0)</f>
        <v>0</v>
      </c>
      <c r="E5" t="str">
        <f t="shared" ref="E5:E18" si="1">TEXT(A5,"d")</f>
        <v>2</v>
      </c>
      <c r="I5" t="s">
        <v>135</v>
      </c>
      <c r="J5">
        <f>VLOOKUP(B1,Table5[],5,0)</f>
        <v>23</v>
      </c>
    </row>
    <row r="6" spans="1:10" x14ac:dyDescent="0.3">
      <c r="A6" s="16">
        <v>44289</v>
      </c>
      <c r="B6" s="20">
        <v>10</v>
      </c>
      <c r="C6">
        <f t="shared" ref="C6:C18" si="2">C5+B6</f>
        <v>24</v>
      </c>
      <c r="D6">
        <f t="shared" si="0"/>
        <v>0</v>
      </c>
      <c r="E6" t="str">
        <f t="shared" si="1"/>
        <v>3</v>
      </c>
      <c r="I6" t="s">
        <v>139</v>
      </c>
      <c r="J6">
        <f>J5/B22</f>
        <v>2.9487179487179489</v>
      </c>
    </row>
    <row r="7" spans="1:10" x14ac:dyDescent="0.3">
      <c r="A7" s="16">
        <v>44290</v>
      </c>
      <c r="B7" s="20">
        <v>10</v>
      </c>
      <c r="C7">
        <f t="shared" si="2"/>
        <v>34</v>
      </c>
      <c r="D7">
        <f t="shared" si="0"/>
        <v>0</v>
      </c>
      <c r="E7" t="str">
        <f t="shared" si="1"/>
        <v>4</v>
      </c>
    </row>
    <row r="8" spans="1:10" x14ac:dyDescent="0.3">
      <c r="A8" s="16">
        <v>44291</v>
      </c>
      <c r="B8" s="20">
        <v>9</v>
      </c>
      <c r="C8">
        <f t="shared" si="2"/>
        <v>43</v>
      </c>
      <c r="D8">
        <f t="shared" si="0"/>
        <v>0</v>
      </c>
      <c r="E8" t="str">
        <f t="shared" si="1"/>
        <v>5</v>
      </c>
    </row>
    <row r="9" spans="1:10" x14ac:dyDescent="0.3">
      <c r="A9" s="16">
        <v>44292</v>
      </c>
      <c r="B9" s="20">
        <v>6</v>
      </c>
      <c r="C9">
        <f t="shared" si="2"/>
        <v>49</v>
      </c>
      <c r="D9">
        <f t="shared" si="0"/>
        <v>0</v>
      </c>
      <c r="E9" t="str">
        <f t="shared" si="1"/>
        <v>6</v>
      </c>
    </row>
    <row r="10" spans="1:10" x14ac:dyDescent="0.3">
      <c r="A10" s="16">
        <v>44293</v>
      </c>
      <c r="B10" s="20">
        <v>7</v>
      </c>
      <c r="C10">
        <f t="shared" si="2"/>
        <v>56</v>
      </c>
      <c r="D10">
        <f t="shared" si="0"/>
        <v>0</v>
      </c>
      <c r="E10" t="str">
        <f t="shared" si="1"/>
        <v>7</v>
      </c>
    </row>
    <row r="11" spans="1:10" x14ac:dyDescent="0.3">
      <c r="A11" s="16">
        <v>44294</v>
      </c>
      <c r="B11" s="20">
        <v>8</v>
      </c>
      <c r="C11">
        <f t="shared" si="2"/>
        <v>64</v>
      </c>
      <c r="D11">
        <f t="shared" si="0"/>
        <v>0</v>
      </c>
      <c r="E11" t="str">
        <f t="shared" si="1"/>
        <v>8</v>
      </c>
    </row>
    <row r="12" spans="1:10" x14ac:dyDescent="0.3">
      <c r="A12" s="16">
        <v>44295</v>
      </c>
      <c r="B12" s="20">
        <v>6</v>
      </c>
      <c r="C12">
        <f t="shared" si="2"/>
        <v>70</v>
      </c>
      <c r="D12">
        <f t="shared" si="0"/>
        <v>0</v>
      </c>
      <c r="E12" t="str">
        <f t="shared" si="1"/>
        <v>9</v>
      </c>
    </row>
    <row r="13" spans="1:10" x14ac:dyDescent="0.3">
      <c r="A13" s="16">
        <v>44296</v>
      </c>
      <c r="B13" s="20">
        <v>6</v>
      </c>
      <c r="C13">
        <f>C12+B13</f>
        <v>76</v>
      </c>
      <c r="D13">
        <f t="shared" si="0"/>
        <v>0</v>
      </c>
      <c r="E13" t="str">
        <f t="shared" si="1"/>
        <v>10</v>
      </c>
    </row>
    <row r="14" spans="1:10" x14ac:dyDescent="0.3">
      <c r="A14" s="16">
        <v>44297</v>
      </c>
      <c r="B14" s="20">
        <v>10</v>
      </c>
      <c r="C14">
        <f t="shared" si="2"/>
        <v>86</v>
      </c>
      <c r="D14">
        <f t="shared" si="0"/>
        <v>0</v>
      </c>
      <c r="E14" t="str">
        <f t="shared" si="1"/>
        <v>11</v>
      </c>
    </row>
    <row r="15" spans="1:10" x14ac:dyDescent="0.3">
      <c r="A15" s="16">
        <v>44298</v>
      </c>
      <c r="B15" s="20">
        <v>9</v>
      </c>
      <c r="C15">
        <f t="shared" si="2"/>
        <v>95</v>
      </c>
      <c r="D15">
        <f t="shared" si="0"/>
        <v>0</v>
      </c>
      <c r="E15" t="str">
        <f t="shared" si="1"/>
        <v>12</v>
      </c>
    </row>
    <row r="16" spans="1:10" x14ac:dyDescent="0.3">
      <c r="A16" s="16">
        <v>44299</v>
      </c>
      <c r="B16" s="20">
        <v>7</v>
      </c>
      <c r="C16">
        <f t="shared" si="2"/>
        <v>102</v>
      </c>
      <c r="D16">
        <f t="shared" si="0"/>
        <v>0</v>
      </c>
      <c r="E16" t="str">
        <f t="shared" si="1"/>
        <v>13</v>
      </c>
    </row>
    <row r="17" spans="1:5" x14ac:dyDescent="0.3">
      <c r="A17" s="16">
        <v>44300</v>
      </c>
      <c r="B17" s="20">
        <v>8</v>
      </c>
      <c r="C17">
        <f t="shared" si="2"/>
        <v>110</v>
      </c>
      <c r="D17">
        <f t="shared" si="0"/>
        <v>0</v>
      </c>
      <c r="E17" t="str">
        <f t="shared" si="1"/>
        <v>14</v>
      </c>
    </row>
    <row r="18" spans="1:5" x14ac:dyDescent="0.3">
      <c r="A18" s="16">
        <v>44301</v>
      </c>
      <c r="B18" s="20">
        <v>7</v>
      </c>
      <c r="C18">
        <f t="shared" si="2"/>
        <v>117</v>
      </c>
      <c r="E18" t="str">
        <f t="shared" si="1"/>
        <v>15</v>
      </c>
    </row>
    <row r="19" spans="1:5" x14ac:dyDescent="0.3">
      <c r="A19" s="16" t="s">
        <v>104</v>
      </c>
      <c r="B19" s="20">
        <v>117</v>
      </c>
    </row>
    <row r="22" spans="1:5" x14ac:dyDescent="0.3">
      <c r="A22" s="3" t="s">
        <v>138</v>
      </c>
      <c r="B22">
        <f>AVERAGE(B4:B18)</f>
        <v>7.8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D83B-6788-472B-AE9E-CB62C868BB3E}">
  <dimension ref="A3:V69"/>
  <sheetViews>
    <sheetView topLeftCell="A38" zoomScale="82" zoomScaleNormal="82" workbookViewId="0">
      <selection activeCell="J16" sqref="J16"/>
    </sheetView>
  </sheetViews>
  <sheetFormatPr defaultRowHeight="14.4" x14ac:dyDescent="0.3"/>
  <cols>
    <col min="1" max="1" width="13.6640625" bestFit="1" customWidth="1"/>
    <col min="2" max="2" width="16.33203125" bestFit="1" customWidth="1"/>
  </cols>
  <sheetData>
    <row r="3" spans="1:2" x14ac:dyDescent="0.3">
      <c r="A3" s="5" t="s">
        <v>102</v>
      </c>
      <c r="B3" t="s">
        <v>131</v>
      </c>
    </row>
    <row r="4" spans="1:2" x14ac:dyDescent="0.3">
      <c r="A4" s="3" t="s">
        <v>116</v>
      </c>
      <c r="B4">
        <v>1032118</v>
      </c>
    </row>
    <row r="5" spans="1:2" x14ac:dyDescent="0.3">
      <c r="A5" s="3" t="s">
        <v>117</v>
      </c>
      <c r="B5">
        <v>1001684</v>
      </c>
    </row>
    <row r="6" spans="1:2" x14ac:dyDescent="0.3">
      <c r="A6" s="3" t="s">
        <v>118</v>
      </c>
      <c r="B6">
        <v>1042885</v>
      </c>
    </row>
    <row r="7" spans="1:2" x14ac:dyDescent="0.3">
      <c r="A7" s="3" t="s">
        <v>119</v>
      </c>
      <c r="B7">
        <v>1032832</v>
      </c>
    </row>
    <row r="8" spans="1:2" x14ac:dyDescent="0.3">
      <c r="A8" s="3" t="s">
        <v>120</v>
      </c>
      <c r="B8">
        <v>1484328</v>
      </c>
    </row>
    <row r="9" spans="1:2" x14ac:dyDescent="0.3">
      <c r="A9" s="3" t="s">
        <v>121</v>
      </c>
      <c r="B9">
        <v>1040920</v>
      </c>
    </row>
    <row r="10" spans="1:2" x14ac:dyDescent="0.3">
      <c r="A10" s="3" t="s">
        <v>122</v>
      </c>
      <c r="B10">
        <v>1043726</v>
      </c>
    </row>
    <row r="11" spans="1:2" x14ac:dyDescent="0.3">
      <c r="A11" s="3" t="s">
        <v>104</v>
      </c>
      <c r="B11">
        <v>7678493</v>
      </c>
    </row>
    <row r="24" spans="1:22" x14ac:dyDescent="0.3">
      <c r="A24" s="1" t="s">
        <v>102</v>
      </c>
      <c r="B24" s="1" t="s">
        <v>128</v>
      </c>
      <c r="C24" t="s">
        <v>129</v>
      </c>
    </row>
    <row r="25" spans="1:22" x14ac:dyDescent="0.3">
      <c r="A25" s="16">
        <v>44287</v>
      </c>
      <c r="B25">
        <v>478</v>
      </c>
      <c r="C25" t="str">
        <f>TEXT(A25,"d")</f>
        <v>1</v>
      </c>
    </row>
    <row r="26" spans="1:22" x14ac:dyDescent="0.3">
      <c r="A26" s="16">
        <v>44288</v>
      </c>
      <c r="B26">
        <v>487</v>
      </c>
      <c r="C26" t="str">
        <f t="shared" ref="C26:C39" si="0">TEXT(A26,"d")</f>
        <v>2</v>
      </c>
    </row>
    <row r="27" spans="1:22" x14ac:dyDescent="0.3">
      <c r="A27" s="16">
        <v>44289</v>
      </c>
      <c r="B27">
        <v>502</v>
      </c>
      <c r="C27" t="str">
        <f t="shared" si="0"/>
        <v>3</v>
      </c>
      <c r="V27" t="s">
        <v>130</v>
      </c>
    </row>
    <row r="28" spans="1:22" x14ac:dyDescent="0.3">
      <c r="A28" s="16">
        <v>44290</v>
      </c>
      <c r="B28">
        <v>518</v>
      </c>
      <c r="C28" t="str">
        <f t="shared" si="0"/>
        <v>4</v>
      </c>
    </row>
    <row r="29" spans="1:22" x14ac:dyDescent="0.3">
      <c r="A29" s="16">
        <v>44291</v>
      </c>
      <c r="B29">
        <v>500</v>
      </c>
      <c r="C29" t="str">
        <f t="shared" si="0"/>
        <v>5</v>
      </c>
    </row>
    <row r="30" spans="1:22" x14ac:dyDescent="0.3">
      <c r="A30" s="16">
        <v>44292</v>
      </c>
      <c r="B30">
        <v>505</v>
      </c>
      <c r="C30" t="str">
        <f t="shared" si="0"/>
        <v>6</v>
      </c>
    </row>
    <row r="31" spans="1:22" x14ac:dyDescent="0.3">
      <c r="A31" s="16">
        <v>44293</v>
      </c>
      <c r="B31">
        <v>504</v>
      </c>
      <c r="C31" t="str">
        <f t="shared" si="0"/>
        <v>7</v>
      </c>
    </row>
    <row r="32" spans="1:22" x14ac:dyDescent="0.3">
      <c r="A32" s="16">
        <v>44294</v>
      </c>
      <c r="B32">
        <v>483</v>
      </c>
      <c r="C32" t="str">
        <f t="shared" si="0"/>
        <v>8</v>
      </c>
    </row>
    <row r="33" spans="1:3" x14ac:dyDescent="0.3">
      <c r="A33" s="16">
        <v>44295</v>
      </c>
      <c r="B33">
        <v>497</v>
      </c>
      <c r="C33" t="str">
        <f t="shared" si="0"/>
        <v>9</v>
      </c>
    </row>
    <row r="34" spans="1:3" x14ac:dyDescent="0.3">
      <c r="A34" s="16">
        <v>44296</v>
      </c>
      <c r="B34">
        <v>493</v>
      </c>
      <c r="C34" t="str">
        <f t="shared" si="0"/>
        <v>10</v>
      </c>
    </row>
    <row r="35" spans="1:3" x14ac:dyDescent="0.3">
      <c r="A35" s="16">
        <v>44297</v>
      </c>
      <c r="B35">
        <v>493</v>
      </c>
      <c r="C35" t="str">
        <f t="shared" si="0"/>
        <v>11</v>
      </c>
    </row>
    <row r="36" spans="1:3" x14ac:dyDescent="0.3">
      <c r="A36" s="16">
        <v>44298</v>
      </c>
      <c r="B36">
        <v>475</v>
      </c>
      <c r="C36" t="str">
        <f t="shared" si="0"/>
        <v>12</v>
      </c>
    </row>
    <row r="37" spans="1:3" x14ac:dyDescent="0.3">
      <c r="A37" s="16">
        <v>44299</v>
      </c>
      <c r="B37">
        <v>508</v>
      </c>
      <c r="C37" t="str">
        <f t="shared" si="0"/>
        <v>13</v>
      </c>
    </row>
    <row r="38" spans="1:3" x14ac:dyDescent="0.3">
      <c r="A38" s="16">
        <v>44300</v>
      </c>
      <c r="B38">
        <v>498</v>
      </c>
      <c r="C38" t="str">
        <f t="shared" si="0"/>
        <v>14</v>
      </c>
    </row>
    <row r="39" spans="1:3" x14ac:dyDescent="0.3">
      <c r="A39" s="16">
        <v>44301</v>
      </c>
      <c r="B39">
        <v>497</v>
      </c>
      <c r="C39" t="str">
        <f t="shared" si="0"/>
        <v>15</v>
      </c>
    </row>
    <row r="42" spans="1:3" x14ac:dyDescent="0.3">
      <c r="A42" s="1" t="s">
        <v>102</v>
      </c>
      <c r="B42" s="17" t="s">
        <v>131</v>
      </c>
      <c r="C42" t="s">
        <v>129</v>
      </c>
    </row>
    <row r="43" spans="1:3" x14ac:dyDescent="0.3">
      <c r="A43" s="16">
        <v>44287</v>
      </c>
      <c r="B43" s="18">
        <v>482300</v>
      </c>
      <c r="C43" t="str">
        <f>TEXT(A43,"d")</f>
        <v>1</v>
      </c>
    </row>
    <row r="44" spans="1:3" x14ac:dyDescent="0.3">
      <c r="A44" s="16">
        <v>44288</v>
      </c>
      <c r="B44" s="18">
        <v>516662</v>
      </c>
      <c r="C44" t="str">
        <f t="shared" ref="C44:C57" si="1">TEXT(A44,"d")</f>
        <v>2</v>
      </c>
    </row>
    <row r="45" spans="1:3" x14ac:dyDescent="0.3">
      <c r="A45" s="16">
        <v>44289</v>
      </c>
      <c r="B45" s="18">
        <v>519461</v>
      </c>
      <c r="C45" t="str">
        <f t="shared" si="1"/>
        <v>3</v>
      </c>
    </row>
    <row r="46" spans="1:3" x14ac:dyDescent="0.3">
      <c r="A46" s="16">
        <v>44290</v>
      </c>
      <c r="B46" s="18">
        <v>526452</v>
      </c>
      <c r="C46" t="str">
        <f t="shared" si="1"/>
        <v>4</v>
      </c>
    </row>
    <row r="47" spans="1:3" x14ac:dyDescent="0.3">
      <c r="A47" s="16">
        <v>44291</v>
      </c>
      <c r="B47" s="18">
        <v>505618</v>
      </c>
      <c r="C47" t="str">
        <f t="shared" si="1"/>
        <v>5</v>
      </c>
    </row>
    <row r="48" spans="1:3" x14ac:dyDescent="0.3">
      <c r="A48" s="16">
        <v>44292</v>
      </c>
      <c r="B48" s="18">
        <v>505672</v>
      </c>
      <c r="C48" t="str">
        <f t="shared" si="1"/>
        <v>6</v>
      </c>
    </row>
    <row r="49" spans="1:3" x14ac:dyDescent="0.3">
      <c r="A49" s="16">
        <v>44293</v>
      </c>
      <c r="B49" s="18">
        <v>517023</v>
      </c>
      <c r="C49" t="str">
        <f t="shared" si="1"/>
        <v>7</v>
      </c>
    </row>
    <row r="50" spans="1:3" x14ac:dyDescent="0.3">
      <c r="A50" s="16">
        <v>44294</v>
      </c>
      <c r="B50" s="18">
        <v>501575</v>
      </c>
      <c r="C50" t="str">
        <f t="shared" si="1"/>
        <v>8</v>
      </c>
    </row>
    <row r="51" spans="1:3" x14ac:dyDescent="0.3">
      <c r="A51" s="16">
        <v>44295</v>
      </c>
      <c r="B51" s="18">
        <v>524258</v>
      </c>
      <c r="C51" t="str">
        <f t="shared" si="1"/>
        <v>9</v>
      </c>
    </row>
    <row r="52" spans="1:3" x14ac:dyDescent="0.3">
      <c r="A52" s="16">
        <v>44296</v>
      </c>
      <c r="B52" s="18">
        <v>524265</v>
      </c>
      <c r="C52" t="str">
        <f t="shared" si="1"/>
        <v>10</v>
      </c>
    </row>
    <row r="53" spans="1:3" x14ac:dyDescent="0.3">
      <c r="A53" s="16">
        <v>44297</v>
      </c>
      <c r="B53" s="18">
        <v>505666</v>
      </c>
      <c r="C53" t="str">
        <f t="shared" si="1"/>
        <v>11</v>
      </c>
    </row>
    <row r="54" spans="1:3" x14ac:dyDescent="0.3">
      <c r="A54" s="16">
        <v>44298</v>
      </c>
      <c r="B54" s="18">
        <v>496066</v>
      </c>
      <c r="C54" t="str">
        <f t="shared" si="1"/>
        <v>12</v>
      </c>
    </row>
    <row r="55" spans="1:3" x14ac:dyDescent="0.3">
      <c r="A55" s="16">
        <v>44299</v>
      </c>
      <c r="B55" s="18">
        <v>537213</v>
      </c>
      <c r="C55" t="str">
        <f t="shared" si="1"/>
        <v>13</v>
      </c>
    </row>
    <row r="56" spans="1:3" x14ac:dyDescent="0.3">
      <c r="A56" s="16">
        <v>44300</v>
      </c>
      <c r="B56" s="18">
        <v>515809</v>
      </c>
      <c r="C56" t="str">
        <f t="shared" si="1"/>
        <v>14</v>
      </c>
    </row>
    <row r="57" spans="1:3" x14ac:dyDescent="0.3">
      <c r="A57" s="16">
        <v>44301</v>
      </c>
      <c r="B57" s="18">
        <v>500453</v>
      </c>
      <c r="C57" t="str">
        <f t="shared" si="1"/>
        <v>15</v>
      </c>
    </row>
    <row r="62" spans="1:3" x14ac:dyDescent="0.3">
      <c r="A62" s="1" t="s">
        <v>102</v>
      </c>
      <c r="B62" s="1" t="s">
        <v>131</v>
      </c>
    </row>
    <row r="63" spans="1:3" x14ac:dyDescent="0.3">
      <c r="A63" s="3" t="s">
        <v>116</v>
      </c>
      <c r="B63">
        <v>1032118</v>
      </c>
    </row>
    <row r="64" spans="1:3" x14ac:dyDescent="0.3">
      <c r="A64" s="3" t="s">
        <v>117</v>
      </c>
      <c r="B64">
        <v>1001684</v>
      </c>
    </row>
    <row r="65" spans="1:2" x14ac:dyDescent="0.3">
      <c r="A65" s="3" t="s">
        <v>118</v>
      </c>
      <c r="B65">
        <v>1042885</v>
      </c>
    </row>
    <row r="66" spans="1:2" x14ac:dyDescent="0.3">
      <c r="A66" s="3" t="s">
        <v>119</v>
      </c>
      <c r="B66">
        <v>1032832</v>
      </c>
    </row>
    <row r="67" spans="1:2" x14ac:dyDescent="0.3">
      <c r="A67" s="3" t="s">
        <v>120</v>
      </c>
      <c r="B67">
        <v>1484328</v>
      </c>
    </row>
    <row r="68" spans="1:2" x14ac:dyDescent="0.3">
      <c r="A68" s="3" t="s">
        <v>121</v>
      </c>
      <c r="B68">
        <v>1040920</v>
      </c>
    </row>
    <row r="69" spans="1:2" x14ac:dyDescent="0.3">
      <c r="A69" s="3" t="s">
        <v>122</v>
      </c>
      <c r="B69">
        <v>1043726</v>
      </c>
    </row>
  </sheetData>
  <conditionalFormatting sqref="B25:C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7BC3-BF4A-4850-AF78-FEEAB0E22160}">
  <dimension ref="A3:B30"/>
  <sheetViews>
    <sheetView topLeftCell="A9" workbookViewId="0">
      <selection activeCell="G6" sqref="G6"/>
    </sheetView>
  </sheetViews>
  <sheetFormatPr defaultRowHeight="14.4" x14ac:dyDescent="0.3"/>
  <cols>
    <col min="1" max="1" width="13.109375" bestFit="1" customWidth="1"/>
    <col min="2" max="2" width="16.109375" bestFit="1" customWidth="1"/>
    <col min="3" max="3" width="13.33203125" bestFit="1" customWidth="1"/>
  </cols>
  <sheetData>
    <row r="3" spans="1:2" x14ac:dyDescent="0.3">
      <c r="A3" s="5" t="s">
        <v>102</v>
      </c>
      <c r="B3" t="s">
        <v>131</v>
      </c>
    </row>
    <row r="4" spans="1:2" x14ac:dyDescent="0.3">
      <c r="A4" s="3" t="s">
        <v>116</v>
      </c>
      <c r="B4">
        <v>1032118</v>
      </c>
    </row>
    <row r="5" spans="1:2" x14ac:dyDescent="0.3">
      <c r="A5" s="3" t="s">
        <v>117</v>
      </c>
      <c r="B5">
        <v>1001684</v>
      </c>
    </row>
    <row r="6" spans="1:2" x14ac:dyDescent="0.3">
      <c r="A6" s="3" t="s">
        <v>118</v>
      </c>
      <c r="B6">
        <v>1042885</v>
      </c>
    </row>
    <row r="7" spans="1:2" x14ac:dyDescent="0.3">
      <c r="A7" s="3" t="s">
        <v>119</v>
      </c>
      <c r="B7">
        <v>1032832</v>
      </c>
    </row>
    <row r="8" spans="1:2" x14ac:dyDescent="0.3">
      <c r="A8" s="3" t="s">
        <v>120</v>
      </c>
      <c r="B8">
        <v>983875</v>
      </c>
    </row>
    <row r="9" spans="1:2" x14ac:dyDescent="0.3">
      <c r="A9" s="3" t="s">
        <v>121</v>
      </c>
      <c r="B9">
        <v>1040920</v>
      </c>
    </row>
    <row r="10" spans="1:2" x14ac:dyDescent="0.3">
      <c r="A10" s="3" t="s">
        <v>122</v>
      </c>
      <c r="B10">
        <v>1043726</v>
      </c>
    </row>
    <row r="11" spans="1:2" x14ac:dyDescent="0.3">
      <c r="A11" s="3" t="s">
        <v>104</v>
      </c>
      <c r="B11">
        <v>7178040</v>
      </c>
    </row>
    <row r="23" spans="1:2" x14ac:dyDescent="0.3">
      <c r="A23" s="1" t="s">
        <v>102</v>
      </c>
      <c r="B23" s="17" t="s">
        <v>131</v>
      </c>
    </row>
    <row r="24" spans="1:2" x14ac:dyDescent="0.3">
      <c r="A24" s="3" t="s">
        <v>116</v>
      </c>
      <c r="B24" s="18">
        <v>1032118</v>
      </c>
    </row>
    <row r="25" spans="1:2" x14ac:dyDescent="0.3">
      <c r="A25" s="3" t="s">
        <v>117</v>
      </c>
      <c r="B25" s="18">
        <v>1001684</v>
      </c>
    </row>
    <row r="26" spans="1:2" x14ac:dyDescent="0.3">
      <c r="A26" s="3" t="s">
        <v>118</v>
      </c>
      <c r="B26" s="18">
        <v>1042885</v>
      </c>
    </row>
    <row r="27" spans="1:2" x14ac:dyDescent="0.3">
      <c r="A27" s="3" t="s">
        <v>119</v>
      </c>
      <c r="B27" s="18">
        <v>1032832</v>
      </c>
    </row>
    <row r="28" spans="1:2" x14ac:dyDescent="0.3">
      <c r="A28" s="3" t="s">
        <v>120</v>
      </c>
      <c r="B28" s="18">
        <v>983875</v>
      </c>
    </row>
    <row r="29" spans="1:2" x14ac:dyDescent="0.3">
      <c r="A29" s="3" t="s">
        <v>121</v>
      </c>
      <c r="B29" s="18">
        <v>1040920</v>
      </c>
    </row>
    <row r="30" spans="1:2" x14ac:dyDescent="0.3">
      <c r="A30" s="3" t="s">
        <v>122</v>
      </c>
      <c r="B30" s="18">
        <v>1043726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5130-78A5-4607-8271-C784779913A4}">
  <dimension ref="A1:G35"/>
  <sheetViews>
    <sheetView topLeftCell="A14" workbookViewId="0">
      <selection activeCell="U51" sqref="U51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88671875" bestFit="1" customWidth="1"/>
    <col min="7" max="7" width="12.88671875" style="10" bestFit="1" customWidth="1"/>
  </cols>
  <sheetData>
    <row r="1" spans="1:7" x14ac:dyDescent="0.3">
      <c r="A1" s="5" t="s">
        <v>37</v>
      </c>
      <c r="B1" t="s">
        <v>133</v>
      </c>
    </row>
    <row r="3" spans="1:7" x14ac:dyDescent="0.3">
      <c r="A3" s="5" t="s">
        <v>102</v>
      </c>
      <c r="B3" t="s">
        <v>106</v>
      </c>
      <c r="C3" t="s">
        <v>105</v>
      </c>
      <c r="E3" s="1" t="s">
        <v>102</v>
      </c>
      <c r="F3" s="1" t="s">
        <v>106</v>
      </c>
      <c r="G3" s="11" t="s">
        <v>105</v>
      </c>
    </row>
    <row r="4" spans="1:7" x14ac:dyDescent="0.3">
      <c r="A4" s="3" t="s">
        <v>17</v>
      </c>
      <c r="B4" s="20">
        <v>914</v>
      </c>
      <c r="C4" s="20">
        <v>2923886</v>
      </c>
      <c r="E4" s="3" t="s">
        <v>17</v>
      </c>
      <c r="F4">
        <v>914</v>
      </c>
      <c r="G4" s="10">
        <v>2923886</v>
      </c>
    </row>
    <row r="5" spans="1:7" x14ac:dyDescent="0.3">
      <c r="A5" s="3" t="s">
        <v>18</v>
      </c>
      <c r="B5" s="20">
        <v>429</v>
      </c>
      <c r="C5" s="20">
        <v>159159</v>
      </c>
      <c r="E5" s="3" t="s">
        <v>18</v>
      </c>
      <c r="F5">
        <v>429</v>
      </c>
      <c r="G5" s="10">
        <v>159159</v>
      </c>
    </row>
    <row r="6" spans="1:7" x14ac:dyDescent="0.3">
      <c r="A6" s="3" t="s">
        <v>19</v>
      </c>
      <c r="B6" s="20">
        <v>332</v>
      </c>
      <c r="C6" s="20">
        <v>763600</v>
      </c>
      <c r="E6" s="3" t="s">
        <v>19</v>
      </c>
      <c r="F6">
        <v>332</v>
      </c>
      <c r="G6" s="10">
        <v>763600</v>
      </c>
    </row>
    <row r="7" spans="1:7" x14ac:dyDescent="0.3">
      <c r="A7" s="3" t="s">
        <v>20</v>
      </c>
      <c r="B7" s="20">
        <v>274</v>
      </c>
      <c r="C7" s="20">
        <v>136726</v>
      </c>
      <c r="E7" s="3" t="s">
        <v>20</v>
      </c>
      <c r="F7">
        <v>274</v>
      </c>
      <c r="G7" s="10">
        <v>136726</v>
      </c>
    </row>
    <row r="8" spans="1:7" x14ac:dyDescent="0.3">
      <c r="A8" s="3" t="s">
        <v>21</v>
      </c>
      <c r="B8" s="20">
        <v>185</v>
      </c>
      <c r="C8" s="20">
        <v>55315</v>
      </c>
      <c r="E8" s="3" t="s">
        <v>21</v>
      </c>
      <c r="F8">
        <v>185</v>
      </c>
      <c r="G8" s="10">
        <v>55315</v>
      </c>
    </row>
    <row r="9" spans="1:7" x14ac:dyDescent="0.3">
      <c r="A9" s="3" t="s">
        <v>22</v>
      </c>
      <c r="B9" s="20">
        <v>112</v>
      </c>
      <c r="C9" s="20">
        <v>100912</v>
      </c>
      <c r="E9" s="3" t="s">
        <v>22</v>
      </c>
      <c r="F9">
        <v>112</v>
      </c>
      <c r="G9" s="10">
        <v>100912</v>
      </c>
    </row>
    <row r="10" spans="1:7" x14ac:dyDescent="0.3">
      <c r="A10" s="3" t="s">
        <v>23</v>
      </c>
      <c r="B10" s="20">
        <v>112</v>
      </c>
      <c r="C10" s="20">
        <v>104048</v>
      </c>
      <c r="E10" s="3" t="s">
        <v>23</v>
      </c>
      <c r="F10">
        <v>112</v>
      </c>
      <c r="G10" s="10">
        <v>104048</v>
      </c>
    </row>
    <row r="11" spans="1:7" x14ac:dyDescent="0.3">
      <c r="A11" s="3" t="s">
        <v>24</v>
      </c>
      <c r="B11" s="20">
        <v>38</v>
      </c>
      <c r="C11" s="20">
        <v>39140</v>
      </c>
      <c r="E11" s="3" t="s">
        <v>24</v>
      </c>
      <c r="F11">
        <v>38</v>
      </c>
      <c r="G11" s="10">
        <v>39140</v>
      </c>
    </row>
    <row r="12" spans="1:7" x14ac:dyDescent="0.3">
      <c r="A12" s="3" t="s">
        <v>25</v>
      </c>
      <c r="B12" s="20">
        <v>37</v>
      </c>
      <c r="C12" s="20">
        <v>45214</v>
      </c>
      <c r="E12" s="3" t="s">
        <v>25</v>
      </c>
      <c r="F12">
        <v>37</v>
      </c>
      <c r="G12" s="10">
        <v>45214</v>
      </c>
    </row>
    <row r="13" spans="1:7" x14ac:dyDescent="0.3">
      <c r="A13" s="3" t="s">
        <v>26</v>
      </c>
      <c r="B13" s="20">
        <v>51</v>
      </c>
      <c r="C13" s="20">
        <v>33099</v>
      </c>
      <c r="E13" s="3" t="s">
        <v>26</v>
      </c>
      <c r="F13">
        <v>51</v>
      </c>
      <c r="G13" s="10">
        <v>33099</v>
      </c>
    </row>
    <row r="14" spans="1:7" x14ac:dyDescent="0.3">
      <c r="A14" s="3" t="s">
        <v>27</v>
      </c>
      <c r="B14" s="20">
        <v>896</v>
      </c>
      <c r="C14" s="20">
        <v>1612800</v>
      </c>
      <c r="E14" s="3" t="s">
        <v>27</v>
      </c>
      <c r="F14">
        <v>896</v>
      </c>
      <c r="G14" s="10">
        <v>1612800</v>
      </c>
    </row>
    <row r="15" spans="1:7" x14ac:dyDescent="0.3">
      <c r="A15" s="3" t="s">
        <v>28</v>
      </c>
      <c r="B15" s="20">
        <v>457</v>
      </c>
      <c r="C15" s="20">
        <v>157665</v>
      </c>
      <c r="E15" s="3" t="s">
        <v>28</v>
      </c>
      <c r="F15">
        <v>457</v>
      </c>
      <c r="G15" s="10">
        <v>157665</v>
      </c>
    </row>
    <row r="16" spans="1:7" x14ac:dyDescent="0.3">
      <c r="A16" s="3" t="s">
        <v>29</v>
      </c>
      <c r="B16" s="20">
        <v>333</v>
      </c>
      <c r="C16" s="20">
        <v>116550</v>
      </c>
      <c r="E16" s="3" t="s">
        <v>29</v>
      </c>
      <c r="F16">
        <v>333</v>
      </c>
      <c r="G16" s="10">
        <v>116550</v>
      </c>
    </row>
    <row r="17" spans="1:7" x14ac:dyDescent="0.3">
      <c r="A17" s="3" t="s">
        <v>30</v>
      </c>
      <c r="B17" s="20">
        <v>256</v>
      </c>
      <c r="C17" s="20">
        <v>403200</v>
      </c>
      <c r="E17" s="3" t="s">
        <v>30</v>
      </c>
      <c r="F17">
        <v>256</v>
      </c>
      <c r="G17" s="10">
        <v>403200</v>
      </c>
    </row>
    <row r="18" spans="1:7" x14ac:dyDescent="0.3">
      <c r="A18" s="3" t="s">
        <v>31</v>
      </c>
      <c r="B18" s="20">
        <v>195</v>
      </c>
      <c r="C18" s="20">
        <v>203775</v>
      </c>
      <c r="E18" s="3" t="s">
        <v>31</v>
      </c>
      <c r="F18">
        <v>195</v>
      </c>
      <c r="G18" s="10">
        <v>203775</v>
      </c>
    </row>
    <row r="19" spans="1:7" x14ac:dyDescent="0.3">
      <c r="A19" s="3" t="s">
        <v>32</v>
      </c>
      <c r="B19" s="20">
        <v>110</v>
      </c>
      <c r="C19" s="20">
        <v>130460</v>
      </c>
      <c r="E19" s="3" t="s">
        <v>32</v>
      </c>
      <c r="F19">
        <v>110</v>
      </c>
      <c r="G19" s="10">
        <v>130460</v>
      </c>
    </row>
    <row r="20" spans="1:7" x14ac:dyDescent="0.3">
      <c r="A20" s="3" t="s">
        <v>33</v>
      </c>
      <c r="B20" s="20">
        <v>105</v>
      </c>
      <c r="C20" s="20">
        <v>39270</v>
      </c>
      <c r="E20" s="3" t="s">
        <v>33</v>
      </c>
      <c r="F20">
        <v>105</v>
      </c>
      <c r="G20" s="10">
        <v>39270</v>
      </c>
    </row>
    <row r="21" spans="1:7" x14ac:dyDescent="0.3">
      <c r="A21" s="3" t="s">
        <v>34</v>
      </c>
      <c r="B21" s="20">
        <v>39</v>
      </c>
      <c r="C21" s="20">
        <v>58500</v>
      </c>
      <c r="E21" s="3" t="s">
        <v>34</v>
      </c>
      <c r="F21">
        <v>39</v>
      </c>
      <c r="G21" s="10">
        <v>58500</v>
      </c>
    </row>
    <row r="22" spans="1:7" x14ac:dyDescent="0.3">
      <c r="A22" s="3" t="s">
        <v>35</v>
      </c>
      <c r="B22" s="20">
        <v>30</v>
      </c>
      <c r="C22" s="20">
        <v>54000</v>
      </c>
      <c r="E22" s="3" t="s">
        <v>35</v>
      </c>
      <c r="F22">
        <v>30</v>
      </c>
      <c r="G22" s="10">
        <v>54000</v>
      </c>
    </row>
    <row r="23" spans="1:7" x14ac:dyDescent="0.3">
      <c r="A23" s="3" t="s">
        <v>36</v>
      </c>
      <c r="B23" s="20">
        <v>20</v>
      </c>
      <c r="C23" s="20">
        <v>29540</v>
      </c>
      <c r="E23" s="3" t="s">
        <v>36</v>
      </c>
      <c r="F23">
        <v>20</v>
      </c>
      <c r="G23" s="10">
        <v>29540</v>
      </c>
    </row>
    <row r="24" spans="1:7" x14ac:dyDescent="0.3">
      <c r="A24" s="3" t="s">
        <v>5</v>
      </c>
      <c r="B24" s="20">
        <v>909</v>
      </c>
      <c r="C24" s="20">
        <v>190890</v>
      </c>
      <c r="E24" s="3" t="s">
        <v>5</v>
      </c>
      <c r="F24">
        <v>909</v>
      </c>
      <c r="G24" s="10">
        <v>190890</v>
      </c>
    </row>
    <row r="25" spans="1:7" x14ac:dyDescent="0.3">
      <c r="A25" s="3" t="s">
        <v>6</v>
      </c>
      <c r="B25" s="20">
        <v>464</v>
      </c>
      <c r="C25" s="20">
        <v>92336</v>
      </c>
      <c r="E25" s="3" t="s">
        <v>6</v>
      </c>
      <c r="F25">
        <v>464</v>
      </c>
      <c r="G25" s="10">
        <v>92336</v>
      </c>
    </row>
    <row r="26" spans="1:7" x14ac:dyDescent="0.3">
      <c r="A26" s="3" t="s">
        <v>7</v>
      </c>
      <c r="B26" s="20">
        <v>342</v>
      </c>
      <c r="C26" s="20">
        <v>110124</v>
      </c>
      <c r="E26" s="3" t="s">
        <v>7</v>
      </c>
      <c r="F26">
        <v>342</v>
      </c>
      <c r="G26" s="10">
        <v>110124</v>
      </c>
    </row>
    <row r="27" spans="1:7" x14ac:dyDescent="0.3">
      <c r="A27" s="3" t="s">
        <v>8</v>
      </c>
      <c r="B27" s="20">
        <v>272</v>
      </c>
      <c r="C27" s="20">
        <v>43792</v>
      </c>
      <c r="E27" s="3" t="s">
        <v>8</v>
      </c>
      <c r="F27">
        <v>272</v>
      </c>
      <c r="G27" s="10">
        <v>43792</v>
      </c>
    </row>
    <row r="28" spans="1:7" x14ac:dyDescent="0.3">
      <c r="A28" s="3" t="s">
        <v>9</v>
      </c>
      <c r="B28" s="20">
        <v>192</v>
      </c>
      <c r="C28" s="20">
        <v>20928</v>
      </c>
      <c r="E28" s="3" t="s">
        <v>9</v>
      </c>
      <c r="F28">
        <v>192</v>
      </c>
      <c r="G28" s="10">
        <v>20928</v>
      </c>
    </row>
    <row r="29" spans="1:7" x14ac:dyDescent="0.3">
      <c r="A29" s="3" t="s">
        <v>10</v>
      </c>
      <c r="B29" s="20">
        <v>119</v>
      </c>
      <c r="C29" s="20">
        <v>14518</v>
      </c>
      <c r="E29" s="3" t="s">
        <v>10</v>
      </c>
      <c r="F29">
        <v>119</v>
      </c>
      <c r="G29" s="10">
        <v>14518</v>
      </c>
    </row>
    <row r="30" spans="1:7" x14ac:dyDescent="0.3">
      <c r="A30" s="3" t="s">
        <v>11</v>
      </c>
      <c r="B30" s="20">
        <v>117</v>
      </c>
      <c r="C30" s="20">
        <v>11232</v>
      </c>
      <c r="E30" s="3" t="s">
        <v>11</v>
      </c>
      <c r="F30">
        <v>117</v>
      </c>
      <c r="G30" s="10">
        <v>11232</v>
      </c>
    </row>
    <row r="31" spans="1:7" x14ac:dyDescent="0.3">
      <c r="A31" s="3" t="s">
        <v>12</v>
      </c>
      <c r="B31" s="20">
        <v>28</v>
      </c>
      <c r="C31" s="20">
        <v>2044</v>
      </c>
      <c r="E31" s="3" t="s">
        <v>12</v>
      </c>
      <c r="F31">
        <v>28</v>
      </c>
      <c r="G31" s="10">
        <v>2044</v>
      </c>
    </row>
    <row r="32" spans="1:7" x14ac:dyDescent="0.3">
      <c r="A32" s="3" t="s">
        <v>14</v>
      </c>
      <c r="B32" s="20">
        <v>40</v>
      </c>
      <c r="C32" s="20">
        <v>9000</v>
      </c>
      <c r="E32" s="3" t="s">
        <v>14</v>
      </c>
      <c r="F32">
        <v>40</v>
      </c>
      <c r="G32" s="10">
        <v>9000</v>
      </c>
    </row>
    <row r="33" spans="1:7" x14ac:dyDescent="0.3">
      <c r="A33" s="3" t="s">
        <v>16</v>
      </c>
      <c r="B33" s="20">
        <v>30</v>
      </c>
      <c r="C33" s="20">
        <v>16770</v>
      </c>
      <c r="E33" s="3" t="s">
        <v>16</v>
      </c>
      <c r="F33">
        <v>30</v>
      </c>
      <c r="G33" s="10">
        <v>16770</v>
      </c>
    </row>
    <row r="34" spans="1:7" x14ac:dyDescent="0.3">
      <c r="A34" s="3" t="s">
        <v>103</v>
      </c>
      <c r="B34" s="20"/>
      <c r="C34" s="20"/>
    </row>
    <row r="35" spans="1:7" x14ac:dyDescent="0.3">
      <c r="A35" s="3" t="s">
        <v>104</v>
      </c>
      <c r="B35" s="20">
        <v>7438</v>
      </c>
      <c r="C35" s="20">
        <v>7678493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C975-16F4-4C06-8C6A-832B0B302313}">
  <dimension ref="A3:D72"/>
  <sheetViews>
    <sheetView topLeftCell="A40" zoomScaleNormal="100" zoomScaleSheetLayoutView="104" workbookViewId="0">
      <selection activeCell="E51" sqref="E51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1.5546875" bestFit="1" customWidth="1"/>
    <col min="4" max="4" width="8.88671875" style="6"/>
  </cols>
  <sheetData>
    <row r="3" spans="1:2" x14ac:dyDescent="0.3">
      <c r="A3" s="5" t="s">
        <v>102</v>
      </c>
      <c r="B3" t="s">
        <v>106</v>
      </c>
    </row>
    <row r="4" spans="1:2" x14ac:dyDescent="0.3">
      <c r="A4" s="3" t="s">
        <v>17</v>
      </c>
      <c r="B4">
        <v>914</v>
      </c>
    </row>
    <row r="5" spans="1:2" x14ac:dyDescent="0.3">
      <c r="A5" s="3" t="s">
        <v>18</v>
      </c>
      <c r="B5">
        <v>429</v>
      </c>
    </row>
    <row r="6" spans="1:2" x14ac:dyDescent="0.3">
      <c r="A6" s="3" t="s">
        <v>19</v>
      </c>
      <c r="B6">
        <v>332</v>
      </c>
    </row>
    <row r="7" spans="1:2" x14ac:dyDescent="0.3">
      <c r="A7" s="3" t="s">
        <v>20</v>
      </c>
      <c r="B7">
        <v>274</v>
      </c>
    </row>
    <row r="8" spans="1:2" x14ac:dyDescent="0.3">
      <c r="A8" s="3" t="s">
        <v>21</v>
      </c>
      <c r="B8">
        <v>185</v>
      </c>
    </row>
    <row r="9" spans="1:2" x14ac:dyDescent="0.3">
      <c r="A9" s="3" t="s">
        <v>22</v>
      </c>
      <c r="B9">
        <v>112</v>
      </c>
    </row>
    <row r="10" spans="1:2" x14ac:dyDescent="0.3">
      <c r="A10" s="3" t="s">
        <v>23</v>
      </c>
      <c r="B10">
        <v>112</v>
      </c>
    </row>
    <row r="11" spans="1:2" x14ac:dyDescent="0.3">
      <c r="A11" s="3" t="s">
        <v>24</v>
      </c>
      <c r="B11">
        <v>38</v>
      </c>
    </row>
    <row r="12" spans="1:2" x14ac:dyDescent="0.3">
      <c r="A12" s="3" t="s">
        <v>25</v>
      </c>
      <c r="B12">
        <v>37</v>
      </c>
    </row>
    <row r="13" spans="1:2" x14ac:dyDescent="0.3">
      <c r="A13" s="3" t="s">
        <v>26</v>
      </c>
      <c r="B13">
        <v>51</v>
      </c>
    </row>
    <row r="14" spans="1:2" x14ac:dyDescent="0.3">
      <c r="A14" s="3" t="s">
        <v>27</v>
      </c>
      <c r="B14">
        <v>896</v>
      </c>
    </row>
    <row r="15" spans="1:2" x14ac:dyDescent="0.3">
      <c r="A15" s="3" t="s">
        <v>28</v>
      </c>
      <c r="B15">
        <v>457</v>
      </c>
    </row>
    <row r="16" spans="1:2" x14ac:dyDescent="0.3">
      <c r="A16" s="3" t="s">
        <v>29</v>
      </c>
      <c r="B16">
        <v>333</v>
      </c>
    </row>
    <row r="17" spans="1:2" x14ac:dyDescent="0.3">
      <c r="A17" s="3" t="s">
        <v>30</v>
      </c>
      <c r="B17">
        <v>256</v>
      </c>
    </row>
    <row r="18" spans="1:2" x14ac:dyDescent="0.3">
      <c r="A18" s="3" t="s">
        <v>31</v>
      </c>
      <c r="B18">
        <v>195</v>
      </c>
    </row>
    <row r="19" spans="1:2" x14ac:dyDescent="0.3">
      <c r="A19" s="3" t="s">
        <v>32</v>
      </c>
      <c r="B19">
        <v>110</v>
      </c>
    </row>
    <row r="20" spans="1:2" x14ac:dyDescent="0.3">
      <c r="A20" s="3" t="s">
        <v>33</v>
      </c>
      <c r="B20">
        <v>105</v>
      </c>
    </row>
    <row r="21" spans="1:2" x14ac:dyDescent="0.3">
      <c r="A21" s="3" t="s">
        <v>34</v>
      </c>
      <c r="B21">
        <v>39</v>
      </c>
    </row>
    <row r="22" spans="1:2" x14ac:dyDescent="0.3">
      <c r="A22" s="3" t="s">
        <v>35</v>
      </c>
      <c r="B22">
        <v>30</v>
      </c>
    </row>
    <row r="23" spans="1:2" x14ac:dyDescent="0.3">
      <c r="A23" s="3" t="s">
        <v>36</v>
      </c>
      <c r="B23">
        <v>20</v>
      </c>
    </row>
    <row r="24" spans="1:2" x14ac:dyDescent="0.3">
      <c r="A24" s="3" t="s">
        <v>5</v>
      </c>
      <c r="B24">
        <v>909</v>
      </c>
    </row>
    <row r="25" spans="1:2" x14ac:dyDescent="0.3">
      <c r="A25" s="3" t="s">
        <v>6</v>
      </c>
      <c r="B25">
        <v>464</v>
      </c>
    </row>
    <row r="26" spans="1:2" x14ac:dyDescent="0.3">
      <c r="A26" s="3" t="s">
        <v>7</v>
      </c>
      <c r="B26">
        <v>342</v>
      </c>
    </row>
    <row r="27" spans="1:2" x14ac:dyDescent="0.3">
      <c r="A27" s="3" t="s">
        <v>8</v>
      </c>
      <c r="B27">
        <v>272</v>
      </c>
    </row>
    <row r="28" spans="1:2" x14ac:dyDescent="0.3">
      <c r="A28" s="3" t="s">
        <v>9</v>
      </c>
      <c r="B28">
        <v>192</v>
      </c>
    </row>
    <row r="29" spans="1:2" x14ac:dyDescent="0.3">
      <c r="A29" s="3" t="s">
        <v>10</v>
      </c>
      <c r="B29">
        <v>119</v>
      </c>
    </row>
    <row r="30" spans="1:2" x14ac:dyDescent="0.3">
      <c r="A30" s="3" t="s">
        <v>11</v>
      </c>
      <c r="B30">
        <v>117</v>
      </c>
    </row>
    <row r="31" spans="1:2" x14ac:dyDescent="0.3">
      <c r="A31" s="3" t="s">
        <v>12</v>
      </c>
      <c r="B31">
        <v>28</v>
      </c>
    </row>
    <row r="32" spans="1:2" x14ac:dyDescent="0.3">
      <c r="A32" s="3" t="s">
        <v>14</v>
      </c>
      <c r="B32">
        <v>40</v>
      </c>
    </row>
    <row r="33" spans="1:4" x14ac:dyDescent="0.3">
      <c r="A33" s="3" t="s">
        <v>16</v>
      </c>
      <c r="B33">
        <v>30</v>
      </c>
    </row>
    <row r="34" spans="1:4" x14ac:dyDescent="0.3">
      <c r="A34" s="3" t="s">
        <v>103</v>
      </c>
    </row>
    <row r="35" spans="1:4" x14ac:dyDescent="0.3">
      <c r="A35" s="3" t="s">
        <v>104</v>
      </c>
      <c r="B35">
        <v>7438</v>
      </c>
    </row>
    <row r="41" spans="1:4" x14ac:dyDescent="0.3">
      <c r="A41" s="1" t="s">
        <v>102</v>
      </c>
      <c r="B41" s="1" t="s">
        <v>106</v>
      </c>
      <c r="C41" t="s">
        <v>107</v>
      </c>
      <c r="D41" s="6" t="s">
        <v>108</v>
      </c>
    </row>
    <row r="42" spans="1:4" x14ac:dyDescent="0.3">
      <c r="A42" s="3" t="s">
        <v>17</v>
      </c>
      <c r="B42">
        <v>914</v>
      </c>
      <c r="C42">
        <f>B42/$B$72</f>
        <v>0.12288249529443399</v>
      </c>
      <c r="D42" s="6">
        <f>C42</f>
        <v>0.12288249529443399</v>
      </c>
    </row>
    <row r="43" spans="1:4" x14ac:dyDescent="0.3">
      <c r="A43" s="3" t="s">
        <v>5</v>
      </c>
      <c r="B43">
        <v>909</v>
      </c>
      <c r="C43">
        <f t="shared" ref="C43:C71" si="0">B43/$B$72</f>
        <v>0.12221027157838128</v>
      </c>
      <c r="D43" s="6">
        <f>D42+C43</f>
        <v>0.24509276687281528</v>
      </c>
    </row>
    <row r="44" spans="1:4" x14ac:dyDescent="0.3">
      <c r="A44" s="3" t="s">
        <v>27</v>
      </c>
      <c r="B44">
        <v>896</v>
      </c>
      <c r="C44">
        <f t="shared" si="0"/>
        <v>0.12046248991664425</v>
      </c>
      <c r="D44" s="6">
        <f t="shared" ref="D44:D71" si="1">D43+C44</f>
        <v>0.36555525678945955</v>
      </c>
    </row>
    <row r="45" spans="1:4" x14ac:dyDescent="0.3">
      <c r="A45" s="3" t="s">
        <v>6</v>
      </c>
      <c r="B45">
        <v>464</v>
      </c>
      <c r="C45">
        <f t="shared" si="0"/>
        <v>6.2382360849690774E-2</v>
      </c>
      <c r="D45" s="6">
        <f t="shared" si="1"/>
        <v>0.42793761763915034</v>
      </c>
    </row>
    <row r="46" spans="1:4" x14ac:dyDescent="0.3">
      <c r="A46" s="3" t="s">
        <v>28</v>
      </c>
      <c r="B46">
        <v>457</v>
      </c>
      <c r="C46">
        <f t="shared" si="0"/>
        <v>6.1441247647216993E-2</v>
      </c>
      <c r="D46" s="6">
        <f t="shared" si="1"/>
        <v>0.48937886528636731</v>
      </c>
    </row>
    <row r="47" spans="1:4" x14ac:dyDescent="0.3">
      <c r="A47" s="3" t="s">
        <v>18</v>
      </c>
      <c r="B47">
        <v>429</v>
      </c>
      <c r="C47">
        <f t="shared" si="0"/>
        <v>5.7676794837321861E-2</v>
      </c>
      <c r="D47" s="6">
        <f t="shared" si="1"/>
        <v>0.54705566012368922</v>
      </c>
    </row>
    <row r="48" spans="1:4" x14ac:dyDescent="0.3">
      <c r="A48" s="3" t="s">
        <v>7</v>
      </c>
      <c r="B48">
        <v>342</v>
      </c>
      <c r="C48">
        <f t="shared" si="0"/>
        <v>4.5980102178004842E-2</v>
      </c>
      <c r="D48" s="6">
        <f t="shared" si="1"/>
        <v>0.59303576230169408</v>
      </c>
    </row>
    <row r="49" spans="1:4" x14ac:dyDescent="0.3">
      <c r="A49" s="3" t="s">
        <v>29</v>
      </c>
      <c r="B49">
        <v>333</v>
      </c>
      <c r="C49">
        <f t="shared" si="0"/>
        <v>4.4770099489109975E-2</v>
      </c>
      <c r="D49" s="6">
        <f t="shared" si="1"/>
        <v>0.63780586179080401</v>
      </c>
    </row>
    <row r="50" spans="1:4" x14ac:dyDescent="0.3">
      <c r="A50" s="3" t="s">
        <v>19</v>
      </c>
      <c r="B50">
        <v>332</v>
      </c>
      <c r="C50">
        <f t="shared" si="0"/>
        <v>4.4635654745899436E-2</v>
      </c>
      <c r="D50" s="6">
        <f t="shared" si="1"/>
        <v>0.68244151653670349</v>
      </c>
    </row>
    <row r="51" spans="1:4" x14ac:dyDescent="0.3">
      <c r="A51" s="3" t="s">
        <v>20</v>
      </c>
      <c r="B51">
        <v>274</v>
      </c>
      <c r="C51">
        <f t="shared" si="0"/>
        <v>3.6837859639688088E-2</v>
      </c>
      <c r="D51" s="6">
        <f t="shared" si="1"/>
        <v>0.71927937617639159</v>
      </c>
    </row>
    <row r="52" spans="1:4" x14ac:dyDescent="0.3">
      <c r="A52" s="3" t="s">
        <v>8</v>
      </c>
      <c r="B52">
        <v>272</v>
      </c>
      <c r="C52">
        <f t="shared" si="0"/>
        <v>3.6568970153267009E-2</v>
      </c>
      <c r="D52" s="6">
        <f t="shared" si="1"/>
        <v>0.75584834632965858</v>
      </c>
    </row>
    <row r="53" spans="1:4" x14ac:dyDescent="0.3">
      <c r="A53" s="7" t="s">
        <v>30</v>
      </c>
      <c r="B53" s="8">
        <v>256</v>
      </c>
      <c r="C53" s="8">
        <f t="shared" si="0"/>
        <v>3.4417854261898362E-2</v>
      </c>
      <c r="D53" s="9">
        <f t="shared" si="1"/>
        <v>0.79026620059155694</v>
      </c>
    </row>
    <row r="54" spans="1:4" x14ac:dyDescent="0.3">
      <c r="A54" s="3" t="s">
        <v>31</v>
      </c>
      <c r="B54">
        <v>195</v>
      </c>
      <c r="C54">
        <f t="shared" si="0"/>
        <v>2.6216724926055392E-2</v>
      </c>
      <c r="D54" s="6">
        <f t="shared" si="1"/>
        <v>0.81648292551761237</v>
      </c>
    </row>
    <row r="55" spans="1:4" x14ac:dyDescent="0.3">
      <c r="A55" s="3" t="s">
        <v>9</v>
      </c>
      <c r="B55">
        <v>192</v>
      </c>
      <c r="C55">
        <f t="shared" si="0"/>
        <v>2.5813390696423771E-2</v>
      </c>
      <c r="D55" s="6">
        <f t="shared" si="1"/>
        <v>0.84229631621403611</v>
      </c>
    </row>
    <row r="56" spans="1:4" x14ac:dyDescent="0.3">
      <c r="A56" s="3" t="s">
        <v>21</v>
      </c>
      <c r="B56">
        <v>185</v>
      </c>
      <c r="C56">
        <f t="shared" si="0"/>
        <v>2.4872277493949987E-2</v>
      </c>
      <c r="D56" s="6">
        <f t="shared" si="1"/>
        <v>0.86716859370798605</v>
      </c>
    </row>
    <row r="57" spans="1:4" x14ac:dyDescent="0.3">
      <c r="A57" s="3" t="s">
        <v>10</v>
      </c>
      <c r="B57">
        <v>119</v>
      </c>
      <c r="C57">
        <f t="shared" si="0"/>
        <v>1.5998924442054314E-2</v>
      </c>
      <c r="D57" s="6">
        <f t="shared" si="1"/>
        <v>0.88316751815004035</v>
      </c>
    </row>
    <row r="58" spans="1:4" x14ac:dyDescent="0.3">
      <c r="A58" s="3" t="s">
        <v>11</v>
      </c>
      <c r="B58">
        <v>117</v>
      </c>
      <c r="C58">
        <f t="shared" si="0"/>
        <v>1.5730034955633236E-2</v>
      </c>
      <c r="D58" s="6">
        <f t="shared" si="1"/>
        <v>0.89889755310567354</v>
      </c>
    </row>
    <row r="59" spans="1:4" x14ac:dyDescent="0.3">
      <c r="A59" s="3" t="s">
        <v>22</v>
      </c>
      <c r="B59">
        <v>112</v>
      </c>
      <c r="C59">
        <f t="shared" si="0"/>
        <v>1.5057811239580532E-2</v>
      </c>
      <c r="D59" s="6">
        <f t="shared" si="1"/>
        <v>0.91395536434525404</v>
      </c>
    </row>
    <row r="60" spans="1:4" x14ac:dyDescent="0.3">
      <c r="A60" s="3" t="s">
        <v>23</v>
      </c>
      <c r="B60">
        <v>112</v>
      </c>
      <c r="C60">
        <f t="shared" si="0"/>
        <v>1.5057811239580532E-2</v>
      </c>
      <c r="D60" s="6">
        <f t="shared" si="1"/>
        <v>0.92901317558483454</v>
      </c>
    </row>
    <row r="61" spans="1:4" x14ac:dyDescent="0.3">
      <c r="A61" s="3" t="s">
        <v>32</v>
      </c>
      <c r="B61">
        <v>110</v>
      </c>
      <c r="C61">
        <f t="shared" si="0"/>
        <v>1.4788921753159451E-2</v>
      </c>
      <c r="D61" s="6">
        <f t="shared" si="1"/>
        <v>0.94380209733799403</v>
      </c>
    </row>
    <row r="62" spans="1:4" x14ac:dyDescent="0.3">
      <c r="A62" s="3" t="s">
        <v>33</v>
      </c>
      <c r="B62">
        <v>105</v>
      </c>
      <c r="C62">
        <f t="shared" si="0"/>
        <v>1.4116698037106749E-2</v>
      </c>
      <c r="D62" s="6">
        <f t="shared" si="1"/>
        <v>0.95791879537510083</v>
      </c>
    </row>
    <row r="63" spans="1:4" x14ac:dyDescent="0.3">
      <c r="A63" s="3" t="s">
        <v>26</v>
      </c>
      <c r="B63">
        <v>51</v>
      </c>
      <c r="C63">
        <f t="shared" si="0"/>
        <v>6.8566819037375638E-3</v>
      </c>
      <c r="D63" s="6">
        <f t="shared" si="1"/>
        <v>0.96477547727883839</v>
      </c>
    </row>
    <row r="64" spans="1:4" x14ac:dyDescent="0.3">
      <c r="A64" s="3" t="s">
        <v>14</v>
      </c>
      <c r="B64">
        <v>40</v>
      </c>
      <c r="C64">
        <f t="shared" si="0"/>
        <v>5.377789728421619E-3</v>
      </c>
      <c r="D64" s="6">
        <f t="shared" si="1"/>
        <v>0.97015326700726001</v>
      </c>
    </row>
    <row r="65" spans="1:4" x14ac:dyDescent="0.3">
      <c r="A65" s="3" t="s">
        <v>34</v>
      </c>
      <c r="B65">
        <v>39</v>
      </c>
      <c r="C65">
        <f t="shared" si="0"/>
        <v>5.2433449852110781E-3</v>
      </c>
      <c r="D65" s="6">
        <f t="shared" si="1"/>
        <v>0.97539661199247107</v>
      </c>
    </row>
    <row r="66" spans="1:4" x14ac:dyDescent="0.3">
      <c r="A66" s="3" t="s">
        <v>24</v>
      </c>
      <c r="B66">
        <v>38</v>
      </c>
      <c r="C66">
        <f t="shared" si="0"/>
        <v>5.1089002420005381E-3</v>
      </c>
      <c r="D66" s="6">
        <f t="shared" si="1"/>
        <v>0.98050551223447158</v>
      </c>
    </row>
    <row r="67" spans="1:4" x14ac:dyDescent="0.3">
      <c r="A67" s="3" t="s">
        <v>25</v>
      </c>
      <c r="B67">
        <v>37</v>
      </c>
      <c r="C67">
        <f t="shared" si="0"/>
        <v>4.9744554987899972E-3</v>
      </c>
      <c r="D67" s="6">
        <f t="shared" si="1"/>
        <v>0.98547996773326152</v>
      </c>
    </row>
    <row r="68" spans="1:4" x14ac:dyDescent="0.3">
      <c r="A68" s="3" t="s">
        <v>35</v>
      </c>
      <c r="B68">
        <v>30</v>
      </c>
      <c r="C68">
        <f t="shared" si="0"/>
        <v>4.0333422963162143E-3</v>
      </c>
      <c r="D68" s="6">
        <f t="shared" si="1"/>
        <v>0.98951331002957776</v>
      </c>
    </row>
    <row r="69" spans="1:4" x14ac:dyDescent="0.3">
      <c r="A69" s="3" t="s">
        <v>16</v>
      </c>
      <c r="B69">
        <v>30</v>
      </c>
      <c r="C69">
        <f t="shared" si="0"/>
        <v>4.0333422963162143E-3</v>
      </c>
      <c r="D69" s="6">
        <f t="shared" si="1"/>
        <v>0.99354665232589401</v>
      </c>
    </row>
    <row r="70" spans="1:4" x14ac:dyDescent="0.3">
      <c r="A70" s="3" t="s">
        <v>12</v>
      </c>
      <c r="B70">
        <v>28</v>
      </c>
      <c r="C70">
        <f t="shared" si="0"/>
        <v>3.7644528098951329E-3</v>
      </c>
      <c r="D70" s="6">
        <f t="shared" si="1"/>
        <v>0.99731110513578913</v>
      </c>
    </row>
    <row r="71" spans="1:4" x14ac:dyDescent="0.3">
      <c r="A71" s="3" t="s">
        <v>36</v>
      </c>
      <c r="B71">
        <v>20</v>
      </c>
      <c r="C71">
        <f t="shared" si="0"/>
        <v>2.6888948642108095E-3</v>
      </c>
      <c r="D71" s="6">
        <f t="shared" si="1"/>
        <v>0.99999999999999989</v>
      </c>
    </row>
    <row r="72" spans="1:4" x14ac:dyDescent="0.3">
      <c r="B72">
        <f>SUM(B42:B71)</f>
        <v>7438</v>
      </c>
    </row>
  </sheetData>
  <autoFilter ref="A41:D72" xr:uid="{7382C975-16F4-4C06-8C6A-832B0B302313}"/>
  <pageMargins left="0.7" right="0.7" top="0.75" bottom="0.75" header="0.3" footer="0.3"/>
  <pageSetup scale="78" orientation="portrait" r:id="rId2"/>
  <rowBreaks count="1" manualBreakCount="1">
    <brk id="38" max="16383" man="1"/>
  </rowBreaks>
  <colBreaks count="1" manualBreakCount="1">
    <brk id="12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FE49-805A-4AD8-99FF-0C523B7105BF}">
  <sheetPr filterMode="1"/>
  <dimension ref="A1:G86"/>
  <sheetViews>
    <sheetView zoomScaleNormal="99" workbookViewId="0">
      <pane ySplit="1" topLeftCell="A32" activePane="bottomLeft" state="frozen"/>
      <selection pane="bottomLeft" activeCell="B87" sqref="B87"/>
    </sheetView>
  </sheetViews>
  <sheetFormatPr defaultRowHeight="14.4" x14ac:dyDescent="0.3"/>
  <cols>
    <col min="1" max="1" width="12.5546875" bestFit="1" customWidth="1"/>
    <col min="2" max="2" width="13.33203125" style="10" bestFit="1" customWidth="1"/>
    <col min="5" max="5" width="14.33203125" style="10" customWidth="1"/>
    <col min="6" max="6" width="18" hidden="1" customWidth="1"/>
    <col min="7" max="7" width="8.88671875" style="14"/>
  </cols>
  <sheetData>
    <row r="1" spans="1:7" x14ac:dyDescent="0.3">
      <c r="A1" s="5" t="s">
        <v>102</v>
      </c>
      <c r="B1" s="10" t="s">
        <v>105</v>
      </c>
      <c r="D1" s="1" t="s">
        <v>102</v>
      </c>
      <c r="E1" s="11" t="s">
        <v>110</v>
      </c>
      <c r="F1" t="s">
        <v>111</v>
      </c>
      <c r="G1" s="14" t="s">
        <v>112</v>
      </c>
    </row>
    <row r="2" spans="1:7" x14ac:dyDescent="0.3">
      <c r="A2" s="3" t="s">
        <v>17</v>
      </c>
      <c r="B2" s="10">
        <v>2923886</v>
      </c>
      <c r="D2" s="3" t="s">
        <v>17</v>
      </c>
      <c r="E2" s="10">
        <v>2923886</v>
      </c>
      <c r="F2" s="10">
        <f>E2</f>
        <v>2923886</v>
      </c>
      <c r="G2" s="14">
        <f>F2/GETPIVOTDATA("cost",$A$1)</f>
        <v>0.38078904284994464</v>
      </c>
    </row>
    <row r="3" spans="1:7" x14ac:dyDescent="0.3">
      <c r="A3" s="3" t="s">
        <v>18</v>
      </c>
      <c r="B3" s="10">
        <v>159159</v>
      </c>
      <c r="D3" s="3" t="s">
        <v>27</v>
      </c>
      <c r="E3" s="10">
        <v>1612800</v>
      </c>
      <c r="F3" s="10">
        <f>F2+E3</f>
        <v>4536686</v>
      </c>
      <c r="G3" s="14">
        <f t="shared" ref="G3:G31" si="0">F3/GETPIVOTDATA("cost",$A$1)</f>
        <v>0.59083025796858835</v>
      </c>
    </row>
    <row r="4" spans="1:7" x14ac:dyDescent="0.3">
      <c r="A4" s="3" t="s">
        <v>19</v>
      </c>
      <c r="B4" s="10">
        <v>763600</v>
      </c>
      <c r="D4" s="3" t="s">
        <v>19</v>
      </c>
      <c r="E4" s="10">
        <v>763600</v>
      </c>
      <c r="F4" s="10">
        <f t="shared" ref="F4:F31" si="1">F3+E4</f>
        <v>5300286</v>
      </c>
      <c r="G4" s="14">
        <f t="shared" si="0"/>
        <v>0.69027685510685499</v>
      </c>
    </row>
    <row r="5" spans="1:7" x14ac:dyDescent="0.3">
      <c r="A5" s="3" t="s">
        <v>20</v>
      </c>
      <c r="B5" s="10">
        <v>136726</v>
      </c>
      <c r="D5" s="3" t="s">
        <v>30</v>
      </c>
      <c r="E5" s="10">
        <v>403200</v>
      </c>
      <c r="F5" s="10">
        <f t="shared" si="1"/>
        <v>5703486</v>
      </c>
      <c r="G5" s="14">
        <f t="shared" si="0"/>
        <v>0.74278715888651592</v>
      </c>
    </row>
    <row r="6" spans="1:7" x14ac:dyDescent="0.3">
      <c r="A6" s="3" t="s">
        <v>21</v>
      </c>
      <c r="B6" s="10">
        <v>55315</v>
      </c>
      <c r="D6" s="3" t="s">
        <v>31</v>
      </c>
      <c r="E6" s="10">
        <v>203775</v>
      </c>
      <c r="F6" s="10">
        <f t="shared" si="1"/>
        <v>5907261</v>
      </c>
      <c r="G6" s="14">
        <f t="shared" si="0"/>
        <v>0.76932556948349107</v>
      </c>
    </row>
    <row r="7" spans="1:7" x14ac:dyDescent="0.3">
      <c r="A7" s="3" t="s">
        <v>22</v>
      </c>
      <c r="B7" s="10">
        <v>100912</v>
      </c>
      <c r="D7" s="12" t="s">
        <v>5</v>
      </c>
      <c r="E7" s="13">
        <v>190890</v>
      </c>
      <c r="F7" s="13">
        <f t="shared" si="1"/>
        <v>6098151</v>
      </c>
      <c r="G7" s="15">
        <f t="shared" si="0"/>
        <v>0.79418591642917435</v>
      </c>
    </row>
    <row r="8" spans="1:7" x14ac:dyDescent="0.3">
      <c r="A8" s="3" t="s">
        <v>23</v>
      </c>
      <c r="B8" s="10">
        <v>104048</v>
      </c>
      <c r="D8" s="3" t="s">
        <v>18</v>
      </c>
      <c r="E8" s="10">
        <v>159159</v>
      </c>
      <c r="F8" s="10">
        <f t="shared" si="1"/>
        <v>6257310</v>
      </c>
      <c r="G8" s="14">
        <f t="shared" si="0"/>
        <v>0.81491381186386447</v>
      </c>
    </row>
    <row r="9" spans="1:7" x14ac:dyDescent="0.3">
      <c r="A9" s="3" t="s">
        <v>24</v>
      </c>
      <c r="B9" s="10">
        <v>39140</v>
      </c>
      <c r="D9" s="3" t="s">
        <v>28</v>
      </c>
      <c r="E9" s="10">
        <v>157665</v>
      </c>
      <c r="F9" s="10">
        <f t="shared" si="1"/>
        <v>6414975</v>
      </c>
      <c r="G9" s="14">
        <f t="shared" si="0"/>
        <v>0.83544713786937097</v>
      </c>
    </row>
    <row r="10" spans="1:7" x14ac:dyDescent="0.3">
      <c r="A10" s="3" t="s">
        <v>25</v>
      </c>
      <c r="B10" s="10">
        <v>45214</v>
      </c>
      <c r="D10" s="3" t="s">
        <v>20</v>
      </c>
      <c r="E10" s="10">
        <v>136726</v>
      </c>
      <c r="F10" s="10">
        <f t="shared" si="1"/>
        <v>6551701</v>
      </c>
      <c r="G10" s="14">
        <f t="shared" si="0"/>
        <v>0.85325349648687576</v>
      </c>
    </row>
    <row r="11" spans="1:7" x14ac:dyDescent="0.3">
      <c r="A11" s="3" t="s">
        <v>26</v>
      </c>
      <c r="B11" s="10">
        <v>33099</v>
      </c>
      <c r="D11" s="3" t="s">
        <v>32</v>
      </c>
      <c r="E11" s="10">
        <v>130460</v>
      </c>
      <c r="F11" s="10">
        <f t="shared" si="1"/>
        <v>6682161</v>
      </c>
      <c r="G11" s="14">
        <f t="shared" si="0"/>
        <v>0.87024380956002689</v>
      </c>
    </row>
    <row r="12" spans="1:7" x14ac:dyDescent="0.3">
      <c r="A12" s="3" t="s">
        <v>27</v>
      </c>
      <c r="B12" s="10">
        <v>1612800</v>
      </c>
      <c r="D12" s="3" t="s">
        <v>29</v>
      </c>
      <c r="E12" s="10">
        <v>116550</v>
      </c>
      <c r="F12" s="10">
        <f t="shared" si="1"/>
        <v>6798711</v>
      </c>
      <c r="G12" s="14">
        <f t="shared" si="0"/>
        <v>0.88542256924633522</v>
      </c>
    </row>
    <row r="13" spans="1:7" x14ac:dyDescent="0.3">
      <c r="A13" s="3" t="s">
        <v>28</v>
      </c>
      <c r="B13" s="10">
        <v>157665</v>
      </c>
      <c r="D13" s="3" t="s">
        <v>7</v>
      </c>
      <c r="E13" s="10">
        <v>110124</v>
      </c>
      <c r="F13" s="10">
        <f t="shared" si="1"/>
        <v>6908835</v>
      </c>
      <c r="G13" s="14">
        <f t="shared" si="0"/>
        <v>0.89976444596615512</v>
      </c>
    </row>
    <row r="14" spans="1:7" x14ac:dyDescent="0.3">
      <c r="A14" s="3" t="s">
        <v>29</v>
      </c>
      <c r="B14" s="10">
        <v>116550</v>
      </c>
      <c r="D14" s="3" t="s">
        <v>23</v>
      </c>
      <c r="E14" s="10">
        <v>104048</v>
      </c>
      <c r="F14" s="10">
        <f t="shared" si="1"/>
        <v>7012883</v>
      </c>
      <c r="G14" s="14">
        <f t="shared" si="0"/>
        <v>0.91331502158040645</v>
      </c>
    </row>
    <row r="15" spans="1:7" x14ac:dyDescent="0.3">
      <c r="A15" s="3" t="s">
        <v>30</v>
      </c>
      <c r="B15" s="10">
        <v>403200</v>
      </c>
      <c r="D15" s="3" t="s">
        <v>22</v>
      </c>
      <c r="E15" s="10">
        <v>100912</v>
      </c>
      <c r="F15" s="10">
        <f t="shared" si="1"/>
        <v>7113795</v>
      </c>
      <c r="G15" s="14">
        <f t="shared" si="0"/>
        <v>0.92645718372081609</v>
      </c>
    </row>
    <row r="16" spans="1:7" x14ac:dyDescent="0.3">
      <c r="A16" s="3" t="s">
        <v>31</v>
      </c>
      <c r="B16" s="10">
        <v>203775</v>
      </c>
      <c r="D16" s="3" t="s">
        <v>6</v>
      </c>
      <c r="E16" s="10">
        <v>92336</v>
      </c>
      <c r="F16" s="10">
        <f t="shared" si="1"/>
        <v>7206131</v>
      </c>
      <c r="G16" s="14">
        <f t="shared" si="0"/>
        <v>0.93848246003480107</v>
      </c>
    </row>
    <row r="17" spans="1:7" x14ac:dyDescent="0.3">
      <c r="A17" s="3" t="s">
        <v>32</v>
      </c>
      <c r="B17" s="10">
        <v>130460</v>
      </c>
      <c r="D17" s="3" t="s">
        <v>34</v>
      </c>
      <c r="E17" s="10">
        <v>58500</v>
      </c>
      <c r="F17" s="10">
        <f t="shared" si="1"/>
        <v>7264631</v>
      </c>
      <c r="G17" s="14">
        <f t="shared" si="0"/>
        <v>0.94610114250283228</v>
      </c>
    </row>
    <row r="18" spans="1:7" x14ac:dyDescent="0.3">
      <c r="A18" s="3" t="s">
        <v>33</v>
      </c>
      <c r="B18" s="10">
        <v>39270</v>
      </c>
      <c r="D18" s="3" t="s">
        <v>21</v>
      </c>
      <c r="E18" s="10">
        <v>55315</v>
      </c>
      <c r="F18" s="10">
        <f t="shared" si="1"/>
        <v>7319946</v>
      </c>
      <c r="G18" s="14">
        <f t="shared" si="0"/>
        <v>0.95330503003649281</v>
      </c>
    </row>
    <row r="19" spans="1:7" x14ac:dyDescent="0.3">
      <c r="A19" s="3" t="s">
        <v>34</v>
      </c>
      <c r="B19" s="10">
        <v>58500</v>
      </c>
      <c r="D19" s="3" t="s">
        <v>35</v>
      </c>
      <c r="E19" s="10">
        <v>54000</v>
      </c>
      <c r="F19" s="10">
        <f t="shared" si="1"/>
        <v>7373946</v>
      </c>
      <c r="G19" s="14">
        <f t="shared" si="0"/>
        <v>0.96033766000698317</v>
      </c>
    </row>
    <row r="20" spans="1:7" x14ac:dyDescent="0.3">
      <c r="A20" s="3" t="s">
        <v>35</v>
      </c>
      <c r="B20" s="10">
        <v>54000</v>
      </c>
      <c r="D20" s="3" t="s">
        <v>25</v>
      </c>
      <c r="E20" s="10">
        <v>45214</v>
      </c>
      <c r="F20" s="10">
        <f t="shared" si="1"/>
        <v>7419160</v>
      </c>
      <c r="G20" s="14">
        <f t="shared" si="0"/>
        <v>0.96622605503449699</v>
      </c>
    </row>
    <row r="21" spans="1:7" x14ac:dyDescent="0.3">
      <c r="A21" s="3" t="s">
        <v>36</v>
      </c>
      <c r="B21" s="10">
        <v>29540</v>
      </c>
      <c r="D21" s="3" t="s">
        <v>8</v>
      </c>
      <c r="E21" s="10">
        <v>43792</v>
      </c>
      <c r="F21" s="10">
        <f t="shared" si="1"/>
        <v>7462952</v>
      </c>
      <c r="G21" s="14">
        <f t="shared" si="0"/>
        <v>0.97192925747278791</v>
      </c>
    </row>
    <row r="22" spans="1:7" x14ac:dyDescent="0.3">
      <c r="A22" s="3" t="s">
        <v>5</v>
      </c>
      <c r="B22" s="10">
        <v>190890</v>
      </c>
      <c r="D22" s="3" t="s">
        <v>33</v>
      </c>
      <c r="E22" s="10">
        <v>39270</v>
      </c>
      <c r="F22" s="10">
        <f t="shared" si="1"/>
        <v>7502222</v>
      </c>
      <c r="G22" s="14">
        <f t="shared" si="0"/>
        <v>0.9770435422679945</v>
      </c>
    </row>
    <row r="23" spans="1:7" x14ac:dyDescent="0.3">
      <c r="A23" s="3" t="s">
        <v>6</v>
      </c>
      <c r="B23" s="10">
        <v>92336</v>
      </c>
      <c r="D23" s="3" t="s">
        <v>24</v>
      </c>
      <c r="E23" s="10">
        <v>39140</v>
      </c>
      <c r="F23" s="10">
        <f t="shared" si="1"/>
        <v>7541362</v>
      </c>
      <c r="G23" s="14">
        <f t="shared" si="0"/>
        <v>0.98214089665771653</v>
      </c>
    </row>
    <row r="24" spans="1:7" x14ac:dyDescent="0.3">
      <c r="A24" s="3" t="s">
        <v>7</v>
      </c>
      <c r="B24" s="10">
        <v>110124</v>
      </c>
      <c r="D24" s="3" t="s">
        <v>26</v>
      </c>
      <c r="E24" s="10">
        <v>33099</v>
      </c>
      <c r="F24" s="10">
        <f t="shared" si="1"/>
        <v>7574461</v>
      </c>
      <c r="G24" s="14">
        <f t="shared" si="0"/>
        <v>0.98645150812796212</v>
      </c>
    </row>
    <row r="25" spans="1:7" x14ac:dyDescent="0.3">
      <c r="A25" s="3" t="s">
        <v>8</v>
      </c>
      <c r="B25" s="10">
        <v>43792</v>
      </c>
      <c r="D25" s="3" t="s">
        <v>36</v>
      </c>
      <c r="E25" s="10">
        <v>29540</v>
      </c>
      <c r="F25" s="10">
        <f t="shared" si="1"/>
        <v>7604001</v>
      </c>
      <c r="G25" s="14">
        <f t="shared" si="0"/>
        <v>0.990298617189597</v>
      </c>
    </row>
    <row r="26" spans="1:7" x14ac:dyDescent="0.3">
      <c r="A26" s="3" t="s">
        <v>9</v>
      </c>
      <c r="B26" s="10">
        <v>20928</v>
      </c>
      <c r="D26" s="3" t="s">
        <v>9</v>
      </c>
      <c r="E26" s="10">
        <v>20928</v>
      </c>
      <c r="F26" s="10">
        <f t="shared" si="1"/>
        <v>7624929</v>
      </c>
      <c r="G26" s="14">
        <f t="shared" si="0"/>
        <v>0.99302415200482697</v>
      </c>
    </row>
    <row r="27" spans="1:7" x14ac:dyDescent="0.3">
      <c r="A27" s="3" t="s">
        <v>10</v>
      </c>
      <c r="B27" s="10">
        <v>14518</v>
      </c>
      <c r="D27" s="3" t="s">
        <v>16</v>
      </c>
      <c r="E27" s="10">
        <v>16770</v>
      </c>
      <c r="F27" s="10">
        <f t="shared" si="1"/>
        <v>7641699</v>
      </c>
      <c r="G27" s="14">
        <f t="shared" si="0"/>
        <v>0.99520817431232922</v>
      </c>
    </row>
    <row r="28" spans="1:7" x14ac:dyDescent="0.3">
      <c r="A28" s="3" t="s">
        <v>11</v>
      </c>
      <c r="B28" s="10">
        <v>11232</v>
      </c>
      <c r="D28" s="3" t="s">
        <v>10</v>
      </c>
      <c r="E28" s="10">
        <v>14518</v>
      </c>
      <c r="F28" s="10">
        <f t="shared" si="1"/>
        <v>7656217</v>
      </c>
      <c r="G28" s="14">
        <f t="shared" si="0"/>
        <v>0.99709890990328442</v>
      </c>
    </row>
    <row r="29" spans="1:7" x14ac:dyDescent="0.3">
      <c r="A29" s="3" t="s">
        <v>12</v>
      </c>
      <c r="B29" s="10">
        <v>2044</v>
      </c>
      <c r="D29" s="3" t="s">
        <v>11</v>
      </c>
      <c r="E29" s="10">
        <v>11232</v>
      </c>
      <c r="F29" s="10">
        <f t="shared" si="1"/>
        <v>7667449</v>
      </c>
      <c r="G29" s="14">
        <f t="shared" si="0"/>
        <v>0.99856169693714636</v>
      </c>
    </row>
    <row r="30" spans="1:7" x14ac:dyDescent="0.3">
      <c r="A30" s="3" t="s">
        <v>14</v>
      </c>
      <c r="B30" s="10">
        <v>9000</v>
      </c>
      <c r="D30" s="3" t="s">
        <v>14</v>
      </c>
      <c r="E30" s="10">
        <v>9000</v>
      </c>
      <c r="F30" s="10">
        <f t="shared" si="1"/>
        <v>7676449</v>
      </c>
      <c r="G30" s="14">
        <f t="shared" si="0"/>
        <v>0.99973380193222816</v>
      </c>
    </row>
    <row r="31" spans="1:7" x14ac:dyDescent="0.3">
      <c r="A31" s="3" t="s">
        <v>16</v>
      </c>
      <c r="B31" s="10">
        <v>16770</v>
      </c>
      <c r="D31" s="3" t="s">
        <v>12</v>
      </c>
      <c r="E31" s="10">
        <v>2044</v>
      </c>
      <c r="F31" s="10">
        <f t="shared" si="1"/>
        <v>7678493</v>
      </c>
      <c r="G31" s="14">
        <f t="shared" si="0"/>
        <v>1</v>
      </c>
    </row>
    <row r="32" spans="1:7" x14ac:dyDescent="0.3">
      <c r="A32" s="3" t="s">
        <v>103</v>
      </c>
    </row>
    <row r="33" spans="1:2" x14ac:dyDescent="0.3">
      <c r="A33" s="3" t="s">
        <v>104</v>
      </c>
      <c r="B33" s="10">
        <v>7678493</v>
      </c>
    </row>
    <row r="55" spans="1:2" x14ac:dyDescent="0.3">
      <c r="A55" s="1" t="s">
        <v>102</v>
      </c>
      <c r="B55" s="11" t="s">
        <v>105</v>
      </c>
    </row>
    <row r="56" spans="1:2" hidden="1" x14ac:dyDescent="0.3">
      <c r="A56" s="3" t="s">
        <v>17</v>
      </c>
      <c r="B56" s="10">
        <v>2923886</v>
      </c>
    </row>
    <row r="57" spans="1:2" hidden="1" x14ac:dyDescent="0.3">
      <c r="A57" s="3" t="s">
        <v>18</v>
      </c>
      <c r="B57" s="10">
        <v>159159</v>
      </c>
    </row>
    <row r="58" spans="1:2" hidden="1" x14ac:dyDescent="0.3">
      <c r="A58" s="3" t="s">
        <v>19</v>
      </c>
      <c r="B58" s="10">
        <v>763600</v>
      </c>
    </row>
    <row r="59" spans="1:2" hidden="1" x14ac:dyDescent="0.3">
      <c r="A59" s="3" t="s">
        <v>20</v>
      </c>
      <c r="B59" s="10">
        <v>136726</v>
      </c>
    </row>
    <row r="60" spans="1:2" hidden="1" x14ac:dyDescent="0.3">
      <c r="A60" s="3" t="s">
        <v>21</v>
      </c>
      <c r="B60" s="10">
        <v>55315</v>
      </c>
    </row>
    <row r="61" spans="1:2" hidden="1" x14ac:dyDescent="0.3">
      <c r="A61" s="3" t="s">
        <v>22</v>
      </c>
      <c r="B61" s="10">
        <v>100912</v>
      </c>
    </row>
    <row r="62" spans="1:2" hidden="1" x14ac:dyDescent="0.3">
      <c r="A62" s="3" t="s">
        <v>23</v>
      </c>
      <c r="B62" s="10">
        <v>104048</v>
      </c>
    </row>
    <row r="63" spans="1:2" hidden="1" x14ac:dyDescent="0.3">
      <c r="A63" s="3" t="s">
        <v>24</v>
      </c>
      <c r="B63" s="10">
        <v>39140</v>
      </c>
    </row>
    <row r="64" spans="1:2" hidden="1" x14ac:dyDescent="0.3">
      <c r="A64" s="3" t="s">
        <v>25</v>
      </c>
      <c r="B64" s="10">
        <v>45214</v>
      </c>
    </row>
    <row r="65" spans="1:2" hidden="1" x14ac:dyDescent="0.3">
      <c r="A65" s="3" t="s">
        <v>26</v>
      </c>
      <c r="B65" s="10">
        <v>33099</v>
      </c>
    </row>
    <row r="66" spans="1:2" x14ac:dyDescent="0.3">
      <c r="A66" s="3" t="s">
        <v>27</v>
      </c>
      <c r="B66" s="10">
        <v>1612800</v>
      </c>
    </row>
    <row r="67" spans="1:2" x14ac:dyDescent="0.3">
      <c r="A67" s="3" t="s">
        <v>28</v>
      </c>
      <c r="B67" s="10">
        <v>157665</v>
      </c>
    </row>
    <row r="68" spans="1:2" x14ac:dyDescent="0.3">
      <c r="A68" s="3" t="s">
        <v>29</v>
      </c>
      <c r="B68" s="10">
        <v>116550</v>
      </c>
    </row>
    <row r="69" spans="1:2" x14ac:dyDescent="0.3">
      <c r="A69" s="3" t="s">
        <v>30</v>
      </c>
      <c r="B69" s="10">
        <v>403200</v>
      </c>
    </row>
    <row r="70" spans="1:2" x14ac:dyDescent="0.3">
      <c r="A70" s="3" t="s">
        <v>31</v>
      </c>
      <c r="B70" s="10">
        <v>203775</v>
      </c>
    </row>
    <row r="71" spans="1:2" x14ac:dyDescent="0.3">
      <c r="A71" s="3" t="s">
        <v>32</v>
      </c>
      <c r="B71" s="10">
        <v>130460</v>
      </c>
    </row>
    <row r="72" spans="1:2" x14ac:dyDescent="0.3">
      <c r="A72" s="3" t="s">
        <v>33</v>
      </c>
      <c r="B72" s="10">
        <v>39270</v>
      </c>
    </row>
    <row r="73" spans="1:2" x14ac:dyDescent="0.3">
      <c r="A73" s="3" t="s">
        <v>34</v>
      </c>
      <c r="B73" s="10">
        <v>58500</v>
      </c>
    </row>
    <row r="74" spans="1:2" x14ac:dyDescent="0.3">
      <c r="A74" s="3" t="s">
        <v>35</v>
      </c>
      <c r="B74" s="10">
        <v>54000</v>
      </c>
    </row>
    <row r="75" spans="1:2" x14ac:dyDescent="0.3">
      <c r="A75" s="3" t="s">
        <v>36</v>
      </c>
      <c r="B75" s="10">
        <v>29540</v>
      </c>
    </row>
    <row r="76" spans="1:2" x14ac:dyDescent="0.3">
      <c r="A76" s="3" t="s">
        <v>5</v>
      </c>
      <c r="B76" s="10">
        <v>190890</v>
      </c>
    </row>
    <row r="77" spans="1:2" x14ac:dyDescent="0.3">
      <c r="A77" s="3" t="s">
        <v>6</v>
      </c>
      <c r="B77" s="10">
        <v>92336</v>
      </c>
    </row>
    <row r="78" spans="1:2" x14ac:dyDescent="0.3">
      <c r="A78" s="3" t="s">
        <v>7</v>
      </c>
      <c r="B78" s="10">
        <v>110124</v>
      </c>
    </row>
    <row r="79" spans="1:2" x14ac:dyDescent="0.3">
      <c r="A79" s="3" t="s">
        <v>8</v>
      </c>
      <c r="B79" s="10">
        <v>43792</v>
      </c>
    </row>
    <row r="80" spans="1:2" x14ac:dyDescent="0.3">
      <c r="A80" s="3" t="s">
        <v>9</v>
      </c>
      <c r="B80" s="10">
        <v>20928</v>
      </c>
    </row>
    <row r="81" spans="1:2" x14ac:dyDescent="0.3">
      <c r="A81" s="3" t="s">
        <v>10</v>
      </c>
      <c r="B81" s="10">
        <v>14518</v>
      </c>
    </row>
    <row r="82" spans="1:2" x14ac:dyDescent="0.3">
      <c r="A82" s="3" t="s">
        <v>11</v>
      </c>
      <c r="B82" s="10">
        <v>11232</v>
      </c>
    </row>
    <row r="83" spans="1:2" x14ac:dyDescent="0.3">
      <c r="A83" s="3" t="s">
        <v>12</v>
      </c>
      <c r="B83" s="10">
        <v>2044</v>
      </c>
    </row>
    <row r="84" spans="1:2" x14ac:dyDescent="0.3">
      <c r="A84" s="3" t="s">
        <v>14</v>
      </c>
      <c r="B84" s="10">
        <v>9000</v>
      </c>
    </row>
    <row r="85" spans="1:2" x14ac:dyDescent="0.3">
      <c r="A85" s="3" t="s">
        <v>16</v>
      </c>
      <c r="B85" s="10">
        <v>16770</v>
      </c>
    </row>
    <row r="86" spans="1:2" x14ac:dyDescent="0.3">
      <c r="B86" s="10">
        <f>SUM(B66:B85)/$B$33</f>
        <v>0.43203711978379089</v>
      </c>
    </row>
  </sheetData>
  <autoFilter ref="A55:B85" xr:uid="{87ABFE49-805A-4AD8-99FF-0C523B7105BF}">
    <filterColumn colId="0">
      <filters>
        <filter val="L01"/>
        <filter val="L02"/>
        <filter val="L03"/>
        <filter val="L04"/>
        <filter val="L05"/>
        <filter val="L06"/>
        <filter val="L07"/>
        <filter val="L08"/>
        <filter val="L09"/>
        <filter val="L10"/>
        <filter val="M01"/>
        <filter val="M02"/>
        <filter val="M03"/>
        <filter val="M04"/>
        <filter val="M05"/>
        <filter val="M06"/>
        <filter val="M07"/>
        <filter val="M08"/>
        <filter val="M09"/>
        <filter val="M10"/>
      </filters>
    </filterColumn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7228-2FEB-462A-8889-7EE861E525FA}">
  <dimension ref="A1:AE32"/>
  <sheetViews>
    <sheetView tabSelected="1" workbookViewId="0">
      <pane ySplit="3" topLeftCell="A4" activePane="bottomLeft" state="frozen"/>
      <selection pane="bottomLeft" activeCell="E14" sqref="E14"/>
    </sheetView>
  </sheetViews>
  <sheetFormatPr defaultRowHeight="14.4" x14ac:dyDescent="0.3"/>
  <sheetData>
    <row r="1" spans="1:31" x14ac:dyDescent="0.3">
      <c r="A1" t="s">
        <v>41</v>
      </c>
      <c r="B1" s="19" t="s">
        <v>40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 t="s">
        <v>39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x14ac:dyDescent="0.3">
      <c r="A2" s="1" t="s">
        <v>1</v>
      </c>
      <c r="B2" s="2">
        <v>44287</v>
      </c>
      <c r="C2" s="2">
        <v>44288</v>
      </c>
      <c r="D2" s="2">
        <v>44289</v>
      </c>
      <c r="E2" s="2">
        <v>44290</v>
      </c>
      <c r="F2" s="2">
        <v>44291</v>
      </c>
      <c r="G2" s="2">
        <v>44292</v>
      </c>
      <c r="H2" s="2">
        <v>44293</v>
      </c>
      <c r="I2" s="2">
        <v>44294</v>
      </c>
      <c r="J2" s="2">
        <v>44295</v>
      </c>
      <c r="K2" s="2">
        <v>44296</v>
      </c>
      <c r="L2" s="2">
        <v>44297</v>
      </c>
      <c r="M2" s="2">
        <v>44298</v>
      </c>
      <c r="N2" s="2">
        <v>44299</v>
      </c>
      <c r="O2" s="2">
        <v>44300</v>
      </c>
      <c r="P2" s="2">
        <v>44301</v>
      </c>
      <c r="Q2" s="2">
        <v>44287</v>
      </c>
      <c r="R2" s="2">
        <v>44288</v>
      </c>
      <c r="S2" s="2">
        <v>44289</v>
      </c>
      <c r="T2" s="2">
        <v>44290</v>
      </c>
      <c r="U2" s="2">
        <v>44291</v>
      </c>
      <c r="V2" s="2">
        <v>44292</v>
      </c>
      <c r="W2" s="2">
        <v>44293</v>
      </c>
      <c r="X2" s="2">
        <v>44294</v>
      </c>
      <c r="Y2" s="2">
        <v>44295</v>
      </c>
      <c r="Z2" s="2">
        <v>44296</v>
      </c>
      <c r="AA2" s="2">
        <v>44297</v>
      </c>
      <c r="AB2" s="2">
        <v>44298</v>
      </c>
      <c r="AC2" s="2">
        <v>44299</v>
      </c>
      <c r="AD2" s="2">
        <v>44300</v>
      </c>
      <c r="AE2" s="2">
        <v>44301</v>
      </c>
    </row>
    <row r="3" spans="1:31" x14ac:dyDescent="0.3">
      <c r="A3" s="3" t="s">
        <v>17</v>
      </c>
      <c r="B3">
        <v>11</v>
      </c>
      <c r="C3">
        <v>22</v>
      </c>
      <c r="D3">
        <v>16</v>
      </c>
      <c r="E3">
        <v>18</v>
      </c>
      <c r="F3">
        <v>14</v>
      </c>
      <c r="G3">
        <v>20</v>
      </c>
      <c r="H3">
        <v>16</v>
      </c>
      <c r="I3">
        <v>13</v>
      </c>
      <c r="J3">
        <v>17</v>
      </c>
      <c r="K3">
        <v>16</v>
      </c>
      <c r="L3">
        <v>14</v>
      </c>
      <c r="M3">
        <v>9</v>
      </c>
      <c r="N3">
        <v>14</v>
      </c>
      <c r="O3">
        <v>12</v>
      </c>
      <c r="P3">
        <v>20</v>
      </c>
      <c r="Q3">
        <v>8</v>
      </c>
      <c r="R3">
        <v>10</v>
      </c>
      <c r="S3">
        <v>15</v>
      </c>
      <c r="T3">
        <v>8</v>
      </c>
      <c r="U3">
        <v>13</v>
      </c>
      <c r="V3">
        <v>7</v>
      </c>
      <c r="W3">
        <v>14</v>
      </c>
      <c r="X3">
        <v>11</v>
      </c>
      <c r="Y3">
        <v>17</v>
      </c>
      <c r="Z3">
        <v>14</v>
      </c>
      <c r="AA3">
        <v>19</v>
      </c>
      <c r="AB3">
        <v>11</v>
      </c>
      <c r="AC3">
        <v>13</v>
      </c>
      <c r="AD3">
        <v>12</v>
      </c>
      <c r="AE3">
        <v>12</v>
      </c>
    </row>
    <row r="4" spans="1:31" x14ac:dyDescent="0.3">
      <c r="A4" s="3" t="s">
        <v>18</v>
      </c>
      <c r="B4">
        <v>6</v>
      </c>
      <c r="C4">
        <v>8</v>
      </c>
      <c r="D4">
        <v>7</v>
      </c>
      <c r="E4">
        <v>10</v>
      </c>
      <c r="F4">
        <v>8</v>
      </c>
      <c r="G4">
        <v>9</v>
      </c>
      <c r="H4">
        <v>8</v>
      </c>
      <c r="I4">
        <v>7</v>
      </c>
      <c r="J4">
        <v>8</v>
      </c>
      <c r="K4">
        <v>10</v>
      </c>
      <c r="L4">
        <v>6</v>
      </c>
      <c r="M4">
        <v>10</v>
      </c>
      <c r="N4">
        <v>7</v>
      </c>
      <c r="O4">
        <v>11</v>
      </c>
      <c r="P4">
        <v>7</v>
      </c>
      <c r="Q4">
        <v>5</v>
      </c>
      <c r="R4">
        <v>5</v>
      </c>
      <c r="S4">
        <v>8</v>
      </c>
      <c r="T4">
        <v>7</v>
      </c>
      <c r="U4">
        <v>6</v>
      </c>
      <c r="V4">
        <v>7</v>
      </c>
      <c r="W4">
        <v>4</v>
      </c>
      <c r="X4">
        <v>6</v>
      </c>
      <c r="Y4">
        <v>7</v>
      </c>
      <c r="Z4">
        <v>5</v>
      </c>
      <c r="AA4">
        <v>5</v>
      </c>
      <c r="AB4">
        <v>7</v>
      </c>
      <c r="AC4">
        <v>4</v>
      </c>
      <c r="AD4">
        <v>6</v>
      </c>
      <c r="AE4">
        <v>8</v>
      </c>
    </row>
    <row r="5" spans="1:31" x14ac:dyDescent="0.3">
      <c r="A5" s="3" t="s">
        <v>19</v>
      </c>
      <c r="B5">
        <v>9</v>
      </c>
      <c r="C5">
        <v>7</v>
      </c>
      <c r="D5">
        <v>8</v>
      </c>
      <c r="E5">
        <v>6</v>
      </c>
      <c r="F5">
        <v>6</v>
      </c>
      <c r="G5">
        <v>8</v>
      </c>
      <c r="H5">
        <v>5</v>
      </c>
      <c r="I5">
        <v>6</v>
      </c>
      <c r="J5">
        <v>6</v>
      </c>
      <c r="K5">
        <v>7</v>
      </c>
      <c r="L5">
        <v>5</v>
      </c>
      <c r="M5">
        <v>8</v>
      </c>
      <c r="N5">
        <v>7</v>
      </c>
      <c r="O5">
        <v>7</v>
      </c>
      <c r="P5">
        <v>5</v>
      </c>
      <c r="Q5">
        <v>6</v>
      </c>
      <c r="R5">
        <v>5</v>
      </c>
      <c r="S5">
        <v>4</v>
      </c>
      <c r="T5">
        <v>4</v>
      </c>
      <c r="U5">
        <v>6</v>
      </c>
      <c r="V5">
        <v>6</v>
      </c>
      <c r="W5">
        <v>5</v>
      </c>
      <c r="X5">
        <v>7</v>
      </c>
      <c r="Y5">
        <v>6</v>
      </c>
      <c r="Z5">
        <v>8</v>
      </c>
      <c r="AA5">
        <v>7</v>
      </c>
      <c r="AB5">
        <v>4</v>
      </c>
      <c r="AC5">
        <v>8</v>
      </c>
      <c r="AD5">
        <v>5</v>
      </c>
      <c r="AE5">
        <v>7</v>
      </c>
    </row>
    <row r="6" spans="1:31" x14ac:dyDescent="0.3">
      <c r="A6" s="3" t="s">
        <v>20</v>
      </c>
      <c r="B6">
        <v>7</v>
      </c>
      <c r="C6">
        <v>7</v>
      </c>
      <c r="D6">
        <v>7</v>
      </c>
      <c r="E6">
        <v>5</v>
      </c>
      <c r="F6">
        <v>7</v>
      </c>
      <c r="G6">
        <v>5</v>
      </c>
      <c r="H6">
        <v>7</v>
      </c>
      <c r="I6">
        <v>5</v>
      </c>
      <c r="J6">
        <v>4</v>
      </c>
      <c r="K6">
        <v>6</v>
      </c>
      <c r="L6">
        <v>5</v>
      </c>
      <c r="M6">
        <v>5</v>
      </c>
      <c r="N6">
        <v>5</v>
      </c>
      <c r="O6">
        <v>5</v>
      </c>
      <c r="P6">
        <v>4</v>
      </c>
      <c r="Q6">
        <v>3</v>
      </c>
      <c r="R6">
        <v>4</v>
      </c>
      <c r="S6">
        <v>4</v>
      </c>
      <c r="T6">
        <v>3</v>
      </c>
      <c r="U6">
        <v>4</v>
      </c>
      <c r="V6">
        <v>4</v>
      </c>
      <c r="W6">
        <v>4</v>
      </c>
      <c r="X6">
        <v>5</v>
      </c>
      <c r="Y6">
        <v>4</v>
      </c>
      <c r="Z6">
        <v>4</v>
      </c>
      <c r="AA6">
        <v>6</v>
      </c>
      <c r="AB6">
        <v>5</v>
      </c>
      <c r="AC6">
        <v>7</v>
      </c>
      <c r="AD6">
        <v>5</v>
      </c>
      <c r="AE6">
        <v>7</v>
      </c>
    </row>
    <row r="7" spans="1:31" x14ac:dyDescent="0.3">
      <c r="A7" s="3" t="s">
        <v>21</v>
      </c>
      <c r="B7">
        <v>4</v>
      </c>
      <c r="C7">
        <v>6</v>
      </c>
      <c r="D7">
        <v>5</v>
      </c>
      <c r="E7">
        <v>5</v>
      </c>
      <c r="F7">
        <v>4</v>
      </c>
      <c r="G7">
        <v>3</v>
      </c>
      <c r="H7">
        <v>5</v>
      </c>
      <c r="I7">
        <v>5</v>
      </c>
      <c r="J7">
        <v>6</v>
      </c>
      <c r="K7">
        <v>6</v>
      </c>
      <c r="L7">
        <v>5</v>
      </c>
      <c r="M7">
        <v>5</v>
      </c>
      <c r="N7">
        <v>5</v>
      </c>
      <c r="O7">
        <v>4</v>
      </c>
      <c r="P7">
        <v>5</v>
      </c>
      <c r="Q7">
        <v>4</v>
      </c>
      <c r="R7">
        <v>4</v>
      </c>
      <c r="S7">
        <v>4</v>
      </c>
      <c r="T7">
        <v>3</v>
      </c>
      <c r="U7">
        <v>3</v>
      </c>
      <c r="V7">
        <v>3</v>
      </c>
      <c r="W7">
        <v>4</v>
      </c>
      <c r="X7">
        <v>3</v>
      </c>
      <c r="Y7">
        <v>3</v>
      </c>
      <c r="Z7">
        <v>2</v>
      </c>
      <c r="AA7">
        <v>3</v>
      </c>
      <c r="AB7">
        <v>2</v>
      </c>
      <c r="AC7">
        <v>2</v>
      </c>
      <c r="AD7">
        <v>3</v>
      </c>
      <c r="AE7">
        <v>3</v>
      </c>
    </row>
    <row r="8" spans="1:31" x14ac:dyDescent="0.3">
      <c r="A8" s="3" t="s">
        <v>22</v>
      </c>
      <c r="B8">
        <v>4</v>
      </c>
      <c r="C8">
        <v>5</v>
      </c>
      <c r="D8">
        <v>4</v>
      </c>
      <c r="E8">
        <v>4</v>
      </c>
      <c r="F8">
        <v>4</v>
      </c>
      <c r="G8">
        <v>3</v>
      </c>
      <c r="H8">
        <v>5</v>
      </c>
      <c r="I8">
        <v>3</v>
      </c>
      <c r="J8">
        <v>4</v>
      </c>
      <c r="K8">
        <v>4</v>
      </c>
      <c r="L8">
        <v>4</v>
      </c>
      <c r="M8">
        <v>3</v>
      </c>
      <c r="N8">
        <v>4</v>
      </c>
      <c r="O8">
        <v>4</v>
      </c>
      <c r="P8">
        <v>3</v>
      </c>
      <c r="Q8">
        <v>3</v>
      </c>
      <c r="R8">
        <v>3</v>
      </c>
      <c r="S8">
        <v>2</v>
      </c>
      <c r="T8">
        <v>3</v>
      </c>
      <c r="U8">
        <v>2</v>
      </c>
      <c r="V8">
        <v>3</v>
      </c>
      <c r="W8">
        <v>3</v>
      </c>
      <c r="X8">
        <v>3</v>
      </c>
      <c r="Y8">
        <v>3</v>
      </c>
      <c r="Z8">
        <v>2</v>
      </c>
      <c r="AA8">
        <v>3</v>
      </c>
      <c r="AB8">
        <v>3</v>
      </c>
      <c r="AC8">
        <v>2</v>
      </c>
      <c r="AD8">
        <v>3</v>
      </c>
      <c r="AE8">
        <v>2</v>
      </c>
    </row>
    <row r="9" spans="1:31" x14ac:dyDescent="0.3">
      <c r="A9" s="3" t="s">
        <v>23</v>
      </c>
      <c r="B9">
        <v>3</v>
      </c>
      <c r="C9">
        <v>3</v>
      </c>
      <c r="D9">
        <v>4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4</v>
      </c>
      <c r="L9">
        <v>3</v>
      </c>
      <c r="M9">
        <v>4</v>
      </c>
      <c r="N9">
        <v>4</v>
      </c>
      <c r="O9">
        <v>3</v>
      </c>
      <c r="P9">
        <v>4</v>
      </c>
      <c r="Q9">
        <v>3</v>
      </c>
      <c r="R9">
        <v>3</v>
      </c>
      <c r="S9">
        <v>4</v>
      </c>
      <c r="T9">
        <v>3</v>
      </c>
      <c r="U9">
        <v>3</v>
      </c>
      <c r="V9">
        <v>3</v>
      </c>
      <c r="W9">
        <v>2</v>
      </c>
      <c r="X9">
        <v>3</v>
      </c>
      <c r="Y9">
        <v>3</v>
      </c>
      <c r="Z9">
        <v>2</v>
      </c>
      <c r="AA9">
        <v>2</v>
      </c>
      <c r="AB9">
        <v>3</v>
      </c>
      <c r="AC9">
        <v>3</v>
      </c>
      <c r="AD9">
        <v>2</v>
      </c>
      <c r="AE9">
        <v>2</v>
      </c>
    </row>
    <row r="10" spans="1:31" s="28" customFormat="1" x14ac:dyDescent="0.3">
      <c r="A10" s="29" t="s">
        <v>24</v>
      </c>
      <c r="B10" s="28">
        <v>3</v>
      </c>
      <c r="C10" s="28">
        <v>2</v>
      </c>
      <c r="D10" s="28">
        <v>2</v>
      </c>
      <c r="E10" s="28">
        <v>2</v>
      </c>
      <c r="F10" s="28">
        <v>3</v>
      </c>
      <c r="G10" s="28">
        <v>2</v>
      </c>
      <c r="H10" s="28">
        <v>3</v>
      </c>
      <c r="I10" s="28">
        <v>3</v>
      </c>
      <c r="J10" s="28">
        <v>3</v>
      </c>
      <c r="K10" s="28">
        <v>3</v>
      </c>
      <c r="L10" s="28">
        <v>3</v>
      </c>
      <c r="M10" s="28">
        <v>3</v>
      </c>
      <c r="N10" s="28">
        <v>3</v>
      </c>
      <c r="O10" s="28">
        <v>3</v>
      </c>
      <c r="P10" s="28">
        <v>3</v>
      </c>
      <c r="Q10" s="28">
        <v>2</v>
      </c>
      <c r="R10" s="28">
        <v>2</v>
      </c>
      <c r="S10" s="28">
        <v>2</v>
      </c>
      <c r="T10" s="28">
        <v>2</v>
      </c>
      <c r="U10" s="28">
        <v>2</v>
      </c>
      <c r="V10" s="28">
        <v>2</v>
      </c>
      <c r="W10" s="28">
        <v>2</v>
      </c>
      <c r="X10" s="28">
        <v>2</v>
      </c>
      <c r="Y10" s="28">
        <v>2</v>
      </c>
      <c r="Z10" s="28">
        <v>2</v>
      </c>
      <c r="AA10" s="28">
        <v>2</v>
      </c>
      <c r="AB10" s="28">
        <v>2</v>
      </c>
      <c r="AC10" s="28">
        <v>2</v>
      </c>
      <c r="AD10" s="28">
        <v>2</v>
      </c>
      <c r="AE10" s="28">
        <v>2</v>
      </c>
    </row>
    <row r="11" spans="1:31" x14ac:dyDescent="0.3">
      <c r="A11" s="3" t="s">
        <v>25</v>
      </c>
      <c r="B11">
        <v>2</v>
      </c>
      <c r="C11">
        <v>3</v>
      </c>
      <c r="D11">
        <v>3</v>
      </c>
      <c r="E11">
        <v>3</v>
      </c>
      <c r="F11">
        <v>2</v>
      </c>
      <c r="G11">
        <v>2</v>
      </c>
      <c r="H11">
        <v>3</v>
      </c>
      <c r="I11">
        <v>3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</row>
    <row r="12" spans="1:31" x14ac:dyDescent="0.3">
      <c r="A12" s="3" t="s">
        <v>26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2</v>
      </c>
      <c r="J12">
        <v>2</v>
      </c>
      <c r="K12">
        <v>2</v>
      </c>
      <c r="L12">
        <v>3</v>
      </c>
      <c r="M12">
        <v>4</v>
      </c>
      <c r="N12">
        <v>3</v>
      </c>
      <c r="O12">
        <v>4</v>
      </c>
      <c r="P12">
        <v>3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3">
      <c r="A13" s="3" t="s">
        <v>27</v>
      </c>
      <c r="B13">
        <v>10</v>
      </c>
      <c r="C13">
        <v>8</v>
      </c>
      <c r="D13">
        <v>12</v>
      </c>
      <c r="E13">
        <v>7</v>
      </c>
      <c r="F13">
        <v>13</v>
      </c>
      <c r="G13">
        <v>7</v>
      </c>
      <c r="H13">
        <v>13</v>
      </c>
      <c r="I13">
        <v>11</v>
      </c>
      <c r="J13">
        <v>11</v>
      </c>
      <c r="K13">
        <v>11</v>
      </c>
      <c r="L13">
        <v>6</v>
      </c>
      <c r="M13">
        <v>11</v>
      </c>
      <c r="N13">
        <v>11</v>
      </c>
      <c r="O13">
        <v>8</v>
      </c>
      <c r="P13">
        <v>7</v>
      </c>
      <c r="Q13">
        <v>22</v>
      </c>
      <c r="R13">
        <v>13</v>
      </c>
      <c r="S13">
        <v>13</v>
      </c>
      <c r="T13">
        <v>21</v>
      </c>
      <c r="U13">
        <v>21</v>
      </c>
      <c r="V13">
        <v>21</v>
      </c>
      <c r="W13">
        <v>14</v>
      </c>
      <c r="X13">
        <v>13</v>
      </c>
      <c r="Y13">
        <v>22</v>
      </c>
      <c r="Z13">
        <v>17</v>
      </c>
      <c r="AA13">
        <v>22</v>
      </c>
      <c r="AB13">
        <v>14</v>
      </c>
      <c r="AC13">
        <v>15</v>
      </c>
      <c r="AD13">
        <v>18</v>
      </c>
      <c r="AE13">
        <v>16</v>
      </c>
    </row>
    <row r="14" spans="1:31" x14ac:dyDescent="0.3">
      <c r="A14" s="3" t="s">
        <v>28</v>
      </c>
      <c r="B14">
        <v>7</v>
      </c>
      <c r="C14">
        <v>5</v>
      </c>
      <c r="D14">
        <v>6</v>
      </c>
      <c r="E14">
        <v>5</v>
      </c>
      <c r="F14">
        <v>6</v>
      </c>
      <c r="G14">
        <v>6</v>
      </c>
      <c r="H14">
        <v>7</v>
      </c>
      <c r="I14">
        <v>5</v>
      </c>
      <c r="J14">
        <v>6</v>
      </c>
      <c r="K14">
        <v>5</v>
      </c>
      <c r="L14">
        <v>6</v>
      </c>
      <c r="M14">
        <v>4</v>
      </c>
      <c r="N14">
        <v>7</v>
      </c>
      <c r="O14">
        <v>5</v>
      </c>
      <c r="P14">
        <v>4</v>
      </c>
      <c r="Q14">
        <v>12</v>
      </c>
      <c r="R14">
        <v>11</v>
      </c>
      <c r="S14">
        <v>7</v>
      </c>
      <c r="T14">
        <v>9</v>
      </c>
      <c r="U14">
        <v>11</v>
      </c>
      <c r="V14">
        <v>10</v>
      </c>
      <c r="W14">
        <v>9</v>
      </c>
      <c r="X14">
        <v>12</v>
      </c>
      <c r="Y14">
        <v>6</v>
      </c>
      <c r="Z14">
        <v>8</v>
      </c>
      <c r="AA14">
        <v>9</v>
      </c>
      <c r="AB14">
        <v>9</v>
      </c>
      <c r="AC14">
        <v>8</v>
      </c>
      <c r="AD14">
        <v>7</v>
      </c>
      <c r="AE14">
        <v>11</v>
      </c>
    </row>
    <row r="15" spans="1:31" x14ac:dyDescent="0.3">
      <c r="A15" s="3" t="s">
        <v>29</v>
      </c>
      <c r="B15">
        <v>4</v>
      </c>
      <c r="C15">
        <v>4</v>
      </c>
      <c r="D15">
        <v>5</v>
      </c>
      <c r="E15">
        <v>4</v>
      </c>
      <c r="F15">
        <v>4</v>
      </c>
      <c r="G15">
        <v>5</v>
      </c>
      <c r="H15">
        <v>5</v>
      </c>
      <c r="I15">
        <v>4</v>
      </c>
      <c r="J15">
        <v>6</v>
      </c>
      <c r="K15">
        <v>5</v>
      </c>
      <c r="L15">
        <v>5</v>
      </c>
      <c r="M15">
        <v>4</v>
      </c>
      <c r="N15">
        <v>4</v>
      </c>
      <c r="O15">
        <v>4</v>
      </c>
      <c r="P15">
        <v>5</v>
      </c>
      <c r="Q15">
        <v>9</v>
      </c>
      <c r="R15">
        <v>8</v>
      </c>
      <c r="S15">
        <v>5</v>
      </c>
      <c r="T15">
        <v>6</v>
      </c>
      <c r="U15">
        <v>5</v>
      </c>
      <c r="V15">
        <v>5</v>
      </c>
      <c r="W15">
        <v>8</v>
      </c>
      <c r="X15">
        <v>7</v>
      </c>
      <c r="Y15">
        <v>7</v>
      </c>
      <c r="Z15">
        <v>5</v>
      </c>
      <c r="AA15">
        <v>9</v>
      </c>
      <c r="AB15">
        <v>9</v>
      </c>
      <c r="AC15">
        <v>5</v>
      </c>
      <c r="AD15">
        <v>6</v>
      </c>
      <c r="AE15">
        <v>7</v>
      </c>
    </row>
    <row r="16" spans="1:31" x14ac:dyDescent="0.3">
      <c r="A16" s="3" t="s">
        <v>30</v>
      </c>
      <c r="B16">
        <v>5</v>
      </c>
      <c r="C16">
        <v>5</v>
      </c>
      <c r="D16">
        <v>5</v>
      </c>
      <c r="E16">
        <v>5</v>
      </c>
      <c r="F16">
        <v>5</v>
      </c>
      <c r="G16">
        <v>4</v>
      </c>
      <c r="H16">
        <v>3</v>
      </c>
      <c r="I16">
        <v>4</v>
      </c>
      <c r="J16">
        <v>4</v>
      </c>
      <c r="K16">
        <v>3</v>
      </c>
      <c r="L16">
        <v>4</v>
      </c>
      <c r="M16">
        <v>3</v>
      </c>
      <c r="N16">
        <v>4</v>
      </c>
      <c r="O16">
        <v>3</v>
      </c>
      <c r="P16">
        <v>4</v>
      </c>
      <c r="Q16">
        <v>4</v>
      </c>
      <c r="R16">
        <v>6</v>
      </c>
      <c r="S16">
        <v>7</v>
      </c>
      <c r="T16">
        <v>7</v>
      </c>
      <c r="U16">
        <v>5</v>
      </c>
      <c r="V16">
        <v>4</v>
      </c>
      <c r="W16">
        <v>7</v>
      </c>
      <c r="X16">
        <v>5</v>
      </c>
      <c r="Y16">
        <v>6</v>
      </c>
      <c r="Z16">
        <v>6</v>
      </c>
      <c r="AA16">
        <v>4</v>
      </c>
      <c r="AB16">
        <v>7</v>
      </c>
      <c r="AC16">
        <v>7</v>
      </c>
      <c r="AD16">
        <v>7</v>
      </c>
      <c r="AE16">
        <v>6</v>
      </c>
    </row>
    <row r="17" spans="1:31" x14ac:dyDescent="0.3">
      <c r="A17" s="3" t="s">
        <v>31</v>
      </c>
      <c r="B17">
        <v>4</v>
      </c>
      <c r="C17">
        <v>5</v>
      </c>
      <c r="D17">
        <v>5</v>
      </c>
      <c r="E17">
        <v>5</v>
      </c>
      <c r="F17">
        <v>4</v>
      </c>
      <c r="G17">
        <v>5</v>
      </c>
      <c r="H17">
        <v>6</v>
      </c>
      <c r="I17">
        <v>4</v>
      </c>
      <c r="J17">
        <v>4</v>
      </c>
      <c r="K17">
        <v>4</v>
      </c>
      <c r="L17">
        <v>5</v>
      </c>
      <c r="M17">
        <v>5</v>
      </c>
      <c r="N17">
        <v>5</v>
      </c>
      <c r="O17">
        <v>6</v>
      </c>
      <c r="P17">
        <v>6</v>
      </c>
      <c r="Q17">
        <v>4</v>
      </c>
      <c r="R17">
        <v>4</v>
      </c>
      <c r="S17">
        <v>4</v>
      </c>
      <c r="T17">
        <v>5</v>
      </c>
      <c r="U17">
        <v>4</v>
      </c>
      <c r="V17">
        <v>4</v>
      </c>
      <c r="W17">
        <v>4</v>
      </c>
      <c r="X17">
        <v>3</v>
      </c>
      <c r="Y17">
        <v>4</v>
      </c>
      <c r="Z17">
        <v>4</v>
      </c>
      <c r="AA17">
        <v>3</v>
      </c>
      <c r="AB17">
        <v>4</v>
      </c>
      <c r="AC17">
        <v>4</v>
      </c>
      <c r="AD17">
        <v>3</v>
      </c>
      <c r="AE17">
        <v>3</v>
      </c>
    </row>
    <row r="18" spans="1:31" x14ac:dyDescent="0.3">
      <c r="A18" s="3" t="s">
        <v>32</v>
      </c>
      <c r="B18">
        <v>4</v>
      </c>
      <c r="C18">
        <v>4</v>
      </c>
      <c r="D18">
        <v>4</v>
      </c>
      <c r="E18">
        <v>4</v>
      </c>
      <c r="F18">
        <v>3</v>
      </c>
      <c r="G18">
        <v>5</v>
      </c>
      <c r="H18">
        <v>3</v>
      </c>
      <c r="I18">
        <v>4</v>
      </c>
      <c r="J18">
        <v>4</v>
      </c>
      <c r="K18">
        <v>4</v>
      </c>
      <c r="L18">
        <v>4</v>
      </c>
      <c r="M18">
        <v>4</v>
      </c>
      <c r="N18">
        <v>3</v>
      </c>
      <c r="O18">
        <v>3</v>
      </c>
      <c r="P18">
        <v>4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2</v>
      </c>
      <c r="AE18">
        <v>3</v>
      </c>
    </row>
    <row r="19" spans="1:31" x14ac:dyDescent="0.3">
      <c r="A19" s="3" t="s">
        <v>33</v>
      </c>
      <c r="B19">
        <v>5</v>
      </c>
      <c r="C19">
        <v>5</v>
      </c>
      <c r="D19">
        <v>4</v>
      </c>
      <c r="E19">
        <v>3</v>
      </c>
      <c r="F19">
        <v>4</v>
      </c>
      <c r="G19">
        <v>4</v>
      </c>
      <c r="H19">
        <v>5</v>
      </c>
      <c r="I19">
        <v>4</v>
      </c>
      <c r="J19">
        <v>4</v>
      </c>
      <c r="K19">
        <v>4</v>
      </c>
      <c r="L19">
        <v>4</v>
      </c>
      <c r="M19">
        <v>5</v>
      </c>
      <c r="N19">
        <v>5</v>
      </c>
      <c r="O19">
        <v>4</v>
      </c>
      <c r="P19">
        <v>4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1" x14ac:dyDescent="0.3">
      <c r="A20" s="3" t="s">
        <v>34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2</v>
      </c>
      <c r="I20">
        <v>2</v>
      </c>
      <c r="J20">
        <v>2</v>
      </c>
      <c r="K20">
        <v>3</v>
      </c>
      <c r="L20">
        <v>3</v>
      </c>
      <c r="M20">
        <v>2</v>
      </c>
      <c r="N20">
        <v>2</v>
      </c>
      <c r="O20">
        <v>2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1" x14ac:dyDescent="0.3">
      <c r="A21" s="3" t="s">
        <v>35</v>
      </c>
      <c r="B21">
        <v>3</v>
      </c>
      <c r="C21">
        <v>2</v>
      </c>
      <c r="D21">
        <v>3</v>
      </c>
      <c r="E21">
        <v>3</v>
      </c>
      <c r="F21">
        <v>2</v>
      </c>
      <c r="G21">
        <v>2</v>
      </c>
      <c r="H21">
        <v>2</v>
      </c>
      <c r="I21">
        <v>3</v>
      </c>
      <c r="J21">
        <v>3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</row>
    <row r="22" spans="1:31" x14ac:dyDescent="0.3">
      <c r="A22" s="3" t="s">
        <v>36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</row>
    <row r="23" spans="1:31" x14ac:dyDescent="0.3">
      <c r="A23" s="3" t="s">
        <v>5</v>
      </c>
      <c r="B23">
        <v>7</v>
      </c>
      <c r="C23">
        <v>9</v>
      </c>
      <c r="D23">
        <v>5</v>
      </c>
      <c r="E23">
        <v>8</v>
      </c>
      <c r="F23">
        <v>7</v>
      </c>
      <c r="G23">
        <v>9</v>
      </c>
      <c r="H23">
        <v>6</v>
      </c>
      <c r="I23">
        <v>11</v>
      </c>
      <c r="J23">
        <v>7</v>
      </c>
      <c r="K23">
        <v>9</v>
      </c>
      <c r="L23">
        <v>9</v>
      </c>
      <c r="M23">
        <v>8</v>
      </c>
      <c r="N23">
        <v>6</v>
      </c>
      <c r="O23">
        <v>9</v>
      </c>
      <c r="P23">
        <v>8</v>
      </c>
      <c r="Q23">
        <v>13</v>
      </c>
      <c r="R23">
        <v>16</v>
      </c>
      <c r="S23">
        <v>14</v>
      </c>
      <c r="T23">
        <v>15</v>
      </c>
      <c r="U23">
        <v>17</v>
      </c>
      <c r="V23">
        <v>22</v>
      </c>
      <c r="W23">
        <v>19</v>
      </c>
      <c r="X23">
        <v>19</v>
      </c>
      <c r="Y23">
        <v>13</v>
      </c>
      <c r="Z23">
        <v>17</v>
      </c>
      <c r="AA23">
        <v>14</v>
      </c>
      <c r="AB23">
        <v>23</v>
      </c>
      <c r="AC23">
        <v>23</v>
      </c>
      <c r="AD23">
        <v>23</v>
      </c>
      <c r="AE23">
        <v>22</v>
      </c>
    </row>
    <row r="24" spans="1:31" x14ac:dyDescent="0.3">
      <c r="A24" s="3" t="s">
        <v>6</v>
      </c>
      <c r="B24">
        <v>4</v>
      </c>
      <c r="C24">
        <v>7</v>
      </c>
      <c r="D24">
        <v>6</v>
      </c>
      <c r="E24">
        <v>5</v>
      </c>
      <c r="F24">
        <v>5</v>
      </c>
      <c r="G24">
        <v>7</v>
      </c>
      <c r="H24">
        <v>7</v>
      </c>
      <c r="I24">
        <v>5</v>
      </c>
      <c r="J24">
        <v>8</v>
      </c>
      <c r="K24">
        <v>6</v>
      </c>
      <c r="L24">
        <v>6</v>
      </c>
      <c r="M24">
        <v>7</v>
      </c>
      <c r="N24">
        <v>6</v>
      </c>
      <c r="O24">
        <v>5</v>
      </c>
      <c r="P24">
        <v>7</v>
      </c>
      <c r="Q24">
        <v>13</v>
      </c>
      <c r="R24">
        <v>10</v>
      </c>
      <c r="S24">
        <v>7</v>
      </c>
      <c r="T24">
        <v>7</v>
      </c>
      <c r="U24">
        <v>8</v>
      </c>
      <c r="V24">
        <v>13</v>
      </c>
      <c r="W24">
        <v>12</v>
      </c>
      <c r="X24">
        <v>12</v>
      </c>
      <c r="Y24">
        <v>8</v>
      </c>
      <c r="Z24">
        <v>7</v>
      </c>
      <c r="AA24">
        <v>7</v>
      </c>
      <c r="AB24">
        <v>10</v>
      </c>
      <c r="AC24">
        <v>8</v>
      </c>
      <c r="AD24">
        <v>8</v>
      </c>
      <c r="AE24">
        <v>12</v>
      </c>
    </row>
    <row r="25" spans="1:31" x14ac:dyDescent="0.3">
      <c r="A25" s="3" t="s">
        <v>7</v>
      </c>
      <c r="B25">
        <v>6</v>
      </c>
      <c r="C25">
        <v>4</v>
      </c>
      <c r="D25">
        <v>5</v>
      </c>
      <c r="E25">
        <v>5</v>
      </c>
      <c r="F25">
        <v>5</v>
      </c>
      <c r="G25">
        <v>6</v>
      </c>
      <c r="H25">
        <v>4</v>
      </c>
      <c r="I25">
        <v>5</v>
      </c>
      <c r="J25">
        <v>4</v>
      </c>
      <c r="K25">
        <v>4</v>
      </c>
      <c r="L25">
        <v>5</v>
      </c>
      <c r="M25">
        <v>5</v>
      </c>
      <c r="N25">
        <v>4</v>
      </c>
      <c r="O25">
        <v>6</v>
      </c>
      <c r="P25">
        <v>6</v>
      </c>
      <c r="Q25">
        <v>9</v>
      </c>
      <c r="R25">
        <v>8</v>
      </c>
      <c r="S25">
        <v>7</v>
      </c>
      <c r="T25">
        <v>7</v>
      </c>
      <c r="U25">
        <v>7</v>
      </c>
      <c r="V25">
        <v>10</v>
      </c>
      <c r="W25">
        <v>8</v>
      </c>
      <c r="X25">
        <v>8</v>
      </c>
      <c r="Y25">
        <v>8</v>
      </c>
      <c r="Z25">
        <v>9</v>
      </c>
      <c r="AA25">
        <v>7</v>
      </c>
      <c r="AB25">
        <v>7</v>
      </c>
      <c r="AC25">
        <v>8</v>
      </c>
      <c r="AD25">
        <v>6</v>
      </c>
      <c r="AE25">
        <v>7</v>
      </c>
    </row>
    <row r="26" spans="1:31" x14ac:dyDescent="0.3">
      <c r="A26" s="3" t="s">
        <v>8</v>
      </c>
      <c r="B26">
        <v>6</v>
      </c>
      <c r="C26">
        <v>5</v>
      </c>
      <c r="D26">
        <v>4</v>
      </c>
      <c r="E26">
        <v>5</v>
      </c>
      <c r="F26">
        <v>5</v>
      </c>
      <c r="G26">
        <v>5</v>
      </c>
      <c r="H26">
        <v>5</v>
      </c>
      <c r="I26">
        <v>4</v>
      </c>
      <c r="J26">
        <v>4</v>
      </c>
      <c r="K26">
        <v>4</v>
      </c>
      <c r="L26">
        <v>6</v>
      </c>
      <c r="M26">
        <v>6</v>
      </c>
      <c r="N26">
        <v>5</v>
      </c>
      <c r="O26">
        <v>4</v>
      </c>
      <c r="P26">
        <v>4</v>
      </c>
      <c r="Q26">
        <v>7</v>
      </c>
      <c r="R26">
        <v>6</v>
      </c>
      <c r="S26">
        <v>8</v>
      </c>
      <c r="T26">
        <v>5</v>
      </c>
      <c r="U26">
        <v>7</v>
      </c>
      <c r="V26">
        <v>5</v>
      </c>
      <c r="W26">
        <v>5</v>
      </c>
      <c r="X26">
        <v>6</v>
      </c>
      <c r="Y26">
        <v>5</v>
      </c>
      <c r="Z26">
        <v>7</v>
      </c>
      <c r="AA26">
        <v>7</v>
      </c>
      <c r="AB26">
        <v>7</v>
      </c>
      <c r="AC26">
        <v>6</v>
      </c>
      <c r="AD26">
        <v>5</v>
      </c>
      <c r="AE26">
        <v>7</v>
      </c>
    </row>
    <row r="27" spans="1:31" x14ac:dyDescent="0.3">
      <c r="A27" s="3" t="s">
        <v>9</v>
      </c>
      <c r="B27">
        <v>3</v>
      </c>
      <c r="C27">
        <v>3</v>
      </c>
      <c r="D27">
        <v>3</v>
      </c>
      <c r="E27">
        <v>3</v>
      </c>
      <c r="F27">
        <v>4</v>
      </c>
      <c r="G27">
        <v>4</v>
      </c>
      <c r="H27">
        <v>3</v>
      </c>
      <c r="I27">
        <v>5</v>
      </c>
      <c r="J27">
        <v>4</v>
      </c>
      <c r="K27">
        <v>5</v>
      </c>
      <c r="L27">
        <v>4</v>
      </c>
      <c r="M27">
        <v>4</v>
      </c>
      <c r="N27">
        <v>4</v>
      </c>
      <c r="O27">
        <v>4</v>
      </c>
      <c r="P27">
        <v>4</v>
      </c>
      <c r="Q27">
        <v>6</v>
      </c>
      <c r="R27">
        <v>5</v>
      </c>
      <c r="S27">
        <v>6</v>
      </c>
      <c r="T27">
        <v>6</v>
      </c>
      <c r="U27">
        <v>4</v>
      </c>
      <c r="V27">
        <v>6</v>
      </c>
      <c r="W27">
        <v>5</v>
      </c>
      <c r="X27">
        <v>4</v>
      </c>
      <c r="Y27">
        <v>4</v>
      </c>
      <c r="Z27">
        <v>3</v>
      </c>
      <c r="AA27">
        <v>3</v>
      </c>
      <c r="AB27">
        <v>4</v>
      </c>
      <c r="AC27">
        <v>5</v>
      </c>
      <c r="AD27">
        <v>4</v>
      </c>
      <c r="AE27">
        <v>5</v>
      </c>
    </row>
    <row r="28" spans="1:31" x14ac:dyDescent="0.3">
      <c r="A28" s="3" t="s">
        <v>10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4</v>
      </c>
      <c r="S28">
        <v>4</v>
      </c>
      <c r="T28">
        <v>3</v>
      </c>
      <c r="U28">
        <v>4</v>
      </c>
      <c r="V28">
        <v>3</v>
      </c>
      <c r="W28">
        <v>4</v>
      </c>
      <c r="X28">
        <v>3</v>
      </c>
      <c r="Y28">
        <v>4</v>
      </c>
      <c r="Z28">
        <v>3</v>
      </c>
      <c r="AA28">
        <v>4</v>
      </c>
      <c r="AB28">
        <v>3</v>
      </c>
      <c r="AC28">
        <v>4</v>
      </c>
      <c r="AD28">
        <v>3</v>
      </c>
      <c r="AE28">
        <v>4</v>
      </c>
    </row>
    <row r="29" spans="1:31" x14ac:dyDescent="0.3">
      <c r="A29" s="3" t="s">
        <v>11</v>
      </c>
      <c r="B29">
        <v>3</v>
      </c>
      <c r="C29">
        <v>3</v>
      </c>
      <c r="D29">
        <v>2</v>
      </c>
      <c r="E29">
        <v>3</v>
      </c>
      <c r="F29">
        <v>3</v>
      </c>
      <c r="G29">
        <v>3</v>
      </c>
      <c r="H29">
        <v>3</v>
      </c>
      <c r="I29">
        <v>2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2</v>
      </c>
      <c r="Q29">
        <v>3</v>
      </c>
      <c r="R29">
        <v>3</v>
      </c>
      <c r="S29">
        <v>4</v>
      </c>
      <c r="T29">
        <v>3</v>
      </c>
      <c r="U29">
        <v>3</v>
      </c>
      <c r="V29">
        <v>3</v>
      </c>
      <c r="W29">
        <v>4</v>
      </c>
      <c r="X29">
        <v>3</v>
      </c>
      <c r="Y29">
        <v>3</v>
      </c>
      <c r="Z29">
        <v>4</v>
      </c>
      <c r="AA29">
        <v>3</v>
      </c>
      <c r="AB29">
        <v>3</v>
      </c>
      <c r="AC29">
        <v>3</v>
      </c>
      <c r="AD29">
        <v>3</v>
      </c>
      <c r="AE29">
        <v>3</v>
      </c>
    </row>
    <row r="30" spans="1:31" x14ac:dyDescent="0.3">
      <c r="A30" s="3" t="s">
        <v>12</v>
      </c>
      <c r="B30">
        <v>3</v>
      </c>
      <c r="C30">
        <v>2</v>
      </c>
      <c r="D30">
        <v>2</v>
      </c>
      <c r="E30">
        <v>3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</row>
    <row r="31" spans="1:31" x14ac:dyDescent="0.3">
      <c r="A31" s="3" t="s">
        <v>14</v>
      </c>
      <c r="B31">
        <v>2</v>
      </c>
      <c r="C31">
        <v>2</v>
      </c>
      <c r="D31">
        <v>3</v>
      </c>
      <c r="E31">
        <v>2</v>
      </c>
      <c r="F31">
        <v>2</v>
      </c>
      <c r="G31">
        <v>2</v>
      </c>
      <c r="H31">
        <v>3</v>
      </c>
      <c r="I31">
        <v>3</v>
      </c>
      <c r="J31">
        <v>3</v>
      </c>
      <c r="K31">
        <v>3</v>
      </c>
      <c r="L31">
        <v>2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</row>
    <row r="32" spans="1:31" x14ac:dyDescent="0.3">
      <c r="A32" s="3" t="s">
        <v>16</v>
      </c>
      <c r="B32">
        <v>3</v>
      </c>
      <c r="C32">
        <v>3</v>
      </c>
      <c r="D32">
        <v>2</v>
      </c>
      <c r="E32">
        <v>2</v>
      </c>
      <c r="F32">
        <v>2</v>
      </c>
      <c r="G32">
        <v>2</v>
      </c>
      <c r="H32">
        <v>3</v>
      </c>
      <c r="I32">
        <v>2</v>
      </c>
      <c r="J32">
        <v>2</v>
      </c>
      <c r="K32">
        <v>3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</row>
  </sheetData>
  <mergeCells count="2">
    <mergeCell ref="B1:P1"/>
    <mergeCell ref="Q1:A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E686-0C36-4D97-B809-9C3002B207AF}">
  <dimension ref="A1:E31"/>
  <sheetViews>
    <sheetView workbookViewId="0">
      <selection activeCell="A9" sqref="A9:XFD9"/>
    </sheetView>
  </sheetViews>
  <sheetFormatPr defaultRowHeight="14.4" x14ac:dyDescent="0.3"/>
  <sheetData>
    <row r="1" spans="1:5" x14ac:dyDescent="0.3">
      <c r="A1" t="s">
        <v>1</v>
      </c>
      <c r="B1" t="s">
        <v>38</v>
      </c>
      <c r="C1" t="s">
        <v>40</v>
      </c>
      <c r="D1" t="s">
        <v>39</v>
      </c>
      <c r="E1" t="s">
        <v>132</v>
      </c>
    </row>
    <row r="2" spans="1:5" x14ac:dyDescent="0.3">
      <c r="A2" t="s">
        <v>17</v>
      </c>
      <c r="B2">
        <v>378</v>
      </c>
      <c r="C2">
        <v>75</v>
      </c>
      <c r="D2">
        <v>44</v>
      </c>
      <c r="E2">
        <f>Table5[[#This Row],[H]]+Table5[[#This Row],[C]]+Table5[[#This Row],[M]]</f>
        <v>497</v>
      </c>
    </row>
    <row r="3" spans="1:5" x14ac:dyDescent="0.3">
      <c r="A3" t="s">
        <v>18</v>
      </c>
      <c r="B3">
        <v>187</v>
      </c>
      <c r="C3">
        <v>40</v>
      </c>
      <c r="D3">
        <v>24</v>
      </c>
      <c r="E3">
        <f>Table5[[#This Row],[H]]+Table5[[#This Row],[C]]+Table5[[#This Row],[M]]</f>
        <v>251</v>
      </c>
    </row>
    <row r="4" spans="1:5" x14ac:dyDescent="0.3">
      <c r="A4" t="s">
        <v>19</v>
      </c>
      <c r="B4">
        <v>63</v>
      </c>
      <c r="C4">
        <v>34</v>
      </c>
      <c r="D4">
        <v>12</v>
      </c>
      <c r="E4">
        <f>Table5[[#This Row],[H]]+Table5[[#This Row],[C]]+Table5[[#This Row],[M]]</f>
        <v>109</v>
      </c>
    </row>
    <row r="5" spans="1:5" x14ac:dyDescent="0.3">
      <c r="A5" t="s">
        <v>20</v>
      </c>
      <c r="B5">
        <v>83</v>
      </c>
      <c r="C5">
        <v>21</v>
      </c>
      <c r="D5">
        <v>14</v>
      </c>
      <c r="E5">
        <f>Table5[[#This Row],[H]]+Table5[[#This Row],[C]]+Table5[[#This Row],[M]]</f>
        <v>118</v>
      </c>
    </row>
    <row r="6" spans="1:5" x14ac:dyDescent="0.3">
      <c r="A6" t="s">
        <v>21</v>
      </c>
      <c r="B6">
        <v>86</v>
      </c>
      <c r="C6">
        <v>24</v>
      </c>
      <c r="D6">
        <v>13</v>
      </c>
      <c r="E6">
        <f>Table5[[#This Row],[H]]+Table5[[#This Row],[C]]+Table5[[#This Row],[M]]</f>
        <v>123</v>
      </c>
    </row>
    <row r="7" spans="1:5" x14ac:dyDescent="0.3">
      <c r="A7" t="s">
        <v>22</v>
      </c>
      <c r="B7">
        <v>49</v>
      </c>
      <c r="C7">
        <v>14</v>
      </c>
      <c r="D7">
        <v>6</v>
      </c>
      <c r="E7">
        <f>Table5[[#This Row],[H]]+Table5[[#This Row],[C]]+Table5[[#This Row],[M]]</f>
        <v>69</v>
      </c>
    </row>
    <row r="8" spans="1:5" x14ac:dyDescent="0.3">
      <c r="A8" t="s">
        <v>23</v>
      </c>
      <c r="B8">
        <v>55</v>
      </c>
      <c r="C8">
        <v>9</v>
      </c>
      <c r="D8">
        <v>10</v>
      </c>
      <c r="E8">
        <f>Table5[[#This Row],[H]]+Table5[[#This Row],[C]]+Table5[[#This Row],[M]]</f>
        <v>74</v>
      </c>
    </row>
    <row r="9" spans="1:5" s="28" customFormat="1" x14ac:dyDescent="0.3">
      <c r="A9" s="28" t="s">
        <v>24</v>
      </c>
      <c r="B9" s="28">
        <v>23</v>
      </c>
      <c r="C9" s="28">
        <v>4</v>
      </c>
      <c r="D9" s="28">
        <v>2</v>
      </c>
      <c r="E9" s="28">
        <f>Table5[[#This Row],[H]]+Table5[[#This Row],[C]]+Table5[[#This Row],[M]]</f>
        <v>29</v>
      </c>
    </row>
    <row r="10" spans="1:5" x14ac:dyDescent="0.3">
      <c r="A10" t="s">
        <v>25</v>
      </c>
      <c r="B10">
        <v>15</v>
      </c>
      <c r="C10">
        <v>5</v>
      </c>
      <c r="D10">
        <v>2</v>
      </c>
      <c r="E10">
        <f>Table5[[#This Row],[H]]+Table5[[#This Row],[C]]+Table5[[#This Row],[M]]</f>
        <v>22</v>
      </c>
    </row>
    <row r="11" spans="1:5" x14ac:dyDescent="0.3">
      <c r="A11" t="s">
        <v>26</v>
      </c>
      <c r="B11">
        <v>16</v>
      </c>
      <c r="C11">
        <v>8</v>
      </c>
      <c r="D11">
        <v>2</v>
      </c>
      <c r="E11">
        <f>Table5[[#This Row],[H]]+Table5[[#This Row],[C]]+Table5[[#This Row],[M]]</f>
        <v>26</v>
      </c>
    </row>
    <row r="12" spans="1:5" x14ac:dyDescent="0.3">
      <c r="A12" t="s">
        <v>27</v>
      </c>
      <c r="B12">
        <v>234</v>
      </c>
      <c r="C12">
        <v>58</v>
      </c>
      <c r="D12">
        <v>63</v>
      </c>
      <c r="E12">
        <f>Table5[[#This Row],[H]]+Table5[[#This Row],[C]]+Table5[[#This Row],[M]]</f>
        <v>355</v>
      </c>
    </row>
    <row r="13" spans="1:5" x14ac:dyDescent="0.3">
      <c r="A13" t="s">
        <v>28</v>
      </c>
      <c r="B13">
        <v>234</v>
      </c>
      <c r="C13">
        <v>32</v>
      </c>
      <c r="D13">
        <v>49</v>
      </c>
      <c r="E13">
        <f>Table5[[#This Row],[H]]+Table5[[#This Row],[C]]+Table5[[#This Row],[M]]</f>
        <v>315</v>
      </c>
    </row>
    <row r="14" spans="1:5" x14ac:dyDescent="0.3">
      <c r="A14" t="s">
        <v>29</v>
      </c>
      <c r="B14">
        <v>128</v>
      </c>
      <c r="C14">
        <v>14</v>
      </c>
      <c r="D14">
        <v>23</v>
      </c>
      <c r="E14">
        <f>Table5[[#This Row],[H]]+Table5[[#This Row],[C]]+Table5[[#This Row],[M]]</f>
        <v>165</v>
      </c>
    </row>
    <row r="15" spans="1:5" x14ac:dyDescent="0.3">
      <c r="A15" t="s">
        <v>30</v>
      </c>
      <c r="B15">
        <v>85</v>
      </c>
      <c r="C15">
        <v>12</v>
      </c>
      <c r="D15">
        <v>23</v>
      </c>
      <c r="E15">
        <f>Table5[[#This Row],[H]]+Table5[[#This Row],[C]]+Table5[[#This Row],[M]]</f>
        <v>120</v>
      </c>
    </row>
    <row r="16" spans="1:5" x14ac:dyDescent="0.3">
      <c r="A16" t="s">
        <v>31</v>
      </c>
      <c r="B16">
        <v>94</v>
      </c>
      <c r="C16">
        <v>14</v>
      </c>
      <c r="D16">
        <v>13</v>
      </c>
      <c r="E16">
        <f>Table5[[#This Row],[H]]+Table5[[#This Row],[C]]+Table5[[#This Row],[M]]</f>
        <v>121</v>
      </c>
    </row>
    <row r="17" spans="1:5" x14ac:dyDescent="0.3">
      <c r="A17" t="s">
        <v>32</v>
      </c>
      <c r="B17">
        <v>109</v>
      </c>
      <c r="C17">
        <v>10</v>
      </c>
      <c r="D17">
        <v>6</v>
      </c>
      <c r="E17">
        <f>Table5[[#This Row],[H]]+Table5[[#This Row],[C]]+Table5[[#This Row],[M]]</f>
        <v>125</v>
      </c>
    </row>
    <row r="18" spans="1:5" x14ac:dyDescent="0.3">
      <c r="A18" t="s">
        <v>33</v>
      </c>
      <c r="B18">
        <v>129</v>
      </c>
      <c r="C18">
        <v>12</v>
      </c>
      <c r="D18">
        <v>3</v>
      </c>
      <c r="E18">
        <f>Table5[[#This Row],[H]]+Table5[[#This Row],[C]]+Table5[[#This Row],[M]]</f>
        <v>144</v>
      </c>
    </row>
    <row r="19" spans="1:5" x14ac:dyDescent="0.3">
      <c r="A19" t="s">
        <v>34</v>
      </c>
      <c r="B19">
        <v>44</v>
      </c>
      <c r="C19">
        <v>6</v>
      </c>
      <c r="D19">
        <v>2</v>
      </c>
      <c r="E19">
        <f>Table5[[#This Row],[H]]+Table5[[#This Row],[C]]+Table5[[#This Row],[M]]</f>
        <v>52</v>
      </c>
    </row>
    <row r="20" spans="1:5" x14ac:dyDescent="0.3">
      <c r="A20" t="s">
        <v>35</v>
      </c>
      <c r="B20">
        <v>47</v>
      </c>
      <c r="C20">
        <v>5</v>
      </c>
      <c r="D20">
        <v>1</v>
      </c>
      <c r="E20">
        <f>Table5[[#This Row],[H]]+Table5[[#This Row],[C]]+Table5[[#This Row],[M]]</f>
        <v>53</v>
      </c>
    </row>
    <row r="21" spans="1:5" x14ac:dyDescent="0.3">
      <c r="A21" t="s">
        <v>36</v>
      </c>
      <c r="B21">
        <v>26</v>
      </c>
      <c r="C21">
        <v>1</v>
      </c>
      <c r="D21">
        <v>2</v>
      </c>
      <c r="E21">
        <f>Table5[[#This Row],[H]]+Table5[[#This Row],[C]]+Table5[[#This Row],[M]]</f>
        <v>29</v>
      </c>
    </row>
    <row r="22" spans="1:5" x14ac:dyDescent="0.3">
      <c r="A22" t="s">
        <v>5</v>
      </c>
      <c r="B22">
        <v>120</v>
      </c>
      <c r="C22">
        <v>27</v>
      </c>
      <c r="D22">
        <v>60</v>
      </c>
      <c r="E22">
        <f>Table5[[#This Row],[H]]+Table5[[#This Row],[C]]+Table5[[#This Row],[M]]</f>
        <v>207</v>
      </c>
    </row>
    <row r="23" spans="1:5" x14ac:dyDescent="0.3">
      <c r="A23" t="s">
        <v>6</v>
      </c>
      <c r="B23">
        <v>71</v>
      </c>
      <c r="C23">
        <v>18</v>
      </c>
      <c r="D23">
        <v>33</v>
      </c>
      <c r="E23">
        <f>Table5[[#This Row],[H]]+Table5[[#This Row],[C]]+Table5[[#This Row],[M]]</f>
        <v>122</v>
      </c>
    </row>
    <row r="24" spans="1:5" x14ac:dyDescent="0.3">
      <c r="A24" t="s">
        <v>7</v>
      </c>
      <c r="B24">
        <v>69</v>
      </c>
      <c r="C24">
        <v>11</v>
      </c>
      <c r="D24">
        <v>18</v>
      </c>
      <c r="E24">
        <f>Table5[[#This Row],[H]]+Table5[[#This Row],[C]]+Table5[[#This Row],[M]]</f>
        <v>98</v>
      </c>
    </row>
    <row r="25" spans="1:5" x14ac:dyDescent="0.3">
      <c r="A25" t="s">
        <v>8</v>
      </c>
      <c r="B25">
        <v>48</v>
      </c>
      <c r="C25">
        <v>8</v>
      </c>
      <c r="D25">
        <v>14</v>
      </c>
      <c r="E25">
        <f>Table5[[#This Row],[H]]+Table5[[#This Row],[C]]+Table5[[#This Row],[M]]</f>
        <v>70</v>
      </c>
    </row>
    <row r="26" spans="1:5" x14ac:dyDescent="0.3">
      <c r="A26" t="s">
        <v>9</v>
      </c>
      <c r="B26">
        <v>45</v>
      </c>
      <c r="C26">
        <v>5</v>
      </c>
      <c r="D26">
        <v>9</v>
      </c>
      <c r="E26">
        <f>Table5[[#This Row],[H]]+Table5[[#This Row],[C]]+Table5[[#This Row],[M]]</f>
        <v>59</v>
      </c>
    </row>
    <row r="27" spans="1:5" x14ac:dyDescent="0.3">
      <c r="A27" t="s">
        <v>10</v>
      </c>
      <c r="B27">
        <v>18</v>
      </c>
      <c r="C27">
        <v>3</v>
      </c>
      <c r="D27">
        <v>7</v>
      </c>
      <c r="E27">
        <f>Table5[[#This Row],[H]]+Table5[[#This Row],[C]]+Table5[[#This Row],[M]]</f>
        <v>28</v>
      </c>
    </row>
    <row r="28" spans="1:5" x14ac:dyDescent="0.3">
      <c r="A28" t="s">
        <v>11</v>
      </c>
      <c r="B28">
        <v>10</v>
      </c>
      <c r="C28">
        <v>4</v>
      </c>
      <c r="D28">
        <v>9</v>
      </c>
      <c r="E28">
        <f>Table5[[#This Row],[H]]+Table5[[#This Row],[C]]+Table5[[#This Row],[M]]</f>
        <v>23</v>
      </c>
    </row>
    <row r="29" spans="1:5" x14ac:dyDescent="0.3">
      <c r="A29" t="s">
        <v>12</v>
      </c>
      <c r="B29">
        <v>3</v>
      </c>
      <c r="C29">
        <v>1</v>
      </c>
      <c r="D29">
        <v>1</v>
      </c>
      <c r="E29">
        <f>Table5[[#This Row],[H]]+Table5[[#This Row],[C]]+Table5[[#This Row],[M]]</f>
        <v>5</v>
      </c>
    </row>
    <row r="30" spans="1:5" x14ac:dyDescent="0.3">
      <c r="A30" t="s">
        <v>14</v>
      </c>
      <c r="B30">
        <v>18</v>
      </c>
      <c r="C30">
        <v>2</v>
      </c>
      <c r="D30">
        <v>2</v>
      </c>
      <c r="E30">
        <f>Table5[[#This Row],[H]]+Table5[[#This Row],[C]]+Table5[[#This Row],[M]]</f>
        <v>22</v>
      </c>
    </row>
    <row r="31" spans="1:5" x14ac:dyDescent="0.3">
      <c r="A31" t="s">
        <v>16</v>
      </c>
      <c r="B31">
        <v>9</v>
      </c>
      <c r="C31">
        <v>3</v>
      </c>
      <c r="D31">
        <v>1</v>
      </c>
      <c r="E31">
        <f>Table5[[#This Row],[H]]+Table5[[#This Row],[C]]+Table5[[#This Row],[M]]</f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AFCF-67E9-4C77-8A9B-A6866B801719}">
  <dimension ref="A1:I31"/>
  <sheetViews>
    <sheetView zoomScaleNormal="100" workbookViewId="0">
      <selection activeCell="C2" sqref="C2"/>
    </sheetView>
  </sheetViews>
  <sheetFormatPr defaultRowHeight="14.4" x14ac:dyDescent="0.3"/>
  <cols>
    <col min="1" max="1" width="8.5546875" bestFit="1" customWidth="1"/>
    <col min="3" max="3" width="15" bestFit="1" customWidth="1"/>
    <col min="4" max="4" width="31.109375" bestFit="1" customWidth="1"/>
    <col min="5" max="5" width="10.6640625" bestFit="1" customWidth="1"/>
    <col min="8" max="8" width="17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43</v>
      </c>
      <c r="B2" t="s">
        <v>17</v>
      </c>
      <c r="C2" t="s">
        <v>63</v>
      </c>
      <c r="D2" t="s">
        <v>64</v>
      </c>
      <c r="E2">
        <v>3199</v>
      </c>
    </row>
    <row r="3" spans="1:5" x14ac:dyDescent="0.3">
      <c r="A3" t="s">
        <v>43</v>
      </c>
      <c r="B3" t="s">
        <v>18</v>
      </c>
      <c r="C3" t="s">
        <v>65</v>
      </c>
      <c r="D3" t="s">
        <v>66</v>
      </c>
      <c r="E3">
        <v>371</v>
      </c>
    </row>
    <row r="4" spans="1:5" x14ac:dyDescent="0.3">
      <c r="A4" t="s">
        <v>43</v>
      </c>
      <c r="B4" t="s">
        <v>19</v>
      </c>
      <c r="C4" t="s">
        <v>67</v>
      </c>
      <c r="D4" t="s">
        <v>68</v>
      </c>
      <c r="E4">
        <v>2300</v>
      </c>
    </row>
    <row r="5" spans="1:5" x14ac:dyDescent="0.3">
      <c r="A5" t="s">
        <v>43</v>
      </c>
      <c r="B5" t="s">
        <v>20</v>
      </c>
      <c r="C5" t="s">
        <v>69</v>
      </c>
      <c r="D5" t="s">
        <v>70</v>
      </c>
      <c r="E5">
        <v>499</v>
      </c>
    </row>
    <row r="6" spans="1:5" x14ac:dyDescent="0.3">
      <c r="A6" t="s">
        <v>43</v>
      </c>
      <c r="B6" t="s">
        <v>21</v>
      </c>
      <c r="C6" t="s">
        <v>71</v>
      </c>
      <c r="D6" t="s">
        <v>72</v>
      </c>
      <c r="E6">
        <v>299</v>
      </c>
    </row>
    <row r="7" spans="1:5" x14ac:dyDescent="0.3">
      <c r="A7" t="s">
        <v>43</v>
      </c>
      <c r="B7" t="s">
        <v>22</v>
      </c>
      <c r="C7" t="s">
        <v>73</v>
      </c>
      <c r="D7" t="s">
        <v>74</v>
      </c>
      <c r="E7">
        <v>901</v>
      </c>
    </row>
    <row r="8" spans="1:5" x14ac:dyDescent="0.3">
      <c r="A8" t="s">
        <v>43</v>
      </c>
      <c r="B8" t="s">
        <v>23</v>
      </c>
      <c r="C8" t="s">
        <v>75</v>
      </c>
      <c r="D8" t="s">
        <v>76</v>
      </c>
      <c r="E8">
        <v>929</v>
      </c>
    </row>
    <row r="9" spans="1:5" x14ac:dyDescent="0.3">
      <c r="A9" t="s">
        <v>43</v>
      </c>
      <c r="B9" t="s">
        <v>24</v>
      </c>
      <c r="C9" t="s">
        <v>77</v>
      </c>
      <c r="D9" t="s">
        <v>78</v>
      </c>
      <c r="E9">
        <v>1030</v>
      </c>
    </row>
    <row r="10" spans="1:5" x14ac:dyDescent="0.3">
      <c r="A10" t="s">
        <v>43</v>
      </c>
      <c r="B10" t="s">
        <v>25</v>
      </c>
      <c r="C10" t="s">
        <v>79</v>
      </c>
      <c r="D10" t="s">
        <v>80</v>
      </c>
      <c r="E10">
        <v>1222</v>
      </c>
    </row>
    <row r="11" spans="1:5" x14ac:dyDescent="0.3">
      <c r="A11" t="s">
        <v>43</v>
      </c>
      <c r="B11" t="s">
        <v>26</v>
      </c>
      <c r="C11" t="s">
        <v>81</v>
      </c>
      <c r="D11" t="s">
        <v>82</v>
      </c>
      <c r="E11">
        <v>649</v>
      </c>
    </row>
    <row r="12" spans="1:5" x14ac:dyDescent="0.3">
      <c r="A12" t="s">
        <v>83</v>
      </c>
      <c r="B12" t="s">
        <v>27</v>
      </c>
      <c r="C12" t="s">
        <v>84</v>
      </c>
      <c r="D12" t="s">
        <v>85</v>
      </c>
      <c r="E12">
        <v>1800</v>
      </c>
    </row>
    <row r="13" spans="1:5" x14ac:dyDescent="0.3">
      <c r="A13" t="s">
        <v>83</v>
      </c>
      <c r="B13" t="s">
        <v>28</v>
      </c>
      <c r="C13" t="s">
        <v>86</v>
      </c>
      <c r="D13" t="s">
        <v>87</v>
      </c>
      <c r="E13">
        <v>345</v>
      </c>
    </row>
    <row r="14" spans="1:5" x14ac:dyDescent="0.3">
      <c r="A14" t="s">
        <v>83</v>
      </c>
      <c r="B14" t="s">
        <v>29</v>
      </c>
      <c r="C14" t="s">
        <v>88</v>
      </c>
      <c r="D14" t="s">
        <v>89</v>
      </c>
      <c r="E14">
        <v>350</v>
      </c>
    </row>
    <row r="15" spans="1:5" x14ac:dyDescent="0.3">
      <c r="A15" t="s">
        <v>83</v>
      </c>
      <c r="B15" t="s">
        <v>30</v>
      </c>
      <c r="C15" t="s">
        <v>88</v>
      </c>
      <c r="D15" t="s">
        <v>90</v>
      </c>
      <c r="E15">
        <v>1575</v>
      </c>
    </row>
    <row r="16" spans="1:5" x14ac:dyDescent="0.3">
      <c r="A16" t="s">
        <v>83</v>
      </c>
      <c r="B16" t="s">
        <v>31</v>
      </c>
      <c r="C16" t="s">
        <v>91</v>
      </c>
      <c r="D16" t="s">
        <v>92</v>
      </c>
      <c r="E16">
        <v>1045</v>
      </c>
    </row>
    <row r="17" spans="1:9" x14ac:dyDescent="0.3">
      <c r="A17" t="s">
        <v>83</v>
      </c>
      <c r="B17" t="s">
        <v>32</v>
      </c>
      <c r="C17" t="s">
        <v>93</v>
      </c>
      <c r="D17" t="s">
        <v>94</v>
      </c>
      <c r="E17">
        <v>1186</v>
      </c>
    </row>
    <row r="18" spans="1:9" x14ac:dyDescent="0.3">
      <c r="A18" t="s">
        <v>83</v>
      </c>
      <c r="B18" t="s">
        <v>33</v>
      </c>
      <c r="C18" t="s">
        <v>15</v>
      </c>
      <c r="D18" t="s">
        <v>95</v>
      </c>
      <c r="E18">
        <v>374</v>
      </c>
    </row>
    <row r="19" spans="1:9" x14ac:dyDescent="0.3">
      <c r="A19" t="s">
        <v>83</v>
      </c>
      <c r="B19" t="s">
        <v>34</v>
      </c>
      <c r="C19" t="s">
        <v>96</v>
      </c>
      <c r="D19" t="s">
        <v>97</v>
      </c>
      <c r="E19">
        <v>1500</v>
      </c>
      <c r="I19" s="22"/>
    </row>
    <row r="20" spans="1:9" x14ac:dyDescent="0.3">
      <c r="A20" t="s">
        <v>83</v>
      </c>
      <c r="B20" t="s">
        <v>35</v>
      </c>
      <c r="C20" t="s">
        <v>13</v>
      </c>
      <c r="D20" t="s">
        <v>98</v>
      </c>
      <c r="E20">
        <v>1800</v>
      </c>
    </row>
    <row r="21" spans="1:9" x14ac:dyDescent="0.3">
      <c r="A21" t="s">
        <v>83</v>
      </c>
      <c r="B21" t="s">
        <v>36</v>
      </c>
      <c r="C21" t="s">
        <v>99</v>
      </c>
      <c r="D21" t="s">
        <v>100</v>
      </c>
      <c r="E21">
        <v>1477</v>
      </c>
    </row>
    <row r="22" spans="1:9" x14ac:dyDescent="0.3">
      <c r="A22" t="s">
        <v>44</v>
      </c>
      <c r="B22" t="s">
        <v>5</v>
      </c>
      <c r="C22" t="s">
        <v>101</v>
      </c>
      <c r="D22" t="s">
        <v>45</v>
      </c>
      <c r="E22">
        <v>210</v>
      </c>
    </row>
    <row r="23" spans="1:9" x14ac:dyDescent="0.3">
      <c r="A23" t="s">
        <v>44</v>
      </c>
      <c r="B23" t="s">
        <v>6</v>
      </c>
      <c r="C23" t="s">
        <v>46</v>
      </c>
      <c r="D23" t="s">
        <v>47</v>
      </c>
      <c r="E23">
        <v>199</v>
      </c>
    </row>
    <row r="24" spans="1:9" x14ac:dyDescent="0.3">
      <c r="A24" t="s">
        <v>44</v>
      </c>
      <c r="B24" t="s">
        <v>7</v>
      </c>
      <c r="C24" t="s">
        <v>48</v>
      </c>
      <c r="D24" t="s">
        <v>49</v>
      </c>
      <c r="E24">
        <v>322</v>
      </c>
    </row>
    <row r="25" spans="1:9" x14ac:dyDescent="0.3">
      <c r="A25" t="s">
        <v>44</v>
      </c>
      <c r="B25" t="s">
        <v>8</v>
      </c>
      <c r="C25" t="s">
        <v>101</v>
      </c>
      <c r="D25" t="s">
        <v>50</v>
      </c>
      <c r="E25">
        <v>161</v>
      </c>
    </row>
    <row r="26" spans="1:9" x14ac:dyDescent="0.3">
      <c r="A26" t="s">
        <v>44</v>
      </c>
      <c r="B26" t="s">
        <v>9</v>
      </c>
      <c r="C26" t="s">
        <v>51</v>
      </c>
      <c r="D26" t="s">
        <v>52</v>
      </c>
      <c r="E26">
        <v>109</v>
      </c>
    </row>
    <row r="27" spans="1:9" x14ac:dyDescent="0.3">
      <c r="A27" t="s">
        <v>44</v>
      </c>
      <c r="B27" t="s">
        <v>10</v>
      </c>
      <c r="C27" t="s">
        <v>53</v>
      </c>
      <c r="D27" t="s">
        <v>54</v>
      </c>
      <c r="E27">
        <v>122</v>
      </c>
    </row>
    <row r="28" spans="1:9" x14ac:dyDescent="0.3">
      <c r="A28" t="s">
        <v>44</v>
      </c>
      <c r="B28" t="s">
        <v>11</v>
      </c>
      <c r="C28" t="s">
        <v>55</v>
      </c>
      <c r="D28" t="s">
        <v>56</v>
      </c>
      <c r="E28">
        <v>96</v>
      </c>
    </row>
    <row r="29" spans="1:9" x14ac:dyDescent="0.3">
      <c r="A29" t="s">
        <v>44</v>
      </c>
      <c r="B29" t="s">
        <v>12</v>
      </c>
      <c r="C29" t="s">
        <v>57</v>
      </c>
      <c r="D29" t="s">
        <v>58</v>
      </c>
      <c r="E29">
        <v>73</v>
      </c>
    </row>
    <row r="30" spans="1:9" x14ac:dyDescent="0.3">
      <c r="A30" t="s">
        <v>44</v>
      </c>
      <c r="B30" t="s">
        <v>14</v>
      </c>
      <c r="C30" t="s">
        <v>59</v>
      </c>
      <c r="D30" t="s">
        <v>60</v>
      </c>
      <c r="E30">
        <v>225</v>
      </c>
    </row>
    <row r="31" spans="1:9" x14ac:dyDescent="0.3">
      <c r="A31" t="s">
        <v>44</v>
      </c>
      <c r="B31" t="s">
        <v>16</v>
      </c>
      <c r="C31" t="s">
        <v>61</v>
      </c>
      <c r="D31" t="s">
        <v>62</v>
      </c>
      <c r="E31">
        <v>559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6476-6629-4CEE-B78E-08E39837C884}">
  <dimension ref="A1:Q35"/>
  <sheetViews>
    <sheetView workbookViewId="0">
      <selection activeCell="A12" sqref="A12:XFD12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5" width="10.33203125" bestFit="1" customWidth="1"/>
    <col min="6" max="6" width="21.88671875" bestFit="1" customWidth="1"/>
    <col min="7" max="16" width="10.33203125" bestFit="1" customWidth="1"/>
    <col min="17" max="17" width="10.77734375" bestFit="1" customWidth="1"/>
  </cols>
  <sheetData>
    <row r="1" spans="1:17" x14ac:dyDescent="0.3">
      <c r="A1" s="5" t="s">
        <v>37</v>
      </c>
      <c r="B1" t="s">
        <v>40</v>
      </c>
    </row>
    <row r="2" spans="1:17" x14ac:dyDescent="0.3">
      <c r="F2" t="s">
        <v>150</v>
      </c>
    </row>
    <row r="3" spans="1:17" x14ac:dyDescent="0.3">
      <c r="A3" s="5" t="s">
        <v>128</v>
      </c>
      <c r="B3" s="5" t="s">
        <v>149</v>
      </c>
    </row>
    <row r="4" spans="1:17" x14ac:dyDescent="0.3">
      <c r="A4" s="5" t="s">
        <v>102</v>
      </c>
      <c r="B4" s="4">
        <v>44287</v>
      </c>
      <c r="C4" s="4">
        <v>44288</v>
      </c>
      <c r="D4" s="4">
        <v>44289</v>
      </c>
      <c r="E4" s="4">
        <v>44290</v>
      </c>
      <c r="F4" s="4">
        <v>44291</v>
      </c>
      <c r="G4" s="4">
        <v>44292</v>
      </c>
      <c r="H4" s="4">
        <v>44293</v>
      </c>
      <c r="I4" s="4">
        <v>44294</v>
      </c>
      <c r="J4" s="4">
        <v>44295</v>
      </c>
      <c r="K4" s="4">
        <v>44296</v>
      </c>
      <c r="L4" s="4">
        <v>44297</v>
      </c>
      <c r="M4" s="4">
        <v>44298</v>
      </c>
      <c r="N4" s="4">
        <v>44299</v>
      </c>
      <c r="O4" s="4">
        <v>44300</v>
      </c>
      <c r="P4" s="4">
        <v>44301</v>
      </c>
      <c r="Q4" s="4" t="s">
        <v>104</v>
      </c>
    </row>
    <row r="5" spans="1:17" x14ac:dyDescent="0.3">
      <c r="A5" s="3" t="s">
        <v>17</v>
      </c>
      <c r="B5" s="20">
        <v>12</v>
      </c>
      <c r="C5" s="20">
        <v>28</v>
      </c>
      <c r="D5" s="20">
        <v>23</v>
      </c>
      <c r="E5" s="20">
        <v>24</v>
      </c>
      <c r="F5" s="20">
        <v>14</v>
      </c>
      <c r="G5" s="20">
        <v>8</v>
      </c>
      <c r="H5" s="20">
        <v>21</v>
      </c>
      <c r="I5" s="20">
        <v>1</v>
      </c>
      <c r="J5" s="20">
        <v>30</v>
      </c>
      <c r="K5" s="20">
        <v>23</v>
      </c>
      <c r="L5" s="20">
        <v>21</v>
      </c>
      <c r="M5" s="20">
        <v>14</v>
      </c>
      <c r="N5" s="20">
        <v>13</v>
      </c>
      <c r="O5" s="20">
        <v>28</v>
      </c>
      <c r="P5" s="20">
        <v>1</v>
      </c>
      <c r="Q5" s="20">
        <v>261</v>
      </c>
    </row>
    <row r="6" spans="1:17" x14ac:dyDescent="0.3">
      <c r="A6" s="3" t="s">
        <v>18</v>
      </c>
      <c r="B6" s="20">
        <v>3</v>
      </c>
      <c r="C6" s="20">
        <v>7</v>
      </c>
      <c r="D6" s="20">
        <v>13</v>
      </c>
      <c r="E6" s="20">
        <v>14</v>
      </c>
      <c r="F6" s="20">
        <v>6</v>
      </c>
      <c r="G6" s="20">
        <v>11</v>
      </c>
      <c r="H6" s="20">
        <v>9</v>
      </c>
      <c r="I6" s="20">
        <v>10</v>
      </c>
      <c r="J6" s="20">
        <v>11</v>
      </c>
      <c r="K6" s="20">
        <v>10</v>
      </c>
      <c r="L6" s="20">
        <v>1</v>
      </c>
      <c r="M6" s="20">
        <v>6</v>
      </c>
      <c r="N6" s="20">
        <v>13</v>
      </c>
      <c r="O6" s="20">
        <v>1</v>
      </c>
      <c r="P6" s="20">
        <v>16</v>
      </c>
      <c r="Q6" s="20">
        <v>131</v>
      </c>
    </row>
    <row r="7" spans="1:17" x14ac:dyDescent="0.3">
      <c r="A7" s="3" t="s">
        <v>19</v>
      </c>
      <c r="B7" s="20">
        <v>3</v>
      </c>
      <c r="C7" s="20">
        <v>5</v>
      </c>
      <c r="D7" s="20">
        <v>3</v>
      </c>
      <c r="E7" s="20">
        <v>10</v>
      </c>
      <c r="F7" s="20">
        <v>9</v>
      </c>
      <c r="G7" s="20">
        <v>7</v>
      </c>
      <c r="H7" s="20">
        <v>10</v>
      </c>
      <c r="I7" s="20">
        <v>10</v>
      </c>
      <c r="J7" s="20">
        <v>6</v>
      </c>
      <c r="K7" s="20">
        <v>11</v>
      </c>
      <c r="L7" s="20">
        <v>10</v>
      </c>
      <c r="M7" s="20">
        <v>2</v>
      </c>
      <c r="N7" s="20">
        <v>2</v>
      </c>
      <c r="O7" s="20">
        <v>4</v>
      </c>
      <c r="P7" s="20">
        <v>3</v>
      </c>
      <c r="Q7" s="20">
        <v>95</v>
      </c>
    </row>
    <row r="8" spans="1:17" x14ac:dyDescent="0.3">
      <c r="A8" s="3" t="s">
        <v>20</v>
      </c>
      <c r="B8" s="20">
        <v>8</v>
      </c>
      <c r="C8" s="20">
        <v>8</v>
      </c>
      <c r="D8" s="20">
        <v>5</v>
      </c>
      <c r="E8" s="20">
        <v>6</v>
      </c>
      <c r="F8" s="20">
        <v>7</v>
      </c>
      <c r="G8" s="20">
        <v>1</v>
      </c>
      <c r="H8" s="20">
        <v>10</v>
      </c>
      <c r="I8" s="20">
        <v>1</v>
      </c>
      <c r="J8" s="20">
        <v>3</v>
      </c>
      <c r="K8" s="20">
        <v>3</v>
      </c>
      <c r="L8" s="20">
        <v>5</v>
      </c>
      <c r="M8" s="20">
        <v>7</v>
      </c>
      <c r="N8" s="20">
        <v>6</v>
      </c>
      <c r="O8" s="20">
        <v>3</v>
      </c>
      <c r="P8" s="20">
        <v>4</v>
      </c>
      <c r="Q8" s="20">
        <v>77</v>
      </c>
    </row>
    <row r="9" spans="1:17" x14ac:dyDescent="0.3">
      <c r="A9" s="3" t="s">
        <v>21</v>
      </c>
      <c r="B9" s="20">
        <v>4</v>
      </c>
      <c r="C9" s="20">
        <v>6</v>
      </c>
      <c r="D9" s="20">
        <v>5</v>
      </c>
      <c r="E9" s="20">
        <v>5</v>
      </c>
      <c r="F9" s="20">
        <v>3</v>
      </c>
      <c r="G9" s="20">
        <v>2</v>
      </c>
      <c r="H9" s="20">
        <v>1</v>
      </c>
      <c r="I9" s="20">
        <v>4</v>
      </c>
      <c r="J9" s="20">
        <v>7</v>
      </c>
      <c r="K9" s="20">
        <v>2</v>
      </c>
      <c r="L9" s="20">
        <v>3</v>
      </c>
      <c r="M9" s="20">
        <v>4</v>
      </c>
      <c r="N9" s="20">
        <v>6</v>
      </c>
      <c r="O9" s="20">
        <v>6</v>
      </c>
      <c r="P9" s="20">
        <v>6</v>
      </c>
      <c r="Q9" s="20">
        <v>64</v>
      </c>
    </row>
    <row r="10" spans="1:17" x14ac:dyDescent="0.3">
      <c r="A10" s="3" t="s">
        <v>22</v>
      </c>
      <c r="B10" s="20">
        <v>4</v>
      </c>
      <c r="C10" s="20">
        <v>2</v>
      </c>
      <c r="D10" s="20">
        <v>5</v>
      </c>
      <c r="E10" s="20">
        <v>3</v>
      </c>
      <c r="F10" s="20">
        <v>3</v>
      </c>
      <c r="G10" s="20">
        <v>5</v>
      </c>
      <c r="H10" s="20">
        <v>2</v>
      </c>
      <c r="I10" s="20">
        <v>3</v>
      </c>
      <c r="J10" s="20">
        <v>1</v>
      </c>
      <c r="K10" s="20">
        <v>2</v>
      </c>
      <c r="L10" s="20">
        <v>1</v>
      </c>
      <c r="M10" s="20">
        <v>2</v>
      </c>
      <c r="N10" s="20">
        <v>4</v>
      </c>
      <c r="O10" s="20">
        <v>5</v>
      </c>
      <c r="P10" s="20">
        <v>3</v>
      </c>
      <c r="Q10" s="20">
        <v>45</v>
      </c>
    </row>
    <row r="11" spans="1:17" x14ac:dyDescent="0.3">
      <c r="A11" s="3" t="s">
        <v>23</v>
      </c>
      <c r="B11" s="20">
        <v>2</v>
      </c>
      <c r="C11" s="20">
        <v>2</v>
      </c>
      <c r="D11" s="20">
        <v>4</v>
      </c>
      <c r="E11" s="20">
        <v>3</v>
      </c>
      <c r="F11" s="20">
        <v>3</v>
      </c>
      <c r="G11" s="20">
        <v>1</v>
      </c>
      <c r="H11" s="20">
        <v>1</v>
      </c>
      <c r="I11" s="20">
        <v>2</v>
      </c>
      <c r="J11" s="20">
        <v>3</v>
      </c>
      <c r="K11" s="20">
        <v>2</v>
      </c>
      <c r="L11" s="20">
        <v>3</v>
      </c>
      <c r="M11" s="20">
        <v>3</v>
      </c>
      <c r="N11" s="20">
        <v>3</v>
      </c>
      <c r="O11" s="20">
        <v>3</v>
      </c>
      <c r="P11" s="20">
        <v>2</v>
      </c>
      <c r="Q11" s="20">
        <v>37</v>
      </c>
    </row>
    <row r="12" spans="1:17" s="28" customFormat="1" x14ac:dyDescent="0.3">
      <c r="A12" s="29" t="s">
        <v>24</v>
      </c>
      <c r="B12" s="30">
        <v>2</v>
      </c>
      <c r="C12" s="30">
        <v>0</v>
      </c>
      <c r="D12" s="30">
        <v>2</v>
      </c>
      <c r="E12" s="30">
        <v>3</v>
      </c>
      <c r="F12" s="30">
        <v>1</v>
      </c>
      <c r="G12" s="30">
        <v>0</v>
      </c>
      <c r="H12" s="30">
        <v>1</v>
      </c>
      <c r="I12" s="30">
        <v>1</v>
      </c>
      <c r="J12" s="30">
        <v>1</v>
      </c>
      <c r="K12" s="30">
        <v>2</v>
      </c>
      <c r="L12" s="30">
        <v>1</v>
      </c>
      <c r="M12" s="30">
        <v>2</v>
      </c>
      <c r="N12" s="30">
        <v>1</v>
      </c>
      <c r="O12" s="30">
        <v>1</v>
      </c>
      <c r="P12" s="30">
        <v>2</v>
      </c>
      <c r="Q12" s="30">
        <v>20</v>
      </c>
    </row>
    <row r="13" spans="1:17" x14ac:dyDescent="0.3">
      <c r="A13" s="3" t="s">
        <v>25</v>
      </c>
      <c r="B13" s="20">
        <v>0</v>
      </c>
      <c r="C13" s="20">
        <v>1</v>
      </c>
      <c r="D13" s="20">
        <v>1</v>
      </c>
      <c r="E13" s="20">
        <v>2</v>
      </c>
      <c r="F13" s="20">
        <v>1</v>
      </c>
      <c r="G13" s="20">
        <v>1</v>
      </c>
      <c r="H13" s="20">
        <v>3</v>
      </c>
      <c r="I13" s="20">
        <v>2</v>
      </c>
      <c r="J13" s="20">
        <v>1</v>
      </c>
      <c r="K13" s="20">
        <v>1</v>
      </c>
      <c r="L13" s="20">
        <v>1</v>
      </c>
      <c r="M13" s="20">
        <v>2</v>
      </c>
      <c r="N13" s="20">
        <v>2</v>
      </c>
      <c r="O13" s="20">
        <v>2</v>
      </c>
      <c r="P13" s="20">
        <v>1</v>
      </c>
      <c r="Q13" s="20">
        <v>21</v>
      </c>
    </row>
    <row r="14" spans="1:17" x14ac:dyDescent="0.3">
      <c r="A14" s="3" t="s">
        <v>26</v>
      </c>
      <c r="B14" s="20">
        <v>3</v>
      </c>
      <c r="C14" s="20">
        <v>2</v>
      </c>
      <c r="D14" s="20">
        <v>3</v>
      </c>
      <c r="E14" s="20">
        <v>0</v>
      </c>
      <c r="F14" s="20">
        <v>1</v>
      </c>
      <c r="G14" s="20">
        <v>2</v>
      </c>
      <c r="H14" s="20">
        <v>2</v>
      </c>
      <c r="I14" s="20">
        <v>2</v>
      </c>
      <c r="J14" s="20">
        <v>0</v>
      </c>
      <c r="K14" s="20">
        <v>1</v>
      </c>
      <c r="L14" s="20">
        <v>2</v>
      </c>
      <c r="M14" s="20">
        <v>3</v>
      </c>
      <c r="N14" s="20">
        <v>2</v>
      </c>
      <c r="O14" s="20">
        <v>2</v>
      </c>
      <c r="P14" s="20">
        <v>3</v>
      </c>
      <c r="Q14" s="20">
        <v>28</v>
      </c>
    </row>
    <row r="15" spans="1:17" x14ac:dyDescent="0.3">
      <c r="A15" s="3" t="s">
        <v>27</v>
      </c>
      <c r="B15" s="20">
        <v>9</v>
      </c>
      <c r="C15" s="20">
        <v>12</v>
      </c>
      <c r="D15" s="20">
        <v>11</v>
      </c>
      <c r="E15" s="20">
        <v>9</v>
      </c>
      <c r="F15" s="20">
        <v>13</v>
      </c>
      <c r="G15" s="20">
        <v>11</v>
      </c>
      <c r="H15" s="20">
        <v>11</v>
      </c>
      <c r="I15" s="20">
        <v>6</v>
      </c>
      <c r="J15" s="20">
        <v>15</v>
      </c>
      <c r="K15" s="20">
        <v>4</v>
      </c>
      <c r="L15" s="20">
        <v>12</v>
      </c>
      <c r="M15" s="20">
        <v>11</v>
      </c>
      <c r="N15" s="20">
        <v>3</v>
      </c>
      <c r="O15" s="20">
        <v>14</v>
      </c>
      <c r="P15" s="20">
        <v>9</v>
      </c>
      <c r="Q15" s="20">
        <v>150</v>
      </c>
    </row>
    <row r="16" spans="1:17" x14ac:dyDescent="0.3">
      <c r="A16" s="3" t="s">
        <v>28</v>
      </c>
      <c r="B16" s="20">
        <v>7</v>
      </c>
      <c r="C16" s="20">
        <v>2</v>
      </c>
      <c r="D16" s="20">
        <v>8</v>
      </c>
      <c r="E16" s="20">
        <v>9</v>
      </c>
      <c r="F16" s="20">
        <v>2</v>
      </c>
      <c r="G16" s="20">
        <v>5</v>
      </c>
      <c r="H16" s="20">
        <v>11</v>
      </c>
      <c r="I16" s="20">
        <v>8</v>
      </c>
      <c r="J16" s="20">
        <v>5</v>
      </c>
      <c r="K16" s="20">
        <v>3</v>
      </c>
      <c r="L16" s="20">
        <v>8</v>
      </c>
      <c r="M16" s="20">
        <v>7</v>
      </c>
      <c r="N16" s="20">
        <v>5</v>
      </c>
      <c r="O16" s="20">
        <v>6</v>
      </c>
      <c r="P16" s="20">
        <v>2</v>
      </c>
      <c r="Q16" s="20">
        <v>88</v>
      </c>
    </row>
    <row r="17" spans="1:17" x14ac:dyDescent="0.3">
      <c r="A17" s="3" t="s">
        <v>29</v>
      </c>
      <c r="B17" s="20">
        <v>6</v>
      </c>
      <c r="C17" s="20">
        <v>3</v>
      </c>
      <c r="D17" s="20">
        <v>4</v>
      </c>
      <c r="E17" s="20">
        <v>2</v>
      </c>
      <c r="F17" s="20">
        <v>1</v>
      </c>
      <c r="G17" s="20">
        <v>5</v>
      </c>
      <c r="H17" s="20">
        <v>6</v>
      </c>
      <c r="I17" s="20">
        <v>6</v>
      </c>
      <c r="J17" s="20">
        <v>4</v>
      </c>
      <c r="K17" s="20">
        <v>4</v>
      </c>
      <c r="L17" s="20">
        <v>4</v>
      </c>
      <c r="M17" s="20">
        <v>1</v>
      </c>
      <c r="N17" s="20">
        <v>5</v>
      </c>
      <c r="O17" s="20">
        <v>5</v>
      </c>
      <c r="P17" s="20">
        <v>6</v>
      </c>
      <c r="Q17" s="20">
        <v>62</v>
      </c>
    </row>
    <row r="18" spans="1:17" x14ac:dyDescent="0.3">
      <c r="A18" s="3" t="s">
        <v>30</v>
      </c>
      <c r="B18" s="20">
        <v>4</v>
      </c>
      <c r="C18" s="20">
        <v>5</v>
      </c>
      <c r="D18" s="20">
        <v>4</v>
      </c>
      <c r="E18" s="20">
        <v>2</v>
      </c>
      <c r="F18" s="20">
        <v>4</v>
      </c>
      <c r="G18" s="20">
        <v>5</v>
      </c>
      <c r="H18" s="20">
        <v>2</v>
      </c>
      <c r="I18" s="20">
        <v>2</v>
      </c>
      <c r="J18" s="20">
        <v>1</v>
      </c>
      <c r="K18" s="20">
        <v>3</v>
      </c>
      <c r="L18" s="20">
        <v>3</v>
      </c>
      <c r="M18" s="20">
        <v>3</v>
      </c>
      <c r="N18" s="20">
        <v>2</v>
      </c>
      <c r="O18" s="20">
        <v>4</v>
      </c>
      <c r="P18" s="20">
        <v>2</v>
      </c>
      <c r="Q18" s="20">
        <v>46</v>
      </c>
    </row>
    <row r="19" spans="1:17" x14ac:dyDescent="0.3">
      <c r="A19" s="3" t="s">
        <v>31</v>
      </c>
      <c r="B19" s="20">
        <v>4</v>
      </c>
      <c r="C19" s="20">
        <v>6</v>
      </c>
      <c r="D19" s="20">
        <v>2</v>
      </c>
      <c r="E19" s="20">
        <v>6</v>
      </c>
      <c r="F19" s="20">
        <v>3</v>
      </c>
      <c r="G19" s="20">
        <v>6</v>
      </c>
      <c r="H19" s="20">
        <v>2</v>
      </c>
      <c r="I19" s="20">
        <v>5</v>
      </c>
      <c r="J19" s="20">
        <v>4</v>
      </c>
      <c r="K19" s="20">
        <v>4</v>
      </c>
      <c r="L19" s="20">
        <v>5</v>
      </c>
      <c r="M19" s="20">
        <v>5</v>
      </c>
      <c r="N19" s="20">
        <v>4</v>
      </c>
      <c r="O19" s="20">
        <v>5</v>
      </c>
      <c r="P19" s="20">
        <v>5</v>
      </c>
      <c r="Q19" s="20">
        <v>66</v>
      </c>
    </row>
    <row r="20" spans="1:17" x14ac:dyDescent="0.3">
      <c r="A20" s="3" t="s">
        <v>32</v>
      </c>
      <c r="B20" s="20">
        <v>3</v>
      </c>
      <c r="C20" s="20">
        <v>5</v>
      </c>
      <c r="D20" s="20">
        <v>2</v>
      </c>
      <c r="E20" s="20">
        <v>4</v>
      </c>
      <c r="F20" s="20">
        <v>3</v>
      </c>
      <c r="G20" s="20">
        <v>2</v>
      </c>
      <c r="H20" s="20">
        <v>3</v>
      </c>
      <c r="I20" s="20">
        <v>2</v>
      </c>
      <c r="J20" s="20">
        <v>3</v>
      </c>
      <c r="K20" s="20">
        <v>4</v>
      </c>
      <c r="L20" s="20">
        <v>5</v>
      </c>
      <c r="M20" s="20">
        <v>3</v>
      </c>
      <c r="N20" s="20">
        <v>2</v>
      </c>
      <c r="O20" s="20">
        <v>2</v>
      </c>
      <c r="P20" s="20">
        <v>1</v>
      </c>
      <c r="Q20" s="20">
        <v>44</v>
      </c>
    </row>
    <row r="21" spans="1:17" x14ac:dyDescent="0.3">
      <c r="A21" s="3" t="s">
        <v>33</v>
      </c>
      <c r="B21" s="20">
        <v>4</v>
      </c>
      <c r="C21" s="20">
        <v>3</v>
      </c>
      <c r="D21" s="20">
        <v>5</v>
      </c>
      <c r="E21" s="20">
        <v>3</v>
      </c>
      <c r="F21" s="20">
        <v>3</v>
      </c>
      <c r="G21" s="20">
        <v>4</v>
      </c>
      <c r="H21" s="20">
        <v>3</v>
      </c>
      <c r="I21" s="20">
        <v>4</v>
      </c>
      <c r="J21" s="20">
        <v>2</v>
      </c>
      <c r="K21" s="20">
        <v>4</v>
      </c>
      <c r="L21" s="20">
        <v>3</v>
      </c>
      <c r="M21" s="20">
        <v>3</v>
      </c>
      <c r="N21" s="20">
        <v>3</v>
      </c>
      <c r="O21" s="20">
        <v>3</v>
      </c>
      <c r="P21" s="20">
        <v>5</v>
      </c>
      <c r="Q21" s="20">
        <v>52</v>
      </c>
    </row>
    <row r="22" spans="1:17" x14ac:dyDescent="0.3">
      <c r="A22" s="3" t="s">
        <v>34</v>
      </c>
      <c r="B22" s="20">
        <v>2</v>
      </c>
      <c r="C22" s="20">
        <v>2</v>
      </c>
      <c r="D22" s="20">
        <v>2</v>
      </c>
      <c r="E22" s="20">
        <v>1</v>
      </c>
      <c r="F22" s="20">
        <v>1</v>
      </c>
      <c r="G22" s="20">
        <v>2</v>
      </c>
      <c r="H22" s="20">
        <v>2</v>
      </c>
      <c r="I22" s="20">
        <v>1</v>
      </c>
      <c r="J22" s="20">
        <v>1</v>
      </c>
      <c r="K22" s="20">
        <v>0</v>
      </c>
      <c r="L22" s="20">
        <v>2</v>
      </c>
      <c r="M22" s="20">
        <v>0</v>
      </c>
      <c r="N22" s="20">
        <v>3</v>
      </c>
      <c r="O22" s="20">
        <v>2</v>
      </c>
      <c r="P22" s="20">
        <v>1</v>
      </c>
      <c r="Q22" s="20">
        <v>22</v>
      </c>
    </row>
    <row r="23" spans="1:17" x14ac:dyDescent="0.3">
      <c r="A23" s="3" t="s">
        <v>35</v>
      </c>
      <c r="B23" s="20">
        <v>0</v>
      </c>
      <c r="C23" s="20">
        <v>0</v>
      </c>
      <c r="D23" s="20">
        <v>2</v>
      </c>
      <c r="E23" s="20">
        <v>0</v>
      </c>
      <c r="F23" s="20">
        <v>2</v>
      </c>
      <c r="G23" s="20">
        <v>2</v>
      </c>
      <c r="H23" s="20">
        <v>1</v>
      </c>
      <c r="I23" s="20">
        <v>2</v>
      </c>
      <c r="J23" s="20">
        <v>1</v>
      </c>
      <c r="K23" s="20">
        <v>2</v>
      </c>
      <c r="L23" s="20">
        <v>2</v>
      </c>
      <c r="M23" s="20">
        <v>1</v>
      </c>
      <c r="N23" s="20">
        <v>2</v>
      </c>
      <c r="O23" s="20">
        <v>1</v>
      </c>
      <c r="P23" s="20">
        <v>2</v>
      </c>
      <c r="Q23" s="20">
        <v>20</v>
      </c>
    </row>
    <row r="24" spans="1:17" x14ac:dyDescent="0.3">
      <c r="A24" s="3" t="s">
        <v>36</v>
      </c>
      <c r="B24" s="20">
        <v>2</v>
      </c>
      <c r="C24" s="20">
        <v>1</v>
      </c>
      <c r="D24" s="20">
        <v>0</v>
      </c>
      <c r="E24" s="20">
        <v>2</v>
      </c>
      <c r="F24" s="20">
        <v>0</v>
      </c>
      <c r="G24" s="20">
        <v>0</v>
      </c>
      <c r="H24" s="20">
        <v>0</v>
      </c>
      <c r="I24" s="20">
        <v>1</v>
      </c>
      <c r="J24" s="20">
        <v>0</v>
      </c>
      <c r="K24" s="20">
        <v>1</v>
      </c>
      <c r="L24" s="20">
        <v>0</v>
      </c>
      <c r="M24" s="20">
        <v>0</v>
      </c>
      <c r="N24" s="20">
        <v>2</v>
      </c>
      <c r="O24" s="20">
        <v>1</v>
      </c>
      <c r="P24" s="20">
        <v>0</v>
      </c>
      <c r="Q24" s="20">
        <v>10</v>
      </c>
    </row>
    <row r="25" spans="1:17" x14ac:dyDescent="0.3">
      <c r="A25" s="3" t="s">
        <v>5</v>
      </c>
      <c r="B25" s="20">
        <v>14</v>
      </c>
      <c r="C25" s="20">
        <v>10</v>
      </c>
      <c r="D25" s="20">
        <v>4</v>
      </c>
      <c r="E25" s="20">
        <v>8</v>
      </c>
      <c r="F25" s="20">
        <v>2</v>
      </c>
      <c r="G25" s="20">
        <v>6</v>
      </c>
      <c r="H25" s="20">
        <v>11</v>
      </c>
      <c r="I25" s="20">
        <v>13</v>
      </c>
      <c r="J25" s="20">
        <v>14</v>
      </c>
      <c r="K25" s="20">
        <v>2</v>
      </c>
      <c r="L25" s="20">
        <v>11</v>
      </c>
      <c r="M25" s="20">
        <v>3</v>
      </c>
      <c r="N25" s="20">
        <v>8</v>
      </c>
      <c r="O25" s="20">
        <v>10</v>
      </c>
      <c r="P25" s="20">
        <v>12</v>
      </c>
      <c r="Q25" s="20">
        <v>128</v>
      </c>
    </row>
    <row r="26" spans="1:17" x14ac:dyDescent="0.3">
      <c r="A26" s="3" t="s">
        <v>6</v>
      </c>
      <c r="B26" s="20">
        <v>9</v>
      </c>
      <c r="C26" s="20">
        <v>7</v>
      </c>
      <c r="D26" s="20">
        <v>4</v>
      </c>
      <c r="E26" s="20">
        <v>8</v>
      </c>
      <c r="F26" s="20">
        <v>5</v>
      </c>
      <c r="G26" s="20">
        <v>5</v>
      </c>
      <c r="H26" s="20">
        <v>1</v>
      </c>
      <c r="I26" s="20">
        <v>6</v>
      </c>
      <c r="J26" s="20">
        <v>6</v>
      </c>
      <c r="K26" s="20">
        <v>5</v>
      </c>
      <c r="L26" s="20">
        <v>6</v>
      </c>
      <c r="M26" s="20">
        <v>6</v>
      </c>
      <c r="N26" s="20">
        <v>5</v>
      </c>
      <c r="O26" s="20">
        <v>6</v>
      </c>
      <c r="P26" s="20">
        <v>5</v>
      </c>
      <c r="Q26" s="20">
        <v>84</v>
      </c>
    </row>
    <row r="27" spans="1:17" x14ac:dyDescent="0.3">
      <c r="A27" s="3" t="s">
        <v>7</v>
      </c>
      <c r="B27" s="20">
        <v>6</v>
      </c>
      <c r="C27" s="20">
        <v>6</v>
      </c>
      <c r="D27" s="20">
        <v>4</v>
      </c>
      <c r="E27" s="20">
        <v>2</v>
      </c>
      <c r="F27" s="20">
        <v>4</v>
      </c>
      <c r="G27" s="20">
        <v>3</v>
      </c>
      <c r="H27" s="20">
        <v>6</v>
      </c>
      <c r="I27" s="20">
        <v>6</v>
      </c>
      <c r="J27" s="20">
        <v>6</v>
      </c>
      <c r="K27" s="20">
        <v>3</v>
      </c>
      <c r="L27" s="20">
        <v>5</v>
      </c>
      <c r="M27" s="20">
        <v>2</v>
      </c>
      <c r="N27" s="20">
        <v>6</v>
      </c>
      <c r="O27" s="20">
        <v>5</v>
      </c>
      <c r="P27" s="20">
        <v>3</v>
      </c>
      <c r="Q27" s="20">
        <v>67</v>
      </c>
    </row>
    <row r="28" spans="1:17" x14ac:dyDescent="0.3">
      <c r="A28" s="3" t="s">
        <v>8</v>
      </c>
      <c r="B28" s="20">
        <v>5</v>
      </c>
      <c r="C28" s="20">
        <v>5</v>
      </c>
      <c r="D28" s="20">
        <v>4</v>
      </c>
      <c r="E28" s="20">
        <v>5</v>
      </c>
      <c r="F28" s="20">
        <v>2</v>
      </c>
      <c r="G28" s="20">
        <v>5</v>
      </c>
      <c r="H28" s="20">
        <v>3</v>
      </c>
      <c r="I28" s="20">
        <v>4</v>
      </c>
      <c r="J28" s="20">
        <v>6</v>
      </c>
      <c r="K28" s="20">
        <v>4</v>
      </c>
      <c r="L28" s="20">
        <v>3</v>
      </c>
      <c r="M28" s="20">
        <v>5</v>
      </c>
      <c r="N28" s="20">
        <v>6</v>
      </c>
      <c r="O28" s="20">
        <v>2</v>
      </c>
      <c r="P28" s="20">
        <v>4</v>
      </c>
      <c r="Q28" s="20">
        <v>63</v>
      </c>
    </row>
    <row r="29" spans="1:17" x14ac:dyDescent="0.3">
      <c r="A29" s="3" t="s">
        <v>9</v>
      </c>
      <c r="B29" s="20">
        <v>2</v>
      </c>
      <c r="C29" s="20">
        <v>1</v>
      </c>
      <c r="D29" s="20">
        <v>3</v>
      </c>
      <c r="E29" s="20">
        <v>2</v>
      </c>
      <c r="F29" s="20">
        <v>2</v>
      </c>
      <c r="G29" s="20">
        <v>4</v>
      </c>
      <c r="H29" s="20">
        <v>3</v>
      </c>
      <c r="I29" s="20">
        <v>5</v>
      </c>
      <c r="J29" s="20">
        <v>4</v>
      </c>
      <c r="K29" s="20">
        <v>3</v>
      </c>
      <c r="L29" s="20">
        <v>3</v>
      </c>
      <c r="M29" s="20">
        <v>3</v>
      </c>
      <c r="N29" s="20">
        <v>4</v>
      </c>
      <c r="O29" s="20">
        <v>3</v>
      </c>
      <c r="P29" s="20">
        <v>2</v>
      </c>
      <c r="Q29" s="20">
        <v>44</v>
      </c>
    </row>
    <row r="30" spans="1:17" x14ac:dyDescent="0.3">
      <c r="A30" s="3" t="s">
        <v>10</v>
      </c>
      <c r="B30" s="20">
        <v>2</v>
      </c>
      <c r="C30" s="20">
        <v>2</v>
      </c>
      <c r="D30" s="20">
        <v>1</v>
      </c>
      <c r="E30" s="20">
        <v>1</v>
      </c>
      <c r="F30" s="20">
        <v>2</v>
      </c>
      <c r="G30" s="20">
        <v>1</v>
      </c>
      <c r="H30" s="20">
        <v>2</v>
      </c>
      <c r="I30" s="20">
        <v>2</v>
      </c>
      <c r="J30" s="20">
        <v>1</v>
      </c>
      <c r="K30" s="20">
        <v>3</v>
      </c>
      <c r="L30" s="20">
        <v>2</v>
      </c>
      <c r="M30" s="20">
        <v>2</v>
      </c>
      <c r="N30" s="20">
        <v>2</v>
      </c>
      <c r="O30" s="20">
        <v>2</v>
      </c>
      <c r="P30" s="20">
        <v>2</v>
      </c>
      <c r="Q30" s="20">
        <v>27</v>
      </c>
    </row>
    <row r="31" spans="1:17" x14ac:dyDescent="0.3">
      <c r="A31" s="3" t="s">
        <v>11</v>
      </c>
      <c r="B31" s="20">
        <v>2</v>
      </c>
      <c r="C31" s="20">
        <v>2</v>
      </c>
      <c r="D31" s="20">
        <v>3</v>
      </c>
      <c r="E31" s="20">
        <v>2</v>
      </c>
      <c r="F31" s="20">
        <v>2</v>
      </c>
      <c r="G31" s="20">
        <v>1</v>
      </c>
      <c r="H31" s="20">
        <v>2</v>
      </c>
      <c r="I31" s="20">
        <v>2</v>
      </c>
      <c r="J31" s="20">
        <v>2</v>
      </c>
      <c r="K31" s="20">
        <v>1</v>
      </c>
      <c r="L31" s="20">
        <v>2</v>
      </c>
      <c r="M31" s="20">
        <v>1</v>
      </c>
      <c r="N31" s="20">
        <v>2</v>
      </c>
      <c r="O31" s="20">
        <v>2</v>
      </c>
      <c r="P31" s="20">
        <v>2</v>
      </c>
      <c r="Q31" s="20">
        <v>28</v>
      </c>
    </row>
    <row r="32" spans="1:17" x14ac:dyDescent="0.3">
      <c r="A32" s="3" t="s">
        <v>12</v>
      </c>
      <c r="B32" s="20">
        <v>1</v>
      </c>
      <c r="C32" s="20">
        <v>0</v>
      </c>
      <c r="D32" s="20">
        <v>0</v>
      </c>
      <c r="E32" s="20">
        <v>1</v>
      </c>
      <c r="F32" s="20">
        <v>2</v>
      </c>
      <c r="G32" s="20">
        <v>2</v>
      </c>
      <c r="H32" s="20">
        <v>2</v>
      </c>
      <c r="I32" s="20">
        <v>1</v>
      </c>
      <c r="J32" s="20">
        <v>1</v>
      </c>
      <c r="K32" s="20">
        <v>1</v>
      </c>
      <c r="L32" s="20">
        <v>0</v>
      </c>
      <c r="M32" s="20">
        <v>0</v>
      </c>
      <c r="N32" s="20">
        <v>0</v>
      </c>
      <c r="O32" s="20">
        <v>1</v>
      </c>
      <c r="P32" s="20">
        <v>0</v>
      </c>
      <c r="Q32" s="20">
        <v>12</v>
      </c>
    </row>
    <row r="33" spans="1:17" x14ac:dyDescent="0.3">
      <c r="A33" s="3" t="s">
        <v>14</v>
      </c>
      <c r="B33" s="20">
        <v>1</v>
      </c>
      <c r="C33" s="20">
        <v>2</v>
      </c>
      <c r="D33" s="20">
        <v>0</v>
      </c>
      <c r="E33" s="20">
        <v>1</v>
      </c>
      <c r="F33" s="20">
        <v>1</v>
      </c>
      <c r="G33" s="20">
        <v>1</v>
      </c>
      <c r="H33" s="20">
        <v>2</v>
      </c>
      <c r="I33" s="20">
        <v>1</v>
      </c>
      <c r="J33" s="20">
        <v>1</v>
      </c>
      <c r="K33" s="20">
        <v>2</v>
      </c>
      <c r="L33" s="20">
        <v>2</v>
      </c>
      <c r="M33" s="20">
        <v>2</v>
      </c>
      <c r="N33" s="20">
        <v>1</v>
      </c>
      <c r="O33" s="20">
        <v>1</v>
      </c>
      <c r="P33" s="20">
        <v>2</v>
      </c>
      <c r="Q33" s="20">
        <v>20</v>
      </c>
    </row>
    <row r="34" spans="1:17" x14ac:dyDescent="0.3">
      <c r="A34" s="3" t="s">
        <v>16</v>
      </c>
      <c r="B34" s="20">
        <v>2</v>
      </c>
      <c r="C34" s="20">
        <v>2</v>
      </c>
      <c r="D34" s="20">
        <v>1</v>
      </c>
      <c r="E34" s="20">
        <v>1</v>
      </c>
      <c r="F34" s="20">
        <v>1</v>
      </c>
      <c r="G34" s="20">
        <v>1</v>
      </c>
      <c r="H34" s="20">
        <v>2</v>
      </c>
      <c r="I34" s="20">
        <v>0</v>
      </c>
      <c r="J34" s="20">
        <v>0</v>
      </c>
      <c r="K34" s="20">
        <v>1</v>
      </c>
      <c r="L34" s="20">
        <v>2</v>
      </c>
      <c r="M34" s="20">
        <v>2</v>
      </c>
      <c r="N34" s="20">
        <v>1</v>
      </c>
      <c r="O34" s="20">
        <v>1</v>
      </c>
      <c r="P34" s="20">
        <v>1</v>
      </c>
      <c r="Q34" s="20">
        <v>18</v>
      </c>
    </row>
    <row r="35" spans="1:17" x14ac:dyDescent="0.3">
      <c r="A35" s="3" t="s">
        <v>104</v>
      </c>
      <c r="B35" s="20">
        <v>126</v>
      </c>
      <c r="C35" s="20">
        <v>137</v>
      </c>
      <c r="D35" s="20">
        <v>128</v>
      </c>
      <c r="E35" s="20">
        <v>139</v>
      </c>
      <c r="F35" s="20">
        <v>103</v>
      </c>
      <c r="G35" s="20">
        <v>109</v>
      </c>
      <c r="H35" s="20">
        <v>135</v>
      </c>
      <c r="I35" s="20">
        <v>113</v>
      </c>
      <c r="J35" s="20">
        <v>140</v>
      </c>
      <c r="K35" s="20">
        <v>111</v>
      </c>
      <c r="L35" s="20">
        <v>128</v>
      </c>
      <c r="M35" s="20">
        <v>105</v>
      </c>
      <c r="N35" s="20">
        <v>118</v>
      </c>
      <c r="O35" s="20">
        <v>131</v>
      </c>
      <c r="P35" s="20">
        <v>107</v>
      </c>
      <c r="Q35" s="20">
        <v>1830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FCD8-BBCF-4CAA-8AF0-A2A6716083EB}">
  <dimension ref="A3:D19"/>
  <sheetViews>
    <sheetView workbookViewId="0">
      <selection activeCell="H18" sqref="H18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4" x14ac:dyDescent="0.3">
      <c r="A3" s="5" t="s">
        <v>102</v>
      </c>
      <c r="B3" t="s">
        <v>128</v>
      </c>
    </row>
    <row r="4" spans="1:4" x14ac:dyDescent="0.3">
      <c r="A4" s="16">
        <v>44287</v>
      </c>
      <c r="B4" s="20">
        <v>478</v>
      </c>
    </row>
    <row r="5" spans="1:4" x14ac:dyDescent="0.3">
      <c r="A5" s="16">
        <v>44288</v>
      </c>
      <c r="B5" s="20">
        <v>487</v>
      </c>
      <c r="C5">
        <f>(B5-B4)/100</f>
        <v>0.09</v>
      </c>
      <c r="D5" t="str">
        <f t="shared" ref="D5:D15" si="0">TEXT(A5,"dddd")</f>
        <v>Friday</v>
      </c>
    </row>
    <row r="6" spans="1:4" x14ac:dyDescent="0.3">
      <c r="A6" s="16">
        <v>44289</v>
      </c>
      <c r="B6" s="20">
        <v>502</v>
      </c>
      <c r="C6">
        <f>(B6-B5)/100</f>
        <v>0.15</v>
      </c>
      <c r="D6" t="str">
        <f t="shared" si="0"/>
        <v>Saturday</v>
      </c>
    </row>
    <row r="7" spans="1:4" x14ac:dyDescent="0.3">
      <c r="A7" s="16">
        <v>44290</v>
      </c>
      <c r="B7" s="20">
        <v>518</v>
      </c>
      <c r="C7">
        <f t="shared" ref="C6:C17" si="1">(B7-B6)/100</f>
        <v>0.16</v>
      </c>
      <c r="D7" t="str">
        <f t="shared" si="0"/>
        <v>Sunday</v>
      </c>
    </row>
    <row r="8" spans="1:4" x14ac:dyDescent="0.3">
      <c r="A8" s="16">
        <v>44291</v>
      </c>
      <c r="B8" s="20">
        <v>500</v>
      </c>
      <c r="C8">
        <f t="shared" si="1"/>
        <v>-0.18</v>
      </c>
      <c r="D8" t="str">
        <f t="shared" si="0"/>
        <v>Monday</v>
      </c>
    </row>
    <row r="9" spans="1:4" x14ac:dyDescent="0.3">
      <c r="A9" s="16">
        <v>44292</v>
      </c>
      <c r="B9" s="20">
        <v>505</v>
      </c>
      <c r="C9">
        <f t="shared" si="1"/>
        <v>0.05</v>
      </c>
      <c r="D9" t="str">
        <f t="shared" si="0"/>
        <v>Tuesday</v>
      </c>
    </row>
    <row r="10" spans="1:4" x14ac:dyDescent="0.3">
      <c r="A10" s="16">
        <v>44293</v>
      </c>
      <c r="B10" s="20">
        <v>504</v>
      </c>
      <c r="C10">
        <f t="shared" si="1"/>
        <v>-0.01</v>
      </c>
      <c r="D10" t="str">
        <f t="shared" si="0"/>
        <v>Wednesday</v>
      </c>
    </row>
    <row r="11" spans="1:4" x14ac:dyDescent="0.3">
      <c r="A11" s="16">
        <v>44294</v>
      </c>
      <c r="B11" s="20">
        <v>483</v>
      </c>
      <c r="C11">
        <f t="shared" si="1"/>
        <v>-0.21</v>
      </c>
      <c r="D11" t="str">
        <f t="shared" si="0"/>
        <v>Thursday</v>
      </c>
    </row>
    <row r="12" spans="1:4" x14ac:dyDescent="0.3">
      <c r="A12" s="16">
        <v>44295</v>
      </c>
      <c r="B12" s="20">
        <v>497</v>
      </c>
      <c r="C12">
        <f t="shared" si="1"/>
        <v>0.14000000000000001</v>
      </c>
      <c r="D12" t="str">
        <f t="shared" si="0"/>
        <v>Friday</v>
      </c>
    </row>
    <row r="13" spans="1:4" x14ac:dyDescent="0.3">
      <c r="A13" s="16">
        <v>44296</v>
      </c>
      <c r="B13" s="20">
        <v>493</v>
      </c>
      <c r="C13">
        <f t="shared" si="1"/>
        <v>-0.04</v>
      </c>
      <c r="D13" t="str">
        <f t="shared" si="0"/>
        <v>Saturday</v>
      </c>
    </row>
    <row r="14" spans="1:4" x14ac:dyDescent="0.3">
      <c r="A14" s="16">
        <v>44297</v>
      </c>
      <c r="B14" s="20">
        <v>493</v>
      </c>
      <c r="C14">
        <f t="shared" si="1"/>
        <v>0</v>
      </c>
      <c r="D14" t="str">
        <f t="shared" si="0"/>
        <v>Sunday</v>
      </c>
    </row>
    <row r="15" spans="1:4" x14ac:dyDescent="0.3">
      <c r="A15" s="16">
        <v>44298</v>
      </c>
      <c r="B15" s="20">
        <v>475</v>
      </c>
      <c r="C15">
        <f t="shared" si="1"/>
        <v>-0.18</v>
      </c>
      <c r="D15" t="str">
        <f t="shared" si="0"/>
        <v>Monday</v>
      </c>
    </row>
    <row r="16" spans="1:4" x14ac:dyDescent="0.3">
      <c r="A16" s="16">
        <v>44299</v>
      </c>
      <c r="B16" s="20">
        <v>508</v>
      </c>
      <c r="C16">
        <f t="shared" si="1"/>
        <v>0.33</v>
      </c>
      <c r="D16" t="str">
        <f>TEXT(A16,"dddd")</f>
        <v>Tuesday</v>
      </c>
    </row>
    <row r="17" spans="1:4" x14ac:dyDescent="0.3">
      <c r="A17" s="16">
        <v>44300</v>
      </c>
      <c r="B17" s="20">
        <v>498</v>
      </c>
      <c r="C17">
        <f t="shared" si="1"/>
        <v>-0.1</v>
      </c>
      <c r="D17" t="str">
        <f>TEXT(A17,"dddd")</f>
        <v>Wednesday</v>
      </c>
    </row>
    <row r="18" spans="1:4" x14ac:dyDescent="0.3">
      <c r="A18" s="16">
        <v>44301</v>
      </c>
      <c r="B18" s="20">
        <v>497</v>
      </c>
    </row>
    <row r="19" spans="1:4" x14ac:dyDescent="0.3">
      <c r="A19" s="16" t="s">
        <v>104</v>
      </c>
      <c r="B19" s="20">
        <v>7438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FF93-9835-4900-BB81-218983BFFAAD}">
  <dimension ref="A1:G46"/>
  <sheetViews>
    <sheetView workbookViewId="0">
      <selection activeCell="E10" sqref="E10"/>
    </sheetView>
  </sheetViews>
  <sheetFormatPr defaultRowHeight="14.4" x14ac:dyDescent="0.3"/>
  <cols>
    <col min="4" max="4" width="12.88671875" customWidth="1"/>
    <col min="5" max="5" width="14" customWidth="1"/>
    <col min="6" max="6" width="11" customWidth="1"/>
  </cols>
  <sheetData>
    <row r="1" spans="1:7" x14ac:dyDescent="0.3">
      <c r="A1" t="s">
        <v>42</v>
      </c>
      <c r="B1" t="s">
        <v>1</v>
      </c>
      <c r="C1" t="s">
        <v>37</v>
      </c>
      <c r="D1" t="s">
        <v>114</v>
      </c>
      <c r="E1" t="s">
        <v>113</v>
      </c>
      <c r="F1" t="s">
        <v>109</v>
      </c>
      <c r="G1" t="s">
        <v>115</v>
      </c>
    </row>
    <row r="2" spans="1:7" x14ac:dyDescent="0.3">
      <c r="A2" s="4">
        <v>44301</v>
      </c>
      <c r="B2" t="s">
        <v>26</v>
      </c>
      <c r="C2" t="s">
        <v>40</v>
      </c>
      <c r="D2">
        <v>3</v>
      </c>
      <c r="E2">
        <v>649</v>
      </c>
      <c r="F2">
        <v>1947</v>
      </c>
      <c r="G2" t="s">
        <v>120</v>
      </c>
    </row>
    <row r="3" spans="1:7" x14ac:dyDescent="0.3">
      <c r="A3" s="4">
        <v>44301</v>
      </c>
      <c r="B3" t="s">
        <v>26</v>
      </c>
      <c r="C3" t="s">
        <v>39</v>
      </c>
      <c r="D3">
        <v>0</v>
      </c>
      <c r="E3">
        <v>649</v>
      </c>
      <c r="F3">
        <v>0</v>
      </c>
      <c r="G3" t="s">
        <v>120</v>
      </c>
    </row>
    <row r="4" spans="1:7" x14ac:dyDescent="0.3">
      <c r="A4" s="4">
        <v>44301</v>
      </c>
      <c r="B4" t="s">
        <v>26</v>
      </c>
      <c r="C4" t="s">
        <v>38</v>
      </c>
      <c r="D4">
        <v>2</v>
      </c>
      <c r="E4">
        <v>649</v>
      </c>
      <c r="F4">
        <v>1298</v>
      </c>
      <c r="G4" t="s">
        <v>120</v>
      </c>
    </row>
    <row r="5" spans="1:7" x14ac:dyDescent="0.3">
      <c r="A5" s="4">
        <v>44300</v>
      </c>
      <c r="B5" t="s">
        <v>26</v>
      </c>
      <c r="C5" t="s">
        <v>40</v>
      </c>
      <c r="D5">
        <v>2</v>
      </c>
      <c r="E5">
        <v>649</v>
      </c>
      <c r="F5">
        <v>1298</v>
      </c>
      <c r="G5" t="s">
        <v>119</v>
      </c>
    </row>
    <row r="6" spans="1:7" x14ac:dyDescent="0.3">
      <c r="A6" s="4">
        <v>44300</v>
      </c>
      <c r="B6" t="s">
        <v>26</v>
      </c>
      <c r="C6" t="s">
        <v>39</v>
      </c>
      <c r="D6">
        <v>0</v>
      </c>
      <c r="E6">
        <v>649</v>
      </c>
      <c r="F6">
        <v>0</v>
      </c>
      <c r="G6" t="s">
        <v>119</v>
      </c>
    </row>
    <row r="7" spans="1:7" x14ac:dyDescent="0.3">
      <c r="A7" s="4">
        <v>44300</v>
      </c>
      <c r="B7" t="s">
        <v>26</v>
      </c>
      <c r="C7" t="s">
        <v>38</v>
      </c>
      <c r="D7">
        <v>1</v>
      </c>
      <c r="E7">
        <v>649</v>
      </c>
      <c r="F7">
        <v>649</v>
      </c>
      <c r="G7" t="s">
        <v>119</v>
      </c>
    </row>
    <row r="8" spans="1:7" x14ac:dyDescent="0.3">
      <c r="A8" s="4">
        <v>44299</v>
      </c>
      <c r="B8" t="s">
        <v>26</v>
      </c>
      <c r="C8" t="s">
        <v>40</v>
      </c>
      <c r="D8">
        <v>2</v>
      </c>
      <c r="E8">
        <v>649</v>
      </c>
      <c r="F8">
        <v>1298</v>
      </c>
      <c r="G8" t="s">
        <v>118</v>
      </c>
    </row>
    <row r="9" spans="1:7" x14ac:dyDescent="0.3">
      <c r="A9" s="4">
        <v>44299</v>
      </c>
      <c r="B9" t="s">
        <v>26</v>
      </c>
      <c r="C9" t="s">
        <v>39</v>
      </c>
      <c r="D9">
        <v>0</v>
      </c>
      <c r="E9">
        <v>649</v>
      </c>
      <c r="F9">
        <v>0</v>
      </c>
      <c r="G9" t="s">
        <v>118</v>
      </c>
    </row>
    <row r="10" spans="1:7" x14ac:dyDescent="0.3">
      <c r="A10" s="4">
        <v>44299</v>
      </c>
      <c r="B10" t="s">
        <v>26</v>
      </c>
      <c r="C10" t="s">
        <v>38</v>
      </c>
      <c r="D10">
        <v>0</v>
      </c>
      <c r="E10">
        <v>649</v>
      </c>
      <c r="F10">
        <v>0</v>
      </c>
      <c r="G10" t="s">
        <v>118</v>
      </c>
    </row>
    <row r="11" spans="1:7" x14ac:dyDescent="0.3">
      <c r="A11" s="4">
        <v>44298</v>
      </c>
      <c r="B11" t="s">
        <v>26</v>
      </c>
      <c r="C11" t="s">
        <v>40</v>
      </c>
      <c r="D11">
        <v>3</v>
      </c>
      <c r="E11">
        <v>649</v>
      </c>
      <c r="F11">
        <v>1947</v>
      </c>
      <c r="G11" t="s">
        <v>117</v>
      </c>
    </row>
    <row r="12" spans="1:7" x14ac:dyDescent="0.3">
      <c r="A12" s="4">
        <v>44298</v>
      </c>
      <c r="B12" t="s">
        <v>26</v>
      </c>
      <c r="C12" t="s">
        <v>39</v>
      </c>
      <c r="D12">
        <v>0</v>
      </c>
      <c r="E12">
        <v>649</v>
      </c>
      <c r="F12">
        <v>0</v>
      </c>
      <c r="G12" t="s">
        <v>117</v>
      </c>
    </row>
    <row r="13" spans="1:7" x14ac:dyDescent="0.3">
      <c r="A13" s="4">
        <v>44298</v>
      </c>
      <c r="B13" t="s">
        <v>26</v>
      </c>
      <c r="C13" t="s">
        <v>38</v>
      </c>
      <c r="D13">
        <v>2</v>
      </c>
      <c r="E13">
        <v>649</v>
      </c>
      <c r="F13">
        <v>1298</v>
      </c>
      <c r="G13" t="s">
        <v>117</v>
      </c>
    </row>
    <row r="14" spans="1:7" x14ac:dyDescent="0.3">
      <c r="A14" s="4">
        <v>44297</v>
      </c>
      <c r="B14" t="s">
        <v>26</v>
      </c>
      <c r="C14" t="s">
        <v>40</v>
      </c>
      <c r="D14">
        <v>2</v>
      </c>
      <c r="E14">
        <v>649</v>
      </c>
      <c r="F14">
        <v>1298</v>
      </c>
      <c r="G14" t="s">
        <v>116</v>
      </c>
    </row>
    <row r="15" spans="1:7" x14ac:dyDescent="0.3">
      <c r="A15" s="4">
        <v>44297</v>
      </c>
      <c r="B15" t="s">
        <v>26</v>
      </c>
      <c r="C15" t="s">
        <v>39</v>
      </c>
      <c r="D15">
        <v>0</v>
      </c>
      <c r="E15">
        <v>649</v>
      </c>
      <c r="F15">
        <v>0</v>
      </c>
      <c r="G15" t="s">
        <v>116</v>
      </c>
    </row>
    <row r="16" spans="1:7" x14ac:dyDescent="0.3">
      <c r="A16" s="4">
        <v>44297</v>
      </c>
      <c r="B16" t="s">
        <v>26</v>
      </c>
      <c r="C16" t="s">
        <v>38</v>
      </c>
      <c r="D16">
        <v>0</v>
      </c>
      <c r="E16">
        <v>649</v>
      </c>
      <c r="F16">
        <v>0</v>
      </c>
      <c r="G16" t="s">
        <v>116</v>
      </c>
    </row>
    <row r="17" spans="1:7" x14ac:dyDescent="0.3">
      <c r="A17" s="4">
        <v>44296</v>
      </c>
      <c r="B17" t="s">
        <v>26</v>
      </c>
      <c r="C17" t="s">
        <v>40</v>
      </c>
      <c r="D17">
        <v>1</v>
      </c>
      <c r="E17">
        <v>649</v>
      </c>
      <c r="F17">
        <v>649</v>
      </c>
      <c r="G17" t="s">
        <v>122</v>
      </c>
    </row>
    <row r="18" spans="1:7" x14ac:dyDescent="0.3">
      <c r="A18" s="4">
        <v>44296</v>
      </c>
      <c r="B18" t="s">
        <v>26</v>
      </c>
      <c r="C18" t="s">
        <v>39</v>
      </c>
      <c r="D18">
        <v>2</v>
      </c>
      <c r="E18">
        <v>649</v>
      </c>
      <c r="F18">
        <v>1298</v>
      </c>
      <c r="G18" t="s">
        <v>122</v>
      </c>
    </row>
    <row r="19" spans="1:7" x14ac:dyDescent="0.3">
      <c r="A19" s="4">
        <v>44296</v>
      </c>
      <c r="B19" t="s">
        <v>26</v>
      </c>
      <c r="C19" t="s">
        <v>38</v>
      </c>
      <c r="D19">
        <v>1</v>
      </c>
      <c r="E19">
        <v>649</v>
      </c>
      <c r="F19">
        <v>649</v>
      </c>
      <c r="G19" t="s">
        <v>122</v>
      </c>
    </row>
    <row r="20" spans="1:7" x14ac:dyDescent="0.3">
      <c r="A20" s="4">
        <v>44295</v>
      </c>
      <c r="B20" t="s">
        <v>26</v>
      </c>
      <c r="C20" t="s">
        <v>40</v>
      </c>
      <c r="D20">
        <v>0</v>
      </c>
      <c r="E20">
        <v>649</v>
      </c>
      <c r="F20">
        <v>0</v>
      </c>
      <c r="G20" t="s">
        <v>121</v>
      </c>
    </row>
    <row r="21" spans="1:7" x14ac:dyDescent="0.3">
      <c r="A21" s="4">
        <v>44287</v>
      </c>
      <c r="B21" t="s">
        <v>26</v>
      </c>
      <c r="C21" t="s">
        <v>38</v>
      </c>
      <c r="D21">
        <v>2</v>
      </c>
      <c r="E21">
        <v>649</v>
      </c>
      <c r="F21">
        <v>1298</v>
      </c>
      <c r="G21" t="s">
        <v>120</v>
      </c>
    </row>
    <row r="22" spans="1:7" x14ac:dyDescent="0.3">
      <c r="A22" s="4">
        <v>44295</v>
      </c>
      <c r="B22" t="s">
        <v>26</v>
      </c>
      <c r="C22" t="s">
        <v>39</v>
      </c>
      <c r="D22">
        <v>0</v>
      </c>
      <c r="E22">
        <v>649</v>
      </c>
      <c r="F22">
        <v>0</v>
      </c>
      <c r="G22" t="s">
        <v>121</v>
      </c>
    </row>
    <row r="23" spans="1:7" x14ac:dyDescent="0.3">
      <c r="A23" s="4">
        <v>44295</v>
      </c>
      <c r="B23" t="s">
        <v>26</v>
      </c>
      <c r="C23" t="s">
        <v>38</v>
      </c>
      <c r="D23">
        <v>0</v>
      </c>
      <c r="E23">
        <v>649</v>
      </c>
      <c r="F23">
        <v>0</v>
      </c>
      <c r="G23" t="s">
        <v>121</v>
      </c>
    </row>
    <row r="24" spans="1:7" x14ac:dyDescent="0.3">
      <c r="A24" s="4">
        <v>44294</v>
      </c>
      <c r="B24" t="s">
        <v>26</v>
      </c>
      <c r="C24" t="s">
        <v>40</v>
      </c>
      <c r="D24">
        <v>2</v>
      </c>
      <c r="E24">
        <v>649</v>
      </c>
      <c r="F24">
        <v>1298</v>
      </c>
      <c r="G24" t="s">
        <v>120</v>
      </c>
    </row>
    <row r="25" spans="1:7" x14ac:dyDescent="0.3">
      <c r="A25" s="4">
        <v>44294</v>
      </c>
      <c r="B25" t="s">
        <v>26</v>
      </c>
      <c r="C25" t="s">
        <v>39</v>
      </c>
      <c r="D25">
        <v>0</v>
      </c>
      <c r="E25">
        <v>649</v>
      </c>
      <c r="F25">
        <v>0</v>
      </c>
      <c r="G25" t="s">
        <v>120</v>
      </c>
    </row>
    <row r="26" spans="1:7" x14ac:dyDescent="0.3">
      <c r="A26" s="4">
        <v>44294</v>
      </c>
      <c r="B26" t="s">
        <v>26</v>
      </c>
      <c r="C26" t="s">
        <v>38</v>
      </c>
      <c r="D26">
        <v>1</v>
      </c>
      <c r="E26">
        <v>649</v>
      </c>
      <c r="F26">
        <v>649</v>
      </c>
      <c r="G26" t="s">
        <v>120</v>
      </c>
    </row>
    <row r="27" spans="1:7" x14ac:dyDescent="0.3">
      <c r="A27" s="4">
        <v>44293</v>
      </c>
      <c r="B27" t="s">
        <v>26</v>
      </c>
      <c r="C27" t="s">
        <v>40</v>
      </c>
      <c r="D27">
        <v>2</v>
      </c>
      <c r="E27">
        <v>649</v>
      </c>
      <c r="F27">
        <v>1298</v>
      </c>
      <c r="G27" t="s">
        <v>119</v>
      </c>
    </row>
    <row r="28" spans="1:7" x14ac:dyDescent="0.3">
      <c r="A28" s="4">
        <v>44293</v>
      </c>
      <c r="B28" t="s">
        <v>26</v>
      </c>
      <c r="C28" t="s">
        <v>39</v>
      </c>
      <c r="D28">
        <v>0</v>
      </c>
      <c r="E28">
        <v>649</v>
      </c>
      <c r="F28">
        <v>0</v>
      </c>
      <c r="G28" t="s">
        <v>119</v>
      </c>
    </row>
    <row r="29" spans="1:7" x14ac:dyDescent="0.3">
      <c r="A29" s="4">
        <v>44293</v>
      </c>
      <c r="B29" t="s">
        <v>26</v>
      </c>
      <c r="C29" t="s">
        <v>38</v>
      </c>
      <c r="D29">
        <v>1</v>
      </c>
      <c r="E29">
        <v>649</v>
      </c>
      <c r="F29">
        <v>649</v>
      </c>
      <c r="G29" t="s">
        <v>119</v>
      </c>
    </row>
    <row r="30" spans="1:7" x14ac:dyDescent="0.3">
      <c r="A30" s="4">
        <v>44292</v>
      </c>
      <c r="B30" t="s">
        <v>26</v>
      </c>
      <c r="C30" t="s">
        <v>40</v>
      </c>
      <c r="D30">
        <v>2</v>
      </c>
      <c r="E30">
        <v>649</v>
      </c>
      <c r="F30">
        <v>1298</v>
      </c>
      <c r="G30" t="s">
        <v>118</v>
      </c>
    </row>
    <row r="31" spans="1:7" x14ac:dyDescent="0.3">
      <c r="A31" s="4">
        <v>44292</v>
      </c>
      <c r="B31" t="s">
        <v>26</v>
      </c>
      <c r="C31" t="s">
        <v>39</v>
      </c>
      <c r="D31">
        <v>1</v>
      </c>
      <c r="E31">
        <v>649</v>
      </c>
      <c r="F31">
        <v>649</v>
      </c>
      <c r="G31" t="s">
        <v>118</v>
      </c>
    </row>
    <row r="32" spans="1:7" x14ac:dyDescent="0.3">
      <c r="A32" s="4">
        <v>44292</v>
      </c>
      <c r="B32" t="s">
        <v>26</v>
      </c>
      <c r="C32" t="s">
        <v>38</v>
      </c>
      <c r="D32">
        <v>2</v>
      </c>
      <c r="E32">
        <v>649</v>
      </c>
      <c r="F32">
        <v>1298</v>
      </c>
      <c r="G32" t="s">
        <v>118</v>
      </c>
    </row>
    <row r="33" spans="1:7" x14ac:dyDescent="0.3">
      <c r="A33" s="4">
        <v>44291</v>
      </c>
      <c r="B33" t="s">
        <v>26</v>
      </c>
      <c r="C33" t="s">
        <v>40</v>
      </c>
      <c r="D33">
        <v>1</v>
      </c>
      <c r="E33">
        <v>649</v>
      </c>
      <c r="F33">
        <v>649</v>
      </c>
      <c r="G33" t="s">
        <v>117</v>
      </c>
    </row>
    <row r="34" spans="1:7" x14ac:dyDescent="0.3">
      <c r="A34" s="4">
        <v>44291</v>
      </c>
      <c r="B34" t="s">
        <v>26</v>
      </c>
      <c r="C34" t="s">
        <v>39</v>
      </c>
      <c r="D34">
        <v>1</v>
      </c>
      <c r="E34">
        <v>649</v>
      </c>
      <c r="F34">
        <v>649</v>
      </c>
      <c r="G34" t="s">
        <v>117</v>
      </c>
    </row>
    <row r="35" spans="1:7" x14ac:dyDescent="0.3">
      <c r="A35" s="4">
        <v>44291</v>
      </c>
      <c r="B35" t="s">
        <v>26</v>
      </c>
      <c r="C35" t="s">
        <v>38</v>
      </c>
      <c r="D35">
        <v>2</v>
      </c>
      <c r="E35">
        <v>649</v>
      </c>
      <c r="F35">
        <v>1298</v>
      </c>
      <c r="G35" t="s">
        <v>117</v>
      </c>
    </row>
    <row r="36" spans="1:7" x14ac:dyDescent="0.3">
      <c r="A36" s="4">
        <v>44290</v>
      </c>
      <c r="B36" t="s">
        <v>26</v>
      </c>
      <c r="C36" t="s">
        <v>40</v>
      </c>
      <c r="D36">
        <v>0</v>
      </c>
      <c r="E36">
        <v>649</v>
      </c>
      <c r="F36">
        <v>0</v>
      </c>
      <c r="G36" t="s">
        <v>116</v>
      </c>
    </row>
    <row r="37" spans="1:7" x14ac:dyDescent="0.3">
      <c r="A37" s="4">
        <v>44290</v>
      </c>
      <c r="B37" t="s">
        <v>26</v>
      </c>
      <c r="C37" t="s">
        <v>39</v>
      </c>
      <c r="D37">
        <v>0</v>
      </c>
      <c r="E37">
        <v>649</v>
      </c>
      <c r="F37">
        <v>0</v>
      </c>
      <c r="G37" t="s">
        <v>116</v>
      </c>
    </row>
    <row r="38" spans="1:7" x14ac:dyDescent="0.3">
      <c r="A38" s="4">
        <v>44290</v>
      </c>
      <c r="B38" t="s">
        <v>26</v>
      </c>
      <c r="C38" t="s">
        <v>38</v>
      </c>
      <c r="D38">
        <v>0</v>
      </c>
      <c r="E38">
        <v>649</v>
      </c>
      <c r="F38">
        <v>0</v>
      </c>
      <c r="G38" t="s">
        <v>116</v>
      </c>
    </row>
    <row r="39" spans="1:7" x14ac:dyDescent="0.3">
      <c r="A39" s="4">
        <v>44289</v>
      </c>
      <c r="B39" t="s">
        <v>26</v>
      </c>
      <c r="C39" t="s">
        <v>40</v>
      </c>
      <c r="D39">
        <v>3</v>
      </c>
      <c r="E39">
        <v>649</v>
      </c>
      <c r="F39">
        <v>1947</v>
      </c>
      <c r="G39" t="s">
        <v>122</v>
      </c>
    </row>
    <row r="40" spans="1:7" x14ac:dyDescent="0.3">
      <c r="A40" s="4">
        <v>44289</v>
      </c>
      <c r="B40" t="s">
        <v>26</v>
      </c>
      <c r="C40" t="s">
        <v>39</v>
      </c>
      <c r="D40">
        <v>0</v>
      </c>
      <c r="E40">
        <v>649</v>
      </c>
      <c r="F40">
        <v>0</v>
      </c>
      <c r="G40" t="s">
        <v>122</v>
      </c>
    </row>
    <row r="41" spans="1:7" x14ac:dyDescent="0.3">
      <c r="A41" s="4">
        <v>44289</v>
      </c>
      <c r="B41" t="s">
        <v>26</v>
      </c>
      <c r="C41" t="s">
        <v>38</v>
      </c>
      <c r="D41">
        <v>2</v>
      </c>
      <c r="E41">
        <v>649</v>
      </c>
      <c r="F41">
        <v>1298</v>
      </c>
      <c r="G41" t="s">
        <v>122</v>
      </c>
    </row>
    <row r="42" spans="1:7" x14ac:dyDescent="0.3">
      <c r="A42" s="4">
        <v>44288</v>
      </c>
      <c r="B42" t="s">
        <v>26</v>
      </c>
      <c r="C42" t="s">
        <v>40</v>
      </c>
      <c r="D42">
        <v>2</v>
      </c>
      <c r="E42">
        <v>649</v>
      </c>
      <c r="F42">
        <v>1298</v>
      </c>
      <c r="G42" t="s">
        <v>121</v>
      </c>
    </row>
    <row r="43" spans="1:7" x14ac:dyDescent="0.3">
      <c r="A43" s="4">
        <v>44288</v>
      </c>
      <c r="B43" t="s">
        <v>26</v>
      </c>
      <c r="C43" t="s">
        <v>39</v>
      </c>
      <c r="D43">
        <v>0</v>
      </c>
      <c r="E43">
        <v>649</v>
      </c>
      <c r="F43">
        <v>0</v>
      </c>
      <c r="G43" t="s">
        <v>121</v>
      </c>
    </row>
    <row r="44" spans="1:7" x14ac:dyDescent="0.3">
      <c r="A44" s="4">
        <v>44288</v>
      </c>
      <c r="B44" t="s">
        <v>26</v>
      </c>
      <c r="C44" t="s">
        <v>38</v>
      </c>
      <c r="D44">
        <v>3</v>
      </c>
      <c r="E44">
        <v>649</v>
      </c>
      <c r="F44">
        <v>1947</v>
      </c>
      <c r="G44" t="s">
        <v>121</v>
      </c>
    </row>
    <row r="45" spans="1:7" x14ac:dyDescent="0.3">
      <c r="A45" s="4">
        <v>44287</v>
      </c>
      <c r="B45" t="s">
        <v>26</v>
      </c>
      <c r="C45" t="s">
        <v>40</v>
      </c>
      <c r="D45">
        <v>3</v>
      </c>
      <c r="E45">
        <v>649</v>
      </c>
      <c r="F45">
        <v>1947</v>
      </c>
      <c r="G45" t="s">
        <v>120</v>
      </c>
    </row>
    <row r="46" spans="1:7" x14ac:dyDescent="0.3">
      <c r="A46" s="4">
        <v>44287</v>
      </c>
      <c r="B46" t="s">
        <v>26</v>
      </c>
      <c r="C46" t="s">
        <v>39</v>
      </c>
      <c r="D46">
        <v>0</v>
      </c>
      <c r="E46">
        <v>649</v>
      </c>
      <c r="F46">
        <v>0</v>
      </c>
      <c r="G46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8D0E-ED64-45A0-A662-61FE4942B055}">
  <dimension ref="A3:G34"/>
  <sheetViews>
    <sheetView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3" spans="1:7" x14ac:dyDescent="0.3">
      <c r="A3" s="5" t="s">
        <v>102</v>
      </c>
      <c r="B3" t="s">
        <v>131</v>
      </c>
      <c r="G3" t="s">
        <v>165</v>
      </c>
    </row>
    <row r="4" spans="1:7" x14ac:dyDescent="0.3">
      <c r="A4" s="3" t="s">
        <v>17</v>
      </c>
      <c r="B4" s="20">
        <v>2923886</v>
      </c>
      <c r="D4" t="s">
        <v>162</v>
      </c>
      <c r="F4">
        <f>SUM(B4:B13)</f>
        <v>4361099</v>
      </c>
      <c r="G4">
        <f>F4/$B$34</f>
        <v>0.56796288021620911</v>
      </c>
    </row>
    <row r="5" spans="1:7" x14ac:dyDescent="0.3">
      <c r="A5" s="3" t="s">
        <v>18</v>
      </c>
      <c r="B5" s="20">
        <v>159159</v>
      </c>
      <c r="D5" t="s">
        <v>163</v>
      </c>
      <c r="F5">
        <f>SUM(B14:B23)</f>
        <v>2805760</v>
      </c>
      <c r="G5">
        <f t="shared" ref="G5:G6" si="0">F5/$B$34</f>
        <v>0.36540503455560874</v>
      </c>
    </row>
    <row r="6" spans="1:7" x14ac:dyDescent="0.3">
      <c r="A6" s="3" t="s">
        <v>19</v>
      </c>
      <c r="B6" s="20">
        <v>763600</v>
      </c>
      <c r="D6" t="s">
        <v>164</v>
      </c>
      <c r="F6">
        <f>SUM(B24:B33)</f>
        <v>511634</v>
      </c>
      <c r="G6">
        <f t="shared" si="0"/>
        <v>6.6632085228182147E-2</v>
      </c>
    </row>
    <row r="7" spans="1:7" x14ac:dyDescent="0.3">
      <c r="A7" s="3" t="s">
        <v>20</v>
      </c>
      <c r="B7" s="20">
        <v>136726</v>
      </c>
    </row>
    <row r="8" spans="1:7" x14ac:dyDescent="0.3">
      <c r="A8" s="3" t="s">
        <v>21</v>
      </c>
      <c r="B8" s="20">
        <v>55315</v>
      </c>
    </row>
    <row r="9" spans="1:7" x14ac:dyDescent="0.3">
      <c r="A9" s="3" t="s">
        <v>22</v>
      </c>
      <c r="B9" s="20">
        <v>100912</v>
      </c>
    </row>
    <row r="10" spans="1:7" x14ac:dyDescent="0.3">
      <c r="A10" s="3" t="s">
        <v>23</v>
      </c>
      <c r="B10" s="20">
        <v>104048</v>
      </c>
    </row>
    <row r="11" spans="1:7" x14ac:dyDescent="0.3">
      <c r="A11" s="3" t="s">
        <v>24</v>
      </c>
      <c r="B11" s="20">
        <v>39140</v>
      </c>
    </row>
    <row r="12" spans="1:7" x14ac:dyDescent="0.3">
      <c r="A12" s="3" t="s">
        <v>25</v>
      </c>
      <c r="B12" s="20">
        <v>45214</v>
      </c>
    </row>
    <row r="13" spans="1:7" x14ac:dyDescent="0.3">
      <c r="A13" s="3" t="s">
        <v>26</v>
      </c>
      <c r="B13" s="20">
        <v>33099</v>
      </c>
    </row>
    <row r="14" spans="1:7" x14ac:dyDescent="0.3">
      <c r="A14" s="3" t="s">
        <v>27</v>
      </c>
      <c r="B14" s="20">
        <v>1612800</v>
      </c>
    </row>
    <row r="15" spans="1:7" x14ac:dyDescent="0.3">
      <c r="A15" s="3" t="s">
        <v>28</v>
      </c>
      <c r="B15" s="20">
        <v>157665</v>
      </c>
    </row>
    <row r="16" spans="1:7" x14ac:dyDescent="0.3">
      <c r="A16" s="3" t="s">
        <v>29</v>
      </c>
      <c r="B16" s="20">
        <v>116550</v>
      </c>
    </row>
    <row r="17" spans="1:2" x14ac:dyDescent="0.3">
      <c r="A17" s="3" t="s">
        <v>30</v>
      </c>
      <c r="B17" s="20">
        <v>403200</v>
      </c>
    </row>
    <row r="18" spans="1:2" x14ac:dyDescent="0.3">
      <c r="A18" s="3" t="s">
        <v>31</v>
      </c>
      <c r="B18" s="20">
        <v>203775</v>
      </c>
    </row>
    <row r="19" spans="1:2" x14ac:dyDescent="0.3">
      <c r="A19" s="3" t="s">
        <v>32</v>
      </c>
      <c r="B19" s="20">
        <v>130460</v>
      </c>
    </row>
    <row r="20" spans="1:2" x14ac:dyDescent="0.3">
      <c r="A20" s="3" t="s">
        <v>33</v>
      </c>
      <c r="B20" s="20">
        <v>39270</v>
      </c>
    </row>
    <row r="21" spans="1:2" x14ac:dyDescent="0.3">
      <c r="A21" s="3" t="s">
        <v>34</v>
      </c>
      <c r="B21" s="20">
        <v>58500</v>
      </c>
    </row>
    <row r="22" spans="1:2" x14ac:dyDescent="0.3">
      <c r="A22" s="3" t="s">
        <v>35</v>
      </c>
      <c r="B22" s="20">
        <v>54000</v>
      </c>
    </row>
    <row r="23" spans="1:2" x14ac:dyDescent="0.3">
      <c r="A23" s="3" t="s">
        <v>36</v>
      </c>
      <c r="B23" s="20">
        <v>29540</v>
      </c>
    </row>
    <row r="24" spans="1:2" x14ac:dyDescent="0.3">
      <c r="A24" s="3" t="s">
        <v>5</v>
      </c>
      <c r="B24" s="20">
        <v>190890</v>
      </c>
    </row>
    <row r="25" spans="1:2" x14ac:dyDescent="0.3">
      <c r="A25" s="3" t="s">
        <v>6</v>
      </c>
      <c r="B25" s="20">
        <v>92336</v>
      </c>
    </row>
    <row r="26" spans="1:2" x14ac:dyDescent="0.3">
      <c r="A26" s="3" t="s">
        <v>7</v>
      </c>
      <c r="B26" s="20">
        <v>110124</v>
      </c>
    </row>
    <row r="27" spans="1:2" x14ac:dyDescent="0.3">
      <c r="A27" s="3" t="s">
        <v>8</v>
      </c>
      <c r="B27" s="20">
        <v>43792</v>
      </c>
    </row>
    <row r="28" spans="1:2" x14ac:dyDescent="0.3">
      <c r="A28" s="3" t="s">
        <v>9</v>
      </c>
      <c r="B28" s="20">
        <v>20928</v>
      </c>
    </row>
    <row r="29" spans="1:2" x14ac:dyDescent="0.3">
      <c r="A29" s="3" t="s">
        <v>10</v>
      </c>
      <c r="B29" s="20">
        <v>14518</v>
      </c>
    </row>
    <row r="30" spans="1:2" x14ac:dyDescent="0.3">
      <c r="A30" s="3" t="s">
        <v>11</v>
      </c>
      <c r="B30" s="20">
        <v>11232</v>
      </c>
    </row>
    <row r="31" spans="1:2" x14ac:dyDescent="0.3">
      <c r="A31" s="3" t="s">
        <v>12</v>
      </c>
      <c r="B31" s="20">
        <v>2044</v>
      </c>
    </row>
    <row r="32" spans="1:2" x14ac:dyDescent="0.3">
      <c r="A32" s="3" t="s">
        <v>14</v>
      </c>
      <c r="B32" s="20">
        <v>9000</v>
      </c>
    </row>
    <row r="33" spans="1:2" x14ac:dyDescent="0.3">
      <c r="A33" s="3" t="s">
        <v>16</v>
      </c>
      <c r="B33" s="20">
        <v>16770</v>
      </c>
    </row>
    <row r="34" spans="1:2" x14ac:dyDescent="0.3">
      <c r="A34" s="3" t="s">
        <v>104</v>
      </c>
      <c r="B34" s="20">
        <v>7678493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6917-48D9-4B63-9AD8-9ED3193C9B6C}">
  <dimension ref="A1:P1351"/>
  <sheetViews>
    <sheetView topLeftCell="A2" workbookViewId="0">
      <selection activeCell="E9" sqref="A2:G1351"/>
    </sheetView>
  </sheetViews>
  <sheetFormatPr defaultRowHeight="14.4" x14ac:dyDescent="0.3"/>
  <cols>
    <col min="1" max="1" width="10.33203125" style="4" bestFit="1" customWidth="1"/>
    <col min="5" max="5" width="9.44140625" style="10" bestFit="1" customWidth="1"/>
    <col min="6" max="6" width="11.88671875" style="10" bestFit="1" customWidth="1"/>
    <col min="7" max="7" width="22.44140625" customWidth="1"/>
    <col min="10" max="10" width="13.109375" bestFit="1" customWidth="1"/>
    <col min="11" max="11" width="21.109375" bestFit="1" customWidth="1"/>
    <col min="15" max="15" width="13.109375" bestFit="1" customWidth="1"/>
    <col min="16" max="16" width="13.33203125" bestFit="1" customWidth="1"/>
  </cols>
  <sheetData>
    <row r="1" spans="1:16" x14ac:dyDescent="0.3">
      <c r="A1" s="4" t="s">
        <v>42</v>
      </c>
      <c r="B1" t="s">
        <v>1</v>
      </c>
      <c r="C1" t="s">
        <v>37</v>
      </c>
      <c r="D1" t="s">
        <v>114</v>
      </c>
      <c r="E1" s="10" t="s">
        <v>113</v>
      </c>
      <c r="F1" s="10" t="s">
        <v>109</v>
      </c>
      <c r="G1" t="s">
        <v>115</v>
      </c>
    </row>
    <row r="2" spans="1:16" x14ac:dyDescent="0.3">
      <c r="A2" s="4">
        <v>44287</v>
      </c>
      <c r="B2" t="s">
        <v>5</v>
      </c>
      <c r="C2" t="s">
        <v>38</v>
      </c>
      <c r="D2">
        <v>26</v>
      </c>
      <c r="E2" s="10">
        <f>VLOOKUP(B2,Table2[[SKU]:[Avg Price]],4,0)</f>
        <v>210</v>
      </c>
      <c r="F2" s="10">
        <f>Table4[[#This Row],[price per unit]]*Table4[[#This Row],[Sales in unit]]</f>
        <v>5460</v>
      </c>
      <c r="G2" t="str">
        <f>TEXT(Table4[[#This Row],[Date]],"dddd")</f>
        <v>Thursday</v>
      </c>
    </row>
    <row r="3" spans="1:16" x14ac:dyDescent="0.3">
      <c r="A3" s="4">
        <v>44287</v>
      </c>
      <c r="B3" t="s">
        <v>6</v>
      </c>
      <c r="C3" t="s">
        <v>38</v>
      </c>
      <c r="D3">
        <v>13</v>
      </c>
      <c r="E3" s="10">
        <f>VLOOKUP(B3,Table2[[SKU]:[Avg Price]],4,0)</f>
        <v>199</v>
      </c>
      <c r="F3" s="10">
        <f>Table4[[#This Row],[price per unit]]*Table4[[#This Row],[Sales in unit]]</f>
        <v>2587</v>
      </c>
      <c r="G3" t="str">
        <f>TEXT(Table4[[#This Row],[Date]],"dddd")</f>
        <v>Thursday</v>
      </c>
    </row>
    <row r="4" spans="1:16" x14ac:dyDescent="0.3">
      <c r="A4" s="4">
        <v>44287</v>
      </c>
      <c r="B4" t="s">
        <v>7</v>
      </c>
      <c r="C4" t="s">
        <v>38</v>
      </c>
      <c r="D4">
        <v>9</v>
      </c>
      <c r="E4" s="10">
        <f>VLOOKUP(B4,Table2[[SKU]:[Avg Price]],4,0)</f>
        <v>322</v>
      </c>
      <c r="F4" s="10">
        <f>Table4[[#This Row],[price per unit]]*Table4[[#This Row],[Sales in unit]]</f>
        <v>2898</v>
      </c>
      <c r="G4" t="str">
        <f>TEXT(Table4[[#This Row],[Date]],"dddd")</f>
        <v>Thursday</v>
      </c>
      <c r="J4" t="s">
        <v>124</v>
      </c>
      <c r="O4" t="s">
        <v>127</v>
      </c>
    </row>
    <row r="5" spans="1:16" x14ac:dyDescent="0.3">
      <c r="A5" s="4">
        <v>44287</v>
      </c>
      <c r="B5" t="s">
        <v>8</v>
      </c>
      <c r="C5" t="s">
        <v>38</v>
      </c>
      <c r="D5">
        <v>6</v>
      </c>
      <c r="E5" s="10">
        <f>VLOOKUP(B5,Table2[[SKU]:[Avg Price]],4,0)</f>
        <v>161</v>
      </c>
      <c r="F5" s="10">
        <f>Table4[[#This Row],[price per unit]]*Table4[[#This Row],[Sales in unit]]</f>
        <v>966</v>
      </c>
      <c r="G5" t="str">
        <f>TEXT(Table4[[#This Row],[Date]],"dddd")</f>
        <v>Thursday</v>
      </c>
      <c r="J5" s="5" t="s">
        <v>102</v>
      </c>
      <c r="K5" t="s">
        <v>123</v>
      </c>
      <c r="L5" t="s">
        <v>125</v>
      </c>
      <c r="O5" s="5" t="s">
        <v>102</v>
      </c>
      <c r="P5" t="s">
        <v>126</v>
      </c>
    </row>
    <row r="6" spans="1:16" x14ac:dyDescent="0.3">
      <c r="A6" s="4">
        <v>44287</v>
      </c>
      <c r="B6" t="s">
        <v>9</v>
      </c>
      <c r="C6" t="s">
        <v>38</v>
      </c>
      <c r="D6">
        <v>8</v>
      </c>
      <c r="E6" s="10">
        <f>VLOOKUP(B6,Table2[[SKU]:[Avg Price]],4,0)</f>
        <v>109</v>
      </c>
      <c r="F6" s="10">
        <f>Table4[[#This Row],[price per unit]]*Table4[[#This Row],[Sales in unit]]</f>
        <v>872</v>
      </c>
      <c r="G6" t="str">
        <f>TEXT(Table4[[#This Row],[Date]],"dddd")</f>
        <v>Thursday</v>
      </c>
      <c r="J6" s="3" t="s">
        <v>116</v>
      </c>
      <c r="K6">
        <v>180</v>
      </c>
      <c r="O6" s="3" t="s">
        <v>40</v>
      </c>
      <c r="P6">
        <v>450</v>
      </c>
    </row>
    <row r="7" spans="1:16" x14ac:dyDescent="0.3">
      <c r="A7" s="4">
        <v>44287</v>
      </c>
      <c r="B7" t="s">
        <v>10</v>
      </c>
      <c r="C7" t="s">
        <v>38</v>
      </c>
      <c r="D7">
        <v>3</v>
      </c>
      <c r="E7" s="10">
        <f>VLOOKUP(B7,Table2[[SKU]:[Avg Price]],4,0)</f>
        <v>122</v>
      </c>
      <c r="F7" s="10">
        <f>Table4[[#This Row],[price per unit]]*Table4[[#This Row],[Sales in unit]]</f>
        <v>366</v>
      </c>
      <c r="G7" t="str">
        <f>TEXT(Table4[[#This Row],[Date]],"dddd")</f>
        <v>Thursday</v>
      </c>
      <c r="J7" s="3" t="s">
        <v>117</v>
      </c>
      <c r="K7">
        <v>180</v>
      </c>
      <c r="O7" s="3" t="s">
        <v>38</v>
      </c>
      <c r="P7">
        <v>450</v>
      </c>
    </row>
    <row r="8" spans="1:16" x14ac:dyDescent="0.3">
      <c r="A8" s="4">
        <v>44287</v>
      </c>
      <c r="B8" t="s">
        <v>11</v>
      </c>
      <c r="C8" t="s">
        <v>38</v>
      </c>
      <c r="D8">
        <v>3</v>
      </c>
      <c r="E8" s="10">
        <f>VLOOKUP(B8,Table2[[SKU]:[Avg Price]],4,0)</f>
        <v>96</v>
      </c>
      <c r="F8" s="10">
        <f>Table4[[#This Row],[price per unit]]*Table4[[#This Row],[Sales in unit]]</f>
        <v>288</v>
      </c>
      <c r="G8" t="str">
        <f>TEXT(Table4[[#This Row],[Date]],"dddd")</f>
        <v>Thursday</v>
      </c>
      <c r="J8" s="3" t="s">
        <v>118</v>
      </c>
      <c r="K8">
        <v>180</v>
      </c>
      <c r="O8" s="3" t="s">
        <v>39</v>
      </c>
      <c r="P8">
        <v>450</v>
      </c>
    </row>
    <row r="9" spans="1:16" x14ac:dyDescent="0.3">
      <c r="A9" s="4">
        <v>44287</v>
      </c>
      <c r="B9" t="s">
        <v>12</v>
      </c>
      <c r="C9" t="s">
        <v>38</v>
      </c>
      <c r="D9">
        <v>2</v>
      </c>
      <c r="E9" s="10">
        <f>VLOOKUP(B9,Table2[[SKU]:[Avg Price]],4,0)</f>
        <v>73</v>
      </c>
      <c r="F9" s="10">
        <f>Table4[[#This Row],[price per unit]]*Table4[[#This Row],[Sales in unit]]</f>
        <v>146</v>
      </c>
      <c r="G9" t="str">
        <f>TEXT(Table4[[#This Row],[Date]],"dddd")</f>
        <v>Thursday</v>
      </c>
      <c r="J9" s="3" t="s">
        <v>119</v>
      </c>
      <c r="K9">
        <v>180</v>
      </c>
      <c r="O9" s="3" t="s">
        <v>104</v>
      </c>
      <c r="P9">
        <v>1350</v>
      </c>
    </row>
    <row r="10" spans="1:16" x14ac:dyDescent="0.3">
      <c r="A10" s="4">
        <v>44287</v>
      </c>
      <c r="B10" t="s">
        <v>14</v>
      </c>
      <c r="C10" t="s">
        <v>38</v>
      </c>
      <c r="D10">
        <v>0</v>
      </c>
      <c r="E10" s="10">
        <f>VLOOKUP(B10,Table2[[SKU]:[Avg Price]],4,0)</f>
        <v>225</v>
      </c>
      <c r="F10" s="10">
        <f>Table4[[#This Row],[price per unit]]*Table4[[#This Row],[Sales in unit]]</f>
        <v>0</v>
      </c>
      <c r="G10" t="str">
        <f>TEXT(Table4[[#This Row],[Date]],"dddd")</f>
        <v>Thursday</v>
      </c>
      <c r="J10" s="3" t="s">
        <v>120</v>
      </c>
      <c r="K10">
        <v>270</v>
      </c>
    </row>
    <row r="11" spans="1:16" x14ac:dyDescent="0.3">
      <c r="A11" s="4">
        <v>44287</v>
      </c>
      <c r="B11" t="s">
        <v>16</v>
      </c>
      <c r="C11" t="s">
        <v>38</v>
      </c>
      <c r="D11">
        <v>0</v>
      </c>
      <c r="E11" s="10">
        <f>VLOOKUP(B11,Table2[[SKU]:[Avg Price]],4,0)</f>
        <v>559</v>
      </c>
      <c r="F11" s="10">
        <f>Table4[[#This Row],[price per unit]]*Table4[[#This Row],[Sales in unit]]</f>
        <v>0</v>
      </c>
      <c r="G11" t="str">
        <f>TEXT(Table4[[#This Row],[Date]],"dddd")</f>
        <v>Thursday</v>
      </c>
      <c r="J11" s="3" t="s">
        <v>121</v>
      </c>
      <c r="K11">
        <v>180</v>
      </c>
    </row>
    <row r="12" spans="1:16" x14ac:dyDescent="0.3">
      <c r="A12" s="4">
        <v>44287</v>
      </c>
      <c r="B12" t="s">
        <v>17</v>
      </c>
      <c r="C12" t="s">
        <v>38</v>
      </c>
      <c r="D12">
        <v>31</v>
      </c>
      <c r="E12" s="10">
        <f>VLOOKUP(B12,Table2[[SKU]:[Avg Price]],4,0)</f>
        <v>3199</v>
      </c>
      <c r="F12" s="10">
        <f>Table4[[#This Row],[price per unit]]*Table4[[#This Row],[Sales in unit]]</f>
        <v>99169</v>
      </c>
      <c r="G12" t="str">
        <f>TEXT(Table4[[#This Row],[Date]],"dddd")</f>
        <v>Thursday</v>
      </c>
      <c r="J12" s="3" t="s">
        <v>122</v>
      </c>
      <c r="K12">
        <v>180</v>
      </c>
    </row>
    <row r="13" spans="1:16" x14ac:dyDescent="0.3">
      <c r="A13" s="4">
        <v>44287</v>
      </c>
      <c r="B13" t="s">
        <v>18</v>
      </c>
      <c r="C13" t="s">
        <v>38</v>
      </c>
      <c r="D13">
        <v>10</v>
      </c>
      <c r="E13" s="10">
        <f>VLOOKUP(B13,Table2[[SKU]:[Avg Price]],4,0)</f>
        <v>371</v>
      </c>
      <c r="F13" s="10">
        <f>Table4[[#This Row],[price per unit]]*Table4[[#This Row],[Sales in unit]]</f>
        <v>3710</v>
      </c>
      <c r="G13" t="str">
        <f>TEXT(Table4[[#This Row],[Date]],"dddd")</f>
        <v>Thursday</v>
      </c>
      <c r="J13" s="3" t="s">
        <v>104</v>
      </c>
      <c r="K13">
        <v>1350</v>
      </c>
    </row>
    <row r="14" spans="1:16" x14ac:dyDescent="0.3">
      <c r="A14" s="4">
        <v>44287</v>
      </c>
      <c r="B14" t="s">
        <v>19</v>
      </c>
      <c r="C14" t="s">
        <v>38</v>
      </c>
      <c r="D14">
        <v>10</v>
      </c>
      <c r="E14" s="10">
        <f>VLOOKUP(B14,Table2[[SKU]:[Avg Price]],4,0)</f>
        <v>2300</v>
      </c>
      <c r="F14" s="10">
        <f>Table4[[#This Row],[price per unit]]*Table4[[#This Row],[Sales in unit]]</f>
        <v>23000</v>
      </c>
      <c r="G14" t="str">
        <f>TEXT(Table4[[#This Row],[Date]],"dddd")</f>
        <v>Thursday</v>
      </c>
    </row>
    <row r="15" spans="1:16" x14ac:dyDescent="0.3">
      <c r="A15" s="4">
        <v>44287</v>
      </c>
      <c r="B15" t="s">
        <v>20</v>
      </c>
      <c r="C15" t="s">
        <v>38</v>
      </c>
      <c r="D15">
        <v>7</v>
      </c>
      <c r="E15" s="10">
        <f>VLOOKUP(B15,Table2[[SKU]:[Avg Price]],4,0)</f>
        <v>499</v>
      </c>
      <c r="F15" s="10">
        <f>Table4[[#This Row],[price per unit]]*Table4[[#This Row],[Sales in unit]]</f>
        <v>3493</v>
      </c>
      <c r="G15" t="str">
        <f>TEXT(Table4[[#This Row],[Date]],"dddd")</f>
        <v>Thursday</v>
      </c>
    </row>
    <row r="16" spans="1:16" x14ac:dyDescent="0.3">
      <c r="A16" s="4">
        <v>44287</v>
      </c>
      <c r="B16" t="s">
        <v>21</v>
      </c>
      <c r="C16" t="s">
        <v>38</v>
      </c>
      <c r="D16">
        <v>5</v>
      </c>
      <c r="E16" s="10">
        <f>VLOOKUP(B16,Table2[[SKU]:[Avg Price]],4,0)</f>
        <v>299</v>
      </c>
      <c r="F16" s="10">
        <f>Table4[[#This Row],[price per unit]]*Table4[[#This Row],[Sales in unit]]</f>
        <v>1495</v>
      </c>
      <c r="G16" t="str">
        <f>TEXT(Table4[[#This Row],[Date]],"dddd")</f>
        <v>Thursday</v>
      </c>
    </row>
    <row r="17" spans="1:10" x14ac:dyDescent="0.3">
      <c r="A17" s="4">
        <v>44287</v>
      </c>
      <c r="B17" t="s">
        <v>22</v>
      </c>
      <c r="C17" t="s">
        <v>38</v>
      </c>
      <c r="D17">
        <v>5</v>
      </c>
      <c r="E17" s="10">
        <f>VLOOKUP(B17,Table2[[SKU]:[Avg Price]],4,0)</f>
        <v>901</v>
      </c>
      <c r="F17" s="10">
        <f>Table4[[#This Row],[price per unit]]*Table4[[#This Row],[Sales in unit]]</f>
        <v>4505</v>
      </c>
      <c r="G17" t="str">
        <f>TEXT(Table4[[#This Row],[Date]],"dddd")</f>
        <v>Thursday</v>
      </c>
    </row>
    <row r="18" spans="1:10" x14ac:dyDescent="0.3">
      <c r="A18" s="4">
        <v>44287</v>
      </c>
      <c r="B18" t="s">
        <v>23</v>
      </c>
      <c r="C18" t="s">
        <v>38</v>
      </c>
      <c r="D18">
        <v>3</v>
      </c>
      <c r="E18" s="10">
        <f>VLOOKUP(B18,Table2[[SKU]:[Avg Price]],4,0)</f>
        <v>929</v>
      </c>
      <c r="F18" s="10">
        <f>Table4[[#This Row],[price per unit]]*Table4[[#This Row],[Sales in unit]]</f>
        <v>2787</v>
      </c>
      <c r="G18" t="str">
        <f>TEXT(Table4[[#This Row],[Date]],"dddd")</f>
        <v>Thursday</v>
      </c>
    </row>
    <row r="19" spans="1:10" x14ac:dyDescent="0.3">
      <c r="A19" s="4">
        <v>44287</v>
      </c>
      <c r="B19" t="s">
        <v>24</v>
      </c>
      <c r="C19" t="s">
        <v>38</v>
      </c>
      <c r="D19">
        <v>2</v>
      </c>
      <c r="E19" s="10">
        <f>VLOOKUP(B19,Table2[[SKU]:[Avg Price]],4,0)</f>
        <v>1030</v>
      </c>
      <c r="F19" s="10">
        <f>Table4[[#This Row],[price per unit]]*Table4[[#This Row],[Sales in unit]]</f>
        <v>2060</v>
      </c>
      <c r="G19" t="str">
        <f>TEXT(Table4[[#This Row],[Date]],"dddd")</f>
        <v>Thursday</v>
      </c>
    </row>
    <row r="20" spans="1:10" x14ac:dyDescent="0.3">
      <c r="A20" s="4">
        <v>44287</v>
      </c>
      <c r="B20" t="s">
        <v>25</v>
      </c>
      <c r="C20" t="s">
        <v>38</v>
      </c>
      <c r="D20">
        <v>0</v>
      </c>
      <c r="E20" s="10">
        <f>VLOOKUP(B20,Table2[[SKU]:[Avg Price]],4,0)</f>
        <v>1222</v>
      </c>
      <c r="F20" s="10">
        <f>Table4[[#This Row],[price per unit]]*Table4[[#This Row],[Sales in unit]]</f>
        <v>0</v>
      </c>
      <c r="G20" t="str">
        <f>TEXT(Table4[[#This Row],[Date]],"dddd")</f>
        <v>Thursday</v>
      </c>
    </row>
    <row r="21" spans="1:10" x14ac:dyDescent="0.3">
      <c r="A21" s="4">
        <v>44287</v>
      </c>
      <c r="B21" t="s">
        <v>26</v>
      </c>
      <c r="C21" t="s">
        <v>38</v>
      </c>
      <c r="D21">
        <v>2</v>
      </c>
      <c r="E21" s="10">
        <f>VLOOKUP(B21,Table2[[SKU]:[Avg Price]],4,0)</f>
        <v>649</v>
      </c>
      <c r="F21" s="10">
        <f>Table4[[#This Row],[price per unit]]*Table4[[#This Row],[Sales in unit]]</f>
        <v>1298</v>
      </c>
      <c r="G21" t="str">
        <f>TEXT(Table4[[#This Row],[Date]],"dddd")</f>
        <v>Thursday</v>
      </c>
      <c r="J21" s="22"/>
    </row>
    <row r="22" spans="1:10" x14ac:dyDescent="0.3">
      <c r="A22" s="4">
        <v>44287</v>
      </c>
      <c r="B22" t="s">
        <v>27</v>
      </c>
      <c r="C22" t="s">
        <v>38</v>
      </c>
      <c r="D22">
        <v>26</v>
      </c>
      <c r="E22" s="10">
        <f>VLOOKUP(B22,Table2[[SKU]:[Avg Price]],4,0)</f>
        <v>1800</v>
      </c>
      <c r="F22" s="10">
        <f>Table4[[#This Row],[price per unit]]*Table4[[#This Row],[Sales in unit]]</f>
        <v>46800</v>
      </c>
      <c r="G22" t="str">
        <f>TEXT(Table4[[#This Row],[Date]],"dddd")</f>
        <v>Thursday</v>
      </c>
    </row>
    <row r="23" spans="1:10" x14ac:dyDescent="0.3">
      <c r="A23" s="4">
        <v>44287</v>
      </c>
      <c r="B23" t="s">
        <v>28</v>
      </c>
      <c r="C23" t="s">
        <v>38</v>
      </c>
      <c r="D23">
        <v>13</v>
      </c>
      <c r="E23" s="10">
        <f>VLOOKUP(B23,Table2[[SKU]:[Avg Price]],4,0)</f>
        <v>345</v>
      </c>
      <c r="F23" s="10">
        <f>Table4[[#This Row],[price per unit]]*Table4[[#This Row],[Sales in unit]]</f>
        <v>4485</v>
      </c>
      <c r="G23" t="str">
        <f>TEXT(Table4[[#This Row],[Date]],"dddd")</f>
        <v>Thursday</v>
      </c>
    </row>
    <row r="24" spans="1:10" x14ac:dyDescent="0.3">
      <c r="A24" s="4">
        <v>44287</v>
      </c>
      <c r="B24" t="s">
        <v>29</v>
      </c>
      <c r="C24" t="s">
        <v>38</v>
      </c>
      <c r="D24">
        <v>9</v>
      </c>
      <c r="E24" s="10">
        <f>VLOOKUP(B24,Table2[[SKU]:[Avg Price]],4,0)</f>
        <v>350</v>
      </c>
      <c r="F24" s="10">
        <f>Table4[[#This Row],[price per unit]]*Table4[[#This Row],[Sales in unit]]</f>
        <v>3150</v>
      </c>
      <c r="G24" t="str">
        <f>TEXT(Table4[[#This Row],[Date]],"dddd")</f>
        <v>Thursday</v>
      </c>
    </row>
    <row r="25" spans="1:10" x14ac:dyDescent="0.3">
      <c r="A25" s="4">
        <v>44287</v>
      </c>
      <c r="B25" t="s">
        <v>30</v>
      </c>
      <c r="C25" t="s">
        <v>38</v>
      </c>
      <c r="D25">
        <v>7</v>
      </c>
      <c r="E25" s="10">
        <f>VLOOKUP(B25,Table2[[SKU]:[Avg Price]],4,0)</f>
        <v>1575</v>
      </c>
      <c r="F25" s="10">
        <f>Table4[[#This Row],[price per unit]]*Table4[[#This Row],[Sales in unit]]</f>
        <v>11025</v>
      </c>
      <c r="G25" t="str">
        <f>TEXT(Table4[[#This Row],[Date]],"dddd")</f>
        <v>Thursday</v>
      </c>
    </row>
    <row r="26" spans="1:10" x14ac:dyDescent="0.3">
      <c r="A26" s="4">
        <v>44287</v>
      </c>
      <c r="B26" t="s">
        <v>31</v>
      </c>
      <c r="C26" t="s">
        <v>38</v>
      </c>
      <c r="D26">
        <v>4</v>
      </c>
      <c r="E26" s="10">
        <f>VLOOKUP(B26,Table2[[SKU]:[Avg Price]],4,0)</f>
        <v>1045</v>
      </c>
      <c r="F26" s="10">
        <f>Table4[[#This Row],[price per unit]]*Table4[[#This Row],[Sales in unit]]</f>
        <v>4180</v>
      </c>
      <c r="G26" t="str">
        <f>TEXT(Table4[[#This Row],[Date]],"dddd")</f>
        <v>Thursday</v>
      </c>
    </row>
    <row r="27" spans="1:10" x14ac:dyDescent="0.3">
      <c r="A27" s="4">
        <v>44287</v>
      </c>
      <c r="B27" t="s">
        <v>32</v>
      </c>
      <c r="C27" t="s">
        <v>38</v>
      </c>
      <c r="D27">
        <v>2</v>
      </c>
      <c r="E27" s="10">
        <f>VLOOKUP(B27,Table2[[SKU]:[Avg Price]],4,0)</f>
        <v>1186</v>
      </c>
      <c r="F27" s="10">
        <f>Table4[[#This Row],[price per unit]]*Table4[[#This Row],[Sales in unit]]</f>
        <v>2372</v>
      </c>
      <c r="G27" t="str">
        <f>TEXT(Table4[[#This Row],[Date]],"dddd")</f>
        <v>Thursday</v>
      </c>
    </row>
    <row r="28" spans="1:10" x14ac:dyDescent="0.3">
      <c r="A28" s="4">
        <v>44287</v>
      </c>
      <c r="B28" t="s">
        <v>33</v>
      </c>
      <c r="C28" t="s">
        <v>38</v>
      </c>
      <c r="D28">
        <v>3</v>
      </c>
      <c r="E28" s="10">
        <f>VLOOKUP(B28,Table2[[SKU]:[Avg Price]],4,0)</f>
        <v>374</v>
      </c>
      <c r="F28" s="10">
        <f>Table4[[#This Row],[price per unit]]*Table4[[#This Row],[Sales in unit]]</f>
        <v>1122</v>
      </c>
      <c r="G28" t="str">
        <f>TEXT(Table4[[#This Row],[Date]],"dddd")</f>
        <v>Thursday</v>
      </c>
    </row>
    <row r="29" spans="1:10" x14ac:dyDescent="0.3">
      <c r="A29" s="4">
        <v>44287</v>
      </c>
      <c r="B29" t="s">
        <v>34</v>
      </c>
      <c r="C29" t="s">
        <v>38</v>
      </c>
      <c r="D29">
        <v>1</v>
      </c>
      <c r="E29" s="10">
        <f>VLOOKUP(B29,Table2[[SKU]:[Avg Price]],4,0)</f>
        <v>1500</v>
      </c>
      <c r="F29" s="10">
        <f>Table4[[#This Row],[price per unit]]*Table4[[#This Row],[Sales in unit]]</f>
        <v>1500</v>
      </c>
      <c r="G29" t="str">
        <f>TEXT(Table4[[#This Row],[Date]],"dddd")</f>
        <v>Thursday</v>
      </c>
    </row>
    <row r="30" spans="1:10" x14ac:dyDescent="0.3">
      <c r="A30" s="4">
        <v>44287</v>
      </c>
      <c r="B30" t="s">
        <v>35</v>
      </c>
      <c r="C30" t="s">
        <v>38</v>
      </c>
      <c r="D30">
        <v>0</v>
      </c>
      <c r="E30" s="10">
        <f>VLOOKUP(B30,Table2[[SKU]:[Avg Price]],4,0)</f>
        <v>1800</v>
      </c>
      <c r="F30" s="10">
        <f>Table4[[#This Row],[price per unit]]*Table4[[#This Row],[Sales in unit]]</f>
        <v>0</v>
      </c>
      <c r="G30" t="str">
        <f>TEXT(Table4[[#This Row],[Date]],"dddd")</f>
        <v>Thursday</v>
      </c>
    </row>
    <row r="31" spans="1:10" x14ac:dyDescent="0.3">
      <c r="A31" s="4">
        <v>44287</v>
      </c>
      <c r="B31" t="s">
        <v>36</v>
      </c>
      <c r="C31" t="s">
        <v>38</v>
      </c>
      <c r="D31">
        <v>2</v>
      </c>
      <c r="E31" s="10">
        <f>VLOOKUP(B31,Table2[[SKU]:[Avg Price]],4,0)</f>
        <v>1477</v>
      </c>
      <c r="F31" s="10">
        <f>Table4[[#This Row],[price per unit]]*Table4[[#This Row],[Sales in unit]]</f>
        <v>2954</v>
      </c>
      <c r="G31" t="str">
        <f>TEXT(Table4[[#This Row],[Date]],"dddd")</f>
        <v>Thursday</v>
      </c>
    </row>
    <row r="32" spans="1:10" x14ac:dyDescent="0.3">
      <c r="A32" s="4">
        <v>44287</v>
      </c>
      <c r="B32" t="s">
        <v>5</v>
      </c>
      <c r="C32" t="s">
        <v>39</v>
      </c>
      <c r="D32">
        <v>17</v>
      </c>
      <c r="E32" s="10">
        <f>VLOOKUP(B32,Table2[[SKU]:[Avg Price]],4,0)</f>
        <v>210</v>
      </c>
      <c r="F32" s="10">
        <f>Table4[[#This Row],[price per unit]]*Table4[[#This Row],[Sales in unit]]</f>
        <v>3570</v>
      </c>
      <c r="G32" t="str">
        <f>TEXT(Table4[[#This Row],[Date]],"dddd")</f>
        <v>Thursday</v>
      </c>
    </row>
    <row r="33" spans="1:7" x14ac:dyDescent="0.3">
      <c r="A33" s="4">
        <v>44287</v>
      </c>
      <c r="B33" t="s">
        <v>6</v>
      </c>
      <c r="C33" t="s">
        <v>39</v>
      </c>
      <c r="D33">
        <v>12</v>
      </c>
      <c r="E33" s="10">
        <f>VLOOKUP(B33,Table2[[SKU]:[Avg Price]],4,0)</f>
        <v>199</v>
      </c>
      <c r="F33" s="10">
        <f>Table4[[#This Row],[price per unit]]*Table4[[#This Row],[Sales in unit]]</f>
        <v>2388</v>
      </c>
      <c r="G33" t="str">
        <f>TEXT(Table4[[#This Row],[Date]],"dddd")</f>
        <v>Thursday</v>
      </c>
    </row>
    <row r="34" spans="1:7" x14ac:dyDescent="0.3">
      <c r="A34" s="4">
        <v>44287</v>
      </c>
      <c r="B34" t="s">
        <v>7</v>
      </c>
      <c r="C34" t="s">
        <v>39</v>
      </c>
      <c r="D34">
        <v>8</v>
      </c>
      <c r="E34" s="10">
        <f>VLOOKUP(B34,Table2[[SKU]:[Avg Price]],4,0)</f>
        <v>322</v>
      </c>
      <c r="F34" s="10">
        <f>Table4[[#This Row],[price per unit]]*Table4[[#This Row],[Sales in unit]]</f>
        <v>2576</v>
      </c>
      <c r="G34" t="str">
        <f>TEXT(Table4[[#This Row],[Date]],"dddd")</f>
        <v>Thursday</v>
      </c>
    </row>
    <row r="35" spans="1:7" x14ac:dyDescent="0.3">
      <c r="A35" s="4">
        <v>44287</v>
      </c>
      <c r="B35" t="s">
        <v>8</v>
      </c>
      <c r="C35" t="s">
        <v>39</v>
      </c>
      <c r="D35">
        <v>5</v>
      </c>
      <c r="E35" s="10">
        <f>VLOOKUP(B35,Table2[[SKU]:[Avg Price]],4,0)</f>
        <v>161</v>
      </c>
      <c r="F35" s="10">
        <f>Table4[[#This Row],[price per unit]]*Table4[[#This Row],[Sales in unit]]</f>
        <v>805</v>
      </c>
      <c r="G35" t="str">
        <f>TEXT(Table4[[#This Row],[Date]],"dddd")</f>
        <v>Thursday</v>
      </c>
    </row>
    <row r="36" spans="1:7" x14ac:dyDescent="0.3">
      <c r="A36" s="4">
        <v>44287</v>
      </c>
      <c r="B36" t="s">
        <v>9</v>
      </c>
      <c r="C36" t="s">
        <v>39</v>
      </c>
      <c r="D36">
        <v>5</v>
      </c>
      <c r="E36" s="10">
        <f>VLOOKUP(B36,Table2[[SKU]:[Avg Price]],4,0)</f>
        <v>109</v>
      </c>
      <c r="F36" s="10">
        <f>Table4[[#This Row],[price per unit]]*Table4[[#This Row],[Sales in unit]]</f>
        <v>545</v>
      </c>
      <c r="G36" t="str">
        <f>TEXT(Table4[[#This Row],[Date]],"dddd")</f>
        <v>Thursday</v>
      </c>
    </row>
    <row r="37" spans="1:7" x14ac:dyDescent="0.3">
      <c r="A37" s="4">
        <v>44287</v>
      </c>
      <c r="B37" t="s">
        <v>10</v>
      </c>
      <c r="C37" t="s">
        <v>39</v>
      </c>
      <c r="D37">
        <v>2</v>
      </c>
      <c r="E37" s="10">
        <f>VLOOKUP(B37,Table2[[SKU]:[Avg Price]],4,0)</f>
        <v>122</v>
      </c>
      <c r="F37" s="10">
        <f>Table4[[#This Row],[price per unit]]*Table4[[#This Row],[Sales in unit]]</f>
        <v>244</v>
      </c>
      <c r="G37" t="str">
        <f>TEXT(Table4[[#This Row],[Date]],"dddd")</f>
        <v>Thursday</v>
      </c>
    </row>
    <row r="38" spans="1:7" x14ac:dyDescent="0.3">
      <c r="A38" s="4">
        <v>44287</v>
      </c>
      <c r="B38" t="s">
        <v>11</v>
      </c>
      <c r="C38" t="s">
        <v>39</v>
      </c>
      <c r="D38">
        <v>3</v>
      </c>
      <c r="E38" s="10">
        <f>VLOOKUP(B38,Table2[[SKU]:[Avg Price]],4,0)</f>
        <v>96</v>
      </c>
      <c r="F38" s="10">
        <f>Table4[[#This Row],[price per unit]]*Table4[[#This Row],[Sales in unit]]</f>
        <v>288</v>
      </c>
      <c r="G38" t="str">
        <f>TEXT(Table4[[#This Row],[Date]],"dddd")</f>
        <v>Thursday</v>
      </c>
    </row>
    <row r="39" spans="1:7" x14ac:dyDescent="0.3">
      <c r="A39" s="4">
        <v>44287</v>
      </c>
      <c r="B39" t="s">
        <v>12</v>
      </c>
      <c r="C39" t="s">
        <v>39</v>
      </c>
      <c r="D39">
        <v>1</v>
      </c>
      <c r="E39" s="10">
        <f>VLOOKUP(B39,Table2[[SKU]:[Avg Price]],4,0)</f>
        <v>73</v>
      </c>
      <c r="F39" s="10">
        <f>Table4[[#This Row],[price per unit]]*Table4[[#This Row],[Sales in unit]]</f>
        <v>73</v>
      </c>
      <c r="G39" t="str">
        <f>TEXT(Table4[[#This Row],[Date]],"dddd")</f>
        <v>Thursday</v>
      </c>
    </row>
    <row r="40" spans="1:7" x14ac:dyDescent="0.3">
      <c r="A40" s="4">
        <v>44287</v>
      </c>
      <c r="B40" t="s">
        <v>14</v>
      </c>
      <c r="C40" t="s">
        <v>39</v>
      </c>
      <c r="D40">
        <v>0</v>
      </c>
      <c r="E40" s="10">
        <f>VLOOKUP(B40,Table2[[SKU]:[Avg Price]],4,0)</f>
        <v>225</v>
      </c>
      <c r="F40" s="10">
        <f>Table4[[#This Row],[price per unit]]*Table4[[#This Row],[Sales in unit]]</f>
        <v>0</v>
      </c>
      <c r="G40" t="str">
        <f>TEXT(Table4[[#This Row],[Date]],"dddd")</f>
        <v>Thursday</v>
      </c>
    </row>
    <row r="41" spans="1:7" x14ac:dyDescent="0.3">
      <c r="A41" s="4">
        <v>44287</v>
      </c>
      <c r="B41" t="s">
        <v>16</v>
      </c>
      <c r="C41" t="s">
        <v>39</v>
      </c>
      <c r="D41">
        <v>0</v>
      </c>
      <c r="E41" s="10">
        <f>VLOOKUP(B41,Table2[[SKU]:[Avg Price]],4,0)</f>
        <v>559</v>
      </c>
      <c r="F41" s="10">
        <f>Table4[[#This Row],[price per unit]]*Table4[[#This Row],[Sales in unit]]</f>
        <v>0</v>
      </c>
      <c r="G41" t="str">
        <f>TEXT(Table4[[#This Row],[Date]],"dddd")</f>
        <v>Thursday</v>
      </c>
    </row>
    <row r="42" spans="1:7" x14ac:dyDescent="0.3">
      <c r="A42" s="4">
        <v>44287</v>
      </c>
      <c r="B42" t="s">
        <v>17</v>
      </c>
      <c r="C42" t="s">
        <v>39</v>
      </c>
      <c r="D42">
        <v>14</v>
      </c>
      <c r="E42" s="10">
        <f>VLOOKUP(B42,Table2[[SKU]:[Avg Price]],4,0)</f>
        <v>3199</v>
      </c>
      <c r="F42" s="10">
        <f>Table4[[#This Row],[price per unit]]*Table4[[#This Row],[Sales in unit]]</f>
        <v>44786</v>
      </c>
      <c r="G42" t="str">
        <f>TEXT(Table4[[#This Row],[Date]],"dddd")</f>
        <v>Thursday</v>
      </c>
    </row>
    <row r="43" spans="1:7" x14ac:dyDescent="0.3">
      <c r="A43" s="4">
        <v>44287</v>
      </c>
      <c r="B43" t="s">
        <v>18</v>
      </c>
      <c r="C43" t="s">
        <v>39</v>
      </c>
      <c r="D43">
        <v>13</v>
      </c>
      <c r="E43" s="10">
        <f>VLOOKUP(B43,Table2[[SKU]:[Avg Price]],4,0)</f>
        <v>371</v>
      </c>
      <c r="F43" s="10">
        <f>Table4[[#This Row],[price per unit]]*Table4[[#This Row],[Sales in unit]]</f>
        <v>4823</v>
      </c>
      <c r="G43" t="str">
        <f>TEXT(Table4[[#This Row],[Date]],"dddd")</f>
        <v>Thursday</v>
      </c>
    </row>
    <row r="44" spans="1:7" x14ac:dyDescent="0.3">
      <c r="A44" s="4">
        <v>44287</v>
      </c>
      <c r="B44" t="s">
        <v>19</v>
      </c>
      <c r="C44" t="s">
        <v>39</v>
      </c>
      <c r="D44">
        <v>8</v>
      </c>
      <c r="E44" s="10">
        <f>VLOOKUP(B44,Table2[[SKU]:[Avg Price]],4,0)</f>
        <v>2300</v>
      </c>
      <c r="F44" s="10">
        <f>Table4[[#This Row],[price per unit]]*Table4[[#This Row],[Sales in unit]]</f>
        <v>18400</v>
      </c>
      <c r="G44" t="str">
        <f>TEXT(Table4[[#This Row],[Date]],"dddd")</f>
        <v>Thursday</v>
      </c>
    </row>
    <row r="45" spans="1:7" x14ac:dyDescent="0.3">
      <c r="A45" s="4">
        <v>44287</v>
      </c>
      <c r="B45" t="s">
        <v>20</v>
      </c>
      <c r="C45" t="s">
        <v>39</v>
      </c>
      <c r="D45">
        <v>1</v>
      </c>
      <c r="E45" s="10">
        <f>VLOOKUP(B45,Table2[[SKU]:[Avg Price]],4,0)</f>
        <v>499</v>
      </c>
      <c r="F45" s="10">
        <f>Table4[[#This Row],[price per unit]]*Table4[[#This Row],[Sales in unit]]</f>
        <v>499</v>
      </c>
      <c r="G45" t="str">
        <f>TEXT(Table4[[#This Row],[Date]],"dddd")</f>
        <v>Thursday</v>
      </c>
    </row>
    <row r="46" spans="1:7" x14ac:dyDescent="0.3">
      <c r="A46" s="4">
        <v>44287</v>
      </c>
      <c r="B46" t="s">
        <v>21</v>
      </c>
      <c r="C46" t="s">
        <v>39</v>
      </c>
      <c r="D46">
        <v>2</v>
      </c>
      <c r="E46" s="10">
        <f>VLOOKUP(B46,Table2[[SKU]:[Avg Price]],4,0)</f>
        <v>299</v>
      </c>
      <c r="F46" s="10">
        <f>Table4[[#This Row],[price per unit]]*Table4[[#This Row],[Sales in unit]]</f>
        <v>598</v>
      </c>
      <c r="G46" t="str">
        <f>TEXT(Table4[[#This Row],[Date]],"dddd")</f>
        <v>Thursday</v>
      </c>
    </row>
    <row r="47" spans="1:7" x14ac:dyDescent="0.3">
      <c r="A47" s="4">
        <v>44287</v>
      </c>
      <c r="B47" t="s">
        <v>22</v>
      </c>
      <c r="C47" t="s">
        <v>39</v>
      </c>
      <c r="D47">
        <v>0</v>
      </c>
      <c r="E47" s="10">
        <f>VLOOKUP(B47,Table2[[SKU]:[Avg Price]],4,0)</f>
        <v>901</v>
      </c>
      <c r="F47" s="10">
        <f>Table4[[#This Row],[price per unit]]*Table4[[#This Row],[Sales in unit]]</f>
        <v>0</v>
      </c>
      <c r="G47" t="str">
        <f>TEXT(Table4[[#This Row],[Date]],"dddd")</f>
        <v>Thursday</v>
      </c>
    </row>
    <row r="48" spans="1:7" x14ac:dyDescent="0.3">
      <c r="A48" s="4">
        <v>44287</v>
      </c>
      <c r="B48" t="s">
        <v>23</v>
      </c>
      <c r="C48" t="s">
        <v>39</v>
      </c>
      <c r="D48">
        <v>4</v>
      </c>
      <c r="E48" s="10">
        <f>VLOOKUP(B48,Table2[[SKU]:[Avg Price]],4,0)</f>
        <v>929</v>
      </c>
      <c r="F48" s="10">
        <f>Table4[[#This Row],[price per unit]]*Table4[[#This Row],[Sales in unit]]</f>
        <v>3716</v>
      </c>
      <c r="G48" t="str">
        <f>TEXT(Table4[[#This Row],[Date]],"dddd")</f>
        <v>Thursday</v>
      </c>
    </row>
    <row r="49" spans="1:7" x14ac:dyDescent="0.3">
      <c r="A49" s="4">
        <v>44287</v>
      </c>
      <c r="B49" t="s">
        <v>24</v>
      </c>
      <c r="C49" t="s">
        <v>39</v>
      </c>
      <c r="D49">
        <v>1</v>
      </c>
      <c r="E49" s="10">
        <f>VLOOKUP(B49,Table2[[SKU]:[Avg Price]],4,0)</f>
        <v>1030</v>
      </c>
      <c r="F49" s="10">
        <f>Table4[[#This Row],[price per unit]]*Table4[[#This Row],[Sales in unit]]</f>
        <v>1030</v>
      </c>
      <c r="G49" t="str">
        <f>TEXT(Table4[[#This Row],[Date]],"dddd")</f>
        <v>Thursday</v>
      </c>
    </row>
    <row r="50" spans="1:7" x14ac:dyDescent="0.3">
      <c r="A50" s="4">
        <v>44287</v>
      </c>
      <c r="B50" t="s">
        <v>25</v>
      </c>
      <c r="C50" t="s">
        <v>39</v>
      </c>
      <c r="D50">
        <v>0</v>
      </c>
      <c r="E50" s="10">
        <f>VLOOKUP(B50,Table2[[SKU]:[Avg Price]],4,0)</f>
        <v>1222</v>
      </c>
      <c r="F50" s="10">
        <f>Table4[[#This Row],[price per unit]]*Table4[[#This Row],[Sales in unit]]</f>
        <v>0</v>
      </c>
      <c r="G50" t="str">
        <f>TEXT(Table4[[#This Row],[Date]],"dddd")</f>
        <v>Thursday</v>
      </c>
    </row>
    <row r="51" spans="1:7" x14ac:dyDescent="0.3">
      <c r="A51" s="4">
        <v>44287</v>
      </c>
      <c r="B51" t="s">
        <v>26</v>
      </c>
      <c r="C51" t="s">
        <v>39</v>
      </c>
      <c r="D51">
        <v>0</v>
      </c>
      <c r="E51" s="10">
        <f>VLOOKUP(B51,Table2[[SKU]:[Avg Price]],4,0)</f>
        <v>649</v>
      </c>
      <c r="F51" s="10">
        <f>Table4[[#This Row],[price per unit]]*Table4[[#This Row],[Sales in unit]]</f>
        <v>0</v>
      </c>
      <c r="G51" t="str">
        <f>TEXT(Table4[[#This Row],[Date]],"dddd")</f>
        <v>Thursday</v>
      </c>
    </row>
    <row r="52" spans="1:7" x14ac:dyDescent="0.3">
      <c r="A52" s="4">
        <v>44287</v>
      </c>
      <c r="B52" t="s">
        <v>27</v>
      </c>
      <c r="C52" t="s">
        <v>39</v>
      </c>
      <c r="D52">
        <v>20</v>
      </c>
      <c r="E52" s="10">
        <f>VLOOKUP(B52,Table2[[SKU]:[Avg Price]],4,0)</f>
        <v>1800</v>
      </c>
      <c r="F52" s="10">
        <f>Table4[[#This Row],[price per unit]]*Table4[[#This Row],[Sales in unit]]</f>
        <v>36000</v>
      </c>
      <c r="G52" t="str">
        <f>TEXT(Table4[[#This Row],[Date]],"dddd")</f>
        <v>Thursday</v>
      </c>
    </row>
    <row r="53" spans="1:7" x14ac:dyDescent="0.3">
      <c r="A53" s="4">
        <v>44287</v>
      </c>
      <c r="B53" t="s">
        <v>28</v>
      </c>
      <c r="C53" t="s">
        <v>39</v>
      </c>
      <c r="D53">
        <v>8</v>
      </c>
      <c r="E53" s="10">
        <f>VLOOKUP(B53,Table2[[SKU]:[Avg Price]],4,0)</f>
        <v>345</v>
      </c>
      <c r="F53" s="10">
        <f>Table4[[#This Row],[price per unit]]*Table4[[#This Row],[Sales in unit]]</f>
        <v>2760</v>
      </c>
      <c r="G53" t="str">
        <f>TEXT(Table4[[#This Row],[Date]],"dddd")</f>
        <v>Thursday</v>
      </c>
    </row>
    <row r="54" spans="1:7" x14ac:dyDescent="0.3">
      <c r="A54" s="4">
        <v>44287</v>
      </c>
      <c r="B54" t="s">
        <v>29</v>
      </c>
      <c r="C54" t="s">
        <v>39</v>
      </c>
      <c r="D54">
        <v>8</v>
      </c>
      <c r="E54" s="10">
        <f>VLOOKUP(B54,Table2[[SKU]:[Avg Price]],4,0)</f>
        <v>350</v>
      </c>
      <c r="F54" s="10">
        <f>Table4[[#This Row],[price per unit]]*Table4[[#This Row],[Sales in unit]]</f>
        <v>2800</v>
      </c>
      <c r="G54" t="str">
        <f>TEXT(Table4[[#This Row],[Date]],"dddd")</f>
        <v>Thursday</v>
      </c>
    </row>
    <row r="55" spans="1:7" x14ac:dyDescent="0.3">
      <c r="A55" s="4">
        <v>44287</v>
      </c>
      <c r="B55" t="s">
        <v>30</v>
      </c>
      <c r="C55" t="s">
        <v>39</v>
      </c>
      <c r="D55">
        <v>4</v>
      </c>
      <c r="E55" s="10">
        <f>VLOOKUP(B55,Table2[[SKU]:[Avg Price]],4,0)</f>
        <v>1575</v>
      </c>
      <c r="F55" s="10">
        <f>Table4[[#This Row],[price per unit]]*Table4[[#This Row],[Sales in unit]]</f>
        <v>6300</v>
      </c>
      <c r="G55" t="str">
        <f>TEXT(Table4[[#This Row],[Date]],"dddd")</f>
        <v>Thursday</v>
      </c>
    </row>
    <row r="56" spans="1:7" x14ac:dyDescent="0.3">
      <c r="A56" s="4">
        <v>44287</v>
      </c>
      <c r="B56" t="s">
        <v>31</v>
      </c>
      <c r="C56" t="s">
        <v>39</v>
      </c>
      <c r="D56">
        <v>3</v>
      </c>
      <c r="E56" s="10">
        <f>VLOOKUP(B56,Table2[[SKU]:[Avg Price]],4,0)</f>
        <v>1045</v>
      </c>
      <c r="F56" s="10">
        <f>Table4[[#This Row],[price per unit]]*Table4[[#This Row],[Sales in unit]]</f>
        <v>3135</v>
      </c>
      <c r="G56" t="str">
        <f>TEXT(Table4[[#This Row],[Date]],"dddd")</f>
        <v>Thursday</v>
      </c>
    </row>
    <row r="57" spans="1:7" x14ac:dyDescent="0.3">
      <c r="A57" s="4">
        <v>44287</v>
      </c>
      <c r="B57" t="s">
        <v>32</v>
      </c>
      <c r="C57" t="s">
        <v>39</v>
      </c>
      <c r="D57">
        <v>0</v>
      </c>
      <c r="E57" s="10">
        <f>VLOOKUP(B57,Table2[[SKU]:[Avg Price]],4,0)</f>
        <v>1186</v>
      </c>
      <c r="F57" s="10">
        <f>Table4[[#This Row],[price per unit]]*Table4[[#This Row],[Sales in unit]]</f>
        <v>0</v>
      </c>
      <c r="G57" t="str">
        <f>TEXT(Table4[[#This Row],[Date]],"dddd")</f>
        <v>Thursday</v>
      </c>
    </row>
    <row r="58" spans="1:7" x14ac:dyDescent="0.3">
      <c r="A58" s="4">
        <v>44287</v>
      </c>
      <c r="B58" t="s">
        <v>33</v>
      </c>
      <c r="C58" t="s">
        <v>39</v>
      </c>
      <c r="D58">
        <v>0</v>
      </c>
      <c r="E58" s="10">
        <f>VLOOKUP(B58,Table2[[SKU]:[Avg Price]],4,0)</f>
        <v>374</v>
      </c>
      <c r="F58" s="10">
        <f>Table4[[#This Row],[price per unit]]*Table4[[#This Row],[Sales in unit]]</f>
        <v>0</v>
      </c>
      <c r="G58" t="str">
        <f>TEXT(Table4[[#This Row],[Date]],"dddd")</f>
        <v>Thursday</v>
      </c>
    </row>
    <row r="59" spans="1:7" x14ac:dyDescent="0.3">
      <c r="A59" s="4">
        <v>44287</v>
      </c>
      <c r="B59" t="s">
        <v>34</v>
      </c>
      <c r="C59" t="s">
        <v>39</v>
      </c>
      <c r="D59">
        <v>0</v>
      </c>
      <c r="E59" s="10">
        <f>VLOOKUP(B59,Table2[[SKU]:[Avg Price]],4,0)</f>
        <v>1500</v>
      </c>
      <c r="F59" s="10">
        <f>Table4[[#This Row],[price per unit]]*Table4[[#This Row],[Sales in unit]]</f>
        <v>0</v>
      </c>
      <c r="G59" t="str">
        <f>TEXT(Table4[[#This Row],[Date]],"dddd")</f>
        <v>Thursday</v>
      </c>
    </row>
    <row r="60" spans="1:7" x14ac:dyDescent="0.3">
      <c r="A60" s="4">
        <v>44287</v>
      </c>
      <c r="B60" t="s">
        <v>35</v>
      </c>
      <c r="C60" t="s">
        <v>39</v>
      </c>
      <c r="D60">
        <v>0</v>
      </c>
      <c r="E60" s="10">
        <f>VLOOKUP(B60,Table2[[SKU]:[Avg Price]],4,0)</f>
        <v>1800</v>
      </c>
      <c r="F60" s="10">
        <f>Table4[[#This Row],[price per unit]]*Table4[[#This Row],[Sales in unit]]</f>
        <v>0</v>
      </c>
      <c r="G60" t="str">
        <f>TEXT(Table4[[#This Row],[Date]],"dddd")</f>
        <v>Thursday</v>
      </c>
    </row>
    <row r="61" spans="1:7" x14ac:dyDescent="0.3">
      <c r="A61" s="4">
        <v>44287</v>
      </c>
      <c r="B61" t="s">
        <v>36</v>
      </c>
      <c r="C61" t="s">
        <v>39</v>
      </c>
      <c r="D61">
        <v>1</v>
      </c>
      <c r="E61" s="10">
        <f>VLOOKUP(B61,Table2[[SKU]:[Avg Price]],4,0)</f>
        <v>1477</v>
      </c>
      <c r="F61" s="10">
        <f>Table4[[#This Row],[price per unit]]*Table4[[#This Row],[Sales in unit]]</f>
        <v>1477</v>
      </c>
      <c r="G61" t="str">
        <f>TEXT(Table4[[#This Row],[Date]],"dddd")</f>
        <v>Thursday</v>
      </c>
    </row>
    <row r="62" spans="1:7" x14ac:dyDescent="0.3">
      <c r="A62" s="4">
        <v>44287</v>
      </c>
      <c r="B62" t="s">
        <v>5</v>
      </c>
      <c r="C62" t="s">
        <v>40</v>
      </c>
      <c r="D62">
        <v>14</v>
      </c>
      <c r="E62" s="10">
        <f>VLOOKUP(B62,Table2[[SKU]:[Avg Price]],4,0)</f>
        <v>210</v>
      </c>
      <c r="F62" s="10">
        <f>Table4[[#This Row],[price per unit]]*Table4[[#This Row],[Sales in unit]]</f>
        <v>2940</v>
      </c>
      <c r="G62" t="str">
        <f>TEXT(Table4[[#This Row],[Date]],"dddd")</f>
        <v>Thursday</v>
      </c>
    </row>
    <row r="63" spans="1:7" x14ac:dyDescent="0.3">
      <c r="A63" s="4">
        <v>44287</v>
      </c>
      <c r="B63" t="s">
        <v>6</v>
      </c>
      <c r="C63" t="s">
        <v>40</v>
      </c>
      <c r="D63">
        <v>9</v>
      </c>
      <c r="E63" s="10">
        <f>VLOOKUP(B63,Table2[[SKU]:[Avg Price]],4,0)</f>
        <v>199</v>
      </c>
      <c r="F63" s="10">
        <f>Table4[[#This Row],[price per unit]]*Table4[[#This Row],[Sales in unit]]</f>
        <v>1791</v>
      </c>
      <c r="G63" t="str">
        <f>TEXT(Table4[[#This Row],[Date]],"dddd")</f>
        <v>Thursday</v>
      </c>
    </row>
    <row r="64" spans="1:7" x14ac:dyDescent="0.3">
      <c r="A64" s="4">
        <v>44287</v>
      </c>
      <c r="B64" t="s">
        <v>7</v>
      </c>
      <c r="C64" t="s">
        <v>40</v>
      </c>
      <c r="D64">
        <v>6</v>
      </c>
      <c r="E64" s="10">
        <f>VLOOKUP(B64,Table2[[SKU]:[Avg Price]],4,0)</f>
        <v>322</v>
      </c>
      <c r="F64" s="10">
        <f>Table4[[#This Row],[price per unit]]*Table4[[#This Row],[Sales in unit]]</f>
        <v>1932</v>
      </c>
      <c r="G64" t="str">
        <f>TEXT(Table4[[#This Row],[Date]],"dddd")</f>
        <v>Thursday</v>
      </c>
    </row>
    <row r="65" spans="1:7" x14ac:dyDescent="0.3">
      <c r="A65" s="4">
        <v>44287</v>
      </c>
      <c r="B65" t="s">
        <v>8</v>
      </c>
      <c r="C65" t="s">
        <v>40</v>
      </c>
      <c r="D65">
        <v>5</v>
      </c>
      <c r="E65" s="10">
        <f>VLOOKUP(B65,Table2[[SKU]:[Avg Price]],4,0)</f>
        <v>161</v>
      </c>
      <c r="F65" s="10">
        <f>Table4[[#This Row],[price per unit]]*Table4[[#This Row],[Sales in unit]]</f>
        <v>805</v>
      </c>
      <c r="G65" t="str">
        <f>TEXT(Table4[[#This Row],[Date]],"dddd")</f>
        <v>Thursday</v>
      </c>
    </row>
    <row r="66" spans="1:7" x14ac:dyDescent="0.3">
      <c r="A66" s="4">
        <v>44287</v>
      </c>
      <c r="B66" t="s">
        <v>9</v>
      </c>
      <c r="C66" t="s">
        <v>40</v>
      </c>
      <c r="D66">
        <v>2</v>
      </c>
      <c r="E66" s="10">
        <f>VLOOKUP(B66,Table2[[SKU]:[Avg Price]],4,0)</f>
        <v>109</v>
      </c>
      <c r="F66" s="10">
        <f>Table4[[#This Row],[price per unit]]*Table4[[#This Row],[Sales in unit]]</f>
        <v>218</v>
      </c>
      <c r="G66" t="str">
        <f>TEXT(Table4[[#This Row],[Date]],"dddd")</f>
        <v>Thursday</v>
      </c>
    </row>
    <row r="67" spans="1:7" x14ac:dyDescent="0.3">
      <c r="A67" s="4">
        <v>44287</v>
      </c>
      <c r="B67" t="s">
        <v>10</v>
      </c>
      <c r="C67" t="s">
        <v>40</v>
      </c>
      <c r="D67">
        <v>2</v>
      </c>
      <c r="E67" s="10">
        <f>VLOOKUP(B67,Table2[[SKU]:[Avg Price]],4,0)</f>
        <v>122</v>
      </c>
      <c r="F67" s="10">
        <f>Table4[[#This Row],[price per unit]]*Table4[[#This Row],[Sales in unit]]</f>
        <v>244</v>
      </c>
      <c r="G67" t="str">
        <f>TEXT(Table4[[#This Row],[Date]],"dddd")</f>
        <v>Thursday</v>
      </c>
    </row>
    <row r="68" spans="1:7" x14ac:dyDescent="0.3">
      <c r="A68" s="4">
        <v>44287</v>
      </c>
      <c r="B68" t="s">
        <v>11</v>
      </c>
      <c r="C68" t="s">
        <v>40</v>
      </c>
      <c r="D68">
        <v>2</v>
      </c>
      <c r="E68" s="10">
        <f>VLOOKUP(B68,Table2[[SKU]:[Avg Price]],4,0)</f>
        <v>96</v>
      </c>
      <c r="F68" s="10">
        <f>Table4[[#This Row],[price per unit]]*Table4[[#This Row],[Sales in unit]]</f>
        <v>192</v>
      </c>
      <c r="G68" t="str">
        <f>TEXT(Table4[[#This Row],[Date]],"dddd")</f>
        <v>Thursday</v>
      </c>
    </row>
    <row r="69" spans="1:7" x14ac:dyDescent="0.3">
      <c r="A69" s="4">
        <v>44287</v>
      </c>
      <c r="B69" t="s">
        <v>12</v>
      </c>
      <c r="C69" t="s">
        <v>40</v>
      </c>
      <c r="D69">
        <v>1</v>
      </c>
      <c r="E69" s="10">
        <f>VLOOKUP(B69,Table2[[SKU]:[Avg Price]],4,0)</f>
        <v>73</v>
      </c>
      <c r="F69" s="10">
        <f>Table4[[#This Row],[price per unit]]*Table4[[#This Row],[Sales in unit]]</f>
        <v>73</v>
      </c>
      <c r="G69" t="str">
        <f>TEXT(Table4[[#This Row],[Date]],"dddd")</f>
        <v>Thursday</v>
      </c>
    </row>
    <row r="70" spans="1:7" x14ac:dyDescent="0.3">
      <c r="A70" s="4">
        <v>44287</v>
      </c>
      <c r="B70" t="s">
        <v>14</v>
      </c>
      <c r="C70" t="s">
        <v>40</v>
      </c>
      <c r="D70">
        <v>1</v>
      </c>
      <c r="E70" s="10">
        <f>VLOOKUP(B70,Table2[[SKU]:[Avg Price]],4,0)</f>
        <v>225</v>
      </c>
      <c r="F70" s="10">
        <f>Table4[[#This Row],[price per unit]]*Table4[[#This Row],[Sales in unit]]</f>
        <v>225</v>
      </c>
      <c r="G70" t="str">
        <f>TEXT(Table4[[#This Row],[Date]],"dddd")</f>
        <v>Thursday</v>
      </c>
    </row>
    <row r="71" spans="1:7" x14ac:dyDescent="0.3">
      <c r="A71" s="4">
        <v>44287</v>
      </c>
      <c r="B71" t="s">
        <v>16</v>
      </c>
      <c r="C71" t="s">
        <v>40</v>
      </c>
      <c r="D71">
        <v>2</v>
      </c>
      <c r="E71" s="10">
        <f>VLOOKUP(B71,Table2[[SKU]:[Avg Price]],4,0)</f>
        <v>559</v>
      </c>
      <c r="F71" s="10">
        <f>Table4[[#This Row],[price per unit]]*Table4[[#This Row],[Sales in unit]]</f>
        <v>1118</v>
      </c>
      <c r="G71" t="str">
        <f>TEXT(Table4[[#This Row],[Date]],"dddd")</f>
        <v>Thursday</v>
      </c>
    </row>
    <row r="72" spans="1:7" x14ac:dyDescent="0.3">
      <c r="A72" s="4">
        <v>44287</v>
      </c>
      <c r="B72" t="s">
        <v>17</v>
      </c>
      <c r="C72" t="s">
        <v>40</v>
      </c>
      <c r="D72">
        <v>12</v>
      </c>
      <c r="E72" s="10">
        <f>VLOOKUP(B72,Table2[[SKU]:[Avg Price]],4,0)</f>
        <v>3199</v>
      </c>
      <c r="F72" s="10">
        <f>Table4[[#This Row],[price per unit]]*Table4[[#This Row],[Sales in unit]]</f>
        <v>38388</v>
      </c>
      <c r="G72" t="str">
        <f>TEXT(Table4[[#This Row],[Date]],"dddd")</f>
        <v>Thursday</v>
      </c>
    </row>
    <row r="73" spans="1:7" x14ac:dyDescent="0.3">
      <c r="A73" s="4">
        <v>44287</v>
      </c>
      <c r="B73" t="s">
        <v>18</v>
      </c>
      <c r="C73" t="s">
        <v>40</v>
      </c>
      <c r="D73">
        <v>3</v>
      </c>
      <c r="E73" s="10">
        <f>VLOOKUP(B73,Table2[[SKU]:[Avg Price]],4,0)</f>
        <v>371</v>
      </c>
      <c r="F73" s="10">
        <f>Table4[[#This Row],[price per unit]]*Table4[[#This Row],[Sales in unit]]</f>
        <v>1113</v>
      </c>
      <c r="G73" t="str">
        <f>TEXT(Table4[[#This Row],[Date]],"dddd")</f>
        <v>Thursday</v>
      </c>
    </row>
    <row r="74" spans="1:7" x14ac:dyDescent="0.3">
      <c r="A74" s="4">
        <v>44287</v>
      </c>
      <c r="B74" t="s">
        <v>19</v>
      </c>
      <c r="C74" t="s">
        <v>40</v>
      </c>
      <c r="D74">
        <v>3</v>
      </c>
      <c r="E74" s="10">
        <f>VLOOKUP(B74,Table2[[SKU]:[Avg Price]],4,0)</f>
        <v>2300</v>
      </c>
      <c r="F74" s="10">
        <f>Table4[[#This Row],[price per unit]]*Table4[[#This Row],[Sales in unit]]</f>
        <v>6900</v>
      </c>
      <c r="G74" t="str">
        <f>TEXT(Table4[[#This Row],[Date]],"dddd")</f>
        <v>Thursday</v>
      </c>
    </row>
    <row r="75" spans="1:7" x14ac:dyDescent="0.3">
      <c r="A75" s="4">
        <v>44287</v>
      </c>
      <c r="B75" t="s">
        <v>20</v>
      </c>
      <c r="C75" t="s">
        <v>40</v>
      </c>
      <c r="D75">
        <v>8</v>
      </c>
      <c r="E75" s="10">
        <f>VLOOKUP(B75,Table2[[SKU]:[Avg Price]],4,0)</f>
        <v>499</v>
      </c>
      <c r="F75" s="10">
        <f>Table4[[#This Row],[price per unit]]*Table4[[#This Row],[Sales in unit]]</f>
        <v>3992</v>
      </c>
      <c r="G75" t="str">
        <f>TEXT(Table4[[#This Row],[Date]],"dddd")</f>
        <v>Thursday</v>
      </c>
    </row>
    <row r="76" spans="1:7" x14ac:dyDescent="0.3">
      <c r="A76" s="4">
        <v>44287</v>
      </c>
      <c r="B76" t="s">
        <v>21</v>
      </c>
      <c r="C76" t="s">
        <v>40</v>
      </c>
      <c r="D76">
        <v>4</v>
      </c>
      <c r="E76" s="10">
        <f>VLOOKUP(B76,Table2[[SKU]:[Avg Price]],4,0)</f>
        <v>299</v>
      </c>
      <c r="F76" s="10">
        <f>Table4[[#This Row],[price per unit]]*Table4[[#This Row],[Sales in unit]]</f>
        <v>1196</v>
      </c>
      <c r="G76" t="str">
        <f>TEXT(Table4[[#This Row],[Date]],"dddd")</f>
        <v>Thursday</v>
      </c>
    </row>
    <row r="77" spans="1:7" x14ac:dyDescent="0.3">
      <c r="A77" s="4">
        <v>44287</v>
      </c>
      <c r="B77" t="s">
        <v>22</v>
      </c>
      <c r="C77" t="s">
        <v>40</v>
      </c>
      <c r="D77">
        <v>4</v>
      </c>
      <c r="E77" s="10">
        <f>VLOOKUP(B77,Table2[[SKU]:[Avg Price]],4,0)</f>
        <v>901</v>
      </c>
      <c r="F77" s="10">
        <f>Table4[[#This Row],[price per unit]]*Table4[[#This Row],[Sales in unit]]</f>
        <v>3604</v>
      </c>
      <c r="G77" t="str">
        <f>TEXT(Table4[[#This Row],[Date]],"dddd")</f>
        <v>Thursday</v>
      </c>
    </row>
    <row r="78" spans="1:7" x14ac:dyDescent="0.3">
      <c r="A78" s="4">
        <v>44287</v>
      </c>
      <c r="B78" t="s">
        <v>23</v>
      </c>
      <c r="C78" t="s">
        <v>40</v>
      </c>
      <c r="D78">
        <v>2</v>
      </c>
      <c r="E78" s="10">
        <f>VLOOKUP(B78,Table2[[SKU]:[Avg Price]],4,0)</f>
        <v>929</v>
      </c>
      <c r="F78" s="10">
        <f>Table4[[#This Row],[price per unit]]*Table4[[#This Row],[Sales in unit]]</f>
        <v>1858</v>
      </c>
      <c r="G78" t="str">
        <f>TEXT(Table4[[#This Row],[Date]],"dddd")</f>
        <v>Thursday</v>
      </c>
    </row>
    <row r="79" spans="1:7" x14ac:dyDescent="0.3">
      <c r="A79" s="4">
        <v>44287</v>
      </c>
      <c r="B79" t="s">
        <v>24</v>
      </c>
      <c r="C79" t="s">
        <v>40</v>
      </c>
      <c r="D79">
        <v>2</v>
      </c>
      <c r="E79" s="10">
        <f>VLOOKUP(B79,Table2[[SKU]:[Avg Price]],4,0)</f>
        <v>1030</v>
      </c>
      <c r="F79" s="10">
        <f>Table4[[#This Row],[price per unit]]*Table4[[#This Row],[Sales in unit]]</f>
        <v>2060</v>
      </c>
      <c r="G79" t="str">
        <f>TEXT(Table4[[#This Row],[Date]],"dddd")</f>
        <v>Thursday</v>
      </c>
    </row>
    <row r="80" spans="1:7" x14ac:dyDescent="0.3">
      <c r="A80" s="4">
        <v>44287</v>
      </c>
      <c r="B80" t="s">
        <v>25</v>
      </c>
      <c r="C80" t="s">
        <v>40</v>
      </c>
      <c r="D80">
        <v>0</v>
      </c>
      <c r="E80" s="10">
        <f>VLOOKUP(B80,Table2[[SKU]:[Avg Price]],4,0)</f>
        <v>1222</v>
      </c>
      <c r="F80" s="10">
        <f>Table4[[#This Row],[price per unit]]*Table4[[#This Row],[Sales in unit]]</f>
        <v>0</v>
      </c>
      <c r="G80" t="str">
        <f>TEXT(Table4[[#This Row],[Date]],"dddd")</f>
        <v>Thursday</v>
      </c>
    </row>
    <row r="81" spans="1:7" x14ac:dyDescent="0.3">
      <c r="A81" s="4">
        <v>44287</v>
      </c>
      <c r="B81" t="s">
        <v>26</v>
      </c>
      <c r="C81" t="s">
        <v>40</v>
      </c>
      <c r="D81">
        <v>3</v>
      </c>
      <c r="E81" s="10">
        <f>VLOOKUP(B81,Table2[[SKU]:[Avg Price]],4,0)</f>
        <v>649</v>
      </c>
      <c r="F81" s="10">
        <f>Table4[[#This Row],[price per unit]]*Table4[[#This Row],[Sales in unit]]</f>
        <v>1947</v>
      </c>
      <c r="G81" t="str">
        <f>TEXT(Table4[[#This Row],[Date]],"dddd")</f>
        <v>Thursday</v>
      </c>
    </row>
    <row r="82" spans="1:7" x14ac:dyDescent="0.3">
      <c r="A82" s="4">
        <v>44287</v>
      </c>
      <c r="B82" t="s">
        <v>27</v>
      </c>
      <c r="C82" t="s">
        <v>40</v>
      </c>
      <c r="D82">
        <v>9</v>
      </c>
      <c r="E82" s="10">
        <f>VLOOKUP(B82,Table2[[SKU]:[Avg Price]],4,0)</f>
        <v>1800</v>
      </c>
      <c r="F82" s="10">
        <f>Table4[[#This Row],[price per unit]]*Table4[[#This Row],[Sales in unit]]</f>
        <v>16200</v>
      </c>
      <c r="G82" t="str">
        <f>TEXT(Table4[[#This Row],[Date]],"dddd")</f>
        <v>Thursday</v>
      </c>
    </row>
    <row r="83" spans="1:7" x14ac:dyDescent="0.3">
      <c r="A83" s="4">
        <v>44287</v>
      </c>
      <c r="B83" t="s">
        <v>28</v>
      </c>
      <c r="C83" t="s">
        <v>40</v>
      </c>
      <c r="D83">
        <v>7</v>
      </c>
      <c r="E83" s="10">
        <f>VLOOKUP(B83,Table2[[SKU]:[Avg Price]],4,0)</f>
        <v>345</v>
      </c>
      <c r="F83" s="10">
        <f>Table4[[#This Row],[price per unit]]*Table4[[#This Row],[Sales in unit]]</f>
        <v>2415</v>
      </c>
      <c r="G83" t="str">
        <f>TEXT(Table4[[#This Row],[Date]],"dddd")</f>
        <v>Thursday</v>
      </c>
    </row>
    <row r="84" spans="1:7" x14ac:dyDescent="0.3">
      <c r="A84" s="4">
        <v>44287</v>
      </c>
      <c r="B84" t="s">
        <v>29</v>
      </c>
      <c r="C84" t="s">
        <v>40</v>
      </c>
      <c r="D84">
        <v>6</v>
      </c>
      <c r="E84" s="10">
        <f>VLOOKUP(B84,Table2[[SKU]:[Avg Price]],4,0)</f>
        <v>350</v>
      </c>
      <c r="F84" s="10">
        <f>Table4[[#This Row],[price per unit]]*Table4[[#This Row],[Sales in unit]]</f>
        <v>2100</v>
      </c>
      <c r="G84" t="str">
        <f>TEXT(Table4[[#This Row],[Date]],"dddd")</f>
        <v>Thursday</v>
      </c>
    </row>
    <row r="85" spans="1:7" x14ac:dyDescent="0.3">
      <c r="A85" s="4">
        <v>44287</v>
      </c>
      <c r="B85" t="s">
        <v>30</v>
      </c>
      <c r="C85" t="s">
        <v>40</v>
      </c>
      <c r="D85">
        <v>4</v>
      </c>
      <c r="E85" s="10">
        <f>VLOOKUP(B85,Table2[[SKU]:[Avg Price]],4,0)</f>
        <v>1575</v>
      </c>
      <c r="F85" s="10">
        <f>Table4[[#This Row],[price per unit]]*Table4[[#This Row],[Sales in unit]]</f>
        <v>6300</v>
      </c>
      <c r="G85" t="str">
        <f>TEXT(Table4[[#This Row],[Date]],"dddd")</f>
        <v>Thursday</v>
      </c>
    </row>
    <row r="86" spans="1:7" x14ac:dyDescent="0.3">
      <c r="A86" s="4">
        <v>44287</v>
      </c>
      <c r="B86" t="s">
        <v>31</v>
      </c>
      <c r="C86" t="s">
        <v>40</v>
      </c>
      <c r="D86">
        <v>4</v>
      </c>
      <c r="E86" s="10">
        <f>VLOOKUP(B86,Table2[[SKU]:[Avg Price]],4,0)</f>
        <v>1045</v>
      </c>
      <c r="F86" s="10">
        <f>Table4[[#This Row],[price per unit]]*Table4[[#This Row],[Sales in unit]]</f>
        <v>4180</v>
      </c>
      <c r="G86" t="str">
        <f>TEXT(Table4[[#This Row],[Date]],"dddd")</f>
        <v>Thursday</v>
      </c>
    </row>
    <row r="87" spans="1:7" x14ac:dyDescent="0.3">
      <c r="A87" s="4">
        <v>44287</v>
      </c>
      <c r="B87" t="s">
        <v>32</v>
      </c>
      <c r="C87" t="s">
        <v>40</v>
      </c>
      <c r="D87">
        <v>3</v>
      </c>
      <c r="E87" s="10">
        <f>VLOOKUP(B87,Table2[[SKU]:[Avg Price]],4,0)</f>
        <v>1186</v>
      </c>
      <c r="F87" s="10">
        <f>Table4[[#This Row],[price per unit]]*Table4[[#This Row],[Sales in unit]]</f>
        <v>3558</v>
      </c>
      <c r="G87" t="str">
        <f>TEXT(Table4[[#This Row],[Date]],"dddd")</f>
        <v>Thursday</v>
      </c>
    </row>
    <row r="88" spans="1:7" x14ac:dyDescent="0.3">
      <c r="A88" s="4">
        <v>44287</v>
      </c>
      <c r="B88" t="s">
        <v>33</v>
      </c>
      <c r="C88" t="s">
        <v>40</v>
      </c>
      <c r="D88">
        <v>4</v>
      </c>
      <c r="E88" s="10">
        <f>VLOOKUP(B88,Table2[[SKU]:[Avg Price]],4,0)</f>
        <v>374</v>
      </c>
      <c r="F88" s="10">
        <f>Table4[[#This Row],[price per unit]]*Table4[[#This Row],[Sales in unit]]</f>
        <v>1496</v>
      </c>
      <c r="G88" t="str">
        <f>TEXT(Table4[[#This Row],[Date]],"dddd")</f>
        <v>Thursday</v>
      </c>
    </row>
    <row r="89" spans="1:7" x14ac:dyDescent="0.3">
      <c r="A89" s="4">
        <v>44287</v>
      </c>
      <c r="B89" t="s">
        <v>34</v>
      </c>
      <c r="C89" t="s">
        <v>40</v>
      </c>
      <c r="D89">
        <v>2</v>
      </c>
      <c r="E89" s="10">
        <f>VLOOKUP(B89,Table2[[SKU]:[Avg Price]],4,0)</f>
        <v>1500</v>
      </c>
      <c r="F89" s="10">
        <f>Table4[[#This Row],[price per unit]]*Table4[[#This Row],[Sales in unit]]</f>
        <v>3000</v>
      </c>
      <c r="G89" t="str">
        <f>TEXT(Table4[[#This Row],[Date]],"dddd")</f>
        <v>Thursday</v>
      </c>
    </row>
    <row r="90" spans="1:7" x14ac:dyDescent="0.3">
      <c r="A90" s="4">
        <v>44287</v>
      </c>
      <c r="B90" t="s">
        <v>35</v>
      </c>
      <c r="C90" t="s">
        <v>40</v>
      </c>
      <c r="D90">
        <v>0</v>
      </c>
      <c r="E90" s="10">
        <f>VLOOKUP(B90,Table2[[SKU]:[Avg Price]],4,0)</f>
        <v>1800</v>
      </c>
      <c r="F90" s="10">
        <f>Table4[[#This Row],[price per unit]]*Table4[[#This Row],[Sales in unit]]</f>
        <v>0</v>
      </c>
      <c r="G90" t="str">
        <f>TEXT(Table4[[#This Row],[Date]],"dddd")</f>
        <v>Thursday</v>
      </c>
    </row>
    <row r="91" spans="1:7" x14ac:dyDescent="0.3">
      <c r="A91" s="4">
        <v>44287</v>
      </c>
      <c r="B91" t="s">
        <v>36</v>
      </c>
      <c r="C91" t="s">
        <v>40</v>
      </c>
      <c r="D91">
        <v>2</v>
      </c>
      <c r="E91" s="10">
        <f>VLOOKUP(B91,Table2[[SKU]:[Avg Price]],4,0)</f>
        <v>1477</v>
      </c>
      <c r="F91" s="10">
        <f>Table4[[#This Row],[price per unit]]*Table4[[#This Row],[Sales in unit]]</f>
        <v>2954</v>
      </c>
      <c r="G91" t="str">
        <f>TEXT(Table4[[#This Row],[Date]],"dddd")</f>
        <v>Thursday</v>
      </c>
    </row>
    <row r="92" spans="1:7" x14ac:dyDescent="0.3">
      <c r="A92" s="4">
        <v>44288</v>
      </c>
      <c r="B92" t="s">
        <v>5</v>
      </c>
      <c r="C92" t="s">
        <v>38</v>
      </c>
      <c r="D92">
        <v>26</v>
      </c>
      <c r="E92" s="10">
        <f>VLOOKUP(B92,Table2[[SKU]:[Avg Price]],4,0)</f>
        <v>210</v>
      </c>
      <c r="F92" s="10">
        <f>Table4[[#This Row],[price per unit]]*Table4[[#This Row],[Sales in unit]]</f>
        <v>5460</v>
      </c>
      <c r="G92" t="str">
        <f>TEXT(Table4[[#This Row],[Date]],"dddd")</f>
        <v>Friday</v>
      </c>
    </row>
    <row r="93" spans="1:7" x14ac:dyDescent="0.3">
      <c r="A93" s="4">
        <v>44288</v>
      </c>
      <c r="B93" t="s">
        <v>6</v>
      </c>
      <c r="C93" t="s">
        <v>38</v>
      </c>
      <c r="D93">
        <v>12</v>
      </c>
      <c r="E93" s="10">
        <f>VLOOKUP(B93,Table2[[SKU]:[Avg Price]],4,0)</f>
        <v>199</v>
      </c>
      <c r="F93" s="10">
        <f>Table4[[#This Row],[price per unit]]*Table4[[#This Row],[Sales in unit]]</f>
        <v>2388</v>
      </c>
      <c r="G93" t="str">
        <f>TEXT(Table4[[#This Row],[Date]],"dddd")</f>
        <v>Friday</v>
      </c>
    </row>
    <row r="94" spans="1:7" x14ac:dyDescent="0.3">
      <c r="A94" s="4">
        <v>44288</v>
      </c>
      <c r="B94" t="s">
        <v>7</v>
      </c>
      <c r="C94" t="s">
        <v>38</v>
      </c>
      <c r="D94">
        <v>9</v>
      </c>
      <c r="E94" s="10">
        <f>VLOOKUP(B94,Table2[[SKU]:[Avg Price]],4,0)</f>
        <v>322</v>
      </c>
      <c r="F94" s="10">
        <f>Table4[[#This Row],[price per unit]]*Table4[[#This Row],[Sales in unit]]</f>
        <v>2898</v>
      </c>
      <c r="G94" t="str">
        <f>TEXT(Table4[[#This Row],[Date]],"dddd")</f>
        <v>Friday</v>
      </c>
    </row>
    <row r="95" spans="1:7" x14ac:dyDescent="0.3">
      <c r="A95" s="4">
        <v>44288</v>
      </c>
      <c r="B95" t="s">
        <v>8</v>
      </c>
      <c r="C95" t="s">
        <v>38</v>
      </c>
      <c r="D95">
        <v>6</v>
      </c>
      <c r="E95" s="10">
        <f>VLOOKUP(B95,Table2[[SKU]:[Avg Price]],4,0)</f>
        <v>161</v>
      </c>
      <c r="F95" s="10">
        <f>Table4[[#This Row],[price per unit]]*Table4[[#This Row],[Sales in unit]]</f>
        <v>966</v>
      </c>
      <c r="G95" t="str">
        <f>TEXT(Table4[[#This Row],[Date]],"dddd")</f>
        <v>Friday</v>
      </c>
    </row>
    <row r="96" spans="1:7" x14ac:dyDescent="0.3">
      <c r="A96" s="4">
        <v>44288</v>
      </c>
      <c r="B96" t="s">
        <v>9</v>
      </c>
      <c r="C96" t="s">
        <v>38</v>
      </c>
      <c r="D96">
        <v>8</v>
      </c>
      <c r="E96" s="10">
        <f>VLOOKUP(B96,Table2[[SKU]:[Avg Price]],4,0)</f>
        <v>109</v>
      </c>
      <c r="F96" s="10">
        <f>Table4[[#This Row],[price per unit]]*Table4[[#This Row],[Sales in unit]]</f>
        <v>872</v>
      </c>
      <c r="G96" t="str">
        <f>TEXT(Table4[[#This Row],[Date]],"dddd")</f>
        <v>Friday</v>
      </c>
    </row>
    <row r="97" spans="1:7" x14ac:dyDescent="0.3">
      <c r="A97" s="4">
        <v>44288</v>
      </c>
      <c r="B97" t="s">
        <v>10</v>
      </c>
      <c r="C97" t="s">
        <v>38</v>
      </c>
      <c r="D97">
        <v>4</v>
      </c>
      <c r="E97" s="10">
        <f>VLOOKUP(B97,Table2[[SKU]:[Avg Price]],4,0)</f>
        <v>122</v>
      </c>
      <c r="F97" s="10">
        <f>Table4[[#This Row],[price per unit]]*Table4[[#This Row],[Sales in unit]]</f>
        <v>488</v>
      </c>
      <c r="G97" t="str">
        <f>TEXT(Table4[[#This Row],[Date]],"dddd")</f>
        <v>Friday</v>
      </c>
    </row>
    <row r="98" spans="1:7" x14ac:dyDescent="0.3">
      <c r="A98" s="4">
        <v>44288</v>
      </c>
      <c r="B98" t="s">
        <v>11</v>
      </c>
      <c r="C98" t="s">
        <v>38</v>
      </c>
      <c r="D98">
        <v>3</v>
      </c>
      <c r="E98" s="10">
        <f>VLOOKUP(B98,Table2[[SKU]:[Avg Price]],4,0)</f>
        <v>96</v>
      </c>
      <c r="F98" s="10">
        <f>Table4[[#This Row],[price per unit]]*Table4[[#This Row],[Sales in unit]]</f>
        <v>288</v>
      </c>
      <c r="G98" t="str">
        <f>TEXT(Table4[[#This Row],[Date]],"dddd")</f>
        <v>Friday</v>
      </c>
    </row>
    <row r="99" spans="1:7" x14ac:dyDescent="0.3">
      <c r="A99" s="4">
        <v>44288</v>
      </c>
      <c r="B99" t="s">
        <v>12</v>
      </c>
      <c r="C99" t="s">
        <v>38</v>
      </c>
      <c r="D99">
        <v>0</v>
      </c>
      <c r="E99" s="10">
        <f>VLOOKUP(B99,Table2[[SKU]:[Avg Price]],4,0)</f>
        <v>73</v>
      </c>
      <c r="F99" s="10">
        <f>Table4[[#This Row],[price per unit]]*Table4[[#This Row],[Sales in unit]]</f>
        <v>0</v>
      </c>
      <c r="G99" t="str">
        <f>TEXT(Table4[[#This Row],[Date]],"dddd")</f>
        <v>Friday</v>
      </c>
    </row>
    <row r="100" spans="1:7" x14ac:dyDescent="0.3">
      <c r="A100" s="4">
        <v>44288</v>
      </c>
      <c r="B100" t="s">
        <v>14</v>
      </c>
      <c r="C100" t="s">
        <v>38</v>
      </c>
      <c r="D100">
        <v>2</v>
      </c>
      <c r="E100" s="10">
        <f>VLOOKUP(B100,Table2[[SKU]:[Avg Price]],4,0)</f>
        <v>225</v>
      </c>
      <c r="F100" s="10">
        <f>Table4[[#This Row],[price per unit]]*Table4[[#This Row],[Sales in unit]]</f>
        <v>450</v>
      </c>
      <c r="G100" t="str">
        <f>TEXT(Table4[[#This Row],[Date]],"dddd")</f>
        <v>Friday</v>
      </c>
    </row>
    <row r="101" spans="1:7" x14ac:dyDescent="0.3">
      <c r="A101" s="4">
        <v>44288</v>
      </c>
      <c r="B101" t="s">
        <v>16</v>
      </c>
      <c r="C101" t="s">
        <v>38</v>
      </c>
      <c r="D101">
        <v>0</v>
      </c>
      <c r="E101" s="10">
        <f>VLOOKUP(B101,Table2[[SKU]:[Avg Price]],4,0)</f>
        <v>559</v>
      </c>
      <c r="F101" s="10">
        <f>Table4[[#This Row],[price per unit]]*Table4[[#This Row],[Sales in unit]]</f>
        <v>0</v>
      </c>
      <c r="G101" t="str">
        <f>TEXT(Table4[[#This Row],[Date]],"dddd")</f>
        <v>Friday</v>
      </c>
    </row>
    <row r="102" spans="1:7" x14ac:dyDescent="0.3">
      <c r="A102" s="4">
        <v>44288</v>
      </c>
      <c r="B102" t="s">
        <v>17</v>
      </c>
      <c r="C102" t="s">
        <v>38</v>
      </c>
      <c r="D102">
        <v>28</v>
      </c>
      <c r="E102" s="10">
        <f>VLOOKUP(B102,Table2[[SKU]:[Avg Price]],4,0)</f>
        <v>3199</v>
      </c>
      <c r="F102" s="10">
        <f>Table4[[#This Row],[price per unit]]*Table4[[#This Row],[Sales in unit]]</f>
        <v>89572</v>
      </c>
      <c r="G102" t="str">
        <f>TEXT(Table4[[#This Row],[Date]],"dddd")</f>
        <v>Friday</v>
      </c>
    </row>
    <row r="103" spans="1:7" x14ac:dyDescent="0.3">
      <c r="A103" s="4">
        <v>44288</v>
      </c>
      <c r="B103" t="s">
        <v>18</v>
      </c>
      <c r="C103" t="s">
        <v>38</v>
      </c>
      <c r="D103">
        <v>14</v>
      </c>
      <c r="E103" s="10">
        <f>VLOOKUP(B103,Table2[[SKU]:[Avg Price]],4,0)</f>
        <v>371</v>
      </c>
      <c r="F103" s="10">
        <f>Table4[[#This Row],[price per unit]]*Table4[[#This Row],[Sales in unit]]</f>
        <v>5194</v>
      </c>
      <c r="G103" t="str">
        <f>TEXT(Table4[[#This Row],[Date]],"dddd")</f>
        <v>Friday</v>
      </c>
    </row>
    <row r="104" spans="1:7" x14ac:dyDescent="0.3">
      <c r="A104" s="4">
        <v>44288</v>
      </c>
      <c r="B104" t="s">
        <v>19</v>
      </c>
      <c r="C104" t="s">
        <v>38</v>
      </c>
      <c r="D104">
        <v>10</v>
      </c>
      <c r="E104" s="10">
        <f>VLOOKUP(B104,Table2[[SKU]:[Avg Price]],4,0)</f>
        <v>2300</v>
      </c>
      <c r="F104" s="10">
        <f>Table4[[#This Row],[price per unit]]*Table4[[#This Row],[Sales in unit]]</f>
        <v>23000</v>
      </c>
      <c r="G104" t="str">
        <f>TEXT(Table4[[#This Row],[Date]],"dddd")</f>
        <v>Friday</v>
      </c>
    </row>
    <row r="105" spans="1:7" x14ac:dyDescent="0.3">
      <c r="A105" s="4">
        <v>44288</v>
      </c>
      <c r="B105" t="s">
        <v>20</v>
      </c>
      <c r="C105" t="s">
        <v>38</v>
      </c>
      <c r="D105">
        <v>9</v>
      </c>
      <c r="E105" s="10">
        <f>VLOOKUP(B105,Table2[[SKU]:[Avg Price]],4,0)</f>
        <v>499</v>
      </c>
      <c r="F105" s="10">
        <f>Table4[[#This Row],[price per unit]]*Table4[[#This Row],[Sales in unit]]</f>
        <v>4491</v>
      </c>
      <c r="G105" t="str">
        <f>TEXT(Table4[[#This Row],[Date]],"dddd")</f>
        <v>Friday</v>
      </c>
    </row>
    <row r="106" spans="1:7" x14ac:dyDescent="0.3">
      <c r="A106" s="4">
        <v>44288</v>
      </c>
      <c r="B106" t="s">
        <v>21</v>
      </c>
      <c r="C106" t="s">
        <v>38</v>
      </c>
      <c r="D106">
        <v>7</v>
      </c>
      <c r="E106" s="10">
        <f>VLOOKUP(B106,Table2[[SKU]:[Avg Price]],4,0)</f>
        <v>299</v>
      </c>
      <c r="F106" s="10">
        <f>Table4[[#This Row],[price per unit]]*Table4[[#This Row],[Sales in unit]]</f>
        <v>2093</v>
      </c>
      <c r="G106" t="str">
        <f>TEXT(Table4[[#This Row],[Date]],"dddd")</f>
        <v>Friday</v>
      </c>
    </row>
    <row r="107" spans="1:7" x14ac:dyDescent="0.3">
      <c r="A107" s="4">
        <v>44288</v>
      </c>
      <c r="B107" t="s">
        <v>22</v>
      </c>
      <c r="C107" t="s">
        <v>38</v>
      </c>
      <c r="D107">
        <v>5</v>
      </c>
      <c r="E107" s="10">
        <f>VLOOKUP(B107,Table2[[SKU]:[Avg Price]],4,0)</f>
        <v>901</v>
      </c>
      <c r="F107" s="10">
        <f>Table4[[#This Row],[price per unit]]*Table4[[#This Row],[Sales in unit]]</f>
        <v>4505</v>
      </c>
      <c r="G107" t="str">
        <f>TEXT(Table4[[#This Row],[Date]],"dddd")</f>
        <v>Friday</v>
      </c>
    </row>
    <row r="108" spans="1:7" x14ac:dyDescent="0.3">
      <c r="A108" s="4">
        <v>44288</v>
      </c>
      <c r="B108" t="s">
        <v>23</v>
      </c>
      <c r="C108" t="s">
        <v>38</v>
      </c>
      <c r="D108">
        <v>3</v>
      </c>
      <c r="E108" s="10">
        <f>VLOOKUP(B108,Table2[[SKU]:[Avg Price]],4,0)</f>
        <v>929</v>
      </c>
      <c r="F108" s="10">
        <f>Table4[[#This Row],[price per unit]]*Table4[[#This Row],[Sales in unit]]</f>
        <v>2787</v>
      </c>
      <c r="G108" t="str">
        <f>TEXT(Table4[[#This Row],[Date]],"dddd")</f>
        <v>Friday</v>
      </c>
    </row>
    <row r="109" spans="1:7" x14ac:dyDescent="0.3">
      <c r="A109" s="4">
        <v>44288</v>
      </c>
      <c r="B109" t="s">
        <v>24</v>
      </c>
      <c r="C109" t="s">
        <v>38</v>
      </c>
      <c r="D109">
        <v>0</v>
      </c>
      <c r="E109" s="10">
        <f>VLOOKUP(B109,Table2[[SKU]:[Avg Price]],4,0)</f>
        <v>1030</v>
      </c>
      <c r="F109" s="10">
        <f>Table4[[#This Row],[price per unit]]*Table4[[#This Row],[Sales in unit]]</f>
        <v>0</v>
      </c>
      <c r="G109" t="str">
        <f>TEXT(Table4[[#This Row],[Date]],"dddd")</f>
        <v>Friday</v>
      </c>
    </row>
    <row r="110" spans="1:7" x14ac:dyDescent="0.3">
      <c r="A110" s="4">
        <v>44288</v>
      </c>
      <c r="B110" t="s">
        <v>25</v>
      </c>
      <c r="C110" t="s">
        <v>38</v>
      </c>
      <c r="D110">
        <v>1</v>
      </c>
      <c r="E110" s="10">
        <f>VLOOKUP(B110,Table2[[SKU]:[Avg Price]],4,0)</f>
        <v>1222</v>
      </c>
      <c r="F110" s="10">
        <f>Table4[[#This Row],[price per unit]]*Table4[[#This Row],[Sales in unit]]</f>
        <v>1222</v>
      </c>
      <c r="G110" t="str">
        <f>TEXT(Table4[[#This Row],[Date]],"dddd")</f>
        <v>Friday</v>
      </c>
    </row>
    <row r="111" spans="1:7" x14ac:dyDescent="0.3">
      <c r="A111" s="4">
        <v>44288</v>
      </c>
      <c r="B111" t="s">
        <v>26</v>
      </c>
      <c r="C111" t="s">
        <v>38</v>
      </c>
      <c r="D111">
        <v>3</v>
      </c>
      <c r="E111" s="10">
        <f>VLOOKUP(B111,Table2[[SKU]:[Avg Price]],4,0)</f>
        <v>649</v>
      </c>
      <c r="F111" s="10">
        <f>Table4[[#This Row],[price per unit]]*Table4[[#This Row],[Sales in unit]]</f>
        <v>1947</v>
      </c>
      <c r="G111" t="str">
        <f>TEXT(Table4[[#This Row],[Date]],"dddd")</f>
        <v>Friday</v>
      </c>
    </row>
    <row r="112" spans="1:7" x14ac:dyDescent="0.3">
      <c r="A112" s="4">
        <v>44288</v>
      </c>
      <c r="B112" t="s">
        <v>27</v>
      </c>
      <c r="C112" t="s">
        <v>38</v>
      </c>
      <c r="D112">
        <v>32</v>
      </c>
      <c r="E112" s="10">
        <f>VLOOKUP(B112,Table2[[SKU]:[Avg Price]],4,0)</f>
        <v>1800</v>
      </c>
      <c r="F112" s="10">
        <f>Table4[[#This Row],[price per unit]]*Table4[[#This Row],[Sales in unit]]</f>
        <v>57600</v>
      </c>
      <c r="G112" t="str">
        <f>TEXT(Table4[[#This Row],[Date]],"dddd")</f>
        <v>Friday</v>
      </c>
    </row>
    <row r="113" spans="1:7" x14ac:dyDescent="0.3">
      <c r="A113" s="4">
        <v>44288</v>
      </c>
      <c r="B113" t="s">
        <v>28</v>
      </c>
      <c r="C113" t="s">
        <v>38</v>
      </c>
      <c r="D113">
        <v>16</v>
      </c>
      <c r="E113" s="10">
        <f>VLOOKUP(B113,Table2[[SKU]:[Avg Price]],4,0)</f>
        <v>345</v>
      </c>
      <c r="F113" s="10">
        <f>Table4[[#This Row],[price per unit]]*Table4[[#This Row],[Sales in unit]]</f>
        <v>5520</v>
      </c>
      <c r="G113" t="str">
        <f>TEXT(Table4[[#This Row],[Date]],"dddd")</f>
        <v>Friday</v>
      </c>
    </row>
    <row r="114" spans="1:7" x14ac:dyDescent="0.3">
      <c r="A114" s="4">
        <v>44288</v>
      </c>
      <c r="B114" t="s">
        <v>29</v>
      </c>
      <c r="C114" t="s">
        <v>38</v>
      </c>
      <c r="D114">
        <v>11</v>
      </c>
      <c r="E114" s="10">
        <f>VLOOKUP(B114,Table2[[SKU]:[Avg Price]],4,0)</f>
        <v>350</v>
      </c>
      <c r="F114" s="10">
        <f>Table4[[#This Row],[price per unit]]*Table4[[#This Row],[Sales in unit]]</f>
        <v>3850</v>
      </c>
      <c r="G114" t="str">
        <f>TEXT(Table4[[#This Row],[Date]],"dddd")</f>
        <v>Friday</v>
      </c>
    </row>
    <row r="115" spans="1:7" x14ac:dyDescent="0.3">
      <c r="A115" s="4">
        <v>44288</v>
      </c>
      <c r="B115" t="s">
        <v>30</v>
      </c>
      <c r="C115" t="s">
        <v>38</v>
      </c>
      <c r="D115">
        <v>7</v>
      </c>
      <c r="E115" s="10">
        <f>VLOOKUP(B115,Table2[[SKU]:[Avg Price]],4,0)</f>
        <v>1575</v>
      </c>
      <c r="F115" s="10">
        <f>Table4[[#This Row],[price per unit]]*Table4[[#This Row],[Sales in unit]]</f>
        <v>11025</v>
      </c>
      <c r="G115" t="str">
        <f>TEXT(Table4[[#This Row],[Date]],"dddd")</f>
        <v>Friday</v>
      </c>
    </row>
    <row r="116" spans="1:7" x14ac:dyDescent="0.3">
      <c r="A116" s="4">
        <v>44288</v>
      </c>
      <c r="B116" t="s">
        <v>31</v>
      </c>
      <c r="C116" t="s">
        <v>38</v>
      </c>
      <c r="D116">
        <v>6</v>
      </c>
      <c r="E116" s="10">
        <f>VLOOKUP(B116,Table2[[SKU]:[Avg Price]],4,0)</f>
        <v>1045</v>
      </c>
      <c r="F116" s="10">
        <f>Table4[[#This Row],[price per unit]]*Table4[[#This Row],[Sales in unit]]</f>
        <v>6270</v>
      </c>
      <c r="G116" t="str">
        <f>TEXT(Table4[[#This Row],[Date]],"dddd")</f>
        <v>Friday</v>
      </c>
    </row>
    <row r="117" spans="1:7" x14ac:dyDescent="0.3">
      <c r="A117" s="4">
        <v>44288</v>
      </c>
      <c r="B117" t="s">
        <v>32</v>
      </c>
      <c r="C117" t="s">
        <v>38</v>
      </c>
      <c r="D117">
        <v>3</v>
      </c>
      <c r="E117" s="10">
        <f>VLOOKUP(B117,Table2[[SKU]:[Avg Price]],4,0)</f>
        <v>1186</v>
      </c>
      <c r="F117" s="10">
        <f>Table4[[#This Row],[price per unit]]*Table4[[#This Row],[Sales in unit]]</f>
        <v>3558</v>
      </c>
      <c r="G117" t="str">
        <f>TEXT(Table4[[#This Row],[Date]],"dddd")</f>
        <v>Friday</v>
      </c>
    </row>
    <row r="118" spans="1:7" x14ac:dyDescent="0.3">
      <c r="A118" s="4">
        <v>44288</v>
      </c>
      <c r="B118" t="s">
        <v>33</v>
      </c>
      <c r="C118" t="s">
        <v>38</v>
      </c>
      <c r="D118">
        <v>4</v>
      </c>
      <c r="E118" s="10">
        <f>VLOOKUP(B118,Table2[[SKU]:[Avg Price]],4,0)</f>
        <v>374</v>
      </c>
      <c r="F118" s="10">
        <f>Table4[[#This Row],[price per unit]]*Table4[[#This Row],[Sales in unit]]</f>
        <v>1496</v>
      </c>
      <c r="G118" t="str">
        <f>TEXT(Table4[[#This Row],[Date]],"dddd")</f>
        <v>Friday</v>
      </c>
    </row>
    <row r="119" spans="1:7" x14ac:dyDescent="0.3">
      <c r="A119" s="4">
        <v>44288</v>
      </c>
      <c r="B119" t="s">
        <v>34</v>
      </c>
      <c r="C119" t="s">
        <v>38</v>
      </c>
      <c r="D119">
        <v>1</v>
      </c>
      <c r="E119" s="10">
        <f>VLOOKUP(B119,Table2[[SKU]:[Avg Price]],4,0)</f>
        <v>1500</v>
      </c>
      <c r="F119" s="10">
        <f>Table4[[#This Row],[price per unit]]*Table4[[#This Row],[Sales in unit]]</f>
        <v>1500</v>
      </c>
      <c r="G119" t="str">
        <f>TEXT(Table4[[#This Row],[Date]],"dddd")</f>
        <v>Friday</v>
      </c>
    </row>
    <row r="120" spans="1:7" x14ac:dyDescent="0.3">
      <c r="A120" s="4">
        <v>44288</v>
      </c>
      <c r="B120" t="s">
        <v>35</v>
      </c>
      <c r="C120" t="s">
        <v>38</v>
      </c>
      <c r="D120">
        <v>0</v>
      </c>
      <c r="E120" s="10">
        <f>VLOOKUP(B120,Table2[[SKU]:[Avg Price]],4,0)</f>
        <v>1800</v>
      </c>
      <c r="F120" s="10">
        <f>Table4[[#This Row],[price per unit]]*Table4[[#This Row],[Sales in unit]]</f>
        <v>0</v>
      </c>
      <c r="G120" t="str">
        <f>TEXT(Table4[[#This Row],[Date]],"dddd")</f>
        <v>Friday</v>
      </c>
    </row>
    <row r="121" spans="1:7" x14ac:dyDescent="0.3">
      <c r="A121" s="4">
        <v>44288</v>
      </c>
      <c r="B121" t="s">
        <v>36</v>
      </c>
      <c r="C121" t="s">
        <v>38</v>
      </c>
      <c r="D121">
        <v>0</v>
      </c>
      <c r="E121" s="10">
        <f>VLOOKUP(B121,Table2[[SKU]:[Avg Price]],4,0)</f>
        <v>1477</v>
      </c>
      <c r="F121" s="10">
        <f>Table4[[#This Row],[price per unit]]*Table4[[#This Row],[Sales in unit]]</f>
        <v>0</v>
      </c>
      <c r="G121" t="str">
        <f>TEXT(Table4[[#This Row],[Date]],"dddd")</f>
        <v>Friday</v>
      </c>
    </row>
    <row r="122" spans="1:7" x14ac:dyDescent="0.3">
      <c r="A122" s="4">
        <v>44288</v>
      </c>
      <c r="B122" t="s">
        <v>5</v>
      </c>
      <c r="C122" t="s">
        <v>39</v>
      </c>
      <c r="D122">
        <v>23</v>
      </c>
      <c r="E122" s="10">
        <f>VLOOKUP(B122,Table2[[SKU]:[Avg Price]],4,0)</f>
        <v>210</v>
      </c>
      <c r="F122" s="10">
        <f>Table4[[#This Row],[price per unit]]*Table4[[#This Row],[Sales in unit]]</f>
        <v>4830</v>
      </c>
      <c r="G122" t="str">
        <f>TEXT(Table4[[#This Row],[Date]],"dddd")</f>
        <v>Friday</v>
      </c>
    </row>
    <row r="123" spans="1:7" x14ac:dyDescent="0.3">
      <c r="A123" s="4">
        <v>44288</v>
      </c>
      <c r="B123" t="s">
        <v>6</v>
      </c>
      <c r="C123" t="s">
        <v>39</v>
      </c>
      <c r="D123">
        <v>9</v>
      </c>
      <c r="E123" s="10">
        <f>VLOOKUP(B123,Table2[[SKU]:[Avg Price]],4,0)</f>
        <v>199</v>
      </c>
      <c r="F123" s="10">
        <f>Table4[[#This Row],[price per unit]]*Table4[[#This Row],[Sales in unit]]</f>
        <v>1791</v>
      </c>
      <c r="G123" t="str">
        <f>TEXT(Table4[[#This Row],[Date]],"dddd")</f>
        <v>Friday</v>
      </c>
    </row>
    <row r="124" spans="1:7" x14ac:dyDescent="0.3">
      <c r="A124" s="4">
        <v>44288</v>
      </c>
      <c r="B124" t="s">
        <v>7</v>
      </c>
      <c r="C124" t="s">
        <v>39</v>
      </c>
      <c r="D124">
        <v>6</v>
      </c>
      <c r="E124" s="10">
        <f>VLOOKUP(B124,Table2[[SKU]:[Avg Price]],4,0)</f>
        <v>322</v>
      </c>
      <c r="F124" s="10">
        <f>Table4[[#This Row],[price per unit]]*Table4[[#This Row],[Sales in unit]]</f>
        <v>1932</v>
      </c>
      <c r="G124" t="str">
        <f>TEXT(Table4[[#This Row],[Date]],"dddd")</f>
        <v>Friday</v>
      </c>
    </row>
    <row r="125" spans="1:7" x14ac:dyDescent="0.3">
      <c r="A125" s="4">
        <v>44288</v>
      </c>
      <c r="B125" t="s">
        <v>8</v>
      </c>
      <c r="C125" t="s">
        <v>39</v>
      </c>
      <c r="D125">
        <v>5</v>
      </c>
      <c r="E125" s="10">
        <f>VLOOKUP(B125,Table2[[SKU]:[Avg Price]],4,0)</f>
        <v>161</v>
      </c>
      <c r="F125" s="10">
        <f>Table4[[#This Row],[price per unit]]*Table4[[#This Row],[Sales in unit]]</f>
        <v>805</v>
      </c>
      <c r="G125" t="str">
        <f>TEXT(Table4[[#This Row],[Date]],"dddd")</f>
        <v>Friday</v>
      </c>
    </row>
    <row r="126" spans="1:7" x14ac:dyDescent="0.3">
      <c r="A126" s="4">
        <v>44288</v>
      </c>
      <c r="B126" t="s">
        <v>9</v>
      </c>
      <c r="C126" t="s">
        <v>39</v>
      </c>
      <c r="D126">
        <v>5</v>
      </c>
      <c r="E126" s="10">
        <f>VLOOKUP(B126,Table2[[SKU]:[Avg Price]],4,0)</f>
        <v>109</v>
      </c>
      <c r="F126" s="10">
        <f>Table4[[#This Row],[price per unit]]*Table4[[#This Row],[Sales in unit]]</f>
        <v>545</v>
      </c>
      <c r="G126" t="str">
        <f>TEXT(Table4[[#This Row],[Date]],"dddd")</f>
        <v>Friday</v>
      </c>
    </row>
    <row r="127" spans="1:7" x14ac:dyDescent="0.3">
      <c r="A127" s="4">
        <v>44288</v>
      </c>
      <c r="B127" t="s">
        <v>10</v>
      </c>
      <c r="C127" t="s">
        <v>39</v>
      </c>
      <c r="D127">
        <v>4</v>
      </c>
      <c r="E127" s="10">
        <f>VLOOKUP(B127,Table2[[SKU]:[Avg Price]],4,0)</f>
        <v>122</v>
      </c>
      <c r="F127" s="10">
        <f>Table4[[#This Row],[price per unit]]*Table4[[#This Row],[Sales in unit]]</f>
        <v>488</v>
      </c>
      <c r="G127" t="str">
        <f>TEXT(Table4[[#This Row],[Date]],"dddd")</f>
        <v>Friday</v>
      </c>
    </row>
    <row r="128" spans="1:7" x14ac:dyDescent="0.3">
      <c r="A128" s="4">
        <v>44288</v>
      </c>
      <c r="B128" t="s">
        <v>11</v>
      </c>
      <c r="C128" t="s">
        <v>39</v>
      </c>
      <c r="D128">
        <v>1</v>
      </c>
      <c r="E128" s="10">
        <f>VLOOKUP(B128,Table2[[SKU]:[Avg Price]],4,0)</f>
        <v>96</v>
      </c>
      <c r="F128" s="10">
        <f>Table4[[#This Row],[price per unit]]*Table4[[#This Row],[Sales in unit]]</f>
        <v>96</v>
      </c>
      <c r="G128" t="str">
        <f>TEXT(Table4[[#This Row],[Date]],"dddd")</f>
        <v>Friday</v>
      </c>
    </row>
    <row r="129" spans="1:7" x14ac:dyDescent="0.3">
      <c r="A129" s="4">
        <v>44288</v>
      </c>
      <c r="B129" t="s">
        <v>12</v>
      </c>
      <c r="C129" t="s">
        <v>39</v>
      </c>
      <c r="D129">
        <v>0</v>
      </c>
      <c r="E129" s="10">
        <f>VLOOKUP(B129,Table2[[SKU]:[Avg Price]],4,0)</f>
        <v>73</v>
      </c>
      <c r="F129" s="10">
        <f>Table4[[#This Row],[price per unit]]*Table4[[#This Row],[Sales in unit]]</f>
        <v>0</v>
      </c>
      <c r="G129" t="str">
        <f>TEXT(Table4[[#This Row],[Date]],"dddd")</f>
        <v>Friday</v>
      </c>
    </row>
    <row r="130" spans="1:7" x14ac:dyDescent="0.3">
      <c r="A130" s="4">
        <v>44288</v>
      </c>
      <c r="B130" t="s">
        <v>14</v>
      </c>
      <c r="C130" t="s">
        <v>39</v>
      </c>
      <c r="D130">
        <v>1</v>
      </c>
      <c r="E130" s="10">
        <f>VLOOKUP(B130,Table2[[SKU]:[Avg Price]],4,0)</f>
        <v>225</v>
      </c>
      <c r="F130" s="10">
        <f>Table4[[#This Row],[price per unit]]*Table4[[#This Row],[Sales in unit]]</f>
        <v>225</v>
      </c>
      <c r="G130" t="str">
        <f>TEXT(Table4[[#This Row],[Date]],"dddd")</f>
        <v>Friday</v>
      </c>
    </row>
    <row r="131" spans="1:7" x14ac:dyDescent="0.3">
      <c r="A131" s="4">
        <v>44288</v>
      </c>
      <c r="B131" t="s">
        <v>16</v>
      </c>
      <c r="C131" t="s">
        <v>39</v>
      </c>
      <c r="D131">
        <v>0</v>
      </c>
      <c r="E131" s="10">
        <f>VLOOKUP(B131,Table2[[SKU]:[Avg Price]],4,0)</f>
        <v>559</v>
      </c>
      <c r="F131" s="10">
        <f>Table4[[#This Row],[price per unit]]*Table4[[#This Row],[Sales in unit]]</f>
        <v>0</v>
      </c>
      <c r="G131" t="str">
        <f>TEXT(Table4[[#This Row],[Date]],"dddd")</f>
        <v>Friday</v>
      </c>
    </row>
    <row r="132" spans="1:7" x14ac:dyDescent="0.3">
      <c r="A132" s="4">
        <v>44288</v>
      </c>
      <c r="B132" t="s">
        <v>17</v>
      </c>
      <c r="C132" t="s">
        <v>39</v>
      </c>
      <c r="D132">
        <v>9</v>
      </c>
      <c r="E132" s="10">
        <f>VLOOKUP(B132,Table2[[SKU]:[Avg Price]],4,0)</f>
        <v>3199</v>
      </c>
      <c r="F132" s="10">
        <f>Table4[[#This Row],[price per unit]]*Table4[[#This Row],[Sales in unit]]</f>
        <v>28791</v>
      </c>
      <c r="G132" t="str">
        <f>TEXT(Table4[[#This Row],[Date]],"dddd")</f>
        <v>Friday</v>
      </c>
    </row>
    <row r="133" spans="1:7" x14ac:dyDescent="0.3">
      <c r="A133" s="4">
        <v>44288</v>
      </c>
      <c r="B133" t="s">
        <v>18</v>
      </c>
      <c r="C133" t="s">
        <v>39</v>
      </c>
      <c r="D133">
        <v>5</v>
      </c>
      <c r="E133" s="10">
        <f>VLOOKUP(B133,Table2[[SKU]:[Avg Price]],4,0)</f>
        <v>371</v>
      </c>
      <c r="F133" s="10">
        <f>Table4[[#This Row],[price per unit]]*Table4[[#This Row],[Sales in unit]]</f>
        <v>1855</v>
      </c>
      <c r="G133" t="str">
        <f>TEXT(Table4[[#This Row],[Date]],"dddd")</f>
        <v>Friday</v>
      </c>
    </row>
    <row r="134" spans="1:7" x14ac:dyDescent="0.3">
      <c r="A134" s="4">
        <v>44288</v>
      </c>
      <c r="B134" t="s">
        <v>19</v>
      </c>
      <c r="C134" t="s">
        <v>39</v>
      </c>
      <c r="D134">
        <v>5</v>
      </c>
      <c r="E134" s="10">
        <f>VLOOKUP(B134,Table2[[SKU]:[Avg Price]],4,0)</f>
        <v>2300</v>
      </c>
      <c r="F134" s="10">
        <f>Table4[[#This Row],[price per unit]]*Table4[[#This Row],[Sales in unit]]</f>
        <v>11500</v>
      </c>
      <c r="G134" t="str">
        <f>TEXT(Table4[[#This Row],[Date]],"dddd")</f>
        <v>Friday</v>
      </c>
    </row>
    <row r="135" spans="1:7" x14ac:dyDescent="0.3">
      <c r="A135" s="4">
        <v>44288</v>
      </c>
      <c r="B135" t="s">
        <v>20</v>
      </c>
      <c r="C135" t="s">
        <v>39</v>
      </c>
      <c r="D135">
        <v>1</v>
      </c>
      <c r="E135" s="10">
        <f>VLOOKUP(B135,Table2[[SKU]:[Avg Price]],4,0)</f>
        <v>499</v>
      </c>
      <c r="F135" s="10">
        <f>Table4[[#This Row],[price per unit]]*Table4[[#This Row],[Sales in unit]]</f>
        <v>499</v>
      </c>
      <c r="G135" t="str">
        <f>TEXT(Table4[[#This Row],[Date]],"dddd")</f>
        <v>Friday</v>
      </c>
    </row>
    <row r="136" spans="1:7" x14ac:dyDescent="0.3">
      <c r="A136" s="4">
        <v>44288</v>
      </c>
      <c r="B136" t="s">
        <v>21</v>
      </c>
      <c r="C136" t="s">
        <v>39</v>
      </c>
      <c r="D136">
        <v>0</v>
      </c>
      <c r="E136" s="10">
        <f>VLOOKUP(B136,Table2[[SKU]:[Avg Price]],4,0)</f>
        <v>299</v>
      </c>
      <c r="F136" s="10">
        <f>Table4[[#This Row],[price per unit]]*Table4[[#This Row],[Sales in unit]]</f>
        <v>0</v>
      </c>
      <c r="G136" t="str">
        <f>TEXT(Table4[[#This Row],[Date]],"dddd")</f>
        <v>Friday</v>
      </c>
    </row>
    <row r="137" spans="1:7" x14ac:dyDescent="0.3">
      <c r="A137" s="4">
        <v>44288</v>
      </c>
      <c r="B137" t="s">
        <v>22</v>
      </c>
      <c r="C137" t="s">
        <v>39</v>
      </c>
      <c r="D137">
        <v>3</v>
      </c>
      <c r="E137" s="10">
        <f>VLOOKUP(B137,Table2[[SKU]:[Avg Price]],4,0)</f>
        <v>901</v>
      </c>
      <c r="F137" s="10">
        <f>Table4[[#This Row],[price per unit]]*Table4[[#This Row],[Sales in unit]]</f>
        <v>2703</v>
      </c>
      <c r="G137" t="str">
        <f>TEXT(Table4[[#This Row],[Date]],"dddd")</f>
        <v>Friday</v>
      </c>
    </row>
    <row r="138" spans="1:7" x14ac:dyDescent="0.3">
      <c r="A138" s="4">
        <v>44288</v>
      </c>
      <c r="B138" t="s">
        <v>23</v>
      </c>
      <c r="C138" t="s">
        <v>39</v>
      </c>
      <c r="D138">
        <v>1</v>
      </c>
      <c r="E138" s="10">
        <f>VLOOKUP(B138,Table2[[SKU]:[Avg Price]],4,0)</f>
        <v>929</v>
      </c>
      <c r="F138" s="10">
        <f>Table4[[#This Row],[price per unit]]*Table4[[#This Row],[Sales in unit]]</f>
        <v>929</v>
      </c>
      <c r="G138" t="str">
        <f>TEXT(Table4[[#This Row],[Date]],"dddd")</f>
        <v>Friday</v>
      </c>
    </row>
    <row r="139" spans="1:7" x14ac:dyDescent="0.3">
      <c r="A139" s="4">
        <v>44288</v>
      </c>
      <c r="B139" t="s">
        <v>24</v>
      </c>
      <c r="C139" t="s">
        <v>39</v>
      </c>
      <c r="D139">
        <v>0</v>
      </c>
      <c r="E139" s="10">
        <f>VLOOKUP(B139,Table2[[SKU]:[Avg Price]],4,0)</f>
        <v>1030</v>
      </c>
      <c r="F139" s="10">
        <f>Table4[[#This Row],[price per unit]]*Table4[[#This Row],[Sales in unit]]</f>
        <v>0</v>
      </c>
      <c r="G139" t="str">
        <f>TEXT(Table4[[#This Row],[Date]],"dddd")</f>
        <v>Friday</v>
      </c>
    </row>
    <row r="140" spans="1:7" x14ac:dyDescent="0.3">
      <c r="A140" s="4">
        <v>44288</v>
      </c>
      <c r="B140" t="s">
        <v>25</v>
      </c>
      <c r="C140" t="s">
        <v>39</v>
      </c>
      <c r="D140">
        <v>1</v>
      </c>
      <c r="E140" s="10">
        <f>VLOOKUP(B140,Table2[[SKU]:[Avg Price]],4,0)</f>
        <v>1222</v>
      </c>
      <c r="F140" s="10">
        <f>Table4[[#This Row],[price per unit]]*Table4[[#This Row],[Sales in unit]]</f>
        <v>1222</v>
      </c>
      <c r="G140" t="str">
        <f>TEXT(Table4[[#This Row],[Date]],"dddd")</f>
        <v>Friday</v>
      </c>
    </row>
    <row r="141" spans="1:7" x14ac:dyDescent="0.3">
      <c r="A141" s="4">
        <v>44288</v>
      </c>
      <c r="B141" t="s">
        <v>26</v>
      </c>
      <c r="C141" t="s">
        <v>39</v>
      </c>
      <c r="D141">
        <v>0</v>
      </c>
      <c r="E141" s="10">
        <f>VLOOKUP(B141,Table2[[SKU]:[Avg Price]],4,0)</f>
        <v>649</v>
      </c>
      <c r="F141" s="10">
        <f>Table4[[#This Row],[price per unit]]*Table4[[#This Row],[Sales in unit]]</f>
        <v>0</v>
      </c>
      <c r="G141" t="str">
        <f>TEXT(Table4[[#This Row],[Date]],"dddd")</f>
        <v>Friday</v>
      </c>
    </row>
    <row r="142" spans="1:7" x14ac:dyDescent="0.3">
      <c r="A142" s="4">
        <v>44288</v>
      </c>
      <c r="B142" t="s">
        <v>27</v>
      </c>
      <c r="C142" t="s">
        <v>39</v>
      </c>
      <c r="D142">
        <v>18</v>
      </c>
      <c r="E142" s="10">
        <f>VLOOKUP(B142,Table2[[SKU]:[Avg Price]],4,0)</f>
        <v>1800</v>
      </c>
      <c r="F142" s="10">
        <f>Table4[[#This Row],[price per unit]]*Table4[[#This Row],[Sales in unit]]</f>
        <v>32400</v>
      </c>
      <c r="G142" t="str">
        <f>TEXT(Table4[[#This Row],[Date]],"dddd")</f>
        <v>Friday</v>
      </c>
    </row>
    <row r="143" spans="1:7" x14ac:dyDescent="0.3">
      <c r="A143" s="4">
        <v>44288</v>
      </c>
      <c r="B143" t="s">
        <v>28</v>
      </c>
      <c r="C143" t="s">
        <v>39</v>
      </c>
      <c r="D143">
        <v>10</v>
      </c>
      <c r="E143" s="10">
        <f>VLOOKUP(B143,Table2[[SKU]:[Avg Price]],4,0)</f>
        <v>345</v>
      </c>
      <c r="F143" s="10">
        <f>Table4[[#This Row],[price per unit]]*Table4[[#This Row],[Sales in unit]]</f>
        <v>3450</v>
      </c>
      <c r="G143" t="str">
        <f>TEXT(Table4[[#This Row],[Date]],"dddd")</f>
        <v>Friday</v>
      </c>
    </row>
    <row r="144" spans="1:7" x14ac:dyDescent="0.3">
      <c r="A144" s="4">
        <v>44288</v>
      </c>
      <c r="B144" t="s">
        <v>29</v>
      </c>
      <c r="C144" t="s">
        <v>39</v>
      </c>
      <c r="D144">
        <v>7</v>
      </c>
      <c r="E144" s="10">
        <f>VLOOKUP(B144,Table2[[SKU]:[Avg Price]],4,0)</f>
        <v>350</v>
      </c>
      <c r="F144" s="10">
        <f>Table4[[#This Row],[price per unit]]*Table4[[#This Row],[Sales in unit]]</f>
        <v>2450</v>
      </c>
      <c r="G144" t="str">
        <f>TEXT(Table4[[#This Row],[Date]],"dddd")</f>
        <v>Friday</v>
      </c>
    </row>
    <row r="145" spans="1:7" x14ac:dyDescent="0.3">
      <c r="A145" s="4">
        <v>44288</v>
      </c>
      <c r="B145" t="s">
        <v>30</v>
      </c>
      <c r="C145" t="s">
        <v>39</v>
      </c>
      <c r="D145">
        <v>4</v>
      </c>
      <c r="E145" s="10">
        <f>VLOOKUP(B145,Table2[[SKU]:[Avg Price]],4,0)</f>
        <v>1575</v>
      </c>
      <c r="F145" s="10">
        <f>Table4[[#This Row],[price per unit]]*Table4[[#This Row],[Sales in unit]]</f>
        <v>6300</v>
      </c>
      <c r="G145" t="str">
        <f>TEXT(Table4[[#This Row],[Date]],"dddd")</f>
        <v>Friday</v>
      </c>
    </row>
    <row r="146" spans="1:7" x14ac:dyDescent="0.3">
      <c r="A146" s="4">
        <v>44288</v>
      </c>
      <c r="B146" t="s">
        <v>31</v>
      </c>
      <c r="C146" t="s">
        <v>39</v>
      </c>
      <c r="D146">
        <v>1</v>
      </c>
      <c r="E146" s="10">
        <f>VLOOKUP(B146,Table2[[SKU]:[Avg Price]],4,0)</f>
        <v>1045</v>
      </c>
      <c r="F146" s="10">
        <f>Table4[[#This Row],[price per unit]]*Table4[[#This Row],[Sales in unit]]</f>
        <v>1045</v>
      </c>
      <c r="G146" t="str">
        <f>TEXT(Table4[[#This Row],[Date]],"dddd")</f>
        <v>Friday</v>
      </c>
    </row>
    <row r="147" spans="1:7" x14ac:dyDescent="0.3">
      <c r="A147" s="4">
        <v>44288</v>
      </c>
      <c r="B147" t="s">
        <v>32</v>
      </c>
      <c r="C147" t="s">
        <v>39</v>
      </c>
      <c r="D147">
        <v>0</v>
      </c>
      <c r="E147" s="10">
        <f>VLOOKUP(B147,Table2[[SKU]:[Avg Price]],4,0)</f>
        <v>1186</v>
      </c>
      <c r="F147" s="10">
        <f>Table4[[#This Row],[price per unit]]*Table4[[#This Row],[Sales in unit]]</f>
        <v>0</v>
      </c>
      <c r="G147" t="str">
        <f>TEXT(Table4[[#This Row],[Date]],"dddd")</f>
        <v>Friday</v>
      </c>
    </row>
    <row r="148" spans="1:7" x14ac:dyDescent="0.3">
      <c r="A148" s="4">
        <v>44288</v>
      </c>
      <c r="B148" t="s">
        <v>33</v>
      </c>
      <c r="C148" t="s">
        <v>39</v>
      </c>
      <c r="D148">
        <v>1</v>
      </c>
      <c r="E148" s="10">
        <f>VLOOKUP(B148,Table2[[SKU]:[Avg Price]],4,0)</f>
        <v>374</v>
      </c>
      <c r="F148" s="10">
        <f>Table4[[#This Row],[price per unit]]*Table4[[#This Row],[Sales in unit]]</f>
        <v>374</v>
      </c>
      <c r="G148" t="str">
        <f>TEXT(Table4[[#This Row],[Date]],"dddd")</f>
        <v>Friday</v>
      </c>
    </row>
    <row r="149" spans="1:7" x14ac:dyDescent="0.3">
      <c r="A149" s="4">
        <v>44288</v>
      </c>
      <c r="B149" t="s">
        <v>34</v>
      </c>
      <c r="C149" t="s">
        <v>39</v>
      </c>
      <c r="D149">
        <v>0</v>
      </c>
      <c r="E149" s="10">
        <f>VLOOKUP(B149,Table2[[SKU]:[Avg Price]],4,0)</f>
        <v>1500</v>
      </c>
      <c r="F149" s="10">
        <f>Table4[[#This Row],[price per unit]]*Table4[[#This Row],[Sales in unit]]</f>
        <v>0</v>
      </c>
      <c r="G149" t="str">
        <f>TEXT(Table4[[#This Row],[Date]],"dddd")</f>
        <v>Friday</v>
      </c>
    </row>
    <row r="150" spans="1:7" x14ac:dyDescent="0.3">
      <c r="A150" s="4">
        <v>44288</v>
      </c>
      <c r="B150" t="s">
        <v>35</v>
      </c>
      <c r="C150" t="s">
        <v>39</v>
      </c>
      <c r="D150">
        <v>0</v>
      </c>
      <c r="E150" s="10">
        <f>VLOOKUP(B150,Table2[[SKU]:[Avg Price]],4,0)</f>
        <v>1800</v>
      </c>
      <c r="F150" s="10">
        <f>Table4[[#This Row],[price per unit]]*Table4[[#This Row],[Sales in unit]]</f>
        <v>0</v>
      </c>
      <c r="G150" t="str">
        <f>TEXT(Table4[[#This Row],[Date]],"dddd")</f>
        <v>Friday</v>
      </c>
    </row>
    <row r="151" spans="1:7" x14ac:dyDescent="0.3">
      <c r="A151" s="4">
        <v>44288</v>
      </c>
      <c r="B151" t="s">
        <v>36</v>
      </c>
      <c r="C151" t="s">
        <v>39</v>
      </c>
      <c r="D151">
        <v>0</v>
      </c>
      <c r="E151" s="10">
        <f>VLOOKUP(B151,Table2[[SKU]:[Avg Price]],4,0)</f>
        <v>1477</v>
      </c>
      <c r="F151" s="10">
        <f>Table4[[#This Row],[price per unit]]*Table4[[#This Row],[Sales in unit]]</f>
        <v>0</v>
      </c>
      <c r="G151" t="str">
        <f>TEXT(Table4[[#This Row],[Date]],"dddd")</f>
        <v>Friday</v>
      </c>
    </row>
    <row r="152" spans="1:7" x14ac:dyDescent="0.3">
      <c r="A152" s="4">
        <v>44288</v>
      </c>
      <c r="B152" t="s">
        <v>5</v>
      </c>
      <c r="C152" t="s">
        <v>40</v>
      </c>
      <c r="D152">
        <v>10</v>
      </c>
      <c r="E152" s="10">
        <f>VLOOKUP(B152,Table2[[SKU]:[Avg Price]],4,0)</f>
        <v>210</v>
      </c>
      <c r="F152" s="10">
        <f>Table4[[#This Row],[price per unit]]*Table4[[#This Row],[Sales in unit]]</f>
        <v>2100</v>
      </c>
      <c r="G152" t="str">
        <f>TEXT(Table4[[#This Row],[Date]],"dddd")</f>
        <v>Friday</v>
      </c>
    </row>
    <row r="153" spans="1:7" x14ac:dyDescent="0.3">
      <c r="A153" s="4">
        <v>44288</v>
      </c>
      <c r="B153" t="s">
        <v>6</v>
      </c>
      <c r="C153" t="s">
        <v>40</v>
      </c>
      <c r="D153">
        <v>7</v>
      </c>
      <c r="E153" s="10">
        <f>VLOOKUP(B153,Table2[[SKU]:[Avg Price]],4,0)</f>
        <v>199</v>
      </c>
      <c r="F153" s="10">
        <f>Table4[[#This Row],[price per unit]]*Table4[[#This Row],[Sales in unit]]</f>
        <v>1393</v>
      </c>
      <c r="G153" t="str">
        <f>TEXT(Table4[[#This Row],[Date]],"dddd")</f>
        <v>Friday</v>
      </c>
    </row>
    <row r="154" spans="1:7" x14ac:dyDescent="0.3">
      <c r="A154" s="4">
        <v>44288</v>
      </c>
      <c r="B154" t="s">
        <v>7</v>
      </c>
      <c r="C154" t="s">
        <v>40</v>
      </c>
      <c r="D154">
        <v>6</v>
      </c>
      <c r="E154" s="10">
        <f>VLOOKUP(B154,Table2[[SKU]:[Avg Price]],4,0)</f>
        <v>322</v>
      </c>
      <c r="F154" s="10">
        <f>Table4[[#This Row],[price per unit]]*Table4[[#This Row],[Sales in unit]]</f>
        <v>1932</v>
      </c>
      <c r="G154" t="str">
        <f>TEXT(Table4[[#This Row],[Date]],"dddd")</f>
        <v>Friday</v>
      </c>
    </row>
    <row r="155" spans="1:7" x14ac:dyDescent="0.3">
      <c r="A155" s="4">
        <v>44288</v>
      </c>
      <c r="B155" t="s">
        <v>8</v>
      </c>
      <c r="C155" t="s">
        <v>40</v>
      </c>
      <c r="D155">
        <v>5</v>
      </c>
      <c r="E155" s="10">
        <f>VLOOKUP(B155,Table2[[SKU]:[Avg Price]],4,0)</f>
        <v>161</v>
      </c>
      <c r="F155" s="10">
        <f>Table4[[#This Row],[price per unit]]*Table4[[#This Row],[Sales in unit]]</f>
        <v>805</v>
      </c>
      <c r="G155" t="str">
        <f>TEXT(Table4[[#This Row],[Date]],"dddd")</f>
        <v>Friday</v>
      </c>
    </row>
    <row r="156" spans="1:7" x14ac:dyDescent="0.3">
      <c r="A156" s="4">
        <v>44288</v>
      </c>
      <c r="B156" t="s">
        <v>9</v>
      </c>
      <c r="C156" t="s">
        <v>40</v>
      </c>
      <c r="D156">
        <v>1</v>
      </c>
      <c r="E156" s="10">
        <f>VLOOKUP(B156,Table2[[SKU]:[Avg Price]],4,0)</f>
        <v>109</v>
      </c>
      <c r="F156" s="10">
        <f>Table4[[#This Row],[price per unit]]*Table4[[#This Row],[Sales in unit]]</f>
        <v>109</v>
      </c>
      <c r="G156" t="str">
        <f>TEXT(Table4[[#This Row],[Date]],"dddd")</f>
        <v>Friday</v>
      </c>
    </row>
    <row r="157" spans="1:7" x14ac:dyDescent="0.3">
      <c r="A157" s="4">
        <v>44288</v>
      </c>
      <c r="B157" t="s">
        <v>10</v>
      </c>
      <c r="C157" t="s">
        <v>40</v>
      </c>
      <c r="D157">
        <v>2</v>
      </c>
      <c r="E157" s="10">
        <f>VLOOKUP(B157,Table2[[SKU]:[Avg Price]],4,0)</f>
        <v>122</v>
      </c>
      <c r="F157" s="10">
        <f>Table4[[#This Row],[price per unit]]*Table4[[#This Row],[Sales in unit]]</f>
        <v>244</v>
      </c>
      <c r="G157" t="str">
        <f>TEXT(Table4[[#This Row],[Date]],"dddd")</f>
        <v>Friday</v>
      </c>
    </row>
    <row r="158" spans="1:7" x14ac:dyDescent="0.3">
      <c r="A158" s="4">
        <v>44288</v>
      </c>
      <c r="B158" t="s">
        <v>11</v>
      </c>
      <c r="C158" t="s">
        <v>40</v>
      </c>
      <c r="D158">
        <v>2</v>
      </c>
      <c r="E158" s="10">
        <f>VLOOKUP(B158,Table2[[SKU]:[Avg Price]],4,0)</f>
        <v>96</v>
      </c>
      <c r="F158" s="10">
        <f>Table4[[#This Row],[price per unit]]*Table4[[#This Row],[Sales in unit]]</f>
        <v>192</v>
      </c>
      <c r="G158" t="str">
        <f>TEXT(Table4[[#This Row],[Date]],"dddd")</f>
        <v>Friday</v>
      </c>
    </row>
    <row r="159" spans="1:7" x14ac:dyDescent="0.3">
      <c r="A159" s="4">
        <v>44288</v>
      </c>
      <c r="B159" t="s">
        <v>12</v>
      </c>
      <c r="C159" t="s">
        <v>40</v>
      </c>
      <c r="D159">
        <v>0</v>
      </c>
      <c r="E159" s="10">
        <f>VLOOKUP(B159,Table2[[SKU]:[Avg Price]],4,0)</f>
        <v>73</v>
      </c>
      <c r="F159" s="10">
        <f>Table4[[#This Row],[price per unit]]*Table4[[#This Row],[Sales in unit]]</f>
        <v>0</v>
      </c>
      <c r="G159" t="str">
        <f>TEXT(Table4[[#This Row],[Date]],"dddd")</f>
        <v>Friday</v>
      </c>
    </row>
    <row r="160" spans="1:7" x14ac:dyDescent="0.3">
      <c r="A160" s="4">
        <v>44288</v>
      </c>
      <c r="B160" t="s">
        <v>14</v>
      </c>
      <c r="C160" t="s">
        <v>40</v>
      </c>
      <c r="D160">
        <v>2</v>
      </c>
      <c r="E160" s="10">
        <f>VLOOKUP(B160,Table2[[SKU]:[Avg Price]],4,0)</f>
        <v>225</v>
      </c>
      <c r="F160" s="10">
        <f>Table4[[#This Row],[price per unit]]*Table4[[#This Row],[Sales in unit]]</f>
        <v>450</v>
      </c>
      <c r="G160" t="str">
        <f>TEXT(Table4[[#This Row],[Date]],"dddd")</f>
        <v>Friday</v>
      </c>
    </row>
    <row r="161" spans="1:7" x14ac:dyDescent="0.3">
      <c r="A161" s="4">
        <v>44288</v>
      </c>
      <c r="B161" t="s">
        <v>16</v>
      </c>
      <c r="C161" t="s">
        <v>40</v>
      </c>
      <c r="D161">
        <v>2</v>
      </c>
      <c r="E161" s="10">
        <f>VLOOKUP(B161,Table2[[SKU]:[Avg Price]],4,0)</f>
        <v>559</v>
      </c>
      <c r="F161" s="10">
        <f>Table4[[#This Row],[price per unit]]*Table4[[#This Row],[Sales in unit]]</f>
        <v>1118</v>
      </c>
      <c r="G161" t="str">
        <f>TEXT(Table4[[#This Row],[Date]],"dddd")</f>
        <v>Friday</v>
      </c>
    </row>
    <row r="162" spans="1:7" x14ac:dyDescent="0.3">
      <c r="A162" s="4">
        <v>44288</v>
      </c>
      <c r="B162" t="s">
        <v>17</v>
      </c>
      <c r="C162" t="s">
        <v>40</v>
      </c>
      <c r="D162">
        <v>28</v>
      </c>
      <c r="E162" s="10">
        <f>VLOOKUP(B162,Table2[[SKU]:[Avg Price]],4,0)</f>
        <v>3199</v>
      </c>
      <c r="F162" s="10">
        <f>Table4[[#This Row],[price per unit]]*Table4[[#This Row],[Sales in unit]]</f>
        <v>89572</v>
      </c>
      <c r="G162" t="str">
        <f>TEXT(Table4[[#This Row],[Date]],"dddd")</f>
        <v>Friday</v>
      </c>
    </row>
    <row r="163" spans="1:7" x14ac:dyDescent="0.3">
      <c r="A163" s="4">
        <v>44288</v>
      </c>
      <c r="B163" t="s">
        <v>18</v>
      </c>
      <c r="C163" t="s">
        <v>40</v>
      </c>
      <c r="D163">
        <v>7</v>
      </c>
      <c r="E163" s="10">
        <f>VLOOKUP(B163,Table2[[SKU]:[Avg Price]],4,0)</f>
        <v>371</v>
      </c>
      <c r="F163" s="10">
        <f>Table4[[#This Row],[price per unit]]*Table4[[#This Row],[Sales in unit]]</f>
        <v>2597</v>
      </c>
      <c r="G163" t="str">
        <f>TEXT(Table4[[#This Row],[Date]],"dddd")</f>
        <v>Friday</v>
      </c>
    </row>
    <row r="164" spans="1:7" x14ac:dyDescent="0.3">
      <c r="A164" s="4">
        <v>44288</v>
      </c>
      <c r="B164" t="s">
        <v>19</v>
      </c>
      <c r="C164" t="s">
        <v>40</v>
      </c>
      <c r="D164">
        <v>5</v>
      </c>
      <c r="E164" s="10">
        <f>VLOOKUP(B164,Table2[[SKU]:[Avg Price]],4,0)</f>
        <v>2300</v>
      </c>
      <c r="F164" s="10">
        <f>Table4[[#This Row],[price per unit]]*Table4[[#This Row],[Sales in unit]]</f>
        <v>11500</v>
      </c>
      <c r="G164" t="str">
        <f>TEXT(Table4[[#This Row],[Date]],"dddd")</f>
        <v>Friday</v>
      </c>
    </row>
    <row r="165" spans="1:7" x14ac:dyDescent="0.3">
      <c r="A165" s="4">
        <v>44288</v>
      </c>
      <c r="B165" t="s">
        <v>20</v>
      </c>
      <c r="C165" t="s">
        <v>40</v>
      </c>
      <c r="D165">
        <v>8</v>
      </c>
      <c r="E165" s="10">
        <f>VLOOKUP(B165,Table2[[SKU]:[Avg Price]],4,0)</f>
        <v>499</v>
      </c>
      <c r="F165" s="10">
        <f>Table4[[#This Row],[price per unit]]*Table4[[#This Row],[Sales in unit]]</f>
        <v>3992</v>
      </c>
      <c r="G165" t="str">
        <f>TEXT(Table4[[#This Row],[Date]],"dddd")</f>
        <v>Friday</v>
      </c>
    </row>
    <row r="166" spans="1:7" x14ac:dyDescent="0.3">
      <c r="A166" s="4">
        <v>44288</v>
      </c>
      <c r="B166" t="s">
        <v>21</v>
      </c>
      <c r="C166" t="s">
        <v>40</v>
      </c>
      <c r="D166">
        <v>6</v>
      </c>
      <c r="E166" s="10">
        <f>VLOOKUP(B166,Table2[[SKU]:[Avg Price]],4,0)</f>
        <v>299</v>
      </c>
      <c r="F166" s="10">
        <f>Table4[[#This Row],[price per unit]]*Table4[[#This Row],[Sales in unit]]</f>
        <v>1794</v>
      </c>
      <c r="G166" t="str">
        <f>TEXT(Table4[[#This Row],[Date]],"dddd")</f>
        <v>Friday</v>
      </c>
    </row>
    <row r="167" spans="1:7" x14ac:dyDescent="0.3">
      <c r="A167" s="4">
        <v>44288</v>
      </c>
      <c r="B167" t="s">
        <v>22</v>
      </c>
      <c r="C167" t="s">
        <v>40</v>
      </c>
      <c r="D167">
        <v>2</v>
      </c>
      <c r="E167" s="10">
        <f>VLOOKUP(B167,Table2[[SKU]:[Avg Price]],4,0)</f>
        <v>901</v>
      </c>
      <c r="F167" s="10">
        <f>Table4[[#This Row],[price per unit]]*Table4[[#This Row],[Sales in unit]]</f>
        <v>1802</v>
      </c>
      <c r="G167" t="str">
        <f>TEXT(Table4[[#This Row],[Date]],"dddd")</f>
        <v>Friday</v>
      </c>
    </row>
    <row r="168" spans="1:7" x14ac:dyDescent="0.3">
      <c r="A168" s="4">
        <v>44288</v>
      </c>
      <c r="B168" t="s">
        <v>23</v>
      </c>
      <c r="C168" t="s">
        <v>40</v>
      </c>
      <c r="D168">
        <v>2</v>
      </c>
      <c r="E168" s="10">
        <f>VLOOKUP(B168,Table2[[SKU]:[Avg Price]],4,0)</f>
        <v>929</v>
      </c>
      <c r="F168" s="10">
        <f>Table4[[#This Row],[price per unit]]*Table4[[#This Row],[Sales in unit]]</f>
        <v>1858</v>
      </c>
      <c r="G168" t="str">
        <f>TEXT(Table4[[#This Row],[Date]],"dddd")</f>
        <v>Friday</v>
      </c>
    </row>
    <row r="169" spans="1:7" x14ac:dyDescent="0.3">
      <c r="A169" s="4">
        <v>44288</v>
      </c>
      <c r="B169" t="s">
        <v>24</v>
      </c>
      <c r="C169" t="s">
        <v>40</v>
      </c>
      <c r="D169">
        <v>0</v>
      </c>
      <c r="E169" s="10">
        <f>VLOOKUP(B169,Table2[[SKU]:[Avg Price]],4,0)</f>
        <v>1030</v>
      </c>
      <c r="F169" s="10">
        <f>Table4[[#This Row],[price per unit]]*Table4[[#This Row],[Sales in unit]]</f>
        <v>0</v>
      </c>
      <c r="G169" t="str">
        <f>TEXT(Table4[[#This Row],[Date]],"dddd")</f>
        <v>Friday</v>
      </c>
    </row>
    <row r="170" spans="1:7" x14ac:dyDescent="0.3">
      <c r="A170" s="4">
        <v>44288</v>
      </c>
      <c r="B170" t="s">
        <v>25</v>
      </c>
      <c r="C170" t="s">
        <v>40</v>
      </c>
      <c r="D170">
        <v>1</v>
      </c>
      <c r="E170" s="10">
        <f>VLOOKUP(B170,Table2[[SKU]:[Avg Price]],4,0)</f>
        <v>1222</v>
      </c>
      <c r="F170" s="10">
        <f>Table4[[#This Row],[price per unit]]*Table4[[#This Row],[Sales in unit]]</f>
        <v>1222</v>
      </c>
      <c r="G170" t="str">
        <f>TEXT(Table4[[#This Row],[Date]],"dddd")</f>
        <v>Friday</v>
      </c>
    </row>
    <row r="171" spans="1:7" x14ac:dyDescent="0.3">
      <c r="A171" s="4">
        <v>44288</v>
      </c>
      <c r="B171" t="s">
        <v>26</v>
      </c>
      <c r="C171" t="s">
        <v>40</v>
      </c>
      <c r="D171">
        <v>2</v>
      </c>
      <c r="E171" s="10">
        <f>VLOOKUP(B171,Table2[[SKU]:[Avg Price]],4,0)</f>
        <v>649</v>
      </c>
      <c r="F171" s="10">
        <f>Table4[[#This Row],[price per unit]]*Table4[[#This Row],[Sales in unit]]</f>
        <v>1298</v>
      </c>
      <c r="G171" t="str">
        <f>TEXT(Table4[[#This Row],[Date]],"dddd")</f>
        <v>Friday</v>
      </c>
    </row>
    <row r="172" spans="1:7" x14ac:dyDescent="0.3">
      <c r="A172" s="4">
        <v>44288</v>
      </c>
      <c r="B172" t="s">
        <v>27</v>
      </c>
      <c r="C172" t="s">
        <v>40</v>
      </c>
      <c r="D172">
        <v>12</v>
      </c>
      <c r="E172" s="10">
        <f>VLOOKUP(B172,Table2[[SKU]:[Avg Price]],4,0)</f>
        <v>1800</v>
      </c>
      <c r="F172" s="10">
        <f>Table4[[#This Row],[price per unit]]*Table4[[#This Row],[Sales in unit]]</f>
        <v>21600</v>
      </c>
      <c r="G172" t="str">
        <f>TEXT(Table4[[#This Row],[Date]],"dddd")</f>
        <v>Friday</v>
      </c>
    </row>
    <row r="173" spans="1:7" x14ac:dyDescent="0.3">
      <c r="A173" s="4">
        <v>44288</v>
      </c>
      <c r="B173" t="s">
        <v>28</v>
      </c>
      <c r="C173" t="s">
        <v>40</v>
      </c>
      <c r="D173">
        <v>2</v>
      </c>
      <c r="E173" s="10">
        <f>VLOOKUP(B173,Table2[[SKU]:[Avg Price]],4,0)</f>
        <v>345</v>
      </c>
      <c r="F173" s="10">
        <f>Table4[[#This Row],[price per unit]]*Table4[[#This Row],[Sales in unit]]</f>
        <v>690</v>
      </c>
      <c r="G173" t="str">
        <f>TEXT(Table4[[#This Row],[Date]],"dddd")</f>
        <v>Friday</v>
      </c>
    </row>
    <row r="174" spans="1:7" x14ac:dyDescent="0.3">
      <c r="A174" s="4">
        <v>44288</v>
      </c>
      <c r="B174" t="s">
        <v>29</v>
      </c>
      <c r="C174" t="s">
        <v>40</v>
      </c>
      <c r="D174">
        <v>3</v>
      </c>
      <c r="E174" s="10">
        <f>VLOOKUP(B174,Table2[[SKU]:[Avg Price]],4,0)</f>
        <v>350</v>
      </c>
      <c r="F174" s="10">
        <f>Table4[[#This Row],[price per unit]]*Table4[[#This Row],[Sales in unit]]</f>
        <v>1050</v>
      </c>
      <c r="G174" t="str">
        <f>TEXT(Table4[[#This Row],[Date]],"dddd")</f>
        <v>Friday</v>
      </c>
    </row>
    <row r="175" spans="1:7" x14ac:dyDescent="0.3">
      <c r="A175" s="4">
        <v>44288</v>
      </c>
      <c r="B175" t="s">
        <v>30</v>
      </c>
      <c r="C175" t="s">
        <v>40</v>
      </c>
      <c r="D175">
        <v>5</v>
      </c>
      <c r="E175" s="10">
        <f>VLOOKUP(B175,Table2[[SKU]:[Avg Price]],4,0)</f>
        <v>1575</v>
      </c>
      <c r="F175" s="10">
        <f>Table4[[#This Row],[price per unit]]*Table4[[#This Row],[Sales in unit]]</f>
        <v>7875</v>
      </c>
      <c r="G175" t="str">
        <f>TEXT(Table4[[#This Row],[Date]],"dddd")</f>
        <v>Friday</v>
      </c>
    </row>
    <row r="176" spans="1:7" x14ac:dyDescent="0.3">
      <c r="A176" s="4">
        <v>44288</v>
      </c>
      <c r="B176" t="s">
        <v>31</v>
      </c>
      <c r="C176" t="s">
        <v>40</v>
      </c>
      <c r="D176">
        <v>6</v>
      </c>
      <c r="E176" s="10">
        <f>VLOOKUP(B176,Table2[[SKU]:[Avg Price]],4,0)</f>
        <v>1045</v>
      </c>
      <c r="F176" s="10">
        <f>Table4[[#This Row],[price per unit]]*Table4[[#This Row],[Sales in unit]]</f>
        <v>6270</v>
      </c>
      <c r="G176" t="str">
        <f>TEXT(Table4[[#This Row],[Date]],"dddd")</f>
        <v>Friday</v>
      </c>
    </row>
    <row r="177" spans="1:7" x14ac:dyDescent="0.3">
      <c r="A177" s="4">
        <v>44288</v>
      </c>
      <c r="B177" t="s">
        <v>32</v>
      </c>
      <c r="C177" t="s">
        <v>40</v>
      </c>
      <c r="D177">
        <v>5</v>
      </c>
      <c r="E177" s="10">
        <f>VLOOKUP(B177,Table2[[SKU]:[Avg Price]],4,0)</f>
        <v>1186</v>
      </c>
      <c r="F177" s="10">
        <f>Table4[[#This Row],[price per unit]]*Table4[[#This Row],[Sales in unit]]</f>
        <v>5930</v>
      </c>
      <c r="G177" t="str">
        <f>TEXT(Table4[[#This Row],[Date]],"dddd")</f>
        <v>Friday</v>
      </c>
    </row>
    <row r="178" spans="1:7" x14ac:dyDescent="0.3">
      <c r="A178" s="4">
        <v>44288</v>
      </c>
      <c r="B178" t="s">
        <v>33</v>
      </c>
      <c r="C178" t="s">
        <v>40</v>
      </c>
      <c r="D178">
        <v>3</v>
      </c>
      <c r="E178" s="10">
        <f>VLOOKUP(B178,Table2[[SKU]:[Avg Price]],4,0)</f>
        <v>374</v>
      </c>
      <c r="F178" s="10">
        <f>Table4[[#This Row],[price per unit]]*Table4[[#This Row],[Sales in unit]]</f>
        <v>1122</v>
      </c>
      <c r="G178" t="str">
        <f>TEXT(Table4[[#This Row],[Date]],"dddd")</f>
        <v>Friday</v>
      </c>
    </row>
    <row r="179" spans="1:7" x14ac:dyDescent="0.3">
      <c r="A179" s="4">
        <v>44288</v>
      </c>
      <c r="B179" t="s">
        <v>34</v>
      </c>
      <c r="C179" t="s">
        <v>40</v>
      </c>
      <c r="D179">
        <v>2</v>
      </c>
      <c r="E179" s="10">
        <f>VLOOKUP(B179,Table2[[SKU]:[Avg Price]],4,0)</f>
        <v>1500</v>
      </c>
      <c r="F179" s="10">
        <f>Table4[[#This Row],[price per unit]]*Table4[[#This Row],[Sales in unit]]</f>
        <v>3000</v>
      </c>
      <c r="G179" t="str">
        <f>TEXT(Table4[[#This Row],[Date]],"dddd")</f>
        <v>Friday</v>
      </c>
    </row>
    <row r="180" spans="1:7" x14ac:dyDescent="0.3">
      <c r="A180" s="4">
        <v>44288</v>
      </c>
      <c r="B180" t="s">
        <v>35</v>
      </c>
      <c r="C180" t="s">
        <v>40</v>
      </c>
      <c r="D180">
        <v>0</v>
      </c>
      <c r="E180" s="10">
        <f>VLOOKUP(B180,Table2[[SKU]:[Avg Price]],4,0)</f>
        <v>1800</v>
      </c>
      <c r="F180" s="10">
        <f>Table4[[#This Row],[price per unit]]*Table4[[#This Row],[Sales in unit]]</f>
        <v>0</v>
      </c>
      <c r="G180" t="str">
        <f>TEXT(Table4[[#This Row],[Date]],"dddd")</f>
        <v>Friday</v>
      </c>
    </row>
    <row r="181" spans="1:7" x14ac:dyDescent="0.3">
      <c r="A181" s="4">
        <v>44288</v>
      </c>
      <c r="B181" t="s">
        <v>36</v>
      </c>
      <c r="C181" t="s">
        <v>40</v>
      </c>
      <c r="D181">
        <v>1</v>
      </c>
      <c r="E181" s="10">
        <f>VLOOKUP(B181,Table2[[SKU]:[Avg Price]],4,0)</f>
        <v>1477</v>
      </c>
      <c r="F181" s="10">
        <f>Table4[[#This Row],[price per unit]]*Table4[[#This Row],[Sales in unit]]</f>
        <v>1477</v>
      </c>
      <c r="G181" t="str">
        <f>TEXT(Table4[[#This Row],[Date]],"dddd")</f>
        <v>Friday</v>
      </c>
    </row>
    <row r="182" spans="1:7" x14ac:dyDescent="0.3">
      <c r="A182" s="4">
        <v>44289</v>
      </c>
      <c r="B182" t="s">
        <v>5</v>
      </c>
      <c r="C182" t="s">
        <v>38</v>
      </c>
      <c r="D182">
        <v>34</v>
      </c>
      <c r="E182" s="10">
        <f>VLOOKUP(B182,Table2[[SKU]:[Avg Price]],4,0)</f>
        <v>210</v>
      </c>
      <c r="F182" s="10">
        <f>Table4[[#This Row],[price per unit]]*Table4[[#This Row],[Sales in unit]]</f>
        <v>7140</v>
      </c>
      <c r="G182" t="str">
        <f>TEXT(Table4[[#This Row],[Date]],"dddd")</f>
        <v>Saturday</v>
      </c>
    </row>
    <row r="183" spans="1:7" x14ac:dyDescent="0.3">
      <c r="A183" s="4">
        <v>44289</v>
      </c>
      <c r="B183" t="s">
        <v>6</v>
      </c>
      <c r="C183" t="s">
        <v>38</v>
      </c>
      <c r="D183">
        <v>14</v>
      </c>
      <c r="E183" s="10">
        <f>VLOOKUP(B183,Table2[[SKU]:[Avg Price]],4,0)</f>
        <v>199</v>
      </c>
      <c r="F183" s="10">
        <f>Table4[[#This Row],[price per unit]]*Table4[[#This Row],[Sales in unit]]</f>
        <v>2786</v>
      </c>
      <c r="G183" t="str">
        <f>TEXT(Table4[[#This Row],[Date]],"dddd")</f>
        <v>Saturday</v>
      </c>
    </row>
    <row r="184" spans="1:7" x14ac:dyDescent="0.3">
      <c r="A184" s="4">
        <v>44289</v>
      </c>
      <c r="B184" t="s">
        <v>7</v>
      </c>
      <c r="C184" t="s">
        <v>38</v>
      </c>
      <c r="D184">
        <v>12</v>
      </c>
      <c r="E184" s="10">
        <f>VLOOKUP(B184,Table2[[SKU]:[Avg Price]],4,0)</f>
        <v>322</v>
      </c>
      <c r="F184" s="10">
        <f>Table4[[#This Row],[price per unit]]*Table4[[#This Row],[Sales in unit]]</f>
        <v>3864</v>
      </c>
      <c r="G184" t="str">
        <f>TEXT(Table4[[#This Row],[Date]],"dddd")</f>
        <v>Saturday</v>
      </c>
    </row>
    <row r="185" spans="1:7" x14ac:dyDescent="0.3">
      <c r="A185" s="4">
        <v>44289</v>
      </c>
      <c r="B185" t="s">
        <v>8</v>
      </c>
      <c r="C185" t="s">
        <v>38</v>
      </c>
      <c r="D185">
        <v>8</v>
      </c>
      <c r="E185" s="10">
        <f>VLOOKUP(B185,Table2[[SKU]:[Avg Price]],4,0)</f>
        <v>161</v>
      </c>
      <c r="F185" s="10">
        <f>Table4[[#This Row],[price per unit]]*Table4[[#This Row],[Sales in unit]]</f>
        <v>1288</v>
      </c>
      <c r="G185" t="str">
        <f>TEXT(Table4[[#This Row],[Date]],"dddd")</f>
        <v>Saturday</v>
      </c>
    </row>
    <row r="186" spans="1:7" x14ac:dyDescent="0.3">
      <c r="A186" s="4">
        <v>44289</v>
      </c>
      <c r="B186" t="s">
        <v>9</v>
      </c>
      <c r="C186" t="s">
        <v>38</v>
      </c>
      <c r="D186">
        <v>7</v>
      </c>
      <c r="E186" s="10">
        <f>VLOOKUP(B186,Table2[[SKU]:[Avg Price]],4,0)</f>
        <v>109</v>
      </c>
      <c r="F186" s="10">
        <f>Table4[[#This Row],[price per unit]]*Table4[[#This Row],[Sales in unit]]</f>
        <v>763</v>
      </c>
      <c r="G186" t="str">
        <f>TEXT(Table4[[#This Row],[Date]],"dddd")</f>
        <v>Saturday</v>
      </c>
    </row>
    <row r="187" spans="1:7" x14ac:dyDescent="0.3">
      <c r="A187" s="4">
        <v>44289</v>
      </c>
      <c r="B187" t="s">
        <v>10</v>
      </c>
      <c r="C187" t="s">
        <v>38</v>
      </c>
      <c r="D187">
        <v>5</v>
      </c>
      <c r="E187" s="10">
        <f>VLOOKUP(B187,Table2[[SKU]:[Avg Price]],4,0)</f>
        <v>122</v>
      </c>
      <c r="F187" s="10">
        <f>Table4[[#This Row],[price per unit]]*Table4[[#This Row],[Sales in unit]]</f>
        <v>610</v>
      </c>
      <c r="G187" t="str">
        <f>TEXT(Table4[[#This Row],[Date]],"dddd")</f>
        <v>Saturday</v>
      </c>
    </row>
    <row r="188" spans="1:7" x14ac:dyDescent="0.3">
      <c r="A188" s="4">
        <v>44289</v>
      </c>
      <c r="B188" t="s">
        <v>11</v>
      </c>
      <c r="C188" t="s">
        <v>38</v>
      </c>
      <c r="D188">
        <v>4</v>
      </c>
      <c r="E188" s="10">
        <f>VLOOKUP(B188,Table2[[SKU]:[Avg Price]],4,0)</f>
        <v>96</v>
      </c>
      <c r="F188" s="10">
        <f>Table4[[#This Row],[price per unit]]*Table4[[#This Row],[Sales in unit]]</f>
        <v>384</v>
      </c>
      <c r="G188" t="str">
        <f>TEXT(Table4[[#This Row],[Date]],"dddd")</f>
        <v>Saturday</v>
      </c>
    </row>
    <row r="189" spans="1:7" x14ac:dyDescent="0.3">
      <c r="A189" s="4">
        <v>44289</v>
      </c>
      <c r="B189" t="s">
        <v>12</v>
      </c>
      <c r="C189" t="s">
        <v>38</v>
      </c>
      <c r="D189">
        <v>0</v>
      </c>
      <c r="E189" s="10">
        <f>VLOOKUP(B189,Table2[[SKU]:[Avg Price]],4,0)</f>
        <v>73</v>
      </c>
      <c r="F189" s="10">
        <f>Table4[[#This Row],[price per unit]]*Table4[[#This Row],[Sales in unit]]</f>
        <v>0</v>
      </c>
      <c r="G189" t="str">
        <f>TEXT(Table4[[#This Row],[Date]],"dddd")</f>
        <v>Saturday</v>
      </c>
    </row>
    <row r="190" spans="1:7" x14ac:dyDescent="0.3">
      <c r="A190" s="4">
        <v>44289</v>
      </c>
      <c r="B190" t="s">
        <v>14</v>
      </c>
      <c r="C190" t="s">
        <v>38</v>
      </c>
      <c r="D190">
        <v>0</v>
      </c>
      <c r="E190" s="10">
        <f>VLOOKUP(B190,Table2[[SKU]:[Avg Price]],4,0)</f>
        <v>225</v>
      </c>
      <c r="F190" s="10">
        <f>Table4[[#This Row],[price per unit]]*Table4[[#This Row],[Sales in unit]]</f>
        <v>0</v>
      </c>
      <c r="G190" t="str">
        <f>TEXT(Table4[[#This Row],[Date]],"dddd")</f>
        <v>Saturday</v>
      </c>
    </row>
    <row r="191" spans="1:7" x14ac:dyDescent="0.3">
      <c r="A191" s="4">
        <v>44289</v>
      </c>
      <c r="B191" t="s">
        <v>16</v>
      </c>
      <c r="C191" t="s">
        <v>38</v>
      </c>
      <c r="D191">
        <v>1</v>
      </c>
      <c r="E191" s="10">
        <f>VLOOKUP(B191,Table2[[SKU]:[Avg Price]],4,0)</f>
        <v>559</v>
      </c>
      <c r="F191" s="10">
        <f>Table4[[#This Row],[price per unit]]*Table4[[#This Row],[Sales in unit]]</f>
        <v>559</v>
      </c>
      <c r="G191" t="str">
        <f>TEXT(Table4[[#This Row],[Date]],"dddd")</f>
        <v>Saturday</v>
      </c>
    </row>
    <row r="192" spans="1:7" x14ac:dyDescent="0.3">
      <c r="A192" s="4">
        <v>44289</v>
      </c>
      <c r="B192" t="s">
        <v>17</v>
      </c>
      <c r="C192" t="s">
        <v>38</v>
      </c>
      <c r="D192">
        <v>27</v>
      </c>
      <c r="E192" s="10">
        <f>VLOOKUP(B192,Table2[[SKU]:[Avg Price]],4,0)</f>
        <v>3199</v>
      </c>
      <c r="F192" s="10">
        <f>Table4[[#This Row],[price per unit]]*Table4[[#This Row],[Sales in unit]]</f>
        <v>86373</v>
      </c>
      <c r="G192" t="str">
        <f>TEXT(Table4[[#This Row],[Date]],"dddd")</f>
        <v>Saturday</v>
      </c>
    </row>
    <row r="193" spans="1:7" x14ac:dyDescent="0.3">
      <c r="A193" s="4">
        <v>44289</v>
      </c>
      <c r="B193" t="s">
        <v>18</v>
      </c>
      <c r="C193" t="s">
        <v>38</v>
      </c>
      <c r="D193">
        <v>11</v>
      </c>
      <c r="E193" s="10">
        <f>VLOOKUP(B193,Table2[[SKU]:[Avg Price]],4,0)</f>
        <v>371</v>
      </c>
      <c r="F193" s="10">
        <f>Table4[[#This Row],[price per unit]]*Table4[[#This Row],[Sales in unit]]</f>
        <v>4081</v>
      </c>
      <c r="G193" t="str">
        <f>TEXT(Table4[[#This Row],[Date]],"dddd")</f>
        <v>Saturday</v>
      </c>
    </row>
    <row r="194" spans="1:7" x14ac:dyDescent="0.3">
      <c r="A194" s="4">
        <v>44289</v>
      </c>
      <c r="B194" t="s">
        <v>19</v>
      </c>
      <c r="C194" t="s">
        <v>38</v>
      </c>
      <c r="D194">
        <v>13</v>
      </c>
      <c r="E194" s="10">
        <f>VLOOKUP(B194,Table2[[SKU]:[Avg Price]],4,0)</f>
        <v>2300</v>
      </c>
      <c r="F194" s="10">
        <f>Table4[[#This Row],[price per unit]]*Table4[[#This Row],[Sales in unit]]</f>
        <v>29900</v>
      </c>
      <c r="G194" t="str">
        <f>TEXT(Table4[[#This Row],[Date]],"dddd")</f>
        <v>Saturday</v>
      </c>
    </row>
    <row r="195" spans="1:7" x14ac:dyDescent="0.3">
      <c r="A195" s="4">
        <v>44289</v>
      </c>
      <c r="B195" t="s">
        <v>20</v>
      </c>
      <c r="C195" t="s">
        <v>38</v>
      </c>
      <c r="D195">
        <v>11</v>
      </c>
      <c r="E195" s="10">
        <f>VLOOKUP(B195,Table2[[SKU]:[Avg Price]],4,0)</f>
        <v>499</v>
      </c>
      <c r="F195" s="10">
        <f>Table4[[#This Row],[price per unit]]*Table4[[#This Row],[Sales in unit]]</f>
        <v>5489</v>
      </c>
      <c r="G195" t="str">
        <f>TEXT(Table4[[#This Row],[Date]],"dddd")</f>
        <v>Saturday</v>
      </c>
    </row>
    <row r="196" spans="1:7" x14ac:dyDescent="0.3">
      <c r="A196" s="4">
        <v>44289</v>
      </c>
      <c r="B196" t="s">
        <v>21</v>
      </c>
      <c r="C196" t="s">
        <v>38</v>
      </c>
      <c r="D196">
        <v>6</v>
      </c>
      <c r="E196" s="10">
        <f>VLOOKUP(B196,Table2[[SKU]:[Avg Price]],4,0)</f>
        <v>299</v>
      </c>
      <c r="F196" s="10">
        <f>Table4[[#This Row],[price per unit]]*Table4[[#This Row],[Sales in unit]]</f>
        <v>1794</v>
      </c>
      <c r="G196" t="str">
        <f>TEXT(Table4[[#This Row],[Date]],"dddd")</f>
        <v>Saturday</v>
      </c>
    </row>
    <row r="197" spans="1:7" x14ac:dyDescent="0.3">
      <c r="A197" s="4">
        <v>44289</v>
      </c>
      <c r="B197" t="s">
        <v>22</v>
      </c>
      <c r="C197" t="s">
        <v>38</v>
      </c>
      <c r="D197">
        <v>4</v>
      </c>
      <c r="E197" s="10">
        <f>VLOOKUP(B197,Table2[[SKU]:[Avg Price]],4,0)</f>
        <v>901</v>
      </c>
      <c r="F197" s="10">
        <f>Table4[[#This Row],[price per unit]]*Table4[[#This Row],[Sales in unit]]</f>
        <v>3604</v>
      </c>
      <c r="G197" t="str">
        <f>TEXT(Table4[[#This Row],[Date]],"dddd")</f>
        <v>Saturday</v>
      </c>
    </row>
    <row r="198" spans="1:7" x14ac:dyDescent="0.3">
      <c r="A198" s="4">
        <v>44289</v>
      </c>
      <c r="B198" t="s">
        <v>23</v>
      </c>
      <c r="C198" t="s">
        <v>38</v>
      </c>
      <c r="D198">
        <v>2</v>
      </c>
      <c r="E198" s="10">
        <f>VLOOKUP(B198,Table2[[SKU]:[Avg Price]],4,0)</f>
        <v>929</v>
      </c>
      <c r="F198" s="10">
        <f>Table4[[#This Row],[price per unit]]*Table4[[#This Row],[Sales in unit]]</f>
        <v>1858</v>
      </c>
      <c r="G198" t="str">
        <f>TEXT(Table4[[#This Row],[Date]],"dddd")</f>
        <v>Saturday</v>
      </c>
    </row>
    <row r="199" spans="1:7" x14ac:dyDescent="0.3">
      <c r="A199" s="4">
        <v>44289</v>
      </c>
      <c r="B199" t="s">
        <v>24</v>
      </c>
      <c r="C199" t="s">
        <v>38</v>
      </c>
      <c r="D199">
        <v>2</v>
      </c>
      <c r="E199" s="10">
        <f>VLOOKUP(B199,Table2[[SKU]:[Avg Price]],4,0)</f>
        <v>1030</v>
      </c>
      <c r="F199" s="10">
        <f>Table4[[#This Row],[price per unit]]*Table4[[#This Row],[Sales in unit]]</f>
        <v>2060</v>
      </c>
      <c r="G199" t="str">
        <f>TEXT(Table4[[#This Row],[Date]],"dddd")</f>
        <v>Saturday</v>
      </c>
    </row>
    <row r="200" spans="1:7" x14ac:dyDescent="0.3">
      <c r="A200" s="4">
        <v>44289</v>
      </c>
      <c r="B200" t="s">
        <v>25</v>
      </c>
      <c r="C200" t="s">
        <v>38</v>
      </c>
      <c r="D200">
        <v>1</v>
      </c>
      <c r="E200" s="10">
        <f>VLOOKUP(B200,Table2[[SKU]:[Avg Price]],4,0)</f>
        <v>1222</v>
      </c>
      <c r="F200" s="10">
        <f>Table4[[#This Row],[price per unit]]*Table4[[#This Row],[Sales in unit]]</f>
        <v>1222</v>
      </c>
      <c r="G200" t="str">
        <f>TEXT(Table4[[#This Row],[Date]],"dddd")</f>
        <v>Saturday</v>
      </c>
    </row>
    <row r="201" spans="1:7" x14ac:dyDescent="0.3">
      <c r="A201" s="4">
        <v>44289</v>
      </c>
      <c r="B201" t="s">
        <v>26</v>
      </c>
      <c r="C201" t="s">
        <v>38</v>
      </c>
      <c r="D201">
        <v>2</v>
      </c>
      <c r="E201" s="10">
        <f>VLOOKUP(B201,Table2[[SKU]:[Avg Price]],4,0)</f>
        <v>649</v>
      </c>
      <c r="F201" s="10">
        <f>Table4[[#This Row],[price per unit]]*Table4[[#This Row],[Sales in unit]]</f>
        <v>1298</v>
      </c>
      <c r="G201" t="str">
        <f>TEXT(Table4[[#This Row],[Date]],"dddd")</f>
        <v>Saturday</v>
      </c>
    </row>
    <row r="202" spans="1:7" x14ac:dyDescent="0.3">
      <c r="A202" s="4">
        <v>44289</v>
      </c>
      <c r="B202" t="s">
        <v>27</v>
      </c>
      <c r="C202" t="s">
        <v>38</v>
      </c>
      <c r="D202">
        <v>28</v>
      </c>
      <c r="E202" s="10">
        <f>VLOOKUP(B202,Table2[[SKU]:[Avg Price]],4,0)</f>
        <v>1800</v>
      </c>
      <c r="F202" s="10">
        <f>Table4[[#This Row],[price per unit]]*Table4[[#This Row],[Sales in unit]]</f>
        <v>50400</v>
      </c>
      <c r="G202" t="str">
        <f>TEXT(Table4[[#This Row],[Date]],"dddd")</f>
        <v>Saturday</v>
      </c>
    </row>
    <row r="203" spans="1:7" x14ac:dyDescent="0.3">
      <c r="A203" s="4">
        <v>44289</v>
      </c>
      <c r="B203" t="s">
        <v>28</v>
      </c>
      <c r="C203" t="s">
        <v>38</v>
      </c>
      <c r="D203">
        <v>16</v>
      </c>
      <c r="E203" s="10">
        <f>VLOOKUP(B203,Table2[[SKU]:[Avg Price]],4,0)</f>
        <v>345</v>
      </c>
      <c r="F203" s="10">
        <f>Table4[[#This Row],[price per unit]]*Table4[[#This Row],[Sales in unit]]</f>
        <v>5520</v>
      </c>
      <c r="G203" t="str">
        <f>TEXT(Table4[[#This Row],[Date]],"dddd")</f>
        <v>Saturday</v>
      </c>
    </row>
    <row r="204" spans="1:7" x14ac:dyDescent="0.3">
      <c r="A204" s="4">
        <v>44289</v>
      </c>
      <c r="B204" t="s">
        <v>29</v>
      </c>
      <c r="C204" t="s">
        <v>38</v>
      </c>
      <c r="D204">
        <v>10</v>
      </c>
      <c r="E204" s="10">
        <f>VLOOKUP(B204,Table2[[SKU]:[Avg Price]],4,0)</f>
        <v>350</v>
      </c>
      <c r="F204" s="10">
        <f>Table4[[#This Row],[price per unit]]*Table4[[#This Row],[Sales in unit]]</f>
        <v>3500</v>
      </c>
      <c r="G204" t="str">
        <f>TEXT(Table4[[#This Row],[Date]],"dddd")</f>
        <v>Saturday</v>
      </c>
    </row>
    <row r="205" spans="1:7" x14ac:dyDescent="0.3">
      <c r="A205" s="4">
        <v>44289</v>
      </c>
      <c r="B205" t="s">
        <v>30</v>
      </c>
      <c r="C205" t="s">
        <v>38</v>
      </c>
      <c r="D205">
        <v>8</v>
      </c>
      <c r="E205" s="10">
        <f>VLOOKUP(B205,Table2[[SKU]:[Avg Price]],4,0)</f>
        <v>1575</v>
      </c>
      <c r="F205" s="10">
        <f>Table4[[#This Row],[price per unit]]*Table4[[#This Row],[Sales in unit]]</f>
        <v>12600</v>
      </c>
      <c r="G205" t="str">
        <f>TEXT(Table4[[#This Row],[Date]],"dddd")</f>
        <v>Saturday</v>
      </c>
    </row>
    <row r="206" spans="1:7" x14ac:dyDescent="0.3">
      <c r="A206" s="4">
        <v>44289</v>
      </c>
      <c r="B206" t="s">
        <v>31</v>
      </c>
      <c r="C206" t="s">
        <v>38</v>
      </c>
      <c r="D206">
        <v>5</v>
      </c>
      <c r="E206" s="10">
        <f>VLOOKUP(B206,Table2[[SKU]:[Avg Price]],4,0)</f>
        <v>1045</v>
      </c>
      <c r="F206" s="10">
        <f>Table4[[#This Row],[price per unit]]*Table4[[#This Row],[Sales in unit]]</f>
        <v>5225</v>
      </c>
      <c r="G206" t="str">
        <f>TEXT(Table4[[#This Row],[Date]],"dddd")</f>
        <v>Saturday</v>
      </c>
    </row>
    <row r="207" spans="1:7" x14ac:dyDescent="0.3">
      <c r="A207" s="4">
        <v>44289</v>
      </c>
      <c r="B207" t="s">
        <v>32</v>
      </c>
      <c r="C207" t="s">
        <v>38</v>
      </c>
      <c r="D207">
        <v>3</v>
      </c>
      <c r="E207" s="10">
        <f>VLOOKUP(B207,Table2[[SKU]:[Avg Price]],4,0)</f>
        <v>1186</v>
      </c>
      <c r="F207" s="10">
        <f>Table4[[#This Row],[price per unit]]*Table4[[#This Row],[Sales in unit]]</f>
        <v>3558</v>
      </c>
      <c r="G207" t="str">
        <f>TEXT(Table4[[#This Row],[Date]],"dddd")</f>
        <v>Saturday</v>
      </c>
    </row>
    <row r="208" spans="1:7" x14ac:dyDescent="0.3">
      <c r="A208" s="4">
        <v>44289</v>
      </c>
      <c r="B208" t="s">
        <v>33</v>
      </c>
      <c r="C208" t="s">
        <v>38</v>
      </c>
      <c r="D208">
        <v>4</v>
      </c>
      <c r="E208" s="10">
        <f>VLOOKUP(B208,Table2[[SKU]:[Avg Price]],4,0)</f>
        <v>374</v>
      </c>
      <c r="F208" s="10">
        <f>Table4[[#This Row],[price per unit]]*Table4[[#This Row],[Sales in unit]]</f>
        <v>1496</v>
      </c>
      <c r="G208" t="str">
        <f>TEXT(Table4[[#This Row],[Date]],"dddd")</f>
        <v>Saturday</v>
      </c>
    </row>
    <row r="209" spans="1:7" x14ac:dyDescent="0.3">
      <c r="A209" s="4">
        <v>44289</v>
      </c>
      <c r="B209" t="s">
        <v>34</v>
      </c>
      <c r="C209" t="s">
        <v>38</v>
      </c>
      <c r="D209">
        <v>2</v>
      </c>
      <c r="E209" s="10">
        <f>VLOOKUP(B209,Table2[[SKU]:[Avg Price]],4,0)</f>
        <v>1500</v>
      </c>
      <c r="F209" s="10">
        <f>Table4[[#This Row],[price per unit]]*Table4[[#This Row],[Sales in unit]]</f>
        <v>3000</v>
      </c>
      <c r="G209" t="str">
        <f>TEXT(Table4[[#This Row],[Date]],"dddd")</f>
        <v>Saturday</v>
      </c>
    </row>
    <row r="210" spans="1:7" x14ac:dyDescent="0.3">
      <c r="A210" s="4">
        <v>44289</v>
      </c>
      <c r="B210" t="s">
        <v>35</v>
      </c>
      <c r="C210" t="s">
        <v>38</v>
      </c>
      <c r="D210">
        <v>1</v>
      </c>
      <c r="E210" s="10">
        <f>VLOOKUP(B210,Table2[[SKU]:[Avg Price]],4,0)</f>
        <v>1800</v>
      </c>
      <c r="F210" s="10">
        <f>Table4[[#This Row],[price per unit]]*Table4[[#This Row],[Sales in unit]]</f>
        <v>1800</v>
      </c>
      <c r="G210" t="str">
        <f>TEXT(Table4[[#This Row],[Date]],"dddd")</f>
        <v>Saturday</v>
      </c>
    </row>
    <row r="211" spans="1:7" x14ac:dyDescent="0.3">
      <c r="A211" s="4">
        <v>44289</v>
      </c>
      <c r="B211" t="s">
        <v>36</v>
      </c>
      <c r="C211" t="s">
        <v>38</v>
      </c>
      <c r="D211">
        <v>0</v>
      </c>
      <c r="E211" s="10">
        <f>VLOOKUP(B211,Table2[[SKU]:[Avg Price]],4,0)</f>
        <v>1477</v>
      </c>
      <c r="F211" s="10">
        <f>Table4[[#This Row],[price per unit]]*Table4[[#This Row],[Sales in unit]]</f>
        <v>0</v>
      </c>
      <c r="G211" t="str">
        <f>TEXT(Table4[[#This Row],[Date]],"dddd")</f>
        <v>Saturday</v>
      </c>
    </row>
    <row r="212" spans="1:7" x14ac:dyDescent="0.3">
      <c r="A212" s="4">
        <v>44289</v>
      </c>
      <c r="B212" t="s">
        <v>5</v>
      </c>
      <c r="C212" t="s">
        <v>39</v>
      </c>
      <c r="D212">
        <v>23</v>
      </c>
      <c r="E212" s="10">
        <f>VLOOKUP(B212,Table2[[SKU]:[Avg Price]],4,0)</f>
        <v>210</v>
      </c>
      <c r="F212" s="10">
        <f>Table4[[#This Row],[price per unit]]*Table4[[#This Row],[Sales in unit]]</f>
        <v>4830</v>
      </c>
      <c r="G212" t="str">
        <f>TEXT(Table4[[#This Row],[Date]],"dddd")</f>
        <v>Saturday</v>
      </c>
    </row>
    <row r="213" spans="1:7" x14ac:dyDescent="0.3">
      <c r="A213" s="4">
        <v>44289</v>
      </c>
      <c r="B213" t="s">
        <v>6</v>
      </c>
      <c r="C213" t="s">
        <v>39</v>
      </c>
      <c r="D213">
        <v>10</v>
      </c>
      <c r="E213" s="10">
        <f>VLOOKUP(B213,Table2[[SKU]:[Avg Price]],4,0)</f>
        <v>199</v>
      </c>
      <c r="F213" s="10">
        <f>Table4[[#This Row],[price per unit]]*Table4[[#This Row],[Sales in unit]]</f>
        <v>1990</v>
      </c>
      <c r="G213" t="str">
        <f>TEXT(Table4[[#This Row],[Date]],"dddd")</f>
        <v>Saturday</v>
      </c>
    </row>
    <row r="214" spans="1:7" x14ac:dyDescent="0.3">
      <c r="A214" s="4">
        <v>44289</v>
      </c>
      <c r="B214" t="s">
        <v>7</v>
      </c>
      <c r="C214" t="s">
        <v>39</v>
      </c>
      <c r="D214">
        <v>9</v>
      </c>
      <c r="E214" s="10">
        <f>VLOOKUP(B214,Table2[[SKU]:[Avg Price]],4,0)</f>
        <v>322</v>
      </c>
      <c r="F214" s="10">
        <f>Table4[[#This Row],[price per unit]]*Table4[[#This Row],[Sales in unit]]</f>
        <v>2898</v>
      </c>
      <c r="G214" t="str">
        <f>TEXT(Table4[[#This Row],[Date]],"dddd")</f>
        <v>Saturday</v>
      </c>
    </row>
    <row r="215" spans="1:7" x14ac:dyDescent="0.3">
      <c r="A215" s="4">
        <v>44289</v>
      </c>
      <c r="B215" t="s">
        <v>8</v>
      </c>
      <c r="C215" t="s">
        <v>39</v>
      </c>
      <c r="D215">
        <v>5</v>
      </c>
      <c r="E215" s="10">
        <f>VLOOKUP(B215,Table2[[SKU]:[Avg Price]],4,0)</f>
        <v>161</v>
      </c>
      <c r="F215" s="10">
        <f>Table4[[#This Row],[price per unit]]*Table4[[#This Row],[Sales in unit]]</f>
        <v>805</v>
      </c>
      <c r="G215" t="str">
        <f>TEXT(Table4[[#This Row],[Date]],"dddd")</f>
        <v>Saturday</v>
      </c>
    </row>
    <row r="216" spans="1:7" x14ac:dyDescent="0.3">
      <c r="A216" s="4">
        <v>44289</v>
      </c>
      <c r="B216" t="s">
        <v>9</v>
      </c>
      <c r="C216" t="s">
        <v>39</v>
      </c>
      <c r="D216">
        <v>4</v>
      </c>
      <c r="E216" s="10">
        <f>VLOOKUP(B216,Table2[[SKU]:[Avg Price]],4,0)</f>
        <v>109</v>
      </c>
      <c r="F216" s="10">
        <f>Table4[[#This Row],[price per unit]]*Table4[[#This Row],[Sales in unit]]</f>
        <v>436</v>
      </c>
      <c r="G216" t="str">
        <f>TEXT(Table4[[#This Row],[Date]],"dddd")</f>
        <v>Saturday</v>
      </c>
    </row>
    <row r="217" spans="1:7" x14ac:dyDescent="0.3">
      <c r="A217" s="4">
        <v>44289</v>
      </c>
      <c r="B217" t="s">
        <v>10</v>
      </c>
      <c r="C217" t="s">
        <v>39</v>
      </c>
      <c r="D217">
        <v>4</v>
      </c>
      <c r="E217" s="10">
        <f>VLOOKUP(B217,Table2[[SKU]:[Avg Price]],4,0)</f>
        <v>122</v>
      </c>
      <c r="F217" s="10">
        <f>Table4[[#This Row],[price per unit]]*Table4[[#This Row],[Sales in unit]]</f>
        <v>488</v>
      </c>
      <c r="G217" t="str">
        <f>TEXT(Table4[[#This Row],[Date]],"dddd")</f>
        <v>Saturday</v>
      </c>
    </row>
    <row r="218" spans="1:7" x14ac:dyDescent="0.3">
      <c r="A218" s="4">
        <v>44289</v>
      </c>
      <c r="B218" t="s">
        <v>11</v>
      </c>
      <c r="C218" t="s">
        <v>39</v>
      </c>
      <c r="D218">
        <v>3</v>
      </c>
      <c r="E218" s="10">
        <f>VLOOKUP(B218,Table2[[SKU]:[Avg Price]],4,0)</f>
        <v>96</v>
      </c>
      <c r="F218" s="10">
        <f>Table4[[#This Row],[price per unit]]*Table4[[#This Row],[Sales in unit]]</f>
        <v>288</v>
      </c>
      <c r="G218" t="str">
        <f>TEXT(Table4[[#This Row],[Date]],"dddd")</f>
        <v>Saturday</v>
      </c>
    </row>
    <row r="219" spans="1:7" x14ac:dyDescent="0.3">
      <c r="A219" s="4">
        <v>44289</v>
      </c>
      <c r="B219" t="s">
        <v>12</v>
      </c>
      <c r="C219" t="s">
        <v>39</v>
      </c>
      <c r="D219">
        <v>0</v>
      </c>
      <c r="E219" s="10">
        <f>VLOOKUP(B219,Table2[[SKU]:[Avg Price]],4,0)</f>
        <v>73</v>
      </c>
      <c r="F219" s="10">
        <f>Table4[[#This Row],[price per unit]]*Table4[[#This Row],[Sales in unit]]</f>
        <v>0</v>
      </c>
      <c r="G219" t="str">
        <f>TEXT(Table4[[#This Row],[Date]],"dddd")</f>
        <v>Saturday</v>
      </c>
    </row>
    <row r="220" spans="1:7" x14ac:dyDescent="0.3">
      <c r="A220" s="4">
        <v>44289</v>
      </c>
      <c r="B220" t="s">
        <v>14</v>
      </c>
      <c r="C220" t="s">
        <v>39</v>
      </c>
      <c r="D220">
        <v>0</v>
      </c>
      <c r="E220" s="10">
        <f>VLOOKUP(B220,Table2[[SKU]:[Avg Price]],4,0)</f>
        <v>225</v>
      </c>
      <c r="F220" s="10">
        <f>Table4[[#This Row],[price per unit]]*Table4[[#This Row],[Sales in unit]]</f>
        <v>0</v>
      </c>
      <c r="G220" t="str">
        <f>TEXT(Table4[[#This Row],[Date]],"dddd")</f>
        <v>Saturday</v>
      </c>
    </row>
    <row r="221" spans="1:7" x14ac:dyDescent="0.3">
      <c r="A221" s="4">
        <v>44289</v>
      </c>
      <c r="B221" t="s">
        <v>16</v>
      </c>
      <c r="C221" t="s">
        <v>39</v>
      </c>
      <c r="D221">
        <v>0</v>
      </c>
      <c r="E221" s="10">
        <f>VLOOKUP(B221,Table2[[SKU]:[Avg Price]],4,0)</f>
        <v>559</v>
      </c>
      <c r="F221" s="10">
        <f>Table4[[#This Row],[price per unit]]*Table4[[#This Row],[Sales in unit]]</f>
        <v>0</v>
      </c>
      <c r="G221" t="str">
        <f>TEXT(Table4[[#This Row],[Date]],"dddd")</f>
        <v>Saturday</v>
      </c>
    </row>
    <row r="222" spans="1:7" x14ac:dyDescent="0.3">
      <c r="A222" s="4">
        <v>44289</v>
      </c>
      <c r="B222" t="s">
        <v>17</v>
      </c>
      <c r="C222" t="s">
        <v>39</v>
      </c>
      <c r="D222">
        <v>13</v>
      </c>
      <c r="E222" s="10">
        <f>VLOOKUP(B222,Table2[[SKU]:[Avg Price]],4,0)</f>
        <v>3199</v>
      </c>
      <c r="F222" s="10">
        <f>Table4[[#This Row],[price per unit]]*Table4[[#This Row],[Sales in unit]]</f>
        <v>41587</v>
      </c>
      <c r="G222" t="str">
        <f>TEXT(Table4[[#This Row],[Date]],"dddd")</f>
        <v>Saturday</v>
      </c>
    </row>
    <row r="223" spans="1:7" x14ac:dyDescent="0.3">
      <c r="A223" s="4">
        <v>44289</v>
      </c>
      <c r="B223" t="s">
        <v>18</v>
      </c>
      <c r="C223" t="s">
        <v>39</v>
      </c>
      <c r="D223">
        <v>4</v>
      </c>
      <c r="E223" s="10">
        <f>VLOOKUP(B223,Table2[[SKU]:[Avg Price]],4,0)</f>
        <v>371</v>
      </c>
      <c r="F223" s="10">
        <f>Table4[[#This Row],[price per unit]]*Table4[[#This Row],[Sales in unit]]</f>
        <v>1484</v>
      </c>
      <c r="G223" t="str">
        <f>TEXT(Table4[[#This Row],[Date]],"dddd")</f>
        <v>Saturday</v>
      </c>
    </row>
    <row r="224" spans="1:7" x14ac:dyDescent="0.3">
      <c r="A224" s="4">
        <v>44289</v>
      </c>
      <c r="B224" t="s">
        <v>19</v>
      </c>
      <c r="C224" t="s">
        <v>39</v>
      </c>
      <c r="D224">
        <v>7</v>
      </c>
      <c r="E224" s="10">
        <f>VLOOKUP(B224,Table2[[SKU]:[Avg Price]],4,0)</f>
        <v>2300</v>
      </c>
      <c r="F224" s="10">
        <f>Table4[[#This Row],[price per unit]]*Table4[[#This Row],[Sales in unit]]</f>
        <v>16100</v>
      </c>
      <c r="G224" t="str">
        <f>TEXT(Table4[[#This Row],[Date]],"dddd")</f>
        <v>Saturday</v>
      </c>
    </row>
    <row r="225" spans="1:7" x14ac:dyDescent="0.3">
      <c r="A225" s="4">
        <v>44289</v>
      </c>
      <c r="B225" t="s">
        <v>20</v>
      </c>
      <c r="C225" t="s">
        <v>39</v>
      </c>
      <c r="D225">
        <v>3</v>
      </c>
      <c r="E225" s="10">
        <f>VLOOKUP(B225,Table2[[SKU]:[Avg Price]],4,0)</f>
        <v>499</v>
      </c>
      <c r="F225" s="10">
        <f>Table4[[#This Row],[price per unit]]*Table4[[#This Row],[Sales in unit]]</f>
        <v>1497</v>
      </c>
      <c r="G225" t="str">
        <f>TEXT(Table4[[#This Row],[Date]],"dddd")</f>
        <v>Saturday</v>
      </c>
    </row>
    <row r="226" spans="1:7" x14ac:dyDescent="0.3">
      <c r="A226" s="4">
        <v>44289</v>
      </c>
      <c r="B226" t="s">
        <v>21</v>
      </c>
      <c r="C226" t="s">
        <v>39</v>
      </c>
      <c r="D226">
        <v>0</v>
      </c>
      <c r="E226" s="10">
        <f>VLOOKUP(B226,Table2[[SKU]:[Avg Price]],4,0)</f>
        <v>299</v>
      </c>
      <c r="F226" s="10">
        <f>Table4[[#This Row],[price per unit]]*Table4[[#This Row],[Sales in unit]]</f>
        <v>0</v>
      </c>
      <c r="G226" t="str">
        <f>TEXT(Table4[[#This Row],[Date]],"dddd")</f>
        <v>Saturday</v>
      </c>
    </row>
    <row r="227" spans="1:7" x14ac:dyDescent="0.3">
      <c r="A227" s="4">
        <v>44289</v>
      </c>
      <c r="B227" t="s">
        <v>22</v>
      </c>
      <c r="C227" t="s">
        <v>39</v>
      </c>
      <c r="D227">
        <v>0</v>
      </c>
      <c r="E227" s="10">
        <f>VLOOKUP(B227,Table2[[SKU]:[Avg Price]],4,0)</f>
        <v>901</v>
      </c>
      <c r="F227" s="10">
        <f>Table4[[#This Row],[price per unit]]*Table4[[#This Row],[Sales in unit]]</f>
        <v>0</v>
      </c>
      <c r="G227" t="str">
        <f>TEXT(Table4[[#This Row],[Date]],"dddd")</f>
        <v>Saturday</v>
      </c>
    </row>
    <row r="228" spans="1:7" x14ac:dyDescent="0.3">
      <c r="A228" s="4">
        <v>44289</v>
      </c>
      <c r="B228" t="s">
        <v>23</v>
      </c>
      <c r="C228" t="s">
        <v>39</v>
      </c>
      <c r="D228">
        <v>1</v>
      </c>
      <c r="E228" s="10">
        <f>VLOOKUP(B228,Table2[[SKU]:[Avg Price]],4,0)</f>
        <v>929</v>
      </c>
      <c r="F228" s="10">
        <f>Table4[[#This Row],[price per unit]]*Table4[[#This Row],[Sales in unit]]</f>
        <v>929</v>
      </c>
      <c r="G228" t="str">
        <f>TEXT(Table4[[#This Row],[Date]],"dddd")</f>
        <v>Saturday</v>
      </c>
    </row>
    <row r="229" spans="1:7" x14ac:dyDescent="0.3">
      <c r="A229" s="4">
        <v>44289</v>
      </c>
      <c r="B229" t="s">
        <v>24</v>
      </c>
      <c r="C229" t="s">
        <v>39</v>
      </c>
      <c r="D229">
        <v>0</v>
      </c>
      <c r="E229" s="10">
        <f>VLOOKUP(B229,Table2[[SKU]:[Avg Price]],4,0)</f>
        <v>1030</v>
      </c>
      <c r="F229" s="10">
        <f>Table4[[#This Row],[price per unit]]*Table4[[#This Row],[Sales in unit]]</f>
        <v>0</v>
      </c>
      <c r="G229" t="str">
        <f>TEXT(Table4[[#This Row],[Date]],"dddd")</f>
        <v>Saturday</v>
      </c>
    </row>
    <row r="230" spans="1:7" x14ac:dyDescent="0.3">
      <c r="A230" s="4">
        <v>44289</v>
      </c>
      <c r="B230" t="s">
        <v>25</v>
      </c>
      <c r="C230" t="s">
        <v>39</v>
      </c>
      <c r="D230">
        <v>0</v>
      </c>
      <c r="E230" s="10">
        <f>VLOOKUP(B230,Table2[[SKU]:[Avg Price]],4,0)</f>
        <v>1222</v>
      </c>
      <c r="F230" s="10">
        <f>Table4[[#This Row],[price per unit]]*Table4[[#This Row],[Sales in unit]]</f>
        <v>0</v>
      </c>
      <c r="G230" t="str">
        <f>TEXT(Table4[[#This Row],[Date]],"dddd")</f>
        <v>Saturday</v>
      </c>
    </row>
    <row r="231" spans="1:7" x14ac:dyDescent="0.3">
      <c r="A231" s="4">
        <v>44289</v>
      </c>
      <c r="B231" t="s">
        <v>26</v>
      </c>
      <c r="C231" t="s">
        <v>39</v>
      </c>
      <c r="D231">
        <v>0</v>
      </c>
      <c r="E231" s="10">
        <f>VLOOKUP(B231,Table2[[SKU]:[Avg Price]],4,0)</f>
        <v>649</v>
      </c>
      <c r="F231" s="10">
        <f>Table4[[#This Row],[price per unit]]*Table4[[#This Row],[Sales in unit]]</f>
        <v>0</v>
      </c>
      <c r="G231" t="str">
        <f>TEXT(Table4[[#This Row],[Date]],"dddd")</f>
        <v>Saturday</v>
      </c>
    </row>
    <row r="232" spans="1:7" x14ac:dyDescent="0.3">
      <c r="A232" s="4">
        <v>44289</v>
      </c>
      <c r="B232" t="s">
        <v>27</v>
      </c>
      <c r="C232" t="s">
        <v>39</v>
      </c>
      <c r="D232">
        <v>17</v>
      </c>
      <c r="E232" s="10">
        <f>VLOOKUP(B232,Table2[[SKU]:[Avg Price]],4,0)</f>
        <v>1800</v>
      </c>
      <c r="F232" s="10">
        <f>Table4[[#This Row],[price per unit]]*Table4[[#This Row],[Sales in unit]]</f>
        <v>30600</v>
      </c>
      <c r="G232" t="str">
        <f>TEXT(Table4[[#This Row],[Date]],"dddd")</f>
        <v>Saturday</v>
      </c>
    </row>
    <row r="233" spans="1:7" x14ac:dyDescent="0.3">
      <c r="A233" s="4">
        <v>44289</v>
      </c>
      <c r="B233" t="s">
        <v>28</v>
      </c>
      <c r="C233" t="s">
        <v>39</v>
      </c>
      <c r="D233">
        <v>11</v>
      </c>
      <c r="E233" s="10">
        <f>VLOOKUP(B233,Table2[[SKU]:[Avg Price]],4,0)</f>
        <v>345</v>
      </c>
      <c r="F233" s="10">
        <f>Table4[[#This Row],[price per unit]]*Table4[[#This Row],[Sales in unit]]</f>
        <v>3795</v>
      </c>
      <c r="G233" t="str">
        <f>TEXT(Table4[[#This Row],[Date]],"dddd")</f>
        <v>Saturday</v>
      </c>
    </row>
    <row r="234" spans="1:7" x14ac:dyDescent="0.3">
      <c r="A234" s="4">
        <v>44289</v>
      </c>
      <c r="B234" t="s">
        <v>29</v>
      </c>
      <c r="C234" t="s">
        <v>39</v>
      </c>
      <c r="D234">
        <v>7</v>
      </c>
      <c r="E234" s="10">
        <f>VLOOKUP(B234,Table2[[SKU]:[Avg Price]],4,0)</f>
        <v>350</v>
      </c>
      <c r="F234" s="10">
        <f>Table4[[#This Row],[price per unit]]*Table4[[#This Row],[Sales in unit]]</f>
        <v>2450</v>
      </c>
      <c r="G234" t="str">
        <f>TEXT(Table4[[#This Row],[Date]],"dddd")</f>
        <v>Saturday</v>
      </c>
    </row>
    <row r="235" spans="1:7" x14ac:dyDescent="0.3">
      <c r="A235" s="4">
        <v>44289</v>
      </c>
      <c r="B235" t="s">
        <v>30</v>
      </c>
      <c r="C235" t="s">
        <v>39</v>
      </c>
      <c r="D235">
        <v>6</v>
      </c>
      <c r="E235" s="10">
        <f>VLOOKUP(B235,Table2[[SKU]:[Avg Price]],4,0)</f>
        <v>1575</v>
      </c>
      <c r="F235" s="10">
        <f>Table4[[#This Row],[price per unit]]*Table4[[#This Row],[Sales in unit]]</f>
        <v>9450</v>
      </c>
      <c r="G235" t="str">
        <f>TEXT(Table4[[#This Row],[Date]],"dddd")</f>
        <v>Saturday</v>
      </c>
    </row>
    <row r="236" spans="1:7" x14ac:dyDescent="0.3">
      <c r="A236" s="4">
        <v>44289</v>
      </c>
      <c r="B236" t="s">
        <v>31</v>
      </c>
      <c r="C236" t="s">
        <v>39</v>
      </c>
      <c r="D236">
        <v>4</v>
      </c>
      <c r="E236" s="10">
        <f>VLOOKUP(B236,Table2[[SKU]:[Avg Price]],4,0)</f>
        <v>1045</v>
      </c>
      <c r="F236" s="10">
        <f>Table4[[#This Row],[price per unit]]*Table4[[#This Row],[Sales in unit]]</f>
        <v>4180</v>
      </c>
      <c r="G236" t="str">
        <f>TEXT(Table4[[#This Row],[Date]],"dddd")</f>
        <v>Saturday</v>
      </c>
    </row>
    <row r="237" spans="1:7" x14ac:dyDescent="0.3">
      <c r="A237" s="4">
        <v>44289</v>
      </c>
      <c r="B237" t="s">
        <v>32</v>
      </c>
      <c r="C237" t="s">
        <v>39</v>
      </c>
      <c r="D237">
        <v>1</v>
      </c>
      <c r="E237" s="10">
        <f>VLOOKUP(B237,Table2[[SKU]:[Avg Price]],4,0)</f>
        <v>1186</v>
      </c>
      <c r="F237" s="10">
        <f>Table4[[#This Row],[price per unit]]*Table4[[#This Row],[Sales in unit]]</f>
        <v>1186</v>
      </c>
      <c r="G237" t="str">
        <f>TEXT(Table4[[#This Row],[Date]],"dddd")</f>
        <v>Saturday</v>
      </c>
    </row>
    <row r="238" spans="1:7" x14ac:dyDescent="0.3">
      <c r="A238" s="4">
        <v>44289</v>
      </c>
      <c r="B238" t="s">
        <v>33</v>
      </c>
      <c r="C238" t="s">
        <v>39</v>
      </c>
      <c r="D238">
        <v>0</v>
      </c>
      <c r="E238" s="10">
        <f>VLOOKUP(B238,Table2[[SKU]:[Avg Price]],4,0)</f>
        <v>374</v>
      </c>
      <c r="F238" s="10">
        <f>Table4[[#This Row],[price per unit]]*Table4[[#This Row],[Sales in unit]]</f>
        <v>0</v>
      </c>
      <c r="G238" t="str">
        <f>TEXT(Table4[[#This Row],[Date]],"dddd")</f>
        <v>Saturday</v>
      </c>
    </row>
    <row r="239" spans="1:7" x14ac:dyDescent="0.3">
      <c r="A239" s="4">
        <v>44289</v>
      </c>
      <c r="B239" t="s">
        <v>34</v>
      </c>
      <c r="C239" t="s">
        <v>39</v>
      </c>
      <c r="D239">
        <v>1</v>
      </c>
      <c r="E239" s="10">
        <f>VLOOKUP(B239,Table2[[SKU]:[Avg Price]],4,0)</f>
        <v>1500</v>
      </c>
      <c r="F239" s="10">
        <f>Table4[[#This Row],[price per unit]]*Table4[[#This Row],[Sales in unit]]</f>
        <v>1500</v>
      </c>
      <c r="G239" t="str">
        <f>TEXT(Table4[[#This Row],[Date]],"dddd")</f>
        <v>Saturday</v>
      </c>
    </row>
    <row r="240" spans="1:7" x14ac:dyDescent="0.3">
      <c r="A240" s="4">
        <v>44289</v>
      </c>
      <c r="B240" t="s">
        <v>35</v>
      </c>
      <c r="C240" t="s">
        <v>39</v>
      </c>
      <c r="D240">
        <v>0</v>
      </c>
      <c r="E240" s="10">
        <f>VLOOKUP(B240,Table2[[SKU]:[Avg Price]],4,0)</f>
        <v>1800</v>
      </c>
      <c r="F240" s="10">
        <f>Table4[[#This Row],[price per unit]]*Table4[[#This Row],[Sales in unit]]</f>
        <v>0</v>
      </c>
      <c r="G240" t="str">
        <f>TEXT(Table4[[#This Row],[Date]],"dddd")</f>
        <v>Saturday</v>
      </c>
    </row>
    <row r="241" spans="1:7" x14ac:dyDescent="0.3">
      <c r="A241" s="4">
        <v>44289</v>
      </c>
      <c r="B241" t="s">
        <v>36</v>
      </c>
      <c r="C241" t="s">
        <v>39</v>
      </c>
      <c r="D241">
        <v>0</v>
      </c>
      <c r="E241" s="10">
        <f>VLOOKUP(B241,Table2[[SKU]:[Avg Price]],4,0)</f>
        <v>1477</v>
      </c>
      <c r="F241" s="10">
        <f>Table4[[#This Row],[price per unit]]*Table4[[#This Row],[Sales in unit]]</f>
        <v>0</v>
      </c>
      <c r="G241" t="str">
        <f>TEXT(Table4[[#This Row],[Date]],"dddd")</f>
        <v>Saturday</v>
      </c>
    </row>
    <row r="242" spans="1:7" x14ac:dyDescent="0.3">
      <c r="A242" s="4">
        <v>44289</v>
      </c>
      <c r="B242" t="s">
        <v>5</v>
      </c>
      <c r="C242" t="s">
        <v>40</v>
      </c>
      <c r="D242">
        <v>4</v>
      </c>
      <c r="E242" s="10">
        <f>VLOOKUP(B242,Table2[[SKU]:[Avg Price]],4,0)</f>
        <v>210</v>
      </c>
      <c r="F242" s="10">
        <f>Table4[[#This Row],[price per unit]]*Table4[[#This Row],[Sales in unit]]</f>
        <v>840</v>
      </c>
      <c r="G242" t="str">
        <f>TEXT(Table4[[#This Row],[Date]],"dddd")</f>
        <v>Saturday</v>
      </c>
    </row>
    <row r="243" spans="1:7" x14ac:dyDescent="0.3">
      <c r="A243" s="4">
        <v>44289</v>
      </c>
      <c r="B243" t="s">
        <v>6</v>
      </c>
      <c r="C243" t="s">
        <v>40</v>
      </c>
      <c r="D243">
        <v>4</v>
      </c>
      <c r="E243" s="10">
        <f>VLOOKUP(B243,Table2[[SKU]:[Avg Price]],4,0)</f>
        <v>199</v>
      </c>
      <c r="F243" s="10">
        <f>Table4[[#This Row],[price per unit]]*Table4[[#This Row],[Sales in unit]]</f>
        <v>796</v>
      </c>
      <c r="G243" t="str">
        <f>TEXT(Table4[[#This Row],[Date]],"dddd")</f>
        <v>Saturday</v>
      </c>
    </row>
    <row r="244" spans="1:7" x14ac:dyDescent="0.3">
      <c r="A244" s="4">
        <v>44289</v>
      </c>
      <c r="B244" t="s">
        <v>7</v>
      </c>
      <c r="C244" t="s">
        <v>40</v>
      </c>
      <c r="D244">
        <v>4</v>
      </c>
      <c r="E244" s="10">
        <f>VLOOKUP(B244,Table2[[SKU]:[Avg Price]],4,0)</f>
        <v>322</v>
      </c>
      <c r="F244" s="10">
        <f>Table4[[#This Row],[price per unit]]*Table4[[#This Row],[Sales in unit]]</f>
        <v>1288</v>
      </c>
      <c r="G244" t="str">
        <f>TEXT(Table4[[#This Row],[Date]],"dddd")</f>
        <v>Saturday</v>
      </c>
    </row>
    <row r="245" spans="1:7" x14ac:dyDescent="0.3">
      <c r="A245" s="4">
        <v>44289</v>
      </c>
      <c r="B245" t="s">
        <v>8</v>
      </c>
      <c r="C245" t="s">
        <v>40</v>
      </c>
      <c r="D245">
        <v>4</v>
      </c>
      <c r="E245" s="10">
        <f>VLOOKUP(B245,Table2[[SKU]:[Avg Price]],4,0)</f>
        <v>161</v>
      </c>
      <c r="F245" s="10">
        <f>Table4[[#This Row],[price per unit]]*Table4[[#This Row],[Sales in unit]]</f>
        <v>644</v>
      </c>
      <c r="G245" t="str">
        <f>TEXT(Table4[[#This Row],[Date]],"dddd")</f>
        <v>Saturday</v>
      </c>
    </row>
    <row r="246" spans="1:7" x14ac:dyDescent="0.3">
      <c r="A246" s="4">
        <v>44289</v>
      </c>
      <c r="B246" t="s">
        <v>9</v>
      </c>
      <c r="C246" t="s">
        <v>40</v>
      </c>
      <c r="D246">
        <v>3</v>
      </c>
      <c r="E246" s="10">
        <f>VLOOKUP(B246,Table2[[SKU]:[Avg Price]],4,0)</f>
        <v>109</v>
      </c>
      <c r="F246" s="10">
        <f>Table4[[#This Row],[price per unit]]*Table4[[#This Row],[Sales in unit]]</f>
        <v>327</v>
      </c>
      <c r="G246" t="str">
        <f>TEXT(Table4[[#This Row],[Date]],"dddd")</f>
        <v>Saturday</v>
      </c>
    </row>
    <row r="247" spans="1:7" x14ac:dyDescent="0.3">
      <c r="A247" s="4">
        <v>44289</v>
      </c>
      <c r="B247" t="s">
        <v>10</v>
      </c>
      <c r="C247" t="s">
        <v>40</v>
      </c>
      <c r="D247">
        <v>1</v>
      </c>
      <c r="E247" s="10">
        <f>VLOOKUP(B247,Table2[[SKU]:[Avg Price]],4,0)</f>
        <v>122</v>
      </c>
      <c r="F247" s="10">
        <f>Table4[[#This Row],[price per unit]]*Table4[[#This Row],[Sales in unit]]</f>
        <v>122</v>
      </c>
      <c r="G247" t="str">
        <f>TEXT(Table4[[#This Row],[Date]],"dddd")</f>
        <v>Saturday</v>
      </c>
    </row>
    <row r="248" spans="1:7" x14ac:dyDescent="0.3">
      <c r="A248" s="4">
        <v>44289</v>
      </c>
      <c r="B248" t="s">
        <v>11</v>
      </c>
      <c r="C248" t="s">
        <v>40</v>
      </c>
      <c r="D248">
        <v>3</v>
      </c>
      <c r="E248" s="10">
        <f>VLOOKUP(B248,Table2[[SKU]:[Avg Price]],4,0)</f>
        <v>96</v>
      </c>
      <c r="F248" s="10">
        <f>Table4[[#This Row],[price per unit]]*Table4[[#This Row],[Sales in unit]]</f>
        <v>288</v>
      </c>
      <c r="G248" t="str">
        <f>TEXT(Table4[[#This Row],[Date]],"dddd")</f>
        <v>Saturday</v>
      </c>
    </row>
    <row r="249" spans="1:7" x14ac:dyDescent="0.3">
      <c r="A249" s="4">
        <v>44289</v>
      </c>
      <c r="B249" t="s">
        <v>12</v>
      </c>
      <c r="C249" t="s">
        <v>40</v>
      </c>
      <c r="D249">
        <v>0</v>
      </c>
      <c r="E249" s="10">
        <f>VLOOKUP(B249,Table2[[SKU]:[Avg Price]],4,0)</f>
        <v>73</v>
      </c>
      <c r="F249" s="10">
        <f>Table4[[#This Row],[price per unit]]*Table4[[#This Row],[Sales in unit]]</f>
        <v>0</v>
      </c>
      <c r="G249" t="str">
        <f>TEXT(Table4[[#This Row],[Date]],"dddd")</f>
        <v>Saturday</v>
      </c>
    </row>
    <row r="250" spans="1:7" x14ac:dyDescent="0.3">
      <c r="A250" s="4">
        <v>44289</v>
      </c>
      <c r="B250" t="s">
        <v>14</v>
      </c>
      <c r="C250" t="s">
        <v>40</v>
      </c>
      <c r="D250">
        <v>0</v>
      </c>
      <c r="E250" s="10">
        <f>VLOOKUP(B250,Table2[[SKU]:[Avg Price]],4,0)</f>
        <v>225</v>
      </c>
      <c r="F250" s="10">
        <f>Table4[[#This Row],[price per unit]]*Table4[[#This Row],[Sales in unit]]</f>
        <v>0</v>
      </c>
      <c r="G250" t="str">
        <f>TEXT(Table4[[#This Row],[Date]],"dddd")</f>
        <v>Saturday</v>
      </c>
    </row>
    <row r="251" spans="1:7" x14ac:dyDescent="0.3">
      <c r="A251" s="4">
        <v>44289</v>
      </c>
      <c r="B251" t="s">
        <v>16</v>
      </c>
      <c r="C251" t="s">
        <v>40</v>
      </c>
      <c r="D251">
        <v>1</v>
      </c>
      <c r="E251" s="10">
        <f>VLOOKUP(B251,Table2[[SKU]:[Avg Price]],4,0)</f>
        <v>559</v>
      </c>
      <c r="F251" s="10">
        <f>Table4[[#This Row],[price per unit]]*Table4[[#This Row],[Sales in unit]]</f>
        <v>559</v>
      </c>
      <c r="G251" t="str">
        <f>TEXT(Table4[[#This Row],[Date]],"dddd")</f>
        <v>Saturday</v>
      </c>
    </row>
    <row r="252" spans="1:7" x14ac:dyDescent="0.3">
      <c r="A252" s="4">
        <v>44289</v>
      </c>
      <c r="B252" t="s">
        <v>17</v>
      </c>
      <c r="C252" t="s">
        <v>40</v>
      </c>
      <c r="D252">
        <v>23</v>
      </c>
      <c r="E252" s="10">
        <f>VLOOKUP(B252,Table2[[SKU]:[Avg Price]],4,0)</f>
        <v>3199</v>
      </c>
      <c r="F252" s="10">
        <f>Table4[[#This Row],[price per unit]]*Table4[[#This Row],[Sales in unit]]</f>
        <v>73577</v>
      </c>
      <c r="G252" t="str">
        <f>TEXT(Table4[[#This Row],[Date]],"dddd")</f>
        <v>Saturday</v>
      </c>
    </row>
    <row r="253" spans="1:7" x14ac:dyDescent="0.3">
      <c r="A253" s="4">
        <v>44289</v>
      </c>
      <c r="B253" t="s">
        <v>18</v>
      </c>
      <c r="C253" t="s">
        <v>40</v>
      </c>
      <c r="D253">
        <v>13</v>
      </c>
      <c r="E253" s="10">
        <f>VLOOKUP(B253,Table2[[SKU]:[Avg Price]],4,0)</f>
        <v>371</v>
      </c>
      <c r="F253" s="10">
        <f>Table4[[#This Row],[price per unit]]*Table4[[#This Row],[Sales in unit]]</f>
        <v>4823</v>
      </c>
      <c r="G253" t="str">
        <f>TEXT(Table4[[#This Row],[Date]],"dddd")</f>
        <v>Saturday</v>
      </c>
    </row>
    <row r="254" spans="1:7" x14ac:dyDescent="0.3">
      <c r="A254" s="4">
        <v>44289</v>
      </c>
      <c r="B254" t="s">
        <v>19</v>
      </c>
      <c r="C254" t="s">
        <v>40</v>
      </c>
      <c r="D254">
        <v>3</v>
      </c>
      <c r="E254" s="10">
        <f>VLOOKUP(B254,Table2[[SKU]:[Avg Price]],4,0)</f>
        <v>2300</v>
      </c>
      <c r="F254" s="10">
        <f>Table4[[#This Row],[price per unit]]*Table4[[#This Row],[Sales in unit]]</f>
        <v>6900</v>
      </c>
      <c r="G254" t="str">
        <f>TEXT(Table4[[#This Row],[Date]],"dddd")</f>
        <v>Saturday</v>
      </c>
    </row>
    <row r="255" spans="1:7" x14ac:dyDescent="0.3">
      <c r="A255" s="4">
        <v>44289</v>
      </c>
      <c r="B255" t="s">
        <v>20</v>
      </c>
      <c r="C255" t="s">
        <v>40</v>
      </c>
      <c r="D255">
        <v>5</v>
      </c>
      <c r="E255" s="10">
        <f>VLOOKUP(B255,Table2[[SKU]:[Avg Price]],4,0)</f>
        <v>499</v>
      </c>
      <c r="F255" s="10">
        <f>Table4[[#This Row],[price per unit]]*Table4[[#This Row],[Sales in unit]]</f>
        <v>2495</v>
      </c>
      <c r="G255" t="str">
        <f>TEXT(Table4[[#This Row],[Date]],"dddd")</f>
        <v>Saturday</v>
      </c>
    </row>
    <row r="256" spans="1:7" x14ac:dyDescent="0.3">
      <c r="A256" s="4">
        <v>44289</v>
      </c>
      <c r="B256" t="s">
        <v>21</v>
      </c>
      <c r="C256" t="s">
        <v>40</v>
      </c>
      <c r="D256">
        <v>5</v>
      </c>
      <c r="E256" s="10">
        <f>VLOOKUP(B256,Table2[[SKU]:[Avg Price]],4,0)</f>
        <v>299</v>
      </c>
      <c r="F256" s="10">
        <f>Table4[[#This Row],[price per unit]]*Table4[[#This Row],[Sales in unit]]</f>
        <v>1495</v>
      </c>
      <c r="G256" t="str">
        <f>TEXT(Table4[[#This Row],[Date]],"dddd")</f>
        <v>Saturday</v>
      </c>
    </row>
    <row r="257" spans="1:7" x14ac:dyDescent="0.3">
      <c r="A257" s="4">
        <v>44289</v>
      </c>
      <c r="B257" t="s">
        <v>22</v>
      </c>
      <c r="C257" t="s">
        <v>40</v>
      </c>
      <c r="D257">
        <v>5</v>
      </c>
      <c r="E257" s="10">
        <f>VLOOKUP(B257,Table2[[SKU]:[Avg Price]],4,0)</f>
        <v>901</v>
      </c>
      <c r="F257" s="10">
        <f>Table4[[#This Row],[price per unit]]*Table4[[#This Row],[Sales in unit]]</f>
        <v>4505</v>
      </c>
      <c r="G257" t="str">
        <f>TEXT(Table4[[#This Row],[Date]],"dddd")</f>
        <v>Saturday</v>
      </c>
    </row>
    <row r="258" spans="1:7" x14ac:dyDescent="0.3">
      <c r="A258" s="4">
        <v>44289</v>
      </c>
      <c r="B258" t="s">
        <v>23</v>
      </c>
      <c r="C258" t="s">
        <v>40</v>
      </c>
      <c r="D258">
        <v>4</v>
      </c>
      <c r="E258" s="10">
        <f>VLOOKUP(B258,Table2[[SKU]:[Avg Price]],4,0)</f>
        <v>929</v>
      </c>
      <c r="F258" s="10">
        <f>Table4[[#This Row],[price per unit]]*Table4[[#This Row],[Sales in unit]]</f>
        <v>3716</v>
      </c>
      <c r="G258" t="str">
        <f>TEXT(Table4[[#This Row],[Date]],"dddd")</f>
        <v>Saturday</v>
      </c>
    </row>
    <row r="259" spans="1:7" x14ac:dyDescent="0.3">
      <c r="A259" s="4">
        <v>44289</v>
      </c>
      <c r="B259" t="s">
        <v>24</v>
      </c>
      <c r="C259" t="s">
        <v>40</v>
      </c>
      <c r="D259">
        <v>2</v>
      </c>
      <c r="E259" s="10">
        <f>VLOOKUP(B259,Table2[[SKU]:[Avg Price]],4,0)</f>
        <v>1030</v>
      </c>
      <c r="F259" s="10">
        <f>Table4[[#This Row],[price per unit]]*Table4[[#This Row],[Sales in unit]]</f>
        <v>2060</v>
      </c>
      <c r="G259" t="str">
        <f>TEXT(Table4[[#This Row],[Date]],"dddd")</f>
        <v>Saturday</v>
      </c>
    </row>
    <row r="260" spans="1:7" x14ac:dyDescent="0.3">
      <c r="A260" s="4">
        <v>44289</v>
      </c>
      <c r="B260" t="s">
        <v>25</v>
      </c>
      <c r="C260" t="s">
        <v>40</v>
      </c>
      <c r="D260">
        <v>1</v>
      </c>
      <c r="E260" s="10">
        <f>VLOOKUP(B260,Table2[[SKU]:[Avg Price]],4,0)</f>
        <v>1222</v>
      </c>
      <c r="F260" s="10">
        <f>Table4[[#This Row],[price per unit]]*Table4[[#This Row],[Sales in unit]]</f>
        <v>1222</v>
      </c>
      <c r="G260" t="str">
        <f>TEXT(Table4[[#This Row],[Date]],"dddd")</f>
        <v>Saturday</v>
      </c>
    </row>
    <row r="261" spans="1:7" x14ac:dyDescent="0.3">
      <c r="A261" s="4">
        <v>44289</v>
      </c>
      <c r="B261" t="s">
        <v>26</v>
      </c>
      <c r="C261" t="s">
        <v>40</v>
      </c>
      <c r="D261">
        <v>3</v>
      </c>
      <c r="E261" s="10">
        <f>VLOOKUP(B261,Table2[[SKU]:[Avg Price]],4,0)</f>
        <v>649</v>
      </c>
      <c r="F261" s="10">
        <f>Table4[[#This Row],[price per unit]]*Table4[[#This Row],[Sales in unit]]</f>
        <v>1947</v>
      </c>
      <c r="G261" t="str">
        <f>TEXT(Table4[[#This Row],[Date]],"dddd")</f>
        <v>Saturday</v>
      </c>
    </row>
    <row r="262" spans="1:7" x14ac:dyDescent="0.3">
      <c r="A262" s="4">
        <v>44289</v>
      </c>
      <c r="B262" t="s">
        <v>27</v>
      </c>
      <c r="C262" t="s">
        <v>40</v>
      </c>
      <c r="D262">
        <v>11</v>
      </c>
      <c r="E262" s="10">
        <f>VLOOKUP(B262,Table2[[SKU]:[Avg Price]],4,0)</f>
        <v>1800</v>
      </c>
      <c r="F262" s="10">
        <f>Table4[[#This Row],[price per unit]]*Table4[[#This Row],[Sales in unit]]</f>
        <v>19800</v>
      </c>
      <c r="G262" t="str">
        <f>TEXT(Table4[[#This Row],[Date]],"dddd")</f>
        <v>Saturday</v>
      </c>
    </row>
    <row r="263" spans="1:7" x14ac:dyDescent="0.3">
      <c r="A263" s="4">
        <v>44289</v>
      </c>
      <c r="B263" t="s">
        <v>28</v>
      </c>
      <c r="C263" t="s">
        <v>40</v>
      </c>
      <c r="D263">
        <v>8</v>
      </c>
      <c r="E263" s="10">
        <f>VLOOKUP(B263,Table2[[SKU]:[Avg Price]],4,0)</f>
        <v>345</v>
      </c>
      <c r="F263" s="10">
        <f>Table4[[#This Row],[price per unit]]*Table4[[#This Row],[Sales in unit]]</f>
        <v>2760</v>
      </c>
      <c r="G263" t="str">
        <f>TEXT(Table4[[#This Row],[Date]],"dddd")</f>
        <v>Saturday</v>
      </c>
    </row>
    <row r="264" spans="1:7" x14ac:dyDescent="0.3">
      <c r="A264" s="4">
        <v>44289</v>
      </c>
      <c r="B264" t="s">
        <v>29</v>
      </c>
      <c r="C264" t="s">
        <v>40</v>
      </c>
      <c r="D264">
        <v>4</v>
      </c>
      <c r="E264" s="10">
        <f>VLOOKUP(B264,Table2[[SKU]:[Avg Price]],4,0)</f>
        <v>350</v>
      </c>
      <c r="F264" s="10">
        <f>Table4[[#This Row],[price per unit]]*Table4[[#This Row],[Sales in unit]]</f>
        <v>1400</v>
      </c>
      <c r="G264" t="str">
        <f>TEXT(Table4[[#This Row],[Date]],"dddd")</f>
        <v>Saturday</v>
      </c>
    </row>
    <row r="265" spans="1:7" x14ac:dyDescent="0.3">
      <c r="A265" s="4">
        <v>44289</v>
      </c>
      <c r="B265" t="s">
        <v>30</v>
      </c>
      <c r="C265" t="s">
        <v>40</v>
      </c>
      <c r="D265">
        <v>4</v>
      </c>
      <c r="E265" s="10">
        <f>VLOOKUP(B265,Table2[[SKU]:[Avg Price]],4,0)</f>
        <v>1575</v>
      </c>
      <c r="F265" s="10">
        <f>Table4[[#This Row],[price per unit]]*Table4[[#This Row],[Sales in unit]]</f>
        <v>6300</v>
      </c>
      <c r="G265" t="str">
        <f>TEXT(Table4[[#This Row],[Date]],"dddd")</f>
        <v>Saturday</v>
      </c>
    </row>
    <row r="266" spans="1:7" x14ac:dyDescent="0.3">
      <c r="A266" s="4">
        <v>44289</v>
      </c>
      <c r="B266" t="s">
        <v>31</v>
      </c>
      <c r="C266" t="s">
        <v>40</v>
      </c>
      <c r="D266">
        <v>2</v>
      </c>
      <c r="E266" s="10">
        <f>VLOOKUP(B266,Table2[[SKU]:[Avg Price]],4,0)</f>
        <v>1045</v>
      </c>
      <c r="F266" s="10">
        <f>Table4[[#This Row],[price per unit]]*Table4[[#This Row],[Sales in unit]]</f>
        <v>2090</v>
      </c>
      <c r="G266" t="str">
        <f>TEXT(Table4[[#This Row],[Date]],"dddd")</f>
        <v>Saturday</v>
      </c>
    </row>
    <row r="267" spans="1:7" x14ac:dyDescent="0.3">
      <c r="A267" s="4">
        <v>44289</v>
      </c>
      <c r="B267" t="s">
        <v>32</v>
      </c>
      <c r="C267" t="s">
        <v>40</v>
      </c>
      <c r="D267">
        <v>2</v>
      </c>
      <c r="E267" s="10">
        <f>VLOOKUP(B267,Table2[[SKU]:[Avg Price]],4,0)</f>
        <v>1186</v>
      </c>
      <c r="F267" s="10">
        <f>Table4[[#This Row],[price per unit]]*Table4[[#This Row],[Sales in unit]]</f>
        <v>2372</v>
      </c>
      <c r="G267" t="str">
        <f>TEXT(Table4[[#This Row],[Date]],"dddd")</f>
        <v>Saturday</v>
      </c>
    </row>
    <row r="268" spans="1:7" x14ac:dyDescent="0.3">
      <c r="A268" s="4">
        <v>44289</v>
      </c>
      <c r="B268" t="s">
        <v>33</v>
      </c>
      <c r="C268" t="s">
        <v>40</v>
      </c>
      <c r="D268">
        <v>5</v>
      </c>
      <c r="E268" s="10">
        <f>VLOOKUP(B268,Table2[[SKU]:[Avg Price]],4,0)</f>
        <v>374</v>
      </c>
      <c r="F268" s="10">
        <f>Table4[[#This Row],[price per unit]]*Table4[[#This Row],[Sales in unit]]</f>
        <v>1870</v>
      </c>
      <c r="G268" t="str">
        <f>TEXT(Table4[[#This Row],[Date]],"dddd")</f>
        <v>Saturday</v>
      </c>
    </row>
    <row r="269" spans="1:7" x14ac:dyDescent="0.3">
      <c r="A269" s="4">
        <v>44289</v>
      </c>
      <c r="B269" t="s">
        <v>34</v>
      </c>
      <c r="C269" t="s">
        <v>40</v>
      </c>
      <c r="D269">
        <v>2</v>
      </c>
      <c r="E269" s="10">
        <f>VLOOKUP(B269,Table2[[SKU]:[Avg Price]],4,0)</f>
        <v>1500</v>
      </c>
      <c r="F269" s="10">
        <f>Table4[[#This Row],[price per unit]]*Table4[[#This Row],[Sales in unit]]</f>
        <v>3000</v>
      </c>
      <c r="G269" t="str">
        <f>TEXT(Table4[[#This Row],[Date]],"dddd")</f>
        <v>Saturday</v>
      </c>
    </row>
    <row r="270" spans="1:7" x14ac:dyDescent="0.3">
      <c r="A270" s="4">
        <v>44289</v>
      </c>
      <c r="B270" t="s">
        <v>35</v>
      </c>
      <c r="C270" t="s">
        <v>40</v>
      </c>
      <c r="D270">
        <v>2</v>
      </c>
      <c r="E270" s="10">
        <f>VLOOKUP(B270,Table2[[SKU]:[Avg Price]],4,0)</f>
        <v>1800</v>
      </c>
      <c r="F270" s="10">
        <f>Table4[[#This Row],[price per unit]]*Table4[[#This Row],[Sales in unit]]</f>
        <v>3600</v>
      </c>
      <c r="G270" t="str">
        <f>TEXT(Table4[[#This Row],[Date]],"dddd")</f>
        <v>Saturday</v>
      </c>
    </row>
    <row r="271" spans="1:7" x14ac:dyDescent="0.3">
      <c r="A271" s="4">
        <v>44289</v>
      </c>
      <c r="B271" t="s">
        <v>36</v>
      </c>
      <c r="C271" t="s">
        <v>40</v>
      </c>
      <c r="D271">
        <v>0</v>
      </c>
      <c r="E271" s="10">
        <f>VLOOKUP(B271,Table2[[SKU]:[Avg Price]],4,0)</f>
        <v>1477</v>
      </c>
      <c r="F271" s="10">
        <f>Table4[[#This Row],[price per unit]]*Table4[[#This Row],[Sales in unit]]</f>
        <v>0</v>
      </c>
      <c r="G271" t="str">
        <f>TEXT(Table4[[#This Row],[Date]],"dddd")</f>
        <v>Saturday</v>
      </c>
    </row>
    <row r="272" spans="1:7" x14ac:dyDescent="0.3">
      <c r="A272" s="4">
        <v>44290</v>
      </c>
      <c r="B272" t="s">
        <v>5</v>
      </c>
      <c r="C272" t="s">
        <v>38</v>
      </c>
      <c r="D272">
        <v>37</v>
      </c>
      <c r="E272" s="10">
        <f>VLOOKUP(B272,Table2[[SKU]:[Avg Price]],4,0)</f>
        <v>210</v>
      </c>
      <c r="F272" s="10">
        <f>Table4[[#This Row],[price per unit]]*Table4[[#This Row],[Sales in unit]]</f>
        <v>7770</v>
      </c>
      <c r="G272" t="str">
        <f>TEXT(Table4[[#This Row],[Date]],"dddd")</f>
        <v>Sunday</v>
      </c>
    </row>
    <row r="273" spans="1:7" x14ac:dyDescent="0.3">
      <c r="A273" s="4">
        <v>44290</v>
      </c>
      <c r="B273" t="s">
        <v>6</v>
      </c>
      <c r="C273" t="s">
        <v>38</v>
      </c>
      <c r="D273">
        <v>13</v>
      </c>
      <c r="E273" s="10">
        <f>VLOOKUP(B273,Table2[[SKU]:[Avg Price]],4,0)</f>
        <v>199</v>
      </c>
      <c r="F273" s="10">
        <f>Table4[[#This Row],[price per unit]]*Table4[[#This Row],[Sales in unit]]</f>
        <v>2587</v>
      </c>
      <c r="G273" t="str">
        <f>TEXT(Table4[[#This Row],[Date]],"dddd")</f>
        <v>Sunday</v>
      </c>
    </row>
    <row r="274" spans="1:7" x14ac:dyDescent="0.3">
      <c r="A274" s="4">
        <v>44290</v>
      </c>
      <c r="B274" t="s">
        <v>7</v>
      </c>
      <c r="C274" t="s">
        <v>38</v>
      </c>
      <c r="D274">
        <v>14</v>
      </c>
      <c r="E274" s="10">
        <f>VLOOKUP(B274,Table2[[SKU]:[Avg Price]],4,0)</f>
        <v>322</v>
      </c>
      <c r="F274" s="10">
        <f>Table4[[#This Row],[price per unit]]*Table4[[#This Row],[Sales in unit]]</f>
        <v>4508</v>
      </c>
      <c r="G274" t="str">
        <f>TEXT(Table4[[#This Row],[Date]],"dddd")</f>
        <v>Sunday</v>
      </c>
    </row>
    <row r="275" spans="1:7" x14ac:dyDescent="0.3">
      <c r="A275" s="4">
        <v>44290</v>
      </c>
      <c r="B275" t="s">
        <v>8</v>
      </c>
      <c r="C275" t="s">
        <v>38</v>
      </c>
      <c r="D275">
        <v>9</v>
      </c>
      <c r="E275" s="10">
        <f>VLOOKUP(B275,Table2[[SKU]:[Avg Price]],4,0)</f>
        <v>161</v>
      </c>
      <c r="F275" s="10">
        <f>Table4[[#This Row],[price per unit]]*Table4[[#This Row],[Sales in unit]]</f>
        <v>1449</v>
      </c>
      <c r="G275" t="str">
        <f>TEXT(Table4[[#This Row],[Date]],"dddd")</f>
        <v>Sunday</v>
      </c>
    </row>
    <row r="276" spans="1:7" x14ac:dyDescent="0.3">
      <c r="A276" s="4">
        <v>44290</v>
      </c>
      <c r="B276" t="s">
        <v>9</v>
      </c>
      <c r="C276" t="s">
        <v>38</v>
      </c>
      <c r="D276">
        <v>7</v>
      </c>
      <c r="E276" s="10">
        <f>VLOOKUP(B276,Table2[[SKU]:[Avg Price]],4,0)</f>
        <v>109</v>
      </c>
      <c r="F276" s="10">
        <f>Table4[[#This Row],[price per unit]]*Table4[[#This Row],[Sales in unit]]</f>
        <v>763</v>
      </c>
      <c r="G276" t="str">
        <f>TEXT(Table4[[#This Row],[Date]],"dddd")</f>
        <v>Sunday</v>
      </c>
    </row>
    <row r="277" spans="1:7" x14ac:dyDescent="0.3">
      <c r="A277" s="4">
        <v>44290</v>
      </c>
      <c r="B277" t="s">
        <v>10</v>
      </c>
      <c r="C277" t="s">
        <v>38</v>
      </c>
      <c r="D277">
        <v>3</v>
      </c>
      <c r="E277" s="10">
        <f>VLOOKUP(B277,Table2[[SKU]:[Avg Price]],4,0)</f>
        <v>122</v>
      </c>
      <c r="F277" s="10">
        <f>Table4[[#This Row],[price per unit]]*Table4[[#This Row],[Sales in unit]]</f>
        <v>366</v>
      </c>
      <c r="G277" t="str">
        <f>TEXT(Table4[[#This Row],[Date]],"dddd")</f>
        <v>Sunday</v>
      </c>
    </row>
    <row r="278" spans="1:7" x14ac:dyDescent="0.3">
      <c r="A278" s="4">
        <v>44290</v>
      </c>
      <c r="B278" t="s">
        <v>11</v>
      </c>
      <c r="C278" t="s">
        <v>38</v>
      </c>
      <c r="D278">
        <v>5</v>
      </c>
      <c r="E278" s="10">
        <f>VLOOKUP(B278,Table2[[SKU]:[Avg Price]],4,0)</f>
        <v>96</v>
      </c>
      <c r="F278" s="10">
        <f>Table4[[#This Row],[price per unit]]*Table4[[#This Row],[Sales in unit]]</f>
        <v>480</v>
      </c>
      <c r="G278" t="str">
        <f>TEXT(Table4[[#This Row],[Date]],"dddd")</f>
        <v>Sunday</v>
      </c>
    </row>
    <row r="279" spans="1:7" x14ac:dyDescent="0.3">
      <c r="A279" s="4">
        <v>44290</v>
      </c>
      <c r="B279" t="s">
        <v>12</v>
      </c>
      <c r="C279" t="s">
        <v>38</v>
      </c>
      <c r="D279">
        <v>0</v>
      </c>
      <c r="E279" s="10">
        <f>VLOOKUP(B279,Table2[[SKU]:[Avg Price]],4,0)</f>
        <v>73</v>
      </c>
      <c r="F279" s="10">
        <f>Table4[[#This Row],[price per unit]]*Table4[[#This Row],[Sales in unit]]</f>
        <v>0</v>
      </c>
      <c r="G279" t="str">
        <f>TEXT(Table4[[#This Row],[Date]],"dddd")</f>
        <v>Sunday</v>
      </c>
    </row>
    <row r="280" spans="1:7" x14ac:dyDescent="0.3">
      <c r="A280" s="4">
        <v>44290</v>
      </c>
      <c r="B280" t="s">
        <v>14</v>
      </c>
      <c r="C280" t="s">
        <v>38</v>
      </c>
      <c r="D280">
        <v>2</v>
      </c>
      <c r="E280" s="10">
        <f>VLOOKUP(B280,Table2[[SKU]:[Avg Price]],4,0)</f>
        <v>225</v>
      </c>
      <c r="F280" s="10">
        <f>Table4[[#This Row],[price per unit]]*Table4[[#This Row],[Sales in unit]]</f>
        <v>450</v>
      </c>
      <c r="G280" t="str">
        <f>TEXT(Table4[[#This Row],[Date]],"dddd")</f>
        <v>Sunday</v>
      </c>
    </row>
    <row r="281" spans="1:7" x14ac:dyDescent="0.3">
      <c r="A281" s="4">
        <v>44290</v>
      </c>
      <c r="B281" t="s">
        <v>16</v>
      </c>
      <c r="C281" t="s">
        <v>38</v>
      </c>
      <c r="D281">
        <v>1</v>
      </c>
      <c r="E281" s="10">
        <f>VLOOKUP(B281,Table2[[SKU]:[Avg Price]],4,0)</f>
        <v>559</v>
      </c>
      <c r="F281" s="10">
        <f>Table4[[#This Row],[price per unit]]*Table4[[#This Row],[Sales in unit]]</f>
        <v>559</v>
      </c>
      <c r="G281" t="str">
        <f>TEXT(Table4[[#This Row],[Date]],"dddd")</f>
        <v>Sunday</v>
      </c>
    </row>
    <row r="282" spans="1:7" x14ac:dyDescent="0.3">
      <c r="A282" s="4">
        <v>44290</v>
      </c>
      <c r="B282" t="s">
        <v>17</v>
      </c>
      <c r="C282" t="s">
        <v>38</v>
      </c>
      <c r="D282">
        <v>34</v>
      </c>
      <c r="E282" s="10">
        <f>VLOOKUP(B282,Table2[[SKU]:[Avg Price]],4,0)</f>
        <v>3199</v>
      </c>
      <c r="F282" s="10">
        <f>Table4[[#This Row],[price per unit]]*Table4[[#This Row],[Sales in unit]]</f>
        <v>108766</v>
      </c>
      <c r="G282" t="str">
        <f>TEXT(Table4[[#This Row],[Date]],"dddd")</f>
        <v>Sunday</v>
      </c>
    </row>
    <row r="283" spans="1:7" x14ac:dyDescent="0.3">
      <c r="A283" s="4">
        <v>44290</v>
      </c>
      <c r="B283" t="s">
        <v>18</v>
      </c>
      <c r="C283" t="s">
        <v>38</v>
      </c>
      <c r="D283">
        <v>17</v>
      </c>
      <c r="E283" s="10">
        <f>VLOOKUP(B283,Table2[[SKU]:[Avg Price]],4,0)</f>
        <v>371</v>
      </c>
      <c r="F283" s="10">
        <f>Table4[[#This Row],[price per unit]]*Table4[[#This Row],[Sales in unit]]</f>
        <v>6307</v>
      </c>
      <c r="G283" t="str">
        <f>TEXT(Table4[[#This Row],[Date]],"dddd")</f>
        <v>Sunday</v>
      </c>
    </row>
    <row r="284" spans="1:7" x14ac:dyDescent="0.3">
      <c r="A284" s="4">
        <v>44290</v>
      </c>
      <c r="B284" t="s">
        <v>19</v>
      </c>
      <c r="C284" t="s">
        <v>38</v>
      </c>
      <c r="D284">
        <v>13</v>
      </c>
      <c r="E284" s="10">
        <f>VLOOKUP(B284,Table2[[SKU]:[Avg Price]],4,0)</f>
        <v>2300</v>
      </c>
      <c r="F284" s="10">
        <f>Table4[[#This Row],[price per unit]]*Table4[[#This Row],[Sales in unit]]</f>
        <v>29900</v>
      </c>
      <c r="G284" t="str">
        <f>TEXT(Table4[[#This Row],[Date]],"dddd")</f>
        <v>Sunday</v>
      </c>
    </row>
    <row r="285" spans="1:7" x14ac:dyDescent="0.3">
      <c r="A285" s="4">
        <v>44290</v>
      </c>
      <c r="B285" t="s">
        <v>20</v>
      </c>
      <c r="C285" t="s">
        <v>38</v>
      </c>
      <c r="D285">
        <v>10</v>
      </c>
      <c r="E285" s="10">
        <f>VLOOKUP(B285,Table2[[SKU]:[Avg Price]],4,0)</f>
        <v>499</v>
      </c>
      <c r="F285" s="10">
        <f>Table4[[#This Row],[price per unit]]*Table4[[#This Row],[Sales in unit]]</f>
        <v>4990</v>
      </c>
      <c r="G285" t="str">
        <f>TEXT(Table4[[#This Row],[Date]],"dddd")</f>
        <v>Sunday</v>
      </c>
    </row>
    <row r="286" spans="1:7" x14ac:dyDescent="0.3">
      <c r="A286" s="4">
        <v>44290</v>
      </c>
      <c r="B286" t="s">
        <v>21</v>
      </c>
      <c r="C286" t="s">
        <v>38</v>
      </c>
      <c r="D286">
        <v>6</v>
      </c>
      <c r="E286" s="10">
        <f>VLOOKUP(B286,Table2[[SKU]:[Avg Price]],4,0)</f>
        <v>299</v>
      </c>
      <c r="F286" s="10">
        <f>Table4[[#This Row],[price per unit]]*Table4[[#This Row],[Sales in unit]]</f>
        <v>1794</v>
      </c>
      <c r="G286" t="str">
        <f>TEXT(Table4[[#This Row],[Date]],"dddd")</f>
        <v>Sunday</v>
      </c>
    </row>
    <row r="287" spans="1:7" x14ac:dyDescent="0.3">
      <c r="A287" s="4">
        <v>44290</v>
      </c>
      <c r="B287" t="s">
        <v>22</v>
      </c>
      <c r="C287" t="s">
        <v>38</v>
      </c>
      <c r="D287">
        <v>3</v>
      </c>
      <c r="E287" s="10">
        <f>VLOOKUP(B287,Table2[[SKU]:[Avg Price]],4,0)</f>
        <v>901</v>
      </c>
      <c r="F287" s="10">
        <f>Table4[[#This Row],[price per unit]]*Table4[[#This Row],[Sales in unit]]</f>
        <v>2703</v>
      </c>
      <c r="G287" t="str">
        <f>TEXT(Table4[[#This Row],[Date]],"dddd")</f>
        <v>Sunday</v>
      </c>
    </row>
    <row r="288" spans="1:7" x14ac:dyDescent="0.3">
      <c r="A288" s="4">
        <v>44290</v>
      </c>
      <c r="B288" t="s">
        <v>23</v>
      </c>
      <c r="C288" t="s">
        <v>38</v>
      </c>
      <c r="D288">
        <v>2</v>
      </c>
      <c r="E288" s="10">
        <f>VLOOKUP(B288,Table2[[SKU]:[Avg Price]],4,0)</f>
        <v>929</v>
      </c>
      <c r="F288" s="10">
        <f>Table4[[#This Row],[price per unit]]*Table4[[#This Row],[Sales in unit]]</f>
        <v>1858</v>
      </c>
      <c r="G288" t="str">
        <f>TEXT(Table4[[#This Row],[Date]],"dddd")</f>
        <v>Sunday</v>
      </c>
    </row>
    <row r="289" spans="1:7" x14ac:dyDescent="0.3">
      <c r="A289" s="4">
        <v>44290</v>
      </c>
      <c r="B289" t="s">
        <v>24</v>
      </c>
      <c r="C289" t="s">
        <v>38</v>
      </c>
      <c r="D289">
        <v>2</v>
      </c>
      <c r="E289" s="10">
        <f>VLOOKUP(B289,Table2[[SKU]:[Avg Price]],4,0)</f>
        <v>1030</v>
      </c>
      <c r="F289" s="10">
        <f>Table4[[#This Row],[price per unit]]*Table4[[#This Row],[Sales in unit]]</f>
        <v>2060</v>
      </c>
      <c r="G289" t="str">
        <f>TEXT(Table4[[#This Row],[Date]],"dddd")</f>
        <v>Sunday</v>
      </c>
    </row>
    <row r="290" spans="1:7" x14ac:dyDescent="0.3">
      <c r="A290" s="4">
        <v>44290</v>
      </c>
      <c r="B290" t="s">
        <v>25</v>
      </c>
      <c r="C290" t="s">
        <v>38</v>
      </c>
      <c r="D290">
        <v>2</v>
      </c>
      <c r="E290" s="10">
        <f>VLOOKUP(B290,Table2[[SKU]:[Avg Price]],4,0)</f>
        <v>1222</v>
      </c>
      <c r="F290" s="10">
        <f>Table4[[#This Row],[price per unit]]*Table4[[#This Row],[Sales in unit]]</f>
        <v>2444</v>
      </c>
      <c r="G290" t="str">
        <f>TEXT(Table4[[#This Row],[Date]],"dddd")</f>
        <v>Sunday</v>
      </c>
    </row>
    <row r="291" spans="1:7" x14ac:dyDescent="0.3">
      <c r="A291" s="4">
        <v>44290</v>
      </c>
      <c r="B291" t="s">
        <v>26</v>
      </c>
      <c r="C291" t="s">
        <v>38</v>
      </c>
      <c r="D291">
        <v>0</v>
      </c>
      <c r="E291" s="10">
        <f>VLOOKUP(B291,Table2[[SKU]:[Avg Price]],4,0)</f>
        <v>649</v>
      </c>
      <c r="F291" s="10">
        <f>Table4[[#This Row],[price per unit]]*Table4[[#This Row],[Sales in unit]]</f>
        <v>0</v>
      </c>
      <c r="G291" t="str">
        <f>TEXT(Table4[[#This Row],[Date]],"dddd")</f>
        <v>Sunday</v>
      </c>
    </row>
    <row r="292" spans="1:7" x14ac:dyDescent="0.3">
      <c r="A292" s="4">
        <v>44290</v>
      </c>
      <c r="B292" t="s">
        <v>27</v>
      </c>
      <c r="C292" t="s">
        <v>38</v>
      </c>
      <c r="D292">
        <v>29</v>
      </c>
      <c r="E292" s="10">
        <f>VLOOKUP(B292,Table2[[SKU]:[Avg Price]],4,0)</f>
        <v>1800</v>
      </c>
      <c r="F292" s="10">
        <f>Table4[[#This Row],[price per unit]]*Table4[[#This Row],[Sales in unit]]</f>
        <v>52200</v>
      </c>
      <c r="G292" t="str">
        <f>TEXT(Table4[[#This Row],[Date]],"dddd")</f>
        <v>Sunday</v>
      </c>
    </row>
    <row r="293" spans="1:7" x14ac:dyDescent="0.3">
      <c r="A293" s="4">
        <v>44290</v>
      </c>
      <c r="B293" t="s">
        <v>28</v>
      </c>
      <c r="C293" t="s">
        <v>38</v>
      </c>
      <c r="D293">
        <v>14</v>
      </c>
      <c r="E293" s="10">
        <f>VLOOKUP(B293,Table2[[SKU]:[Avg Price]],4,0)</f>
        <v>345</v>
      </c>
      <c r="F293" s="10">
        <f>Table4[[#This Row],[price per unit]]*Table4[[#This Row],[Sales in unit]]</f>
        <v>4830</v>
      </c>
      <c r="G293" t="str">
        <f>TEXT(Table4[[#This Row],[Date]],"dddd")</f>
        <v>Sunday</v>
      </c>
    </row>
    <row r="294" spans="1:7" x14ac:dyDescent="0.3">
      <c r="A294" s="4">
        <v>44290</v>
      </c>
      <c r="B294" t="s">
        <v>29</v>
      </c>
      <c r="C294" t="s">
        <v>38</v>
      </c>
      <c r="D294">
        <v>13</v>
      </c>
      <c r="E294" s="10">
        <f>VLOOKUP(B294,Table2[[SKU]:[Avg Price]],4,0)</f>
        <v>350</v>
      </c>
      <c r="F294" s="10">
        <f>Table4[[#This Row],[price per unit]]*Table4[[#This Row],[Sales in unit]]</f>
        <v>4550</v>
      </c>
      <c r="G294" t="str">
        <f>TEXT(Table4[[#This Row],[Date]],"dddd")</f>
        <v>Sunday</v>
      </c>
    </row>
    <row r="295" spans="1:7" x14ac:dyDescent="0.3">
      <c r="A295" s="4">
        <v>44290</v>
      </c>
      <c r="B295" t="s">
        <v>30</v>
      </c>
      <c r="C295" t="s">
        <v>38</v>
      </c>
      <c r="D295">
        <v>10</v>
      </c>
      <c r="E295" s="10">
        <f>VLOOKUP(B295,Table2[[SKU]:[Avg Price]],4,0)</f>
        <v>1575</v>
      </c>
      <c r="F295" s="10">
        <f>Table4[[#This Row],[price per unit]]*Table4[[#This Row],[Sales in unit]]</f>
        <v>15750</v>
      </c>
      <c r="G295" t="str">
        <f>TEXT(Table4[[#This Row],[Date]],"dddd")</f>
        <v>Sunday</v>
      </c>
    </row>
    <row r="296" spans="1:7" x14ac:dyDescent="0.3">
      <c r="A296" s="4">
        <v>44290</v>
      </c>
      <c r="B296" t="s">
        <v>31</v>
      </c>
      <c r="C296" t="s">
        <v>38</v>
      </c>
      <c r="D296">
        <v>5</v>
      </c>
      <c r="E296" s="10">
        <f>VLOOKUP(B296,Table2[[SKU]:[Avg Price]],4,0)</f>
        <v>1045</v>
      </c>
      <c r="F296" s="10">
        <f>Table4[[#This Row],[price per unit]]*Table4[[#This Row],[Sales in unit]]</f>
        <v>5225</v>
      </c>
      <c r="G296" t="str">
        <f>TEXT(Table4[[#This Row],[Date]],"dddd")</f>
        <v>Sunday</v>
      </c>
    </row>
    <row r="297" spans="1:7" x14ac:dyDescent="0.3">
      <c r="A297" s="4">
        <v>44290</v>
      </c>
      <c r="B297" t="s">
        <v>32</v>
      </c>
      <c r="C297" t="s">
        <v>38</v>
      </c>
      <c r="D297">
        <v>3</v>
      </c>
      <c r="E297" s="10">
        <f>VLOOKUP(B297,Table2[[SKU]:[Avg Price]],4,0)</f>
        <v>1186</v>
      </c>
      <c r="F297" s="10">
        <f>Table4[[#This Row],[price per unit]]*Table4[[#This Row],[Sales in unit]]</f>
        <v>3558</v>
      </c>
      <c r="G297" t="str">
        <f>TEXT(Table4[[#This Row],[Date]],"dddd")</f>
        <v>Sunday</v>
      </c>
    </row>
    <row r="298" spans="1:7" x14ac:dyDescent="0.3">
      <c r="A298" s="4">
        <v>44290</v>
      </c>
      <c r="B298" t="s">
        <v>33</v>
      </c>
      <c r="C298" t="s">
        <v>38</v>
      </c>
      <c r="D298">
        <v>4</v>
      </c>
      <c r="E298" s="10">
        <f>VLOOKUP(B298,Table2[[SKU]:[Avg Price]],4,0)</f>
        <v>374</v>
      </c>
      <c r="F298" s="10">
        <f>Table4[[#This Row],[price per unit]]*Table4[[#This Row],[Sales in unit]]</f>
        <v>1496</v>
      </c>
      <c r="G298" t="str">
        <f>TEXT(Table4[[#This Row],[Date]],"dddd")</f>
        <v>Sunday</v>
      </c>
    </row>
    <row r="299" spans="1:7" x14ac:dyDescent="0.3">
      <c r="A299" s="4">
        <v>44290</v>
      </c>
      <c r="B299" t="s">
        <v>34</v>
      </c>
      <c r="C299" t="s">
        <v>38</v>
      </c>
      <c r="D299">
        <v>0</v>
      </c>
      <c r="E299" s="10">
        <f>VLOOKUP(B299,Table2[[SKU]:[Avg Price]],4,0)</f>
        <v>1500</v>
      </c>
      <c r="F299" s="10">
        <f>Table4[[#This Row],[price per unit]]*Table4[[#This Row],[Sales in unit]]</f>
        <v>0</v>
      </c>
      <c r="G299" t="str">
        <f>TEXT(Table4[[#This Row],[Date]],"dddd")</f>
        <v>Sunday</v>
      </c>
    </row>
    <row r="300" spans="1:7" x14ac:dyDescent="0.3">
      <c r="A300" s="4">
        <v>44290</v>
      </c>
      <c r="B300" t="s">
        <v>35</v>
      </c>
      <c r="C300" t="s">
        <v>38</v>
      </c>
      <c r="D300">
        <v>0</v>
      </c>
      <c r="E300" s="10">
        <f>VLOOKUP(B300,Table2[[SKU]:[Avg Price]],4,0)</f>
        <v>1800</v>
      </c>
      <c r="F300" s="10">
        <f>Table4[[#This Row],[price per unit]]*Table4[[#This Row],[Sales in unit]]</f>
        <v>0</v>
      </c>
      <c r="G300" t="str">
        <f>TEXT(Table4[[#This Row],[Date]],"dddd")</f>
        <v>Sunday</v>
      </c>
    </row>
    <row r="301" spans="1:7" x14ac:dyDescent="0.3">
      <c r="A301" s="4">
        <v>44290</v>
      </c>
      <c r="B301" t="s">
        <v>36</v>
      </c>
      <c r="C301" t="s">
        <v>38</v>
      </c>
      <c r="D301">
        <v>2</v>
      </c>
      <c r="E301" s="10">
        <f>VLOOKUP(B301,Table2[[SKU]:[Avg Price]],4,0)</f>
        <v>1477</v>
      </c>
      <c r="F301" s="10">
        <f>Table4[[#This Row],[price per unit]]*Table4[[#This Row],[Sales in unit]]</f>
        <v>2954</v>
      </c>
      <c r="G301" t="str">
        <f>TEXT(Table4[[#This Row],[Date]],"dddd")</f>
        <v>Sunday</v>
      </c>
    </row>
    <row r="302" spans="1:7" x14ac:dyDescent="0.3">
      <c r="A302" s="4">
        <v>44290</v>
      </c>
      <c r="B302" t="s">
        <v>5</v>
      </c>
      <c r="C302" t="s">
        <v>39</v>
      </c>
      <c r="D302">
        <v>19</v>
      </c>
      <c r="E302" s="10">
        <f>VLOOKUP(B302,Table2[[SKU]:[Avg Price]],4,0)</f>
        <v>210</v>
      </c>
      <c r="F302" s="10">
        <f>Table4[[#This Row],[price per unit]]*Table4[[#This Row],[Sales in unit]]</f>
        <v>3990</v>
      </c>
      <c r="G302" t="str">
        <f>TEXT(Table4[[#This Row],[Date]],"dddd")</f>
        <v>Sunday</v>
      </c>
    </row>
    <row r="303" spans="1:7" x14ac:dyDescent="0.3">
      <c r="A303" s="4">
        <v>44290</v>
      </c>
      <c r="B303" t="s">
        <v>6</v>
      </c>
      <c r="C303" t="s">
        <v>39</v>
      </c>
      <c r="D303">
        <v>10</v>
      </c>
      <c r="E303" s="10">
        <f>VLOOKUP(B303,Table2[[SKU]:[Avg Price]],4,0)</f>
        <v>199</v>
      </c>
      <c r="F303" s="10">
        <f>Table4[[#This Row],[price per unit]]*Table4[[#This Row],[Sales in unit]]</f>
        <v>1990</v>
      </c>
      <c r="G303" t="str">
        <f>TEXT(Table4[[#This Row],[Date]],"dddd")</f>
        <v>Sunday</v>
      </c>
    </row>
    <row r="304" spans="1:7" x14ac:dyDescent="0.3">
      <c r="A304" s="4">
        <v>44290</v>
      </c>
      <c r="B304" t="s">
        <v>7</v>
      </c>
      <c r="C304" t="s">
        <v>39</v>
      </c>
      <c r="D304">
        <v>9</v>
      </c>
      <c r="E304" s="10">
        <f>VLOOKUP(B304,Table2[[SKU]:[Avg Price]],4,0)</f>
        <v>322</v>
      </c>
      <c r="F304" s="10">
        <f>Table4[[#This Row],[price per unit]]*Table4[[#This Row],[Sales in unit]]</f>
        <v>2898</v>
      </c>
      <c r="G304" t="str">
        <f>TEXT(Table4[[#This Row],[Date]],"dddd")</f>
        <v>Sunday</v>
      </c>
    </row>
    <row r="305" spans="1:7" x14ac:dyDescent="0.3">
      <c r="A305" s="4">
        <v>44290</v>
      </c>
      <c r="B305" t="s">
        <v>8</v>
      </c>
      <c r="C305" t="s">
        <v>39</v>
      </c>
      <c r="D305">
        <v>6</v>
      </c>
      <c r="E305" s="10">
        <f>VLOOKUP(B305,Table2[[SKU]:[Avg Price]],4,0)</f>
        <v>161</v>
      </c>
      <c r="F305" s="10">
        <f>Table4[[#This Row],[price per unit]]*Table4[[#This Row],[Sales in unit]]</f>
        <v>966</v>
      </c>
      <c r="G305" t="str">
        <f>TEXT(Table4[[#This Row],[Date]],"dddd")</f>
        <v>Sunday</v>
      </c>
    </row>
    <row r="306" spans="1:7" x14ac:dyDescent="0.3">
      <c r="A306" s="4">
        <v>44290</v>
      </c>
      <c r="B306" t="s">
        <v>9</v>
      </c>
      <c r="C306" t="s">
        <v>39</v>
      </c>
      <c r="D306">
        <v>4</v>
      </c>
      <c r="E306" s="10">
        <f>VLOOKUP(B306,Table2[[SKU]:[Avg Price]],4,0)</f>
        <v>109</v>
      </c>
      <c r="F306" s="10">
        <f>Table4[[#This Row],[price per unit]]*Table4[[#This Row],[Sales in unit]]</f>
        <v>436</v>
      </c>
      <c r="G306" t="str">
        <f>TEXT(Table4[[#This Row],[Date]],"dddd")</f>
        <v>Sunday</v>
      </c>
    </row>
    <row r="307" spans="1:7" x14ac:dyDescent="0.3">
      <c r="A307" s="4">
        <v>44290</v>
      </c>
      <c r="B307" t="s">
        <v>10</v>
      </c>
      <c r="C307" t="s">
        <v>39</v>
      </c>
      <c r="D307">
        <v>2</v>
      </c>
      <c r="E307" s="10">
        <f>VLOOKUP(B307,Table2[[SKU]:[Avg Price]],4,0)</f>
        <v>122</v>
      </c>
      <c r="F307" s="10">
        <f>Table4[[#This Row],[price per unit]]*Table4[[#This Row],[Sales in unit]]</f>
        <v>244</v>
      </c>
      <c r="G307" t="str">
        <f>TEXT(Table4[[#This Row],[Date]],"dddd")</f>
        <v>Sunday</v>
      </c>
    </row>
    <row r="308" spans="1:7" x14ac:dyDescent="0.3">
      <c r="A308" s="4">
        <v>44290</v>
      </c>
      <c r="B308" t="s">
        <v>11</v>
      </c>
      <c r="C308" t="s">
        <v>39</v>
      </c>
      <c r="D308">
        <v>3</v>
      </c>
      <c r="E308" s="10">
        <f>VLOOKUP(B308,Table2[[SKU]:[Avg Price]],4,0)</f>
        <v>96</v>
      </c>
      <c r="F308" s="10">
        <f>Table4[[#This Row],[price per unit]]*Table4[[#This Row],[Sales in unit]]</f>
        <v>288</v>
      </c>
      <c r="G308" t="str">
        <f>TEXT(Table4[[#This Row],[Date]],"dddd")</f>
        <v>Sunday</v>
      </c>
    </row>
    <row r="309" spans="1:7" x14ac:dyDescent="0.3">
      <c r="A309" s="4">
        <v>44290</v>
      </c>
      <c r="B309" t="s">
        <v>12</v>
      </c>
      <c r="C309" t="s">
        <v>39</v>
      </c>
      <c r="D309">
        <v>0</v>
      </c>
      <c r="E309" s="10">
        <f>VLOOKUP(B309,Table2[[SKU]:[Avg Price]],4,0)</f>
        <v>73</v>
      </c>
      <c r="F309" s="10">
        <f>Table4[[#This Row],[price per unit]]*Table4[[#This Row],[Sales in unit]]</f>
        <v>0</v>
      </c>
      <c r="G309" t="str">
        <f>TEXT(Table4[[#This Row],[Date]],"dddd")</f>
        <v>Sunday</v>
      </c>
    </row>
    <row r="310" spans="1:7" x14ac:dyDescent="0.3">
      <c r="A310" s="4">
        <v>44290</v>
      </c>
      <c r="B310" t="s">
        <v>14</v>
      </c>
      <c r="C310" t="s">
        <v>39</v>
      </c>
      <c r="D310">
        <v>1</v>
      </c>
      <c r="E310" s="10">
        <f>VLOOKUP(B310,Table2[[SKU]:[Avg Price]],4,0)</f>
        <v>225</v>
      </c>
      <c r="F310" s="10">
        <f>Table4[[#This Row],[price per unit]]*Table4[[#This Row],[Sales in unit]]</f>
        <v>225</v>
      </c>
      <c r="G310" t="str">
        <f>TEXT(Table4[[#This Row],[Date]],"dddd")</f>
        <v>Sunday</v>
      </c>
    </row>
    <row r="311" spans="1:7" x14ac:dyDescent="0.3">
      <c r="A311" s="4">
        <v>44290</v>
      </c>
      <c r="B311" t="s">
        <v>16</v>
      </c>
      <c r="C311" t="s">
        <v>39</v>
      </c>
      <c r="D311">
        <v>0</v>
      </c>
      <c r="E311" s="10">
        <f>VLOOKUP(B311,Table2[[SKU]:[Avg Price]],4,0)</f>
        <v>559</v>
      </c>
      <c r="F311" s="10">
        <f>Table4[[#This Row],[price per unit]]*Table4[[#This Row],[Sales in unit]]</f>
        <v>0</v>
      </c>
      <c r="G311" t="str">
        <f>TEXT(Table4[[#This Row],[Date]],"dddd")</f>
        <v>Sunday</v>
      </c>
    </row>
    <row r="312" spans="1:7" x14ac:dyDescent="0.3">
      <c r="A312" s="4">
        <v>44290</v>
      </c>
      <c r="B312" t="s">
        <v>17</v>
      </c>
      <c r="C312" t="s">
        <v>39</v>
      </c>
      <c r="D312">
        <v>6</v>
      </c>
      <c r="E312" s="10">
        <f>VLOOKUP(B312,Table2[[SKU]:[Avg Price]],4,0)</f>
        <v>3199</v>
      </c>
      <c r="F312" s="10">
        <f>Table4[[#This Row],[price per unit]]*Table4[[#This Row],[Sales in unit]]</f>
        <v>19194</v>
      </c>
      <c r="G312" t="str">
        <f>TEXT(Table4[[#This Row],[Date]],"dddd")</f>
        <v>Sunday</v>
      </c>
    </row>
    <row r="313" spans="1:7" x14ac:dyDescent="0.3">
      <c r="A313" s="4">
        <v>44290</v>
      </c>
      <c r="B313" t="s">
        <v>18</v>
      </c>
      <c r="C313" t="s">
        <v>39</v>
      </c>
      <c r="D313">
        <v>2</v>
      </c>
      <c r="E313" s="10">
        <f>VLOOKUP(B313,Table2[[SKU]:[Avg Price]],4,0)</f>
        <v>371</v>
      </c>
      <c r="F313" s="10">
        <f>Table4[[#This Row],[price per unit]]*Table4[[#This Row],[Sales in unit]]</f>
        <v>742</v>
      </c>
      <c r="G313" t="str">
        <f>TEXT(Table4[[#This Row],[Date]],"dddd")</f>
        <v>Sunday</v>
      </c>
    </row>
    <row r="314" spans="1:7" x14ac:dyDescent="0.3">
      <c r="A314" s="4">
        <v>44290</v>
      </c>
      <c r="B314" t="s">
        <v>19</v>
      </c>
      <c r="C314" t="s">
        <v>39</v>
      </c>
      <c r="D314">
        <v>0</v>
      </c>
      <c r="E314" s="10">
        <f>VLOOKUP(B314,Table2[[SKU]:[Avg Price]],4,0)</f>
        <v>2300</v>
      </c>
      <c r="F314" s="10">
        <f>Table4[[#This Row],[price per unit]]*Table4[[#This Row],[Sales in unit]]</f>
        <v>0</v>
      </c>
      <c r="G314" t="str">
        <f>TEXT(Table4[[#This Row],[Date]],"dddd")</f>
        <v>Sunday</v>
      </c>
    </row>
    <row r="315" spans="1:7" x14ac:dyDescent="0.3">
      <c r="A315" s="4">
        <v>44290</v>
      </c>
      <c r="B315" t="s">
        <v>20</v>
      </c>
      <c r="C315" t="s">
        <v>39</v>
      </c>
      <c r="D315">
        <v>2</v>
      </c>
      <c r="E315" s="10">
        <f>VLOOKUP(B315,Table2[[SKU]:[Avg Price]],4,0)</f>
        <v>499</v>
      </c>
      <c r="F315" s="10">
        <f>Table4[[#This Row],[price per unit]]*Table4[[#This Row],[Sales in unit]]</f>
        <v>998</v>
      </c>
      <c r="G315" t="str">
        <f>TEXT(Table4[[#This Row],[Date]],"dddd")</f>
        <v>Sunday</v>
      </c>
    </row>
    <row r="316" spans="1:7" x14ac:dyDescent="0.3">
      <c r="A316" s="4">
        <v>44290</v>
      </c>
      <c r="B316" t="s">
        <v>21</v>
      </c>
      <c r="C316" t="s">
        <v>39</v>
      </c>
      <c r="D316">
        <v>4</v>
      </c>
      <c r="E316" s="10">
        <f>VLOOKUP(B316,Table2[[SKU]:[Avg Price]],4,0)</f>
        <v>299</v>
      </c>
      <c r="F316" s="10">
        <f>Table4[[#This Row],[price per unit]]*Table4[[#This Row],[Sales in unit]]</f>
        <v>1196</v>
      </c>
      <c r="G316" t="str">
        <f>TEXT(Table4[[#This Row],[Date]],"dddd")</f>
        <v>Sunday</v>
      </c>
    </row>
    <row r="317" spans="1:7" x14ac:dyDescent="0.3">
      <c r="A317" s="4">
        <v>44290</v>
      </c>
      <c r="B317" t="s">
        <v>22</v>
      </c>
      <c r="C317" t="s">
        <v>39</v>
      </c>
      <c r="D317">
        <v>2</v>
      </c>
      <c r="E317" s="10">
        <f>VLOOKUP(B317,Table2[[SKU]:[Avg Price]],4,0)</f>
        <v>901</v>
      </c>
      <c r="F317" s="10">
        <f>Table4[[#This Row],[price per unit]]*Table4[[#This Row],[Sales in unit]]</f>
        <v>1802</v>
      </c>
      <c r="G317" t="str">
        <f>TEXT(Table4[[#This Row],[Date]],"dddd")</f>
        <v>Sunday</v>
      </c>
    </row>
    <row r="318" spans="1:7" x14ac:dyDescent="0.3">
      <c r="A318" s="4">
        <v>44290</v>
      </c>
      <c r="B318" t="s">
        <v>23</v>
      </c>
      <c r="C318" t="s">
        <v>39</v>
      </c>
      <c r="D318">
        <v>0</v>
      </c>
      <c r="E318" s="10">
        <f>VLOOKUP(B318,Table2[[SKU]:[Avg Price]],4,0)</f>
        <v>929</v>
      </c>
      <c r="F318" s="10">
        <f>Table4[[#This Row],[price per unit]]*Table4[[#This Row],[Sales in unit]]</f>
        <v>0</v>
      </c>
      <c r="G318" t="str">
        <f>TEXT(Table4[[#This Row],[Date]],"dddd")</f>
        <v>Sunday</v>
      </c>
    </row>
    <row r="319" spans="1:7" x14ac:dyDescent="0.3">
      <c r="A319" s="4">
        <v>44290</v>
      </c>
      <c r="B319" t="s">
        <v>24</v>
      </c>
      <c r="C319" t="s">
        <v>39</v>
      </c>
      <c r="D319">
        <v>0</v>
      </c>
      <c r="E319" s="10">
        <f>VLOOKUP(B319,Table2[[SKU]:[Avg Price]],4,0)</f>
        <v>1030</v>
      </c>
      <c r="F319" s="10">
        <f>Table4[[#This Row],[price per unit]]*Table4[[#This Row],[Sales in unit]]</f>
        <v>0</v>
      </c>
      <c r="G319" t="str">
        <f>TEXT(Table4[[#This Row],[Date]],"dddd")</f>
        <v>Sunday</v>
      </c>
    </row>
    <row r="320" spans="1:7" x14ac:dyDescent="0.3">
      <c r="A320" s="4">
        <v>44290</v>
      </c>
      <c r="B320" t="s">
        <v>25</v>
      </c>
      <c r="C320" t="s">
        <v>39</v>
      </c>
      <c r="D320">
        <v>1</v>
      </c>
      <c r="E320" s="10">
        <f>VLOOKUP(B320,Table2[[SKU]:[Avg Price]],4,0)</f>
        <v>1222</v>
      </c>
      <c r="F320" s="10">
        <f>Table4[[#This Row],[price per unit]]*Table4[[#This Row],[Sales in unit]]</f>
        <v>1222</v>
      </c>
      <c r="G320" t="str">
        <f>TEXT(Table4[[#This Row],[Date]],"dddd")</f>
        <v>Sunday</v>
      </c>
    </row>
    <row r="321" spans="1:7" x14ac:dyDescent="0.3">
      <c r="A321" s="4">
        <v>44290</v>
      </c>
      <c r="B321" t="s">
        <v>26</v>
      </c>
      <c r="C321" t="s">
        <v>39</v>
      </c>
      <c r="D321">
        <v>0</v>
      </c>
      <c r="E321" s="10">
        <f>VLOOKUP(B321,Table2[[SKU]:[Avg Price]],4,0)</f>
        <v>649</v>
      </c>
      <c r="F321" s="10">
        <f>Table4[[#This Row],[price per unit]]*Table4[[#This Row],[Sales in unit]]</f>
        <v>0</v>
      </c>
      <c r="G321" t="str">
        <f>TEXT(Table4[[#This Row],[Date]],"dddd")</f>
        <v>Sunday</v>
      </c>
    </row>
    <row r="322" spans="1:7" x14ac:dyDescent="0.3">
      <c r="A322" s="4">
        <v>44290</v>
      </c>
      <c r="B322" t="s">
        <v>27</v>
      </c>
      <c r="C322" t="s">
        <v>39</v>
      </c>
      <c r="D322">
        <v>18</v>
      </c>
      <c r="E322" s="10">
        <f>VLOOKUP(B322,Table2[[SKU]:[Avg Price]],4,0)</f>
        <v>1800</v>
      </c>
      <c r="F322" s="10">
        <f>Table4[[#This Row],[price per unit]]*Table4[[#This Row],[Sales in unit]]</f>
        <v>32400</v>
      </c>
      <c r="G322" t="str">
        <f>TEXT(Table4[[#This Row],[Date]],"dddd")</f>
        <v>Sunday</v>
      </c>
    </row>
    <row r="323" spans="1:7" x14ac:dyDescent="0.3">
      <c r="A323" s="4">
        <v>44290</v>
      </c>
      <c r="B323" t="s">
        <v>28</v>
      </c>
      <c r="C323" t="s">
        <v>39</v>
      </c>
      <c r="D323">
        <v>9</v>
      </c>
      <c r="E323" s="10">
        <f>VLOOKUP(B323,Table2[[SKU]:[Avg Price]],4,0)</f>
        <v>345</v>
      </c>
      <c r="F323" s="10">
        <f>Table4[[#This Row],[price per unit]]*Table4[[#This Row],[Sales in unit]]</f>
        <v>3105</v>
      </c>
      <c r="G323" t="str">
        <f>TEXT(Table4[[#This Row],[Date]],"dddd")</f>
        <v>Sunday</v>
      </c>
    </row>
    <row r="324" spans="1:7" x14ac:dyDescent="0.3">
      <c r="A324" s="4">
        <v>44290</v>
      </c>
      <c r="B324" t="s">
        <v>29</v>
      </c>
      <c r="C324" t="s">
        <v>39</v>
      </c>
      <c r="D324">
        <v>9</v>
      </c>
      <c r="E324" s="10">
        <f>VLOOKUP(B324,Table2[[SKU]:[Avg Price]],4,0)</f>
        <v>350</v>
      </c>
      <c r="F324" s="10">
        <f>Table4[[#This Row],[price per unit]]*Table4[[#This Row],[Sales in unit]]</f>
        <v>3150</v>
      </c>
      <c r="G324" t="str">
        <f>TEXT(Table4[[#This Row],[Date]],"dddd")</f>
        <v>Sunday</v>
      </c>
    </row>
    <row r="325" spans="1:7" x14ac:dyDescent="0.3">
      <c r="A325" s="4">
        <v>44290</v>
      </c>
      <c r="B325" t="s">
        <v>30</v>
      </c>
      <c r="C325" t="s">
        <v>39</v>
      </c>
      <c r="D325">
        <v>6</v>
      </c>
      <c r="E325" s="10">
        <f>VLOOKUP(B325,Table2[[SKU]:[Avg Price]],4,0)</f>
        <v>1575</v>
      </c>
      <c r="F325" s="10">
        <f>Table4[[#This Row],[price per unit]]*Table4[[#This Row],[Sales in unit]]</f>
        <v>9450</v>
      </c>
      <c r="G325" t="str">
        <f>TEXT(Table4[[#This Row],[Date]],"dddd")</f>
        <v>Sunday</v>
      </c>
    </row>
    <row r="326" spans="1:7" x14ac:dyDescent="0.3">
      <c r="A326" s="4">
        <v>44290</v>
      </c>
      <c r="B326" t="s">
        <v>31</v>
      </c>
      <c r="C326" t="s">
        <v>39</v>
      </c>
      <c r="D326">
        <v>2</v>
      </c>
      <c r="E326" s="10">
        <f>VLOOKUP(B326,Table2[[SKU]:[Avg Price]],4,0)</f>
        <v>1045</v>
      </c>
      <c r="F326" s="10">
        <f>Table4[[#This Row],[price per unit]]*Table4[[#This Row],[Sales in unit]]</f>
        <v>2090</v>
      </c>
      <c r="G326" t="str">
        <f>TEXT(Table4[[#This Row],[Date]],"dddd")</f>
        <v>Sunday</v>
      </c>
    </row>
    <row r="327" spans="1:7" x14ac:dyDescent="0.3">
      <c r="A327" s="4">
        <v>44290</v>
      </c>
      <c r="B327" t="s">
        <v>32</v>
      </c>
      <c r="C327" t="s">
        <v>39</v>
      </c>
      <c r="D327">
        <v>1</v>
      </c>
      <c r="E327" s="10">
        <f>VLOOKUP(B327,Table2[[SKU]:[Avg Price]],4,0)</f>
        <v>1186</v>
      </c>
      <c r="F327" s="10">
        <f>Table4[[#This Row],[price per unit]]*Table4[[#This Row],[Sales in unit]]</f>
        <v>1186</v>
      </c>
      <c r="G327" t="str">
        <f>TEXT(Table4[[#This Row],[Date]],"dddd")</f>
        <v>Sunday</v>
      </c>
    </row>
    <row r="328" spans="1:7" x14ac:dyDescent="0.3">
      <c r="A328" s="4">
        <v>44290</v>
      </c>
      <c r="B328" t="s">
        <v>33</v>
      </c>
      <c r="C328" t="s">
        <v>39</v>
      </c>
      <c r="D328">
        <v>2</v>
      </c>
      <c r="E328" s="10">
        <f>VLOOKUP(B328,Table2[[SKU]:[Avg Price]],4,0)</f>
        <v>374</v>
      </c>
      <c r="F328" s="10">
        <f>Table4[[#This Row],[price per unit]]*Table4[[#This Row],[Sales in unit]]</f>
        <v>748</v>
      </c>
      <c r="G328" t="str">
        <f>TEXT(Table4[[#This Row],[Date]],"dddd")</f>
        <v>Sunday</v>
      </c>
    </row>
    <row r="329" spans="1:7" x14ac:dyDescent="0.3">
      <c r="A329" s="4">
        <v>44290</v>
      </c>
      <c r="B329" t="s">
        <v>34</v>
      </c>
      <c r="C329" t="s">
        <v>39</v>
      </c>
      <c r="D329">
        <v>0</v>
      </c>
      <c r="E329" s="10">
        <f>VLOOKUP(B329,Table2[[SKU]:[Avg Price]],4,0)</f>
        <v>1500</v>
      </c>
      <c r="F329" s="10">
        <f>Table4[[#This Row],[price per unit]]*Table4[[#This Row],[Sales in unit]]</f>
        <v>0</v>
      </c>
      <c r="G329" t="str">
        <f>TEXT(Table4[[#This Row],[Date]],"dddd")</f>
        <v>Sunday</v>
      </c>
    </row>
    <row r="330" spans="1:7" x14ac:dyDescent="0.3">
      <c r="A330" s="4">
        <v>44290</v>
      </c>
      <c r="B330" t="s">
        <v>35</v>
      </c>
      <c r="C330" t="s">
        <v>39</v>
      </c>
      <c r="D330">
        <v>0</v>
      </c>
      <c r="E330" s="10">
        <f>VLOOKUP(B330,Table2[[SKU]:[Avg Price]],4,0)</f>
        <v>1800</v>
      </c>
      <c r="F330" s="10">
        <f>Table4[[#This Row],[price per unit]]*Table4[[#This Row],[Sales in unit]]</f>
        <v>0</v>
      </c>
      <c r="G330" t="str">
        <f>TEXT(Table4[[#This Row],[Date]],"dddd")</f>
        <v>Sunday</v>
      </c>
    </row>
    <row r="331" spans="1:7" x14ac:dyDescent="0.3">
      <c r="A331" s="4">
        <v>44290</v>
      </c>
      <c r="B331" t="s">
        <v>36</v>
      </c>
      <c r="C331" t="s">
        <v>39</v>
      </c>
      <c r="D331">
        <v>1</v>
      </c>
      <c r="E331" s="10">
        <f>VLOOKUP(B331,Table2[[SKU]:[Avg Price]],4,0)</f>
        <v>1477</v>
      </c>
      <c r="F331" s="10">
        <f>Table4[[#This Row],[price per unit]]*Table4[[#This Row],[Sales in unit]]</f>
        <v>1477</v>
      </c>
      <c r="G331" t="str">
        <f>TEXT(Table4[[#This Row],[Date]],"dddd")</f>
        <v>Sunday</v>
      </c>
    </row>
    <row r="332" spans="1:7" x14ac:dyDescent="0.3">
      <c r="A332" s="4">
        <v>44290</v>
      </c>
      <c r="B332" t="s">
        <v>5</v>
      </c>
      <c r="C332" t="s">
        <v>40</v>
      </c>
      <c r="D332">
        <v>8</v>
      </c>
      <c r="E332" s="10">
        <f>VLOOKUP(B332,Table2[[SKU]:[Avg Price]],4,0)</f>
        <v>210</v>
      </c>
      <c r="F332" s="10">
        <f>Table4[[#This Row],[price per unit]]*Table4[[#This Row],[Sales in unit]]</f>
        <v>1680</v>
      </c>
      <c r="G332" t="str">
        <f>TEXT(Table4[[#This Row],[Date]],"dddd")</f>
        <v>Sunday</v>
      </c>
    </row>
    <row r="333" spans="1:7" x14ac:dyDescent="0.3">
      <c r="A333" s="4">
        <v>44290</v>
      </c>
      <c r="B333" t="s">
        <v>6</v>
      </c>
      <c r="C333" t="s">
        <v>40</v>
      </c>
      <c r="D333">
        <v>8</v>
      </c>
      <c r="E333" s="10">
        <f>VLOOKUP(B333,Table2[[SKU]:[Avg Price]],4,0)</f>
        <v>199</v>
      </c>
      <c r="F333" s="10">
        <f>Table4[[#This Row],[price per unit]]*Table4[[#This Row],[Sales in unit]]</f>
        <v>1592</v>
      </c>
      <c r="G333" t="str">
        <f>TEXT(Table4[[#This Row],[Date]],"dddd")</f>
        <v>Sunday</v>
      </c>
    </row>
    <row r="334" spans="1:7" x14ac:dyDescent="0.3">
      <c r="A334" s="4">
        <v>44290</v>
      </c>
      <c r="B334" t="s">
        <v>7</v>
      </c>
      <c r="C334" t="s">
        <v>40</v>
      </c>
      <c r="D334">
        <v>2</v>
      </c>
      <c r="E334" s="10">
        <f>VLOOKUP(B334,Table2[[SKU]:[Avg Price]],4,0)</f>
        <v>322</v>
      </c>
      <c r="F334" s="10">
        <f>Table4[[#This Row],[price per unit]]*Table4[[#This Row],[Sales in unit]]</f>
        <v>644</v>
      </c>
      <c r="G334" t="str">
        <f>TEXT(Table4[[#This Row],[Date]],"dddd")</f>
        <v>Sunday</v>
      </c>
    </row>
    <row r="335" spans="1:7" x14ac:dyDescent="0.3">
      <c r="A335" s="4">
        <v>44290</v>
      </c>
      <c r="B335" t="s">
        <v>8</v>
      </c>
      <c r="C335" t="s">
        <v>40</v>
      </c>
      <c r="D335">
        <v>5</v>
      </c>
      <c r="E335" s="10">
        <f>VLOOKUP(B335,Table2[[SKU]:[Avg Price]],4,0)</f>
        <v>161</v>
      </c>
      <c r="F335" s="10">
        <f>Table4[[#This Row],[price per unit]]*Table4[[#This Row],[Sales in unit]]</f>
        <v>805</v>
      </c>
      <c r="G335" t="str">
        <f>TEXT(Table4[[#This Row],[Date]],"dddd")</f>
        <v>Sunday</v>
      </c>
    </row>
    <row r="336" spans="1:7" x14ac:dyDescent="0.3">
      <c r="A336" s="4">
        <v>44290</v>
      </c>
      <c r="B336" t="s">
        <v>9</v>
      </c>
      <c r="C336" t="s">
        <v>40</v>
      </c>
      <c r="D336">
        <v>2</v>
      </c>
      <c r="E336" s="10">
        <f>VLOOKUP(B336,Table2[[SKU]:[Avg Price]],4,0)</f>
        <v>109</v>
      </c>
      <c r="F336" s="10">
        <f>Table4[[#This Row],[price per unit]]*Table4[[#This Row],[Sales in unit]]</f>
        <v>218</v>
      </c>
      <c r="G336" t="str">
        <f>TEXT(Table4[[#This Row],[Date]],"dddd")</f>
        <v>Sunday</v>
      </c>
    </row>
    <row r="337" spans="1:7" x14ac:dyDescent="0.3">
      <c r="A337" s="4">
        <v>44290</v>
      </c>
      <c r="B337" t="s">
        <v>10</v>
      </c>
      <c r="C337" t="s">
        <v>40</v>
      </c>
      <c r="D337">
        <v>1</v>
      </c>
      <c r="E337" s="10">
        <f>VLOOKUP(B337,Table2[[SKU]:[Avg Price]],4,0)</f>
        <v>122</v>
      </c>
      <c r="F337" s="10">
        <f>Table4[[#This Row],[price per unit]]*Table4[[#This Row],[Sales in unit]]</f>
        <v>122</v>
      </c>
      <c r="G337" t="str">
        <f>TEXT(Table4[[#This Row],[Date]],"dddd")</f>
        <v>Sunday</v>
      </c>
    </row>
    <row r="338" spans="1:7" x14ac:dyDescent="0.3">
      <c r="A338" s="4">
        <v>44290</v>
      </c>
      <c r="B338" t="s">
        <v>11</v>
      </c>
      <c r="C338" t="s">
        <v>40</v>
      </c>
      <c r="D338">
        <v>2</v>
      </c>
      <c r="E338" s="10">
        <f>VLOOKUP(B338,Table2[[SKU]:[Avg Price]],4,0)</f>
        <v>96</v>
      </c>
      <c r="F338" s="10">
        <f>Table4[[#This Row],[price per unit]]*Table4[[#This Row],[Sales in unit]]</f>
        <v>192</v>
      </c>
      <c r="G338" t="str">
        <f>TEXT(Table4[[#This Row],[Date]],"dddd")</f>
        <v>Sunday</v>
      </c>
    </row>
    <row r="339" spans="1:7" x14ac:dyDescent="0.3">
      <c r="A339" s="4">
        <v>44290</v>
      </c>
      <c r="B339" t="s">
        <v>12</v>
      </c>
      <c r="C339" t="s">
        <v>40</v>
      </c>
      <c r="D339">
        <v>1</v>
      </c>
      <c r="E339" s="10">
        <f>VLOOKUP(B339,Table2[[SKU]:[Avg Price]],4,0)</f>
        <v>73</v>
      </c>
      <c r="F339" s="10">
        <f>Table4[[#This Row],[price per unit]]*Table4[[#This Row],[Sales in unit]]</f>
        <v>73</v>
      </c>
      <c r="G339" t="str">
        <f>TEXT(Table4[[#This Row],[Date]],"dddd")</f>
        <v>Sunday</v>
      </c>
    </row>
    <row r="340" spans="1:7" x14ac:dyDescent="0.3">
      <c r="A340" s="4">
        <v>44290</v>
      </c>
      <c r="B340" t="s">
        <v>14</v>
      </c>
      <c r="C340" t="s">
        <v>40</v>
      </c>
      <c r="D340">
        <v>1</v>
      </c>
      <c r="E340" s="10">
        <f>VLOOKUP(B340,Table2[[SKU]:[Avg Price]],4,0)</f>
        <v>225</v>
      </c>
      <c r="F340" s="10">
        <f>Table4[[#This Row],[price per unit]]*Table4[[#This Row],[Sales in unit]]</f>
        <v>225</v>
      </c>
      <c r="G340" t="str">
        <f>TEXT(Table4[[#This Row],[Date]],"dddd")</f>
        <v>Sunday</v>
      </c>
    </row>
    <row r="341" spans="1:7" x14ac:dyDescent="0.3">
      <c r="A341" s="4">
        <v>44290</v>
      </c>
      <c r="B341" t="s">
        <v>16</v>
      </c>
      <c r="C341" t="s">
        <v>40</v>
      </c>
      <c r="D341">
        <v>1</v>
      </c>
      <c r="E341" s="10">
        <f>VLOOKUP(B341,Table2[[SKU]:[Avg Price]],4,0)</f>
        <v>559</v>
      </c>
      <c r="F341" s="10">
        <f>Table4[[#This Row],[price per unit]]*Table4[[#This Row],[Sales in unit]]</f>
        <v>559</v>
      </c>
      <c r="G341" t="str">
        <f>TEXT(Table4[[#This Row],[Date]],"dddd")</f>
        <v>Sunday</v>
      </c>
    </row>
    <row r="342" spans="1:7" x14ac:dyDescent="0.3">
      <c r="A342" s="4">
        <v>44290</v>
      </c>
      <c r="B342" t="s">
        <v>17</v>
      </c>
      <c r="C342" t="s">
        <v>40</v>
      </c>
      <c r="D342">
        <v>24</v>
      </c>
      <c r="E342" s="10">
        <f>VLOOKUP(B342,Table2[[SKU]:[Avg Price]],4,0)</f>
        <v>3199</v>
      </c>
      <c r="F342" s="10">
        <f>Table4[[#This Row],[price per unit]]*Table4[[#This Row],[Sales in unit]]</f>
        <v>76776</v>
      </c>
      <c r="G342" t="str">
        <f>TEXT(Table4[[#This Row],[Date]],"dddd")</f>
        <v>Sunday</v>
      </c>
    </row>
    <row r="343" spans="1:7" x14ac:dyDescent="0.3">
      <c r="A343" s="4">
        <v>44290</v>
      </c>
      <c r="B343" t="s">
        <v>18</v>
      </c>
      <c r="C343" t="s">
        <v>40</v>
      </c>
      <c r="D343">
        <v>14</v>
      </c>
      <c r="E343" s="10">
        <f>VLOOKUP(B343,Table2[[SKU]:[Avg Price]],4,0)</f>
        <v>371</v>
      </c>
      <c r="F343" s="10">
        <f>Table4[[#This Row],[price per unit]]*Table4[[#This Row],[Sales in unit]]</f>
        <v>5194</v>
      </c>
      <c r="G343" t="str">
        <f>TEXT(Table4[[#This Row],[Date]],"dddd")</f>
        <v>Sunday</v>
      </c>
    </row>
    <row r="344" spans="1:7" x14ac:dyDescent="0.3">
      <c r="A344" s="4">
        <v>44290</v>
      </c>
      <c r="B344" t="s">
        <v>19</v>
      </c>
      <c r="C344" t="s">
        <v>40</v>
      </c>
      <c r="D344">
        <v>10</v>
      </c>
      <c r="E344" s="10">
        <f>VLOOKUP(B344,Table2[[SKU]:[Avg Price]],4,0)</f>
        <v>2300</v>
      </c>
      <c r="F344" s="10">
        <f>Table4[[#This Row],[price per unit]]*Table4[[#This Row],[Sales in unit]]</f>
        <v>23000</v>
      </c>
      <c r="G344" t="str">
        <f>TEXT(Table4[[#This Row],[Date]],"dddd")</f>
        <v>Sunday</v>
      </c>
    </row>
    <row r="345" spans="1:7" x14ac:dyDescent="0.3">
      <c r="A345" s="4">
        <v>44290</v>
      </c>
      <c r="B345" t="s">
        <v>20</v>
      </c>
      <c r="C345" t="s">
        <v>40</v>
      </c>
      <c r="D345">
        <v>6</v>
      </c>
      <c r="E345" s="10">
        <f>VLOOKUP(B345,Table2[[SKU]:[Avg Price]],4,0)</f>
        <v>499</v>
      </c>
      <c r="F345" s="10">
        <f>Table4[[#This Row],[price per unit]]*Table4[[#This Row],[Sales in unit]]</f>
        <v>2994</v>
      </c>
      <c r="G345" t="str">
        <f>TEXT(Table4[[#This Row],[Date]],"dddd")</f>
        <v>Sunday</v>
      </c>
    </row>
    <row r="346" spans="1:7" x14ac:dyDescent="0.3">
      <c r="A346" s="4">
        <v>44290</v>
      </c>
      <c r="B346" t="s">
        <v>21</v>
      </c>
      <c r="C346" t="s">
        <v>40</v>
      </c>
      <c r="D346">
        <v>5</v>
      </c>
      <c r="E346" s="10">
        <f>VLOOKUP(B346,Table2[[SKU]:[Avg Price]],4,0)</f>
        <v>299</v>
      </c>
      <c r="F346" s="10">
        <f>Table4[[#This Row],[price per unit]]*Table4[[#This Row],[Sales in unit]]</f>
        <v>1495</v>
      </c>
      <c r="G346" t="str">
        <f>TEXT(Table4[[#This Row],[Date]],"dddd")</f>
        <v>Sunday</v>
      </c>
    </row>
    <row r="347" spans="1:7" x14ac:dyDescent="0.3">
      <c r="A347" s="4">
        <v>44290</v>
      </c>
      <c r="B347" t="s">
        <v>22</v>
      </c>
      <c r="C347" t="s">
        <v>40</v>
      </c>
      <c r="D347">
        <v>3</v>
      </c>
      <c r="E347" s="10">
        <f>VLOOKUP(B347,Table2[[SKU]:[Avg Price]],4,0)</f>
        <v>901</v>
      </c>
      <c r="F347" s="10">
        <f>Table4[[#This Row],[price per unit]]*Table4[[#This Row],[Sales in unit]]</f>
        <v>2703</v>
      </c>
      <c r="G347" t="str">
        <f>TEXT(Table4[[#This Row],[Date]],"dddd")</f>
        <v>Sunday</v>
      </c>
    </row>
    <row r="348" spans="1:7" x14ac:dyDescent="0.3">
      <c r="A348" s="4">
        <v>44290</v>
      </c>
      <c r="B348" t="s">
        <v>23</v>
      </c>
      <c r="C348" t="s">
        <v>40</v>
      </c>
      <c r="D348">
        <v>3</v>
      </c>
      <c r="E348" s="10">
        <f>VLOOKUP(B348,Table2[[SKU]:[Avg Price]],4,0)</f>
        <v>929</v>
      </c>
      <c r="F348" s="10">
        <f>Table4[[#This Row],[price per unit]]*Table4[[#This Row],[Sales in unit]]</f>
        <v>2787</v>
      </c>
      <c r="G348" t="str">
        <f>TEXT(Table4[[#This Row],[Date]],"dddd")</f>
        <v>Sunday</v>
      </c>
    </row>
    <row r="349" spans="1:7" x14ac:dyDescent="0.3">
      <c r="A349" s="4">
        <v>44290</v>
      </c>
      <c r="B349" t="s">
        <v>24</v>
      </c>
      <c r="C349" t="s">
        <v>40</v>
      </c>
      <c r="D349">
        <v>3</v>
      </c>
      <c r="E349" s="10">
        <f>VLOOKUP(B349,Table2[[SKU]:[Avg Price]],4,0)</f>
        <v>1030</v>
      </c>
      <c r="F349" s="10">
        <f>Table4[[#This Row],[price per unit]]*Table4[[#This Row],[Sales in unit]]</f>
        <v>3090</v>
      </c>
      <c r="G349" t="str">
        <f>TEXT(Table4[[#This Row],[Date]],"dddd")</f>
        <v>Sunday</v>
      </c>
    </row>
    <row r="350" spans="1:7" x14ac:dyDescent="0.3">
      <c r="A350" s="4">
        <v>44290</v>
      </c>
      <c r="B350" t="s">
        <v>25</v>
      </c>
      <c r="C350" t="s">
        <v>40</v>
      </c>
      <c r="D350">
        <v>2</v>
      </c>
      <c r="E350" s="10">
        <f>VLOOKUP(B350,Table2[[SKU]:[Avg Price]],4,0)</f>
        <v>1222</v>
      </c>
      <c r="F350" s="10">
        <f>Table4[[#This Row],[price per unit]]*Table4[[#This Row],[Sales in unit]]</f>
        <v>2444</v>
      </c>
      <c r="G350" t="str">
        <f>TEXT(Table4[[#This Row],[Date]],"dddd")</f>
        <v>Sunday</v>
      </c>
    </row>
    <row r="351" spans="1:7" x14ac:dyDescent="0.3">
      <c r="A351" s="4">
        <v>44290</v>
      </c>
      <c r="B351" t="s">
        <v>26</v>
      </c>
      <c r="C351" t="s">
        <v>40</v>
      </c>
      <c r="D351">
        <v>0</v>
      </c>
      <c r="E351" s="10">
        <f>VLOOKUP(B351,Table2[[SKU]:[Avg Price]],4,0)</f>
        <v>649</v>
      </c>
      <c r="F351" s="10">
        <f>Table4[[#This Row],[price per unit]]*Table4[[#This Row],[Sales in unit]]</f>
        <v>0</v>
      </c>
      <c r="G351" t="str">
        <f>TEXT(Table4[[#This Row],[Date]],"dddd")</f>
        <v>Sunday</v>
      </c>
    </row>
    <row r="352" spans="1:7" x14ac:dyDescent="0.3">
      <c r="A352" s="4">
        <v>44290</v>
      </c>
      <c r="B352" t="s">
        <v>27</v>
      </c>
      <c r="C352" t="s">
        <v>40</v>
      </c>
      <c r="D352">
        <v>9</v>
      </c>
      <c r="E352" s="10">
        <f>VLOOKUP(B352,Table2[[SKU]:[Avg Price]],4,0)</f>
        <v>1800</v>
      </c>
      <c r="F352" s="10">
        <f>Table4[[#This Row],[price per unit]]*Table4[[#This Row],[Sales in unit]]</f>
        <v>16200</v>
      </c>
      <c r="G352" t="str">
        <f>TEXT(Table4[[#This Row],[Date]],"dddd")</f>
        <v>Sunday</v>
      </c>
    </row>
    <row r="353" spans="1:7" x14ac:dyDescent="0.3">
      <c r="A353" s="4">
        <v>44290</v>
      </c>
      <c r="B353" t="s">
        <v>28</v>
      </c>
      <c r="C353" t="s">
        <v>40</v>
      </c>
      <c r="D353">
        <v>9</v>
      </c>
      <c r="E353" s="10">
        <f>VLOOKUP(B353,Table2[[SKU]:[Avg Price]],4,0)</f>
        <v>345</v>
      </c>
      <c r="F353" s="10">
        <f>Table4[[#This Row],[price per unit]]*Table4[[#This Row],[Sales in unit]]</f>
        <v>3105</v>
      </c>
      <c r="G353" t="str">
        <f>TEXT(Table4[[#This Row],[Date]],"dddd")</f>
        <v>Sunday</v>
      </c>
    </row>
    <row r="354" spans="1:7" x14ac:dyDescent="0.3">
      <c r="A354" s="4">
        <v>44290</v>
      </c>
      <c r="B354" t="s">
        <v>29</v>
      </c>
      <c r="C354" t="s">
        <v>40</v>
      </c>
      <c r="D354">
        <v>2</v>
      </c>
      <c r="E354" s="10">
        <f>VLOOKUP(B354,Table2[[SKU]:[Avg Price]],4,0)</f>
        <v>350</v>
      </c>
      <c r="F354" s="10">
        <f>Table4[[#This Row],[price per unit]]*Table4[[#This Row],[Sales in unit]]</f>
        <v>700</v>
      </c>
      <c r="G354" t="str">
        <f>TEXT(Table4[[#This Row],[Date]],"dddd")</f>
        <v>Sunday</v>
      </c>
    </row>
    <row r="355" spans="1:7" x14ac:dyDescent="0.3">
      <c r="A355" s="4">
        <v>44290</v>
      </c>
      <c r="B355" t="s">
        <v>30</v>
      </c>
      <c r="C355" t="s">
        <v>40</v>
      </c>
      <c r="D355">
        <v>2</v>
      </c>
      <c r="E355" s="10">
        <f>VLOOKUP(B355,Table2[[SKU]:[Avg Price]],4,0)</f>
        <v>1575</v>
      </c>
      <c r="F355" s="10">
        <f>Table4[[#This Row],[price per unit]]*Table4[[#This Row],[Sales in unit]]</f>
        <v>3150</v>
      </c>
      <c r="G355" t="str">
        <f>TEXT(Table4[[#This Row],[Date]],"dddd")</f>
        <v>Sunday</v>
      </c>
    </row>
    <row r="356" spans="1:7" x14ac:dyDescent="0.3">
      <c r="A356" s="4">
        <v>44290</v>
      </c>
      <c r="B356" t="s">
        <v>31</v>
      </c>
      <c r="C356" t="s">
        <v>40</v>
      </c>
      <c r="D356">
        <v>6</v>
      </c>
      <c r="E356" s="10">
        <f>VLOOKUP(B356,Table2[[SKU]:[Avg Price]],4,0)</f>
        <v>1045</v>
      </c>
      <c r="F356" s="10">
        <f>Table4[[#This Row],[price per unit]]*Table4[[#This Row],[Sales in unit]]</f>
        <v>6270</v>
      </c>
      <c r="G356" t="str">
        <f>TEXT(Table4[[#This Row],[Date]],"dddd")</f>
        <v>Sunday</v>
      </c>
    </row>
    <row r="357" spans="1:7" x14ac:dyDescent="0.3">
      <c r="A357" s="4">
        <v>44290</v>
      </c>
      <c r="B357" t="s">
        <v>32</v>
      </c>
      <c r="C357" t="s">
        <v>40</v>
      </c>
      <c r="D357">
        <v>4</v>
      </c>
      <c r="E357" s="10">
        <f>VLOOKUP(B357,Table2[[SKU]:[Avg Price]],4,0)</f>
        <v>1186</v>
      </c>
      <c r="F357" s="10">
        <f>Table4[[#This Row],[price per unit]]*Table4[[#This Row],[Sales in unit]]</f>
        <v>4744</v>
      </c>
      <c r="G357" t="str">
        <f>TEXT(Table4[[#This Row],[Date]],"dddd")</f>
        <v>Sunday</v>
      </c>
    </row>
    <row r="358" spans="1:7" x14ac:dyDescent="0.3">
      <c r="A358" s="4">
        <v>44290</v>
      </c>
      <c r="B358" t="s">
        <v>33</v>
      </c>
      <c r="C358" t="s">
        <v>40</v>
      </c>
      <c r="D358">
        <v>3</v>
      </c>
      <c r="E358" s="10">
        <f>VLOOKUP(B358,Table2[[SKU]:[Avg Price]],4,0)</f>
        <v>374</v>
      </c>
      <c r="F358" s="10">
        <f>Table4[[#This Row],[price per unit]]*Table4[[#This Row],[Sales in unit]]</f>
        <v>1122</v>
      </c>
      <c r="G358" t="str">
        <f>TEXT(Table4[[#This Row],[Date]],"dddd")</f>
        <v>Sunday</v>
      </c>
    </row>
    <row r="359" spans="1:7" x14ac:dyDescent="0.3">
      <c r="A359" s="4">
        <v>44290</v>
      </c>
      <c r="B359" t="s">
        <v>34</v>
      </c>
      <c r="C359" t="s">
        <v>40</v>
      </c>
      <c r="D359">
        <v>1</v>
      </c>
      <c r="E359" s="10">
        <f>VLOOKUP(B359,Table2[[SKU]:[Avg Price]],4,0)</f>
        <v>1500</v>
      </c>
      <c r="F359" s="10">
        <f>Table4[[#This Row],[price per unit]]*Table4[[#This Row],[Sales in unit]]</f>
        <v>1500</v>
      </c>
      <c r="G359" t="str">
        <f>TEXT(Table4[[#This Row],[Date]],"dddd")</f>
        <v>Sunday</v>
      </c>
    </row>
    <row r="360" spans="1:7" x14ac:dyDescent="0.3">
      <c r="A360" s="4">
        <v>44290</v>
      </c>
      <c r="B360" t="s">
        <v>35</v>
      </c>
      <c r="C360" t="s">
        <v>40</v>
      </c>
      <c r="D360">
        <v>0</v>
      </c>
      <c r="E360" s="10">
        <f>VLOOKUP(B360,Table2[[SKU]:[Avg Price]],4,0)</f>
        <v>1800</v>
      </c>
      <c r="F360" s="10">
        <f>Table4[[#This Row],[price per unit]]*Table4[[#This Row],[Sales in unit]]</f>
        <v>0</v>
      </c>
      <c r="G360" t="str">
        <f>TEXT(Table4[[#This Row],[Date]],"dddd")</f>
        <v>Sunday</v>
      </c>
    </row>
    <row r="361" spans="1:7" x14ac:dyDescent="0.3">
      <c r="A361" s="4">
        <v>44290</v>
      </c>
      <c r="B361" t="s">
        <v>36</v>
      </c>
      <c r="C361" t="s">
        <v>40</v>
      </c>
      <c r="D361">
        <v>2</v>
      </c>
      <c r="E361" s="10">
        <f>VLOOKUP(B361,Table2[[SKU]:[Avg Price]],4,0)</f>
        <v>1477</v>
      </c>
      <c r="F361" s="10">
        <f>Table4[[#This Row],[price per unit]]*Table4[[#This Row],[Sales in unit]]</f>
        <v>2954</v>
      </c>
      <c r="G361" t="str">
        <f>TEXT(Table4[[#This Row],[Date]],"dddd")</f>
        <v>Sunday</v>
      </c>
    </row>
    <row r="362" spans="1:7" x14ac:dyDescent="0.3">
      <c r="A362" s="4">
        <v>44291</v>
      </c>
      <c r="B362" t="s">
        <v>5</v>
      </c>
      <c r="C362" t="s">
        <v>38</v>
      </c>
      <c r="D362">
        <v>36</v>
      </c>
      <c r="E362" s="10">
        <f>VLOOKUP(B362,Table2[[SKU]:[Avg Price]],4,0)</f>
        <v>210</v>
      </c>
      <c r="F362" s="10">
        <f>Table4[[#This Row],[price per unit]]*Table4[[#This Row],[Sales in unit]]</f>
        <v>7560</v>
      </c>
      <c r="G362" t="str">
        <f>TEXT(Table4[[#This Row],[Date]],"dddd")</f>
        <v>Monday</v>
      </c>
    </row>
    <row r="363" spans="1:7" x14ac:dyDescent="0.3">
      <c r="A363" s="4">
        <v>44291</v>
      </c>
      <c r="B363" t="s">
        <v>6</v>
      </c>
      <c r="C363" t="s">
        <v>38</v>
      </c>
      <c r="D363">
        <v>19</v>
      </c>
      <c r="E363" s="10">
        <f>VLOOKUP(B363,Table2[[SKU]:[Avg Price]],4,0)</f>
        <v>199</v>
      </c>
      <c r="F363" s="10">
        <f>Table4[[#This Row],[price per unit]]*Table4[[#This Row],[Sales in unit]]</f>
        <v>3781</v>
      </c>
      <c r="G363" t="str">
        <f>TEXT(Table4[[#This Row],[Date]],"dddd")</f>
        <v>Monday</v>
      </c>
    </row>
    <row r="364" spans="1:7" x14ac:dyDescent="0.3">
      <c r="A364" s="4">
        <v>44291</v>
      </c>
      <c r="B364" t="s">
        <v>7</v>
      </c>
      <c r="C364" t="s">
        <v>38</v>
      </c>
      <c r="D364">
        <v>12</v>
      </c>
      <c r="E364" s="10">
        <f>VLOOKUP(B364,Table2[[SKU]:[Avg Price]],4,0)</f>
        <v>322</v>
      </c>
      <c r="F364" s="10">
        <f>Table4[[#This Row],[price per unit]]*Table4[[#This Row],[Sales in unit]]</f>
        <v>3864</v>
      </c>
      <c r="G364" t="str">
        <f>TEXT(Table4[[#This Row],[Date]],"dddd")</f>
        <v>Monday</v>
      </c>
    </row>
    <row r="365" spans="1:7" x14ac:dyDescent="0.3">
      <c r="A365" s="4">
        <v>44291</v>
      </c>
      <c r="B365" t="s">
        <v>8</v>
      </c>
      <c r="C365" t="s">
        <v>38</v>
      </c>
      <c r="D365">
        <v>10</v>
      </c>
      <c r="E365" s="10">
        <f>VLOOKUP(B365,Table2[[SKU]:[Avg Price]],4,0)</f>
        <v>161</v>
      </c>
      <c r="F365" s="10">
        <f>Table4[[#This Row],[price per unit]]*Table4[[#This Row],[Sales in unit]]</f>
        <v>1610</v>
      </c>
      <c r="G365" t="str">
        <f>TEXT(Table4[[#This Row],[Date]],"dddd")</f>
        <v>Monday</v>
      </c>
    </row>
    <row r="366" spans="1:7" x14ac:dyDescent="0.3">
      <c r="A366" s="4">
        <v>44291</v>
      </c>
      <c r="B366" t="s">
        <v>9</v>
      </c>
      <c r="C366" t="s">
        <v>38</v>
      </c>
      <c r="D366">
        <v>7</v>
      </c>
      <c r="E366" s="10">
        <f>VLOOKUP(B366,Table2[[SKU]:[Avg Price]],4,0)</f>
        <v>109</v>
      </c>
      <c r="F366" s="10">
        <f>Table4[[#This Row],[price per unit]]*Table4[[#This Row],[Sales in unit]]</f>
        <v>763</v>
      </c>
      <c r="G366" t="str">
        <f>TEXT(Table4[[#This Row],[Date]],"dddd")</f>
        <v>Monday</v>
      </c>
    </row>
    <row r="367" spans="1:7" x14ac:dyDescent="0.3">
      <c r="A367" s="4">
        <v>44291</v>
      </c>
      <c r="B367" t="s">
        <v>10</v>
      </c>
      <c r="C367" t="s">
        <v>38</v>
      </c>
      <c r="D367">
        <v>4</v>
      </c>
      <c r="E367" s="10">
        <f>VLOOKUP(B367,Table2[[SKU]:[Avg Price]],4,0)</f>
        <v>122</v>
      </c>
      <c r="F367" s="10">
        <f>Table4[[#This Row],[price per unit]]*Table4[[#This Row],[Sales in unit]]</f>
        <v>488</v>
      </c>
      <c r="G367" t="str">
        <f>TEXT(Table4[[#This Row],[Date]],"dddd")</f>
        <v>Monday</v>
      </c>
    </row>
    <row r="368" spans="1:7" x14ac:dyDescent="0.3">
      <c r="A368" s="4">
        <v>44291</v>
      </c>
      <c r="B368" t="s">
        <v>11</v>
      </c>
      <c r="C368" t="s">
        <v>38</v>
      </c>
      <c r="D368">
        <v>4</v>
      </c>
      <c r="E368" s="10">
        <f>VLOOKUP(B368,Table2[[SKU]:[Avg Price]],4,0)</f>
        <v>96</v>
      </c>
      <c r="F368" s="10">
        <f>Table4[[#This Row],[price per unit]]*Table4[[#This Row],[Sales in unit]]</f>
        <v>384</v>
      </c>
      <c r="G368" t="str">
        <f>TEXT(Table4[[#This Row],[Date]],"dddd")</f>
        <v>Monday</v>
      </c>
    </row>
    <row r="369" spans="1:7" x14ac:dyDescent="0.3">
      <c r="A369" s="4">
        <v>44291</v>
      </c>
      <c r="B369" t="s">
        <v>12</v>
      </c>
      <c r="C369" t="s">
        <v>38</v>
      </c>
      <c r="D369">
        <v>2</v>
      </c>
      <c r="E369" s="10">
        <f>VLOOKUP(B369,Table2[[SKU]:[Avg Price]],4,0)</f>
        <v>73</v>
      </c>
      <c r="F369" s="10">
        <f>Table4[[#This Row],[price per unit]]*Table4[[#This Row],[Sales in unit]]</f>
        <v>146</v>
      </c>
      <c r="G369" t="str">
        <f>TEXT(Table4[[#This Row],[Date]],"dddd")</f>
        <v>Monday</v>
      </c>
    </row>
    <row r="370" spans="1:7" x14ac:dyDescent="0.3">
      <c r="A370" s="4">
        <v>44291</v>
      </c>
      <c r="B370" t="s">
        <v>14</v>
      </c>
      <c r="C370" t="s">
        <v>38</v>
      </c>
      <c r="D370">
        <v>0</v>
      </c>
      <c r="E370" s="10">
        <f>VLOOKUP(B370,Table2[[SKU]:[Avg Price]],4,0)</f>
        <v>225</v>
      </c>
      <c r="F370" s="10">
        <f>Table4[[#This Row],[price per unit]]*Table4[[#This Row],[Sales in unit]]</f>
        <v>0</v>
      </c>
      <c r="G370" t="str">
        <f>TEXT(Table4[[#This Row],[Date]],"dddd")</f>
        <v>Monday</v>
      </c>
    </row>
    <row r="371" spans="1:7" x14ac:dyDescent="0.3">
      <c r="A371" s="4">
        <v>44291</v>
      </c>
      <c r="B371" t="s">
        <v>16</v>
      </c>
      <c r="C371" t="s">
        <v>38</v>
      </c>
      <c r="D371">
        <v>1</v>
      </c>
      <c r="E371" s="10">
        <f>VLOOKUP(B371,Table2[[SKU]:[Avg Price]],4,0)</f>
        <v>559</v>
      </c>
      <c r="F371" s="10">
        <f>Table4[[#This Row],[price per unit]]*Table4[[#This Row],[Sales in unit]]</f>
        <v>559</v>
      </c>
      <c r="G371" t="str">
        <f>TEXT(Table4[[#This Row],[Date]],"dddd")</f>
        <v>Monday</v>
      </c>
    </row>
    <row r="372" spans="1:7" x14ac:dyDescent="0.3">
      <c r="A372" s="4">
        <v>44291</v>
      </c>
      <c r="B372" t="s">
        <v>17</v>
      </c>
      <c r="C372" t="s">
        <v>38</v>
      </c>
      <c r="D372">
        <v>30</v>
      </c>
      <c r="E372" s="10">
        <f>VLOOKUP(B372,Table2[[SKU]:[Avg Price]],4,0)</f>
        <v>3199</v>
      </c>
      <c r="F372" s="10">
        <f>Table4[[#This Row],[price per unit]]*Table4[[#This Row],[Sales in unit]]</f>
        <v>95970</v>
      </c>
      <c r="G372" t="str">
        <f>TEXT(Table4[[#This Row],[Date]],"dddd")</f>
        <v>Monday</v>
      </c>
    </row>
    <row r="373" spans="1:7" x14ac:dyDescent="0.3">
      <c r="A373" s="4">
        <v>44291</v>
      </c>
      <c r="B373" t="s">
        <v>18</v>
      </c>
      <c r="C373" t="s">
        <v>38</v>
      </c>
      <c r="D373">
        <v>15</v>
      </c>
      <c r="E373" s="10">
        <f>VLOOKUP(B373,Table2[[SKU]:[Avg Price]],4,0)</f>
        <v>371</v>
      </c>
      <c r="F373" s="10">
        <f>Table4[[#This Row],[price per unit]]*Table4[[#This Row],[Sales in unit]]</f>
        <v>5565</v>
      </c>
      <c r="G373" t="str">
        <f>TEXT(Table4[[#This Row],[Date]],"dddd")</f>
        <v>Monday</v>
      </c>
    </row>
    <row r="374" spans="1:7" x14ac:dyDescent="0.3">
      <c r="A374" s="4">
        <v>44291</v>
      </c>
      <c r="B374" t="s">
        <v>19</v>
      </c>
      <c r="C374" t="s">
        <v>38</v>
      </c>
      <c r="D374">
        <v>12</v>
      </c>
      <c r="E374" s="10">
        <f>VLOOKUP(B374,Table2[[SKU]:[Avg Price]],4,0)</f>
        <v>2300</v>
      </c>
      <c r="F374" s="10">
        <f>Table4[[#This Row],[price per unit]]*Table4[[#This Row],[Sales in unit]]</f>
        <v>27600</v>
      </c>
      <c r="G374" t="str">
        <f>TEXT(Table4[[#This Row],[Date]],"dddd")</f>
        <v>Monday</v>
      </c>
    </row>
    <row r="375" spans="1:7" x14ac:dyDescent="0.3">
      <c r="A375" s="4">
        <v>44291</v>
      </c>
      <c r="B375" t="s">
        <v>20</v>
      </c>
      <c r="C375" t="s">
        <v>38</v>
      </c>
      <c r="D375">
        <v>12</v>
      </c>
      <c r="E375" s="10">
        <f>VLOOKUP(B375,Table2[[SKU]:[Avg Price]],4,0)</f>
        <v>499</v>
      </c>
      <c r="F375" s="10">
        <f>Table4[[#This Row],[price per unit]]*Table4[[#This Row],[Sales in unit]]</f>
        <v>5988</v>
      </c>
      <c r="G375" t="str">
        <f>TEXT(Table4[[#This Row],[Date]],"dddd")</f>
        <v>Monday</v>
      </c>
    </row>
    <row r="376" spans="1:7" x14ac:dyDescent="0.3">
      <c r="A376" s="4">
        <v>44291</v>
      </c>
      <c r="B376" t="s">
        <v>21</v>
      </c>
      <c r="C376" t="s">
        <v>38</v>
      </c>
      <c r="D376">
        <v>7</v>
      </c>
      <c r="E376" s="10">
        <f>VLOOKUP(B376,Table2[[SKU]:[Avg Price]],4,0)</f>
        <v>299</v>
      </c>
      <c r="F376" s="10">
        <f>Table4[[#This Row],[price per unit]]*Table4[[#This Row],[Sales in unit]]</f>
        <v>2093</v>
      </c>
      <c r="G376" t="str">
        <f>TEXT(Table4[[#This Row],[Date]],"dddd")</f>
        <v>Monday</v>
      </c>
    </row>
    <row r="377" spans="1:7" x14ac:dyDescent="0.3">
      <c r="A377" s="4">
        <v>44291</v>
      </c>
      <c r="B377" t="s">
        <v>22</v>
      </c>
      <c r="C377" t="s">
        <v>38</v>
      </c>
      <c r="D377">
        <v>3</v>
      </c>
      <c r="E377" s="10">
        <f>VLOOKUP(B377,Table2[[SKU]:[Avg Price]],4,0)</f>
        <v>901</v>
      </c>
      <c r="F377" s="10">
        <f>Table4[[#This Row],[price per unit]]*Table4[[#This Row],[Sales in unit]]</f>
        <v>2703</v>
      </c>
      <c r="G377" t="str">
        <f>TEXT(Table4[[#This Row],[Date]],"dddd")</f>
        <v>Monday</v>
      </c>
    </row>
    <row r="378" spans="1:7" x14ac:dyDescent="0.3">
      <c r="A378" s="4">
        <v>44291</v>
      </c>
      <c r="B378" t="s">
        <v>23</v>
      </c>
      <c r="C378" t="s">
        <v>38</v>
      </c>
      <c r="D378">
        <v>5</v>
      </c>
      <c r="E378" s="10">
        <f>VLOOKUP(B378,Table2[[SKU]:[Avg Price]],4,0)</f>
        <v>929</v>
      </c>
      <c r="F378" s="10">
        <f>Table4[[#This Row],[price per unit]]*Table4[[#This Row],[Sales in unit]]</f>
        <v>4645</v>
      </c>
      <c r="G378" t="str">
        <f>TEXT(Table4[[#This Row],[Date]],"dddd")</f>
        <v>Monday</v>
      </c>
    </row>
    <row r="379" spans="1:7" x14ac:dyDescent="0.3">
      <c r="A379" s="4">
        <v>44291</v>
      </c>
      <c r="B379" t="s">
        <v>24</v>
      </c>
      <c r="C379" t="s">
        <v>38</v>
      </c>
      <c r="D379">
        <v>1</v>
      </c>
      <c r="E379" s="10">
        <f>VLOOKUP(B379,Table2[[SKU]:[Avg Price]],4,0)</f>
        <v>1030</v>
      </c>
      <c r="F379" s="10">
        <f>Table4[[#This Row],[price per unit]]*Table4[[#This Row],[Sales in unit]]</f>
        <v>1030</v>
      </c>
      <c r="G379" t="str">
        <f>TEXT(Table4[[#This Row],[Date]],"dddd")</f>
        <v>Monday</v>
      </c>
    </row>
    <row r="380" spans="1:7" x14ac:dyDescent="0.3">
      <c r="A380" s="4">
        <v>44291</v>
      </c>
      <c r="B380" t="s">
        <v>25</v>
      </c>
      <c r="C380" t="s">
        <v>38</v>
      </c>
      <c r="D380">
        <v>0</v>
      </c>
      <c r="E380" s="10">
        <f>VLOOKUP(B380,Table2[[SKU]:[Avg Price]],4,0)</f>
        <v>1222</v>
      </c>
      <c r="F380" s="10">
        <f>Table4[[#This Row],[price per unit]]*Table4[[#This Row],[Sales in unit]]</f>
        <v>0</v>
      </c>
      <c r="G380" t="str">
        <f>TEXT(Table4[[#This Row],[Date]],"dddd")</f>
        <v>Monday</v>
      </c>
    </row>
    <row r="381" spans="1:7" x14ac:dyDescent="0.3">
      <c r="A381" s="4">
        <v>44291</v>
      </c>
      <c r="B381" t="s">
        <v>26</v>
      </c>
      <c r="C381" t="s">
        <v>38</v>
      </c>
      <c r="D381">
        <v>2</v>
      </c>
      <c r="E381" s="10">
        <f>VLOOKUP(B381,Table2[[SKU]:[Avg Price]],4,0)</f>
        <v>649</v>
      </c>
      <c r="F381" s="10">
        <f>Table4[[#This Row],[price per unit]]*Table4[[#This Row],[Sales in unit]]</f>
        <v>1298</v>
      </c>
      <c r="G381" t="str">
        <f>TEXT(Table4[[#This Row],[Date]],"dddd")</f>
        <v>Monday</v>
      </c>
    </row>
    <row r="382" spans="1:7" x14ac:dyDescent="0.3">
      <c r="A382" s="4">
        <v>44291</v>
      </c>
      <c r="B382" t="s">
        <v>27</v>
      </c>
      <c r="C382" t="s">
        <v>38</v>
      </c>
      <c r="D382">
        <v>24</v>
      </c>
      <c r="E382" s="10">
        <f>VLOOKUP(B382,Table2[[SKU]:[Avg Price]],4,0)</f>
        <v>1800</v>
      </c>
      <c r="F382" s="10">
        <f>Table4[[#This Row],[price per unit]]*Table4[[#This Row],[Sales in unit]]</f>
        <v>43200</v>
      </c>
      <c r="G382" t="str">
        <f>TEXT(Table4[[#This Row],[Date]],"dddd")</f>
        <v>Monday</v>
      </c>
    </row>
    <row r="383" spans="1:7" x14ac:dyDescent="0.3">
      <c r="A383" s="4">
        <v>44291</v>
      </c>
      <c r="B383" t="s">
        <v>28</v>
      </c>
      <c r="C383" t="s">
        <v>38</v>
      </c>
      <c r="D383">
        <v>19</v>
      </c>
      <c r="E383" s="10">
        <f>VLOOKUP(B383,Table2[[SKU]:[Avg Price]],4,0)</f>
        <v>345</v>
      </c>
      <c r="F383" s="10">
        <f>Table4[[#This Row],[price per unit]]*Table4[[#This Row],[Sales in unit]]</f>
        <v>6555</v>
      </c>
      <c r="G383" t="str">
        <f>TEXT(Table4[[#This Row],[Date]],"dddd")</f>
        <v>Monday</v>
      </c>
    </row>
    <row r="384" spans="1:7" x14ac:dyDescent="0.3">
      <c r="A384" s="4">
        <v>44291</v>
      </c>
      <c r="B384" t="s">
        <v>29</v>
      </c>
      <c r="C384" t="s">
        <v>38</v>
      </c>
      <c r="D384">
        <v>12</v>
      </c>
      <c r="E384" s="10">
        <f>VLOOKUP(B384,Table2[[SKU]:[Avg Price]],4,0)</f>
        <v>350</v>
      </c>
      <c r="F384" s="10">
        <f>Table4[[#This Row],[price per unit]]*Table4[[#This Row],[Sales in unit]]</f>
        <v>4200</v>
      </c>
      <c r="G384" t="str">
        <f>TEXT(Table4[[#This Row],[Date]],"dddd")</f>
        <v>Monday</v>
      </c>
    </row>
    <row r="385" spans="1:7" x14ac:dyDescent="0.3">
      <c r="A385" s="4">
        <v>44291</v>
      </c>
      <c r="B385" t="s">
        <v>30</v>
      </c>
      <c r="C385" t="s">
        <v>38</v>
      </c>
      <c r="D385">
        <v>7</v>
      </c>
      <c r="E385" s="10">
        <f>VLOOKUP(B385,Table2[[SKU]:[Avg Price]],4,0)</f>
        <v>1575</v>
      </c>
      <c r="F385" s="10">
        <f>Table4[[#This Row],[price per unit]]*Table4[[#This Row],[Sales in unit]]</f>
        <v>11025</v>
      </c>
      <c r="G385" t="str">
        <f>TEXT(Table4[[#This Row],[Date]],"dddd")</f>
        <v>Monday</v>
      </c>
    </row>
    <row r="386" spans="1:7" x14ac:dyDescent="0.3">
      <c r="A386" s="4">
        <v>44291</v>
      </c>
      <c r="B386" t="s">
        <v>31</v>
      </c>
      <c r="C386" t="s">
        <v>38</v>
      </c>
      <c r="D386">
        <v>4</v>
      </c>
      <c r="E386" s="10">
        <f>VLOOKUP(B386,Table2[[SKU]:[Avg Price]],4,0)</f>
        <v>1045</v>
      </c>
      <c r="F386" s="10">
        <f>Table4[[#This Row],[price per unit]]*Table4[[#This Row],[Sales in unit]]</f>
        <v>4180</v>
      </c>
      <c r="G386" t="str">
        <f>TEXT(Table4[[#This Row],[Date]],"dddd")</f>
        <v>Monday</v>
      </c>
    </row>
    <row r="387" spans="1:7" x14ac:dyDescent="0.3">
      <c r="A387" s="4">
        <v>44291</v>
      </c>
      <c r="B387" t="s">
        <v>32</v>
      </c>
      <c r="C387" t="s">
        <v>38</v>
      </c>
      <c r="D387">
        <v>2</v>
      </c>
      <c r="E387" s="10">
        <f>VLOOKUP(B387,Table2[[SKU]:[Avg Price]],4,0)</f>
        <v>1186</v>
      </c>
      <c r="F387" s="10">
        <f>Table4[[#This Row],[price per unit]]*Table4[[#This Row],[Sales in unit]]</f>
        <v>2372</v>
      </c>
      <c r="G387" t="str">
        <f>TEXT(Table4[[#This Row],[Date]],"dddd")</f>
        <v>Monday</v>
      </c>
    </row>
    <row r="388" spans="1:7" x14ac:dyDescent="0.3">
      <c r="A388" s="4">
        <v>44291</v>
      </c>
      <c r="B388" t="s">
        <v>33</v>
      </c>
      <c r="C388" t="s">
        <v>38</v>
      </c>
      <c r="D388">
        <v>2</v>
      </c>
      <c r="E388" s="10">
        <f>VLOOKUP(B388,Table2[[SKU]:[Avg Price]],4,0)</f>
        <v>374</v>
      </c>
      <c r="F388" s="10">
        <f>Table4[[#This Row],[price per unit]]*Table4[[#This Row],[Sales in unit]]</f>
        <v>748</v>
      </c>
      <c r="G388" t="str">
        <f>TEXT(Table4[[#This Row],[Date]],"dddd")</f>
        <v>Monday</v>
      </c>
    </row>
    <row r="389" spans="1:7" x14ac:dyDescent="0.3">
      <c r="A389" s="4">
        <v>44291</v>
      </c>
      <c r="B389" t="s">
        <v>34</v>
      </c>
      <c r="C389" t="s">
        <v>38</v>
      </c>
      <c r="D389">
        <v>1</v>
      </c>
      <c r="E389" s="10">
        <f>VLOOKUP(B389,Table2[[SKU]:[Avg Price]],4,0)</f>
        <v>1500</v>
      </c>
      <c r="F389" s="10">
        <f>Table4[[#This Row],[price per unit]]*Table4[[#This Row],[Sales in unit]]</f>
        <v>1500</v>
      </c>
      <c r="G389" t="str">
        <f>TEXT(Table4[[#This Row],[Date]],"dddd")</f>
        <v>Monday</v>
      </c>
    </row>
    <row r="390" spans="1:7" x14ac:dyDescent="0.3">
      <c r="A390" s="4">
        <v>44291</v>
      </c>
      <c r="B390" t="s">
        <v>35</v>
      </c>
      <c r="C390" t="s">
        <v>38</v>
      </c>
      <c r="D390">
        <v>0</v>
      </c>
      <c r="E390" s="10">
        <f>VLOOKUP(B390,Table2[[SKU]:[Avg Price]],4,0)</f>
        <v>1800</v>
      </c>
      <c r="F390" s="10">
        <f>Table4[[#This Row],[price per unit]]*Table4[[#This Row],[Sales in unit]]</f>
        <v>0</v>
      </c>
      <c r="G390" t="str">
        <f>TEXT(Table4[[#This Row],[Date]],"dddd")</f>
        <v>Monday</v>
      </c>
    </row>
    <row r="391" spans="1:7" x14ac:dyDescent="0.3">
      <c r="A391" s="4">
        <v>44291</v>
      </c>
      <c r="B391" t="s">
        <v>36</v>
      </c>
      <c r="C391" t="s">
        <v>38</v>
      </c>
      <c r="D391">
        <v>0</v>
      </c>
      <c r="E391" s="10">
        <f>VLOOKUP(B391,Table2[[SKU]:[Avg Price]],4,0)</f>
        <v>1477</v>
      </c>
      <c r="F391" s="10">
        <f>Table4[[#This Row],[price per unit]]*Table4[[#This Row],[Sales in unit]]</f>
        <v>0</v>
      </c>
      <c r="G391" t="str">
        <f>TEXT(Table4[[#This Row],[Date]],"dddd")</f>
        <v>Monday</v>
      </c>
    </row>
    <row r="392" spans="1:7" x14ac:dyDescent="0.3">
      <c r="A392" s="4">
        <v>44291</v>
      </c>
      <c r="B392" t="s">
        <v>5</v>
      </c>
      <c r="C392" t="s">
        <v>39</v>
      </c>
      <c r="D392">
        <v>24</v>
      </c>
      <c r="E392" s="10">
        <f>VLOOKUP(B392,Table2[[SKU]:[Avg Price]],4,0)</f>
        <v>210</v>
      </c>
      <c r="F392" s="10">
        <f>Table4[[#This Row],[price per unit]]*Table4[[#This Row],[Sales in unit]]</f>
        <v>5040</v>
      </c>
      <c r="G392" t="str">
        <f>TEXT(Table4[[#This Row],[Date]],"dddd")</f>
        <v>Monday</v>
      </c>
    </row>
    <row r="393" spans="1:7" x14ac:dyDescent="0.3">
      <c r="A393" s="4">
        <v>44291</v>
      </c>
      <c r="B393" t="s">
        <v>6</v>
      </c>
      <c r="C393" t="s">
        <v>39</v>
      </c>
      <c r="D393">
        <v>11</v>
      </c>
      <c r="E393" s="10">
        <f>VLOOKUP(B393,Table2[[SKU]:[Avg Price]],4,0)</f>
        <v>199</v>
      </c>
      <c r="F393" s="10">
        <f>Table4[[#This Row],[price per unit]]*Table4[[#This Row],[Sales in unit]]</f>
        <v>2189</v>
      </c>
      <c r="G393" t="str">
        <f>TEXT(Table4[[#This Row],[Date]],"dddd")</f>
        <v>Monday</v>
      </c>
    </row>
    <row r="394" spans="1:7" x14ac:dyDescent="0.3">
      <c r="A394" s="4">
        <v>44291</v>
      </c>
      <c r="B394" t="s">
        <v>7</v>
      </c>
      <c r="C394" t="s">
        <v>39</v>
      </c>
      <c r="D394">
        <v>8</v>
      </c>
      <c r="E394" s="10">
        <f>VLOOKUP(B394,Table2[[SKU]:[Avg Price]],4,0)</f>
        <v>322</v>
      </c>
      <c r="F394" s="10">
        <f>Table4[[#This Row],[price per unit]]*Table4[[#This Row],[Sales in unit]]</f>
        <v>2576</v>
      </c>
      <c r="G394" t="str">
        <f>TEXT(Table4[[#This Row],[Date]],"dddd")</f>
        <v>Monday</v>
      </c>
    </row>
    <row r="395" spans="1:7" x14ac:dyDescent="0.3">
      <c r="A395" s="4">
        <v>44291</v>
      </c>
      <c r="B395" t="s">
        <v>8</v>
      </c>
      <c r="C395" t="s">
        <v>39</v>
      </c>
      <c r="D395">
        <v>8</v>
      </c>
      <c r="E395" s="10">
        <f>VLOOKUP(B395,Table2[[SKU]:[Avg Price]],4,0)</f>
        <v>161</v>
      </c>
      <c r="F395" s="10">
        <f>Table4[[#This Row],[price per unit]]*Table4[[#This Row],[Sales in unit]]</f>
        <v>1288</v>
      </c>
      <c r="G395" t="str">
        <f>TEXT(Table4[[#This Row],[Date]],"dddd")</f>
        <v>Monday</v>
      </c>
    </row>
    <row r="396" spans="1:7" x14ac:dyDescent="0.3">
      <c r="A396" s="4">
        <v>44291</v>
      </c>
      <c r="B396" t="s">
        <v>9</v>
      </c>
      <c r="C396" t="s">
        <v>39</v>
      </c>
      <c r="D396">
        <v>4</v>
      </c>
      <c r="E396" s="10">
        <f>VLOOKUP(B396,Table2[[SKU]:[Avg Price]],4,0)</f>
        <v>109</v>
      </c>
      <c r="F396" s="10">
        <f>Table4[[#This Row],[price per unit]]*Table4[[#This Row],[Sales in unit]]</f>
        <v>436</v>
      </c>
      <c r="G396" t="str">
        <f>TEXT(Table4[[#This Row],[Date]],"dddd")</f>
        <v>Monday</v>
      </c>
    </row>
    <row r="397" spans="1:7" x14ac:dyDescent="0.3">
      <c r="A397" s="4">
        <v>44291</v>
      </c>
      <c r="B397" t="s">
        <v>10</v>
      </c>
      <c r="C397" t="s">
        <v>39</v>
      </c>
      <c r="D397">
        <v>2</v>
      </c>
      <c r="E397" s="10">
        <f>VLOOKUP(B397,Table2[[SKU]:[Avg Price]],4,0)</f>
        <v>122</v>
      </c>
      <c r="F397" s="10">
        <f>Table4[[#This Row],[price per unit]]*Table4[[#This Row],[Sales in unit]]</f>
        <v>244</v>
      </c>
      <c r="G397" t="str">
        <f>TEXT(Table4[[#This Row],[Date]],"dddd")</f>
        <v>Monday</v>
      </c>
    </row>
    <row r="398" spans="1:7" x14ac:dyDescent="0.3">
      <c r="A398" s="4">
        <v>44291</v>
      </c>
      <c r="B398" t="s">
        <v>11</v>
      </c>
      <c r="C398" t="s">
        <v>39</v>
      </c>
      <c r="D398">
        <v>3</v>
      </c>
      <c r="E398" s="10">
        <f>VLOOKUP(B398,Table2[[SKU]:[Avg Price]],4,0)</f>
        <v>96</v>
      </c>
      <c r="F398" s="10">
        <f>Table4[[#This Row],[price per unit]]*Table4[[#This Row],[Sales in unit]]</f>
        <v>288</v>
      </c>
      <c r="G398" t="str">
        <f>TEXT(Table4[[#This Row],[Date]],"dddd")</f>
        <v>Monday</v>
      </c>
    </row>
    <row r="399" spans="1:7" x14ac:dyDescent="0.3">
      <c r="A399" s="4">
        <v>44291</v>
      </c>
      <c r="B399" t="s">
        <v>12</v>
      </c>
      <c r="C399" t="s">
        <v>39</v>
      </c>
      <c r="D399">
        <v>1</v>
      </c>
      <c r="E399" s="10">
        <f>VLOOKUP(B399,Table2[[SKU]:[Avg Price]],4,0)</f>
        <v>73</v>
      </c>
      <c r="F399" s="10">
        <f>Table4[[#This Row],[price per unit]]*Table4[[#This Row],[Sales in unit]]</f>
        <v>73</v>
      </c>
      <c r="G399" t="str">
        <f>TEXT(Table4[[#This Row],[Date]],"dddd")</f>
        <v>Monday</v>
      </c>
    </row>
    <row r="400" spans="1:7" x14ac:dyDescent="0.3">
      <c r="A400" s="4">
        <v>44291</v>
      </c>
      <c r="B400" t="s">
        <v>14</v>
      </c>
      <c r="C400" t="s">
        <v>39</v>
      </c>
      <c r="D400">
        <v>0</v>
      </c>
      <c r="E400" s="10">
        <f>VLOOKUP(B400,Table2[[SKU]:[Avg Price]],4,0)</f>
        <v>225</v>
      </c>
      <c r="F400" s="10">
        <f>Table4[[#This Row],[price per unit]]*Table4[[#This Row],[Sales in unit]]</f>
        <v>0</v>
      </c>
      <c r="G400" t="str">
        <f>TEXT(Table4[[#This Row],[Date]],"dddd")</f>
        <v>Monday</v>
      </c>
    </row>
    <row r="401" spans="1:7" x14ac:dyDescent="0.3">
      <c r="A401" s="4">
        <v>44291</v>
      </c>
      <c r="B401" t="s">
        <v>16</v>
      </c>
      <c r="C401" t="s">
        <v>39</v>
      </c>
      <c r="D401">
        <v>1</v>
      </c>
      <c r="E401" s="10">
        <f>VLOOKUP(B401,Table2[[SKU]:[Avg Price]],4,0)</f>
        <v>559</v>
      </c>
      <c r="F401" s="10">
        <f>Table4[[#This Row],[price per unit]]*Table4[[#This Row],[Sales in unit]]</f>
        <v>559</v>
      </c>
      <c r="G401" t="str">
        <f>TEXT(Table4[[#This Row],[Date]],"dddd")</f>
        <v>Monday</v>
      </c>
    </row>
    <row r="402" spans="1:7" x14ac:dyDescent="0.3">
      <c r="A402" s="4">
        <v>44291</v>
      </c>
      <c r="B402" t="s">
        <v>17</v>
      </c>
      <c r="C402" t="s">
        <v>39</v>
      </c>
      <c r="D402">
        <v>21</v>
      </c>
      <c r="E402" s="10">
        <f>VLOOKUP(B402,Table2[[SKU]:[Avg Price]],4,0)</f>
        <v>3199</v>
      </c>
      <c r="F402" s="10">
        <f>Table4[[#This Row],[price per unit]]*Table4[[#This Row],[Sales in unit]]</f>
        <v>67179</v>
      </c>
      <c r="G402" t="str">
        <f>TEXT(Table4[[#This Row],[Date]],"dddd")</f>
        <v>Monday</v>
      </c>
    </row>
    <row r="403" spans="1:7" x14ac:dyDescent="0.3">
      <c r="A403" s="4">
        <v>44291</v>
      </c>
      <c r="B403" t="s">
        <v>18</v>
      </c>
      <c r="C403" t="s">
        <v>39</v>
      </c>
      <c r="D403">
        <v>7</v>
      </c>
      <c r="E403" s="10">
        <f>VLOOKUP(B403,Table2[[SKU]:[Avg Price]],4,0)</f>
        <v>371</v>
      </c>
      <c r="F403" s="10">
        <f>Table4[[#This Row],[price per unit]]*Table4[[#This Row],[Sales in unit]]</f>
        <v>2597</v>
      </c>
      <c r="G403" t="str">
        <f>TEXT(Table4[[#This Row],[Date]],"dddd")</f>
        <v>Monday</v>
      </c>
    </row>
    <row r="404" spans="1:7" x14ac:dyDescent="0.3">
      <c r="A404" s="4">
        <v>44291</v>
      </c>
      <c r="B404" t="s">
        <v>19</v>
      </c>
      <c r="C404" t="s">
        <v>39</v>
      </c>
      <c r="D404">
        <v>0</v>
      </c>
      <c r="E404" s="10">
        <f>VLOOKUP(B404,Table2[[SKU]:[Avg Price]],4,0)</f>
        <v>2300</v>
      </c>
      <c r="F404" s="10">
        <f>Table4[[#This Row],[price per unit]]*Table4[[#This Row],[Sales in unit]]</f>
        <v>0</v>
      </c>
      <c r="G404" t="str">
        <f>TEXT(Table4[[#This Row],[Date]],"dddd")</f>
        <v>Monday</v>
      </c>
    </row>
    <row r="405" spans="1:7" x14ac:dyDescent="0.3">
      <c r="A405" s="4">
        <v>44291</v>
      </c>
      <c r="B405" t="s">
        <v>20</v>
      </c>
      <c r="C405" t="s">
        <v>39</v>
      </c>
      <c r="D405">
        <v>1</v>
      </c>
      <c r="E405" s="10">
        <f>VLOOKUP(B405,Table2[[SKU]:[Avg Price]],4,0)</f>
        <v>499</v>
      </c>
      <c r="F405" s="10">
        <f>Table4[[#This Row],[price per unit]]*Table4[[#This Row],[Sales in unit]]</f>
        <v>499</v>
      </c>
      <c r="G405" t="str">
        <f>TEXT(Table4[[#This Row],[Date]],"dddd")</f>
        <v>Monday</v>
      </c>
    </row>
    <row r="406" spans="1:7" x14ac:dyDescent="0.3">
      <c r="A406" s="4">
        <v>44291</v>
      </c>
      <c r="B406" t="s">
        <v>21</v>
      </c>
      <c r="C406" t="s">
        <v>39</v>
      </c>
      <c r="D406">
        <v>3</v>
      </c>
      <c r="E406" s="10">
        <f>VLOOKUP(B406,Table2[[SKU]:[Avg Price]],4,0)</f>
        <v>299</v>
      </c>
      <c r="F406" s="10">
        <f>Table4[[#This Row],[price per unit]]*Table4[[#This Row],[Sales in unit]]</f>
        <v>897</v>
      </c>
      <c r="G406" t="str">
        <f>TEXT(Table4[[#This Row],[Date]],"dddd")</f>
        <v>Monday</v>
      </c>
    </row>
    <row r="407" spans="1:7" x14ac:dyDescent="0.3">
      <c r="A407" s="4">
        <v>44291</v>
      </c>
      <c r="B407" t="s">
        <v>22</v>
      </c>
      <c r="C407" t="s">
        <v>39</v>
      </c>
      <c r="D407">
        <v>1</v>
      </c>
      <c r="E407" s="10">
        <f>VLOOKUP(B407,Table2[[SKU]:[Avg Price]],4,0)</f>
        <v>901</v>
      </c>
      <c r="F407" s="10">
        <f>Table4[[#This Row],[price per unit]]*Table4[[#This Row],[Sales in unit]]</f>
        <v>901</v>
      </c>
      <c r="G407" t="str">
        <f>TEXT(Table4[[#This Row],[Date]],"dddd")</f>
        <v>Monday</v>
      </c>
    </row>
    <row r="408" spans="1:7" x14ac:dyDescent="0.3">
      <c r="A408" s="4">
        <v>44291</v>
      </c>
      <c r="B408" t="s">
        <v>23</v>
      </c>
      <c r="C408" t="s">
        <v>39</v>
      </c>
      <c r="D408">
        <v>1</v>
      </c>
      <c r="E408" s="10">
        <f>VLOOKUP(B408,Table2[[SKU]:[Avg Price]],4,0)</f>
        <v>929</v>
      </c>
      <c r="F408" s="10">
        <f>Table4[[#This Row],[price per unit]]*Table4[[#This Row],[Sales in unit]]</f>
        <v>929</v>
      </c>
      <c r="G408" t="str">
        <f>TEXT(Table4[[#This Row],[Date]],"dddd")</f>
        <v>Monday</v>
      </c>
    </row>
    <row r="409" spans="1:7" x14ac:dyDescent="0.3">
      <c r="A409" s="4">
        <v>44291</v>
      </c>
      <c r="B409" t="s">
        <v>24</v>
      </c>
      <c r="C409" t="s">
        <v>39</v>
      </c>
      <c r="D409">
        <v>0</v>
      </c>
      <c r="E409" s="10">
        <f>VLOOKUP(B409,Table2[[SKU]:[Avg Price]],4,0)</f>
        <v>1030</v>
      </c>
      <c r="F409" s="10">
        <f>Table4[[#This Row],[price per unit]]*Table4[[#This Row],[Sales in unit]]</f>
        <v>0</v>
      </c>
      <c r="G409" t="str">
        <f>TEXT(Table4[[#This Row],[Date]],"dddd")</f>
        <v>Monday</v>
      </c>
    </row>
    <row r="410" spans="1:7" x14ac:dyDescent="0.3">
      <c r="A410" s="4">
        <v>44291</v>
      </c>
      <c r="B410" t="s">
        <v>25</v>
      </c>
      <c r="C410" t="s">
        <v>39</v>
      </c>
      <c r="D410">
        <v>0</v>
      </c>
      <c r="E410" s="10">
        <f>VLOOKUP(B410,Table2[[SKU]:[Avg Price]],4,0)</f>
        <v>1222</v>
      </c>
      <c r="F410" s="10">
        <f>Table4[[#This Row],[price per unit]]*Table4[[#This Row],[Sales in unit]]</f>
        <v>0</v>
      </c>
      <c r="G410" t="str">
        <f>TEXT(Table4[[#This Row],[Date]],"dddd")</f>
        <v>Monday</v>
      </c>
    </row>
    <row r="411" spans="1:7" x14ac:dyDescent="0.3">
      <c r="A411" s="4">
        <v>44291</v>
      </c>
      <c r="B411" t="s">
        <v>26</v>
      </c>
      <c r="C411" t="s">
        <v>39</v>
      </c>
      <c r="D411">
        <v>1</v>
      </c>
      <c r="E411" s="10">
        <f>VLOOKUP(B411,Table2[[SKU]:[Avg Price]],4,0)</f>
        <v>649</v>
      </c>
      <c r="F411" s="10">
        <f>Table4[[#This Row],[price per unit]]*Table4[[#This Row],[Sales in unit]]</f>
        <v>649</v>
      </c>
      <c r="G411" t="str">
        <f>TEXT(Table4[[#This Row],[Date]],"dddd")</f>
        <v>Monday</v>
      </c>
    </row>
    <row r="412" spans="1:7" x14ac:dyDescent="0.3">
      <c r="A412" s="4">
        <v>44291</v>
      </c>
      <c r="B412" t="s">
        <v>27</v>
      </c>
      <c r="C412" t="s">
        <v>39</v>
      </c>
      <c r="D412">
        <v>18</v>
      </c>
      <c r="E412" s="10">
        <f>VLOOKUP(B412,Table2[[SKU]:[Avg Price]],4,0)</f>
        <v>1800</v>
      </c>
      <c r="F412" s="10">
        <f>Table4[[#This Row],[price per unit]]*Table4[[#This Row],[Sales in unit]]</f>
        <v>32400</v>
      </c>
      <c r="G412" t="str">
        <f>TEXT(Table4[[#This Row],[Date]],"dddd")</f>
        <v>Monday</v>
      </c>
    </row>
    <row r="413" spans="1:7" x14ac:dyDescent="0.3">
      <c r="A413" s="4">
        <v>44291</v>
      </c>
      <c r="B413" t="s">
        <v>28</v>
      </c>
      <c r="C413" t="s">
        <v>39</v>
      </c>
      <c r="D413">
        <v>14</v>
      </c>
      <c r="E413" s="10">
        <f>VLOOKUP(B413,Table2[[SKU]:[Avg Price]],4,0)</f>
        <v>345</v>
      </c>
      <c r="F413" s="10">
        <f>Table4[[#This Row],[price per unit]]*Table4[[#This Row],[Sales in unit]]</f>
        <v>4830</v>
      </c>
      <c r="G413" t="str">
        <f>TEXT(Table4[[#This Row],[Date]],"dddd")</f>
        <v>Monday</v>
      </c>
    </row>
    <row r="414" spans="1:7" x14ac:dyDescent="0.3">
      <c r="A414" s="4">
        <v>44291</v>
      </c>
      <c r="B414" t="s">
        <v>29</v>
      </c>
      <c r="C414" t="s">
        <v>39</v>
      </c>
      <c r="D414">
        <v>7</v>
      </c>
      <c r="E414" s="10">
        <f>VLOOKUP(B414,Table2[[SKU]:[Avg Price]],4,0)</f>
        <v>350</v>
      </c>
      <c r="F414" s="10">
        <f>Table4[[#This Row],[price per unit]]*Table4[[#This Row],[Sales in unit]]</f>
        <v>2450</v>
      </c>
      <c r="G414" t="str">
        <f>TEXT(Table4[[#This Row],[Date]],"dddd")</f>
        <v>Monday</v>
      </c>
    </row>
    <row r="415" spans="1:7" x14ac:dyDescent="0.3">
      <c r="A415" s="4">
        <v>44291</v>
      </c>
      <c r="B415" t="s">
        <v>30</v>
      </c>
      <c r="C415" t="s">
        <v>39</v>
      </c>
      <c r="D415">
        <v>5</v>
      </c>
      <c r="E415" s="10">
        <f>VLOOKUP(B415,Table2[[SKU]:[Avg Price]],4,0)</f>
        <v>1575</v>
      </c>
      <c r="F415" s="10">
        <f>Table4[[#This Row],[price per unit]]*Table4[[#This Row],[Sales in unit]]</f>
        <v>7875</v>
      </c>
      <c r="G415" t="str">
        <f>TEXT(Table4[[#This Row],[Date]],"dddd")</f>
        <v>Monday</v>
      </c>
    </row>
    <row r="416" spans="1:7" x14ac:dyDescent="0.3">
      <c r="A416" s="4">
        <v>44291</v>
      </c>
      <c r="B416" t="s">
        <v>31</v>
      </c>
      <c r="C416" t="s">
        <v>39</v>
      </c>
      <c r="D416">
        <v>3</v>
      </c>
      <c r="E416" s="10">
        <f>VLOOKUP(B416,Table2[[SKU]:[Avg Price]],4,0)</f>
        <v>1045</v>
      </c>
      <c r="F416" s="10">
        <f>Table4[[#This Row],[price per unit]]*Table4[[#This Row],[Sales in unit]]</f>
        <v>3135</v>
      </c>
      <c r="G416" t="str">
        <f>TEXT(Table4[[#This Row],[Date]],"dddd")</f>
        <v>Monday</v>
      </c>
    </row>
    <row r="417" spans="1:7" x14ac:dyDescent="0.3">
      <c r="A417" s="4">
        <v>44291</v>
      </c>
      <c r="B417" t="s">
        <v>32</v>
      </c>
      <c r="C417" t="s">
        <v>39</v>
      </c>
      <c r="D417">
        <v>0</v>
      </c>
      <c r="E417" s="10">
        <f>VLOOKUP(B417,Table2[[SKU]:[Avg Price]],4,0)</f>
        <v>1186</v>
      </c>
      <c r="F417" s="10">
        <f>Table4[[#This Row],[price per unit]]*Table4[[#This Row],[Sales in unit]]</f>
        <v>0</v>
      </c>
      <c r="G417" t="str">
        <f>TEXT(Table4[[#This Row],[Date]],"dddd")</f>
        <v>Monday</v>
      </c>
    </row>
    <row r="418" spans="1:7" x14ac:dyDescent="0.3">
      <c r="A418" s="4">
        <v>44291</v>
      </c>
      <c r="B418" t="s">
        <v>33</v>
      </c>
      <c r="C418" t="s">
        <v>39</v>
      </c>
      <c r="D418">
        <v>0</v>
      </c>
      <c r="E418" s="10">
        <f>VLOOKUP(B418,Table2[[SKU]:[Avg Price]],4,0)</f>
        <v>374</v>
      </c>
      <c r="F418" s="10">
        <f>Table4[[#This Row],[price per unit]]*Table4[[#This Row],[Sales in unit]]</f>
        <v>0</v>
      </c>
      <c r="G418" t="str">
        <f>TEXT(Table4[[#This Row],[Date]],"dddd")</f>
        <v>Monday</v>
      </c>
    </row>
    <row r="419" spans="1:7" x14ac:dyDescent="0.3">
      <c r="A419" s="4">
        <v>44291</v>
      </c>
      <c r="B419" t="s">
        <v>34</v>
      </c>
      <c r="C419" t="s">
        <v>39</v>
      </c>
      <c r="D419">
        <v>0</v>
      </c>
      <c r="E419" s="10">
        <f>VLOOKUP(B419,Table2[[SKU]:[Avg Price]],4,0)</f>
        <v>1500</v>
      </c>
      <c r="F419" s="10">
        <f>Table4[[#This Row],[price per unit]]*Table4[[#This Row],[Sales in unit]]</f>
        <v>0</v>
      </c>
      <c r="G419" t="str">
        <f>TEXT(Table4[[#This Row],[Date]],"dddd")</f>
        <v>Monday</v>
      </c>
    </row>
    <row r="420" spans="1:7" x14ac:dyDescent="0.3">
      <c r="A420" s="4">
        <v>44291</v>
      </c>
      <c r="B420" t="s">
        <v>35</v>
      </c>
      <c r="C420" t="s">
        <v>39</v>
      </c>
      <c r="D420">
        <v>0</v>
      </c>
      <c r="E420" s="10">
        <f>VLOOKUP(B420,Table2[[SKU]:[Avg Price]],4,0)</f>
        <v>1800</v>
      </c>
      <c r="F420" s="10">
        <f>Table4[[#This Row],[price per unit]]*Table4[[#This Row],[Sales in unit]]</f>
        <v>0</v>
      </c>
      <c r="G420" t="str">
        <f>TEXT(Table4[[#This Row],[Date]],"dddd")</f>
        <v>Monday</v>
      </c>
    </row>
    <row r="421" spans="1:7" x14ac:dyDescent="0.3">
      <c r="A421" s="4">
        <v>44291</v>
      </c>
      <c r="B421" t="s">
        <v>36</v>
      </c>
      <c r="C421" t="s">
        <v>39</v>
      </c>
      <c r="D421">
        <v>0</v>
      </c>
      <c r="E421" s="10">
        <f>VLOOKUP(B421,Table2[[SKU]:[Avg Price]],4,0)</f>
        <v>1477</v>
      </c>
      <c r="F421" s="10">
        <f>Table4[[#This Row],[price per unit]]*Table4[[#This Row],[Sales in unit]]</f>
        <v>0</v>
      </c>
      <c r="G421" t="str">
        <f>TEXT(Table4[[#This Row],[Date]],"dddd")</f>
        <v>Monday</v>
      </c>
    </row>
    <row r="422" spans="1:7" x14ac:dyDescent="0.3">
      <c r="A422" s="4">
        <v>44291</v>
      </c>
      <c r="B422" t="s">
        <v>5</v>
      </c>
      <c r="C422" t="s">
        <v>40</v>
      </c>
      <c r="D422">
        <v>2</v>
      </c>
      <c r="E422" s="10">
        <f>VLOOKUP(B422,Table2[[SKU]:[Avg Price]],4,0)</f>
        <v>210</v>
      </c>
      <c r="F422" s="10">
        <f>Table4[[#This Row],[price per unit]]*Table4[[#This Row],[Sales in unit]]</f>
        <v>420</v>
      </c>
      <c r="G422" t="str">
        <f>TEXT(Table4[[#This Row],[Date]],"dddd")</f>
        <v>Monday</v>
      </c>
    </row>
    <row r="423" spans="1:7" x14ac:dyDescent="0.3">
      <c r="A423" s="4">
        <v>44291</v>
      </c>
      <c r="B423" t="s">
        <v>6</v>
      </c>
      <c r="C423" t="s">
        <v>40</v>
      </c>
      <c r="D423">
        <v>5</v>
      </c>
      <c r="E423" s="10">
        <f>VLOOKUP(B423,Table2[[SKU]:[Avg Price]],4,0)</f>
        <v>199</v>
      </c>
      <c r="F423" s="10">
        <f>Table4[[#This Row],[price per unit]]*Table4[[#This Row],[Sales in unit]]</f>
        <v>995</v>
      </c>
      <c r="G423" t="str">
        <f>TEXT(Table4[[#This Row],[Date]],"dddd")</f>
        <v>Monday</v>
      </c>
    </row>
    <row r="424" spans="1:7" x14ac:dyDescent="0.3">
      <c r="A424" s="4">
        <v>44291</v>
      </c>
      <c r="B424" t="s">
        <v>7</v>
      </c>
      <c r="C424" t="s">
        <v>40</v>
      </c>
      <c r="D424">
        <v>4</v>
      </c>
      <c r="E424" s="10">
        <f>VLOOKUP(B424,Table2[[SKU]:[Avg Price]],4,0)</f>
        <v>322</v>
      </c>
      <c r="F424" s="10">
        <f>Table4[[#This Row],[price per unit]]*Table4[[#This Row],[Sales in unit]]</f>
        <v>1288</v>
      </c>
      <c r="G424" t="str">
        <f>TEXT(Table4[[#This Row],[Date]],"dddd")</f>
        <v>Monday</v>
      </c>
    </row>
    <row r="425" spans="1:7" x14ac:dyDescent="0.3">
      <c r="A425" s="4">
        <v>44291</v>
      </c>
      <c r="B425" t="s">
        <v>8</v>
      </c>
      <c r="C425" t="s">
        <v>40</v>
      </c>
      <c r="D425">
        <v>2</v>
      </c>
      <c r="E425" s="10">
        <f>VLOOKUP(B425,Table2[[SKU]:[Avg Price]],4,0)</f>
        <v>161</v>
      </c>
      <c r="F425" s="10">
        <f>Table4[[#This Row],[price per unit]]*Table4[[#This Row],[Sales in unit]]</f>
        <v>322</v>
      </c>
      <c r="G425" t="str">
        <f>TEXT(Table4[[#This Row],[Date]],"dddd")</f>
        <v>Monday</v>
      </c>
    </row>
    <row r="426" spans="1:7" x14ac:dyDescent="0.3">
      <c r="A426" s="4">
        <v>44291</v>
      </c>
      <c r="B426" t="s">
        <v>9</v>
      </c>
      <c r="C426" t="s">
        <v>40</v>
      </c>
      <c r="D426">
        <v>2</v>
      </c>
      <c r="E426" s="10">
        <f>VLOOKUP(B426,Table2[[SKU]:[Avg Price]],4,0)</f>
        <v>109</v>
      </c>
      <c r="F426" s="10">
        <f>Table4[[#This Row],[price per unit]]*Table4[[#This Row],[Sales in unit]]</f>
        <v>218</v>
      </c>
      <c r="G426" t="str">
        <f>TEXT(Table4[[#This Row],[Date]],"dddd")</f>
        <v>Monday</v>
      </c>
    </row>
    <row r="427" spans="1:7" x14ac:dyDescent="0.3">
      <c r="A427" s="4">
        <v>44291</v>
      </c>
      <c r="B427" t="s">
        <v>10</v>
      </c>
      <c r="C427" t="s">
        <v>40</v>
      </c>
      <c r="D427">
        <v>2</v>
      </c>
      <c r="E427" s="10">
        <f>VLOOKUP(B427,Table2[[SKU]:[Avg Price]],4,0)</f>
        <v>122</v>
      </c>
      <c r="F427" s="10">
        <f>Table4[[#This Row],[price per unit]]*Table4[[#This Row],[Sales in unit]]</f>
        <v>244</v>
      </c>
      <c r="G427" t="str">
        <f>TEXT(Table4[[#This Row],[Date]],"dddd")</f>
        <v>Monday</v>
      </c>
    </row>
    <row r="428" spans="1:7" x14ac:dyDescent="0.3">
      <c r="A428" s="4">
        <v>44291</v>
      </c>
      <c r="B428" t="s">
        <v>11</v>
      </c>
      <c r="C428" t="s">
        <v>40</v>
      </c>
      <c r="D428">
        <v>2</v>
      </c>
      <c r="E428" s="10">
        <f>VLOOKUP(B428,Table2[[SKU]:[Avg Price]],4,0)</f>
        <v>96</v>
      </c>
      <c r="F428" s="10">
        <f>Table4[[#This Row],[price per unit]]*Table4[[#This Row],[Sales in unit]]</f>
        <v>192</v>
      </c>
      <c r="G428" t="str">
        <f>TEXT(Table4[[#This Row],[Date]],"dddd")</f>
        <v>Monday</v>
      </c>
    </row>
    <row r="429" spans="1:7" x14ac:dyDescent="0.3">
      <c r="A429" s="4">
        <v>44291</v>
      </c>
      <c r="B429" t="s">
        <v>12</v>
      </c>
      <c r="C429" t="s">
        <v>40</v>
      </c>
      <c r="D429">
        <v>2</v>
      </c>
      <c r="E429" s="10">
        <f>VLOOKUP(B429,Table2[[SKU]:[Avg Price]],4,0)</f>
        <v>73</v>
      </c>
      <c r="F429" s="10">
        <f>Table4[[#This Row],[price per unit]]*Table4[[#This Row],[Sales in unit]]</f>
        <v>146</v>
      </c>
      <c r="G429" t="str">
        <f>TEXT(Table4[[#This Row],[Date]],"dddd")</f>
        <v>Monday</v>
      </c>
    </row>
    <row r="430" spans="1:7" x14ac:dyDescent="0.3">
      <c r="A430" s="4">
        <v>44291</v>
      </c>
      <c r="B430" t="s">
        <v>14</v>
      </c>
      <c r="C430" t="s">
        <v>40</v>
      </c>
      <c r="D430">
        <v>1</v>
      </c>
      <c r="E430" s="10">
        <f>VLOOKUP(B430,Table2[[SKU]:[Avg Price]],4,0)</f>
        <v>225</v>
      </c>
      <c r="F430" s="10">
        <f>Table4[[#This Row],[price per unit]]*Table4[[#This Row],[Sales in unit]]</f>
        <v>225</v>
      </c>
      <c r="G430" t="str">
        <f>TEXT(Table4[[#This Row],[Date]],"dddd")</f>
        <v>Monday</v>
      </c>
    </row>
    <row r="431" spans="1:7" x14ac:dyDescent="0.3">
      <c r="A431" s="4">
        <v>44291</v>
      </c>
      <c r="B431" t="s">
        <v>16</v>
      </c>
      <c r="C431" t="s">
        <v>40</v>
      </c>
      <c r="D431">
        <v>1</v>
      </c>
      <c r="E431" s="10">
        <f>VLOOKUP(B431,Table2[[SKU]:[Avg Price]],4,0)</f>
        <v>559</v>
      </c>
      <c r="F431" s="10">
        <f>Table4[[#This Row],[price per unit]]*Table4[[#This Row],[Sales in unit]]</f>
        <v>559</v>
      </c>
      <c r="G431" t="str">
        <f>TEXT(Table4[[#This Row],[Date]],"dddd")</f>
        <v>Monday</v>
      </c>
    </row>
    <row r="432" spans="1:7" x14ac:dyDescent="0.3">
      <c r="A432" s="4">
        <v>44291</v>
      </c>
      <c r="B432" t="s">
        <v>17</v>
      </c>
      <c r="C432" t="s">
        <v>40</v>
      </c>
      <c r="D432">
        <v>14</v>
      </c>
      <c r="E432" s="10">
        <f>VLOOKUP(B432,Table2[[SKU]:[Avg Price]],4,0)</f>
        <v>3199</v>
      </c>
      <c r="F432" s="10">
        <f>Table4[[#This Row],[price per unit]]*Table4[[#This Row],[Sales in unit]]</f>
        <v>44786</v>
      </c>
      <c r="G432" t="str">
        <f>TEXT(Table4[[#This Row],[Date]],"dddd")</f>
        <v>Monday</v>
      </c>
    </row>
    <row r="433" spans="1:7" x14ac:dyDescent="0.3">
      <c r="A433" s="4">
        <v>44291</v>
      </c>
      <c r="B433" t="s">
        <v>18</v>
      </c>
      <c r="C433" t="s">
        <v>40</v>
      </c>
      <c r="D433">
        <v>6</v>
      </c>
      <c r="E433" s="10">
        <f>VLOOKUP(B433,Table2[[SKU]:[Avg Price]],4,0)</f>
        <v>371</v>
      </c>
      <c r="F433" s="10">
        <f>Table4[[#This Row],[price per unit]]*Table4[[#This Row],[Sales in unit]]</f>
        <v>2226</v>
      </c>
      <c r="G433" t="str">
        <f>TEXT(Table4[[#This Row],[Date]],"dddd")</f>
        <v>Monday</v>
      </c>
    </row>
    <row r="434" spans="1:7" x14ac:dyDescent="0.3">
      <c r="A434" s="4">
        <v>44291</v>
      </c>
      <c r="B434" t="s">
        <v>19</v>
      </c>
      <c r="C434" t="s">
        <v>40</v>
      </c>
      <c r="D434">
        <v>9</v>
      </c>
      <c r="E434" s="10">
        <f>VLOOKUP(B434,Table2[[SKU]:[Avg Price]],4,0)</f>
        <v>2300</v>
      </c>
      <c r="F434" s="10">
        <f>Table4[[#This Row],[price per unit]]*Table4[[#This Row],[Sales in unit]]</f>
        <v>20700</v>
      </c>
      <c r="G434" t="str">
        <f>TEXT(Table4[[#This Row],[Date]],"dddd")</f>
        <v>Monday</v>
      </c>
    </row>
    <row r="435" spans="1:7" x14ac:dyDescent="0.3">
      <c r="A435" s="4">
        <v>44291</v>
      </c>
      <c r="B435" t="s">
        <v>20</v>
      </c>
      <c r="C435" t="s">
        <v>40</v>
      </c>
      <c r="D435">
        <v>7</v>
      </c>
      <c r="E435" s="10">
        <f>VLOOKUP(B435,Table2[[SKU]:[Avg Price]],4,0)</f>
        <v>499</v>
      </c>
      <c r="F435" s="10">
        <f>Table4[[#This Row],[price per unit]]*Table4[[#This Row],[Sales in unit]]</f>
        <v>3493</v>
      </c>
      <c r="G435" t="str">
        <f>TEXT(Table4[[#This Row],[Date]],"dddd")</f>
        <v>Monday</v>
      </c>
    </row>
    <row r="436" spans="1:7" x14ac:dyDescent="0.3">
      <c r="A436" s="4">
        <v>44291</v>
      </c>
      <c r="B436" t="s">
        <v>21</v>
      </c>
      <c r="C436" t="s">
        <v>40</v>
      </c>
      <c r="D436">
        <v>3</v>
      </c>
      <c r="E436" s="10">
        <f>VLOOKUP(B436,Table2[[SKU]:[Avg Price]],4,0)</f>
        <v>299</v>
      </c>
      <c r="F436" s="10">
        <f>Table4[[#This Row],[price per unit]]*Table4[[#This Row],[Sales in unit]]</f>
        <v>897</v>
      </c>
      <c r="G436" t="str">
        <f>TEXT(Table4[[#This Row],[Date]],"dddd")</f>
        <v>Monday</v>
      </c>
    </row>
    <row r="437" spans="1:7" x14ac:dyDescent="0.3">
      <c r="A437" s="4">
        <v>44291</v>
      </c>
      <c r="B437" t="s">
        <v>22</v>
      </c>
      <c r="C437" t="s">
        <v>40</v>
      </c>
      <c r="D437">
        <v>3</v>
      </c>
      <c r="E437" s="10">
        <f>VLOOKUP(B437,Table2[[SKU]:[Avg Price]],4,0)</f>
        <v>901</v>
      </c>
      <c r="F437" s="10">
        <f>Table4[[#This Row],[price per unit]]*Table4[[#This Row],[Sales in unit]]</f>
        <v>2703</v>
      </c>
      <c r="G437" t="str">
        <f>TEXT(Table4[[#This Row],[Date]],"dddd")</f>
        <v>Monday</v>
      </c>
    </row>
    <row r="438" spans="1:7" x14ac:dyDescent="0.3">
      <c r="A438" s="4">
        <v>44291</v>
      </c>
      <c r="B438" t="s">
        <v>23</v>
      </c>
      <c r="C438" t="s">
        <v>40</v>
      </c>
      <c r="D438">
        <v>3</v>
      </c>
      <c r="E438" s="10">
        <f>VLOOKUP(B438,Table2[[SKU]:[Avg Price]],4,0)</f>
        <v>929</v>
      </c>
      <c r="F438" s="10">
        <f>Table4[[#This Row],[price per unit]]*Table4[[#This Row],[Sales in unit]]</f>
        <v>2787</v>
      </c>
      <c r="G438" t="str">
        <f>TEXT(Table4[[#This Row],[Date]],"dddd")</f>
        <v>Monday</v>
      </c>
    </row>
    <row r="439" spans="1:7" x14ac:dyDescent="0.3">
      <c r="A439" s="4">
        <v>44291</v>
      </c>
      <c r="B439" t="s">
        <v>24</v>
      </c>
      <c r="C439" t="s">
        <v>40</v>
      </c>
      <c r="D439">
        <v>1</v>
      </c>
      <c r="E439" s="10">
        <f>VLOOKUP(B439,Table2[[SKU]:[Avg Price]],4,0)</f>
        <v>1030</v>
      </c>
      <c r="F439" s="10">
        <f>Table4[[#This Row],[price per unit]]*Table4[[#This Row],[Sales in unit]]</f>
        <v>1030</v>
      </c>
      <c r="G439" t="str">
        <f>TEXT(Table4[[#This Row],[Date]],"dddd")</f>
        <v>Monday</v>
      </c>
    </row>
    <row r="440" spans="1:7" x14ac:dyDescent="0.3">
      <c r="A440" s="4">
        <v>44291</v>
      </c>
      <c r="B440" t="s">
        <v>25</v>
      </c>
      <c r="C440" t="s">
        <v>40</v>
      </c>
      <c r="D440">
        <v>1</v>
      </c>
      <c r="E440" s="10">
        <f>VLOOKUP(B440,Table2[[SKU]:[Avg Price]],4,0)</f>
        <v>1222</v>
      </c>
      <c r="F440" s="10">
        <f>Table4[[#This Row],[price per unit]]*Table4[[#This Row],[Sales in unit]]</f>
        <v>1222</v>
      </c>
      <c r="G440" t="str">
        <f>TEXT(Table4[[#This Row],[Date]],"dddd")</f>
        <v>Monday</v>
      </c>
    </row>
    <row r="441" spans="1:7" x14ac:dyDescent="0.3">
      <c r="A441" s="4">
        <v>44291</v>
      </c>
      <c r="B441" t="s">
        <v>26</v>
      </c>
      <c r="C441" t="s">
        <v>40</v>
      </c>
      <c r="D441">
        <v>1</v>
      </c>
      <c r="E441" s="10">
        <f>VLOOKUP(B441,Table2[[SKU]:[Avg Price]],4,0)</f>
        <v>649</v>
      </c>
      <c r="F441" s="10">
        <f>Table4[[#This Row],[price per unit]]*Table4[[#This Row],[Sales in unit]]</f>
        <v>649</v>
      </c>
      <c r="G441" t="str">
        <f>TEXT(Table4[[#This Row],[Date]],"dddd")</f>
        <v>Monday</v>
      </c>
    </row>
    <row r="442" spans="1:7" x14ac:dyDescent="0.3">
      <c r="A442" s="4">
        <v>44291</v>
      </c>
      <c r="B442" t="s">
        <v>27</v>
      </c>
      <c r="C442" t="s">
        <v>40</v>
      </c>
      <c r="D442">
        <v>13</v>
      </c>
      <c r="E442" s="10">
        <f>VLOOKUP(B442,Table2[[SKU]:[Avg Price]],4,0)</f>
        <v>1800</v>
      </c>
      <c r="F442" s="10">
        <f>Table4[[#This Row],[price per unit]]*Table4[[#This Row],[Sales in unit]]</f>
        <v>23400</v>
      </c>
      <c r="G442" t="str">
        <f>TEXT(Table4[[#This Row],[Date]],"dddd")</f>
        <v>Monday</v>
      </c>
    </row>
    <row r="443" spans="1:7" x14ac:dyDescent="0.3">
      <c r="A443" s="4">
        <v>44291</v>
      </c>
      <c r="B443" t="s">
        <v>28</v>
      </c>
      <c r="C443" t="s">
        <v>40</v>
      </c>
      <c r="D443">
        <v>2</v>
      </c>
      <c r="E443" s="10">
        <f>VLOOKUP(B443,Table2[[SKU]:[Avg Price]],4,0)</f>
        <v>345</v>
      </c>
      <c r="F443" s="10">
        <f>Table4[[#This Row],[price per unit]]*Table4[[#This Row],[Sales in unit]]</f>
        <v>690</v>
      </c>
      <c r="G443" t="str">
        <f>TEXT(Table4[[#This Row],[Date]],"dddd")</f>
        <v>Monday</v>
      </c>
    </row>
    <row r="444" spans="1:7" x14ac:dyDescent="0.3">
      <c r="A444" s="4">
        <v>44291</v>
      </c>
      <c r="B444" t="s">
        <v>29</v>
      </c>
      <c r="C444" t="s">
        <v>40</v>
      </c>
      <c r="D444">
        <v>1</v>
      </c>
      <c r="E444" s="10">
        <f>VLOOKUP(B444,Table2[[SKU]:[Avg Price]],4,0)</f>
        <v>350</v>
      </c>
      <c r="F444" s="10">
        <f>Table4[[#This Row],[price per unit]]*Table4[[#This Row],[Sales in unit]]</f>
        <v>350</v>
      </c>
      <c r="G444" t="str">
        <f>TEXT(Table4[[#This Row],[Date]],"dddd")</f>
        <v>Monday</v>
      </c>
    </row>
    <row r="445" spans="1:7" x14ac:dyDescent="0.3">
      <c r="A445" s="4">
        <v>44291</v>
      </c>
      <c r="B445" t="s">
        <v>30</v>
      </c>
      <c r="C445" t="s">
        <v>40</v>
      </c>
      <c r="D445">
        <v>4</v>
      </c>
      <c r="E445" s="10">
        <f>VLOOKUP(B445,Table2[[SKU]:[Avg Price]],4,0)</f>
        <v>1575</v>
      </c>
      <c r="F445" s="10">
        <f>Table4[[#This Row],[price per unit]]*Table4[[#This Row],[Sales in unit]]</f>
        <v>6300</v>
      </c>
      <c r="G445" t="str">
        <f>TEXT(Table4[[#This Row],[Date]],"dddd")</f>
        <v>Monday</v>
      </c>
    </row>
    <row r="446" spans="1:7" x14ac:dyDescent="0.3">
      <c r="A446" s="4">
        <v>44291</v>
      </c>
      <c r="B446" t="s">
        <v>31</v>
      </c>
      <c r="C446" t="s">
        <v>40</v>
      </c>
      <c r="D446">
        <v>3</v>
      </c>
      <c r="E446" s="10">
        <f>VLOOKUP(B446,Table2[[SKU]:[Avg Price]],4,0)</f>
        <v>1045</v>
      </c>
      <c r="F446" s="10">
        <f>Table4[[#This Row],[price per unit]]*Table4[[#This Row],[Sales in unit]]</f>
        <v>3135</v>
      </c>
      <c r="G446" t="str">
        <f>TEXT(Table4[[#This Row],[Date]],"dddd")</f>
        <v>Monday</v>
      </c>
    </row>
    <row r="447" spans="1:7" x14ac:dyDescent="0.3">
      <c r="A447" s="4">
        <v>44291</v>
      </c>
      <c r="B447" t="s">
        <v>32</v>
      </c>
      <c r="C447" t="s">
        <v>40</v>
      </c>
      <c r="D447">
        <v>3</v>
      </c>
      <c r="E447" s="10">
        <f>VLOOKUP(B447,Table2[[SKU]:[Avg Price]],4,0)</f>
        <v>1186</v>
      </c>
      <c r="F447" s="10">
        <f>Table4[[#This Row],[price per unit]]*Table4[[#This Row],[Sales in unit]]</f>
        <v>3558</v>
      </c>
      <c r="G447" t="str">
        <f>TEXT(Table4[[#This Row],[Date]],"dddd")</f>
        <v>Monday</v>
      </c>
    </row>
    <row r="448" spans="1:7" x14ac:dyDescent="0.3">
      <c r="A448" s="4">
        <v>44291</v>
      </c>
      <c r="B448" t="s">
        <v>33</v>
      </c>
      <c r="C448" t="s">
        <v>40</v>
      </c>
      <c r="D448">
        <v>3</v>
      </c>
      <c r="E448" s="10">
        <f>VLOOKUP(B448,Table2[[SKU]:[Avg Price]],4,0)</f>
        <v>374</v>
      </c>
      <c r="F448" s="10">
        <f>Table4[[#This Row],[price per unit]]*Table4[[#This Row],[Sales in unit]]</f>
        <v>1122</v>
      </c>
      <c r="G448" t="str">
        <f>TEXT(Table4[[#This Row],[Date]],"dddd")</f>
        <v>Monday</v>
      </c>
    </row>
    <row r="449" spans="1:7" x14ac:dyDescent="0.3">
      <c r="A449" s="4">
        <v>44291</v>
      </c>
      <c r="B449" t="s">
        <v>34</v>
      </c>
      <c r="C449" t="s">
        <v>40</v>
      </c>
      <c r="D449">
        <v>1</v>
      </c>
      <c r="E449" s="10">
        <f>VLOOKUP(B449,Table2[[SKU]:[Avg Price]],4,0)</f>
        <v>1500</v>
      </c>
      <c r="F449" s="10">
        <f>Table4[[#This Row],[price per unit]]*Table4[[#This Row],[Sales in unit]]</f>
        <v>1500</v>
      </c>
      <c r="G449" t="str">
        <f>TEXT(Table4[[#This Row],[Date]],"dddd")</f>
        <v>Monday</v>
      </c>
    </row>
    <row r="450" spans="1:7" x14ac:dyDescent="0.3">
      <c r="A450" s="4">
        <v>44291</v>
      </c>
      <c r="B450" t="s">
        <v>35</v>
      </c>
      <c r="C450" t="s">
        <v>40</v>
      </c>
      <c r="D450">
        <v>2</v>
      </c>
      <c r="E450" s="10">
        <f>VLOOKUP(B450,Table2[[SKU]:[Avg Price]],4,0)</f>
        <v>1800</v>
      </c>
      <c r="F450" s="10">
        <f>Table4[[#This Row],[price per unit]]*Table4[[#This Row],[Sales in unit]]</f>
        <v>3600</v>
      </c>
      <c r="G450" t="str">
        <f>TEXT(Table4[[#This Row],[Date]],"dddd")</f>
        <v>Monday</v>
      </c>
    </row>
    <row r="451" spans="1:7" x14ac:dyDescent="0.3">
      <c r="A451" s="4">
        <v>44291</v>
      </c>
      <c r="B451" t="s">
        <v>36</v>
      </c>
      <c r="C451" t="s">
        <v>40</v>
      </c>
      <c r="D451">
        <v>0</v>
      </c>
      <c r="E451" s="10">
        <f>VLOOKUP(B451,Table2[[SKU]:[Avg Price]],4,0)</f>
        <v>1477</v>
      </c>
      <c r="F451" s="10">
        <f>Table4[[#This Row],[price per unit]]*Table4[[#This Row],[Sales in unit]]</f>
        <v>0</v>
      </c>
      <c r="G451" t="str">
        <f>TEXT(Table4[[#This Row],[Date]],"dddd")</f>
        <v>Monday</v>
      </c>
    </row>
    <row r="452" spans="1:7" x14ac:dyDescent="0.3">
      <c r="A452" s="4">
        <v>44292</v>
      </c>
      <c r="B452" t="s">
        <v>5</v>
      </c>
      <c r="C452" t="s">
        <v>38</v>
      </c>
      <c r="D452">
        <v>35</v>
      </c>
      <c r="E452" s="10">
        <f>VLOOKUP(B452,Table2[[SKU]:[Avg Price]],4,0)</f>
        <v>210</v>
      </c>
      <c r="F452" s="10">
        <f>Table4[[#This Row],[price per unit]]*Table4[[#This Row],[Sales in unit]]</f>
        <v>7350</v>
      </c>
      <c r="G452" t="str">
        <f>TEXT(Table4[[#This Row],[Date]],"dddd")</f>
        <v>Tuesday</v>
      </c>
    </row>
    <row r="453" spans="1:7" x14ac:dyDescent="0.3">
      <c r="A453" s="4">
        <v>44292</v>
      </c>
      <c r="B453" t="s">
        <v>6</v>
      </c>
      <c r="C453" t="s">
        <v>38</v>
      </c>
      <c r="D453">
        <v>17</v>
      </c>
      <c r="E453" s="10">
        <f>VLOOKUP(B453,Table2[[SKU]:[Avg Price]],4,0)</f>
        <v>199</v>
      </c>
      <c r="F453" s="10">
        <f>Table4[[#This Row],[price per unit]]*Table4[[#This Row],[Sales in unit]]</f>
        <v>3383</v>
      </c>
      <c r="G453" t="str">
        <f>TEXT(Table4[[#This Row],[Date]],"dddd")</f>
        <v>Tuesday</v>
      </c>
    </row>
    <row r="454" spans="1:7" x14ac:dyDescent="0.3">
      <c r="A454" s="4">
        <v>44292</v>
      </c>
      <c r="B454" t="s">
        <v>7</v>
      </c>
      <c r="C454" t="s">
        <v>38</v>
      </c>
      <c r="D454">
        <v>12</v>
      </c>
      <c r="E454" s="10">
        <f>VLOOKUP(B454,Table2[[SKU]:[Avg Price]],4,0)</f>
        <v>322</v>
      </c>
      <c r="F454" s="10">
        <f>Table4[[#This Row],[price per unit]]*Table4[[#This Row],[Sales in unit]]</f>
        <v>3864</v>
      </c>
      <c r="G454" t="str">
        <f>TEXT(Table4[[#This Row],[Date]],"dddd")</f>
        <v>Tuesday</v>
      </c>
    </row>
    <row r="455" spans="1:7" x14ac:dyDescent="0.3">
      <c r="A455" s="4">
        <v>44292</v>
      </c>
      <c r="B455" t="s">
        <v>8</v>
      </c>
      <c r="C455" t="s">
        <v>38</v>
      </c>
      <c r="D455">
        <v>7</v>
      </c>
      <c r="E455" s="10">
        <f>VLOOKUP(B455,Table2[[SKU]:[Avg Price]],4,0)</f>
        <v>161</v>
      </c>
      <c r="F455" s="10">
        <f>Table4[[#This Row],[price per unit]]*Table4[[#This Row],[Sales in unit]]</f>
        <v>1127</v>
      </c>
      <c r="G455" t="str">
        <f>TEXT(Table4[[#This Row],[Date]],"dddd")</f>
        <v>Tuesday</v>
      </c>
    </row>
    <row r="456" spans="1:7" x14ac:dyDescent="0.3">
      <c r="A456" s="4">
        <v>44292</v>
      </c>
      <c r="B456" t="s">
        <v>9</v>
      </c>
      <c r="C456" t="s">
        <v>38</v>
      </c>
      <c r="D456">
        <v>4</v>
      </c>
      <c r="E456" s="10">
        <f>VLOOKUP(B456,Table2[[SKU]:[Avg Price]],4,0)</f>
        <v>109</v>
      </c>
      <c r="F456" s="10">
        <f>Table4[[#This Row],[price per unit]]*Table4[[#This Row],[Sales in unit]]</f>
        <v>436</v>
      </c>
      <c r="G456" t="str">
        <f>TEXT(Table4[[#This Row],[Date]],"dddd")</f>
        <v>Tuesday</v>
      </c>
    </row>
    <row r="457" spans="1:7" x14ac:dyDescent="0.3">
      <c r="A457" s="4">
        <v>44292</v>
      </c>
      <c r="B457" t="s">
        <v>10</v>
      </c>
      <c r="C457" t="s">
        <v>38</v>
      </c>
      <c r="D457">
        <v>6</v>
      </c>
      <c r="E457" s="10">
        <f>VLOOKUP(B457,Table2[[SKU]:[Avg Price]],4,0)</f>
        <v>122</v>
      </c>
      <c r="F457" s="10">
        <f>Table4[[#This Row],[price per unit]]*Table4[[#This Row],[Sales in unit]]</f>
        <v>732</v>
      </c>
      <c r="G457" t="str">
        <f>TEXT(Table4[[#This Row],[Date]],"dddd")</f>
        <v>Tuesday</v>
      </c>
    </row>
    <row r="458" spans="1:7" x14ac:dyDescent="0.3">
      <c r="A458" s="4">
        <v>44292</v>
      </c>
      <c r="B458" t="s">
        <v>11</v>
      </c>
      <c r="C458" t="s">
        <v>38</v>
      </c>
      <c r="D458">
        <v>3</v>
      </c>
      <c r="E458" s="10">
        <f>VLOOKUP(B458,Table2[[SKU]:[Avg Price]],4,0)</f>
        <v>96</v>
      </c>
      <c r="F458" s="10">
        <f>Table4[[#This Row],[price per unit]]*Table4[[#This Row],[Sales in unit]]</f>
        <v>288</v>
      </c>
      <c r="G458" t="str">
        <f>TEXT(Table4[[#This Row],[Date]],"dddd")</f>
        <v>Tuesday</v>
      </c>
    </row>
    <row r="459" spans="1:7" x14ac:dyDescent="0.3">
      <c r="A459" s="4">
        <v>44292</v>
      </c>
      <c r="B459" t="s">
        <v>12</v>
      </c>
      <c r="C459" t="s">
        <v>38</v>
      </c>
      <c r="D459">
        <v>2</v>
      </c>
      <c r="E459" s="10">
        <f>VLOOKUP(B459,Table2[[SKU]:[Avg Price]],4,0)</f>
        <v>73</v>
      </c>
      <c r="F459" s="10">
        <f>Table4[[#This Row],[price per unit]]*Table4[[#This Row],[Sales in unit]]</f>
        <v>146</v>
      </c>
      <c r="G459" t="str">
        <f>TEXT(Table4[[#This Row],[Date]],"dddd")</f>
        <v>Tuesday</v>
      </c>
    </row>
    <row r="460" spans="1:7" x14ac:dyDescent="0.3">
      <c r="A460" s="4">
        <v>44292</v>
      </c>
      <c r="B460" t="s">
        <v>14</v>
      </c>
      <c r="C460" t="s">
        <v>38</v>
      </c>
      <c r="D460">
        <v>1</v>
      </c>
      <c r="E460" s="10">
        <f>VLOOKUP(B460,Table2[[SKU]:[Avg Price]],4,0)</f>
        <v>225</v>
      </c>
      <c r="F460" s="10">
        <f>Table4[[#This Row],[price per unit]]*Table4[[#This Row],[Sales in unit]]</f>
        <v>225</v>
      </c>
      <c r="G460" t="str">
        <f>TEXT(Table4[[#This Row],[Date]],"dddd")</f>
        <v>Tuesday</v>
      </c>
    </row>
    <row r="461" spans="1:7" x14ac:dyDescent="0.3">
      <c r="A461" s="4">
        <v>44292</v>
      </c>
      <c r="B461" t="s">
        <v>16</v>
      </c>
      <c r="C461" t="s">
        <v>38</v>
      </c>
      <c r="D461">
        <v>1</v>
      </c>
      <c r="E461" s="10">
        <f>VLOOKUP(B461,Table2[[SKU]:[Avg Price]],4,0)</f>
        <v>559</v>
      </c>
      <c r="F461" s="10">
        <f>Table4[[#This Row],[price per unit]]*Table4[[#This Row],[Sales in unit]]</f>
        <v>559</v>
      </c>
      <c r="G461" t="str">
        <f>TEXT(Table4[[#This Row],[Date]],"dddd")</f>
        <v>Tuesday</v>
      </c>
    </row>
    <row r="462" spans="1:7" x14ac:dyDescent="0.3">
      <c r="A462" s="4">
        <v>44292</v>
      </c>
      <c r="B462" t="s">
        <v>17</v>
      </c>
      <c r="C462" t="s">
        <v>38</v>
      </c>
      <c r="D462">
        <v>30</v>
      </c>
      <c r="E462" s="10">
        <f>VLOOKUP(B462,Table2[[SKU]:[Avg Price]],4,0)</f>
        <v>3199</v>
      </c>
      <c r="F462" s="10">
        <f>Table4[[#This Row],[price per unit]]*Table4[[#This Row],[Sales in unit]]</f>
        <v>95970</v>
      </c>
      <c r="G462" t="str">
        <f>TEXT(Table4[[#This Row],[Date]],"dddd")</f>
        <v>Tuesday</v>
      </c>
    </row>
    <row r="463" spans="1:7" x14ac:dyDescent="0.3">
      <c r="A463" s="4">
        <v>44292</v>
      </c>
      <c r="B463" t="s">
        <v>18</v>
      </c>
      <c r="C463" t="s">
        <v>38</v>
      </c>
      <c r="D463">
        <v>16</v>
      </c>
      <c r="E463" s="10">
        <f>VLOOKUP(B463,Table2[[SKU]:[Avg Price]],4,0)</f>
        <v>371</v>
      </c>
      <c r="F463" s="10">
        <f>Table4[[#This Row],[price per unit]]*Table4[[#This Row],[Sales in unit]]</f>
        <v>5936</v>
      </c>
      <c r="G463" t="str">
        <f>TEXT(Table4[[#This Row],[Date]],"dddd")</f>
        <v>Tuesday</v>
      </c>
    </row>
    <row r="464" spans="1:7" x14ac:dyDescent="0.3">
      <c r="A464" s="4">
        <v>44292</v>
      </c>
      <c r="B464" t="s">
        <v>19</v>
      </c>
      <c r="C464" t="s">
        <v>38</v>
      </c>
      <c r="D464">
        <v>10</v>
      </c>
      <c r="E464" s="10">
        <f>VLOOKUP(B464,Table2[[SKU]:[Avg Price]],4,0)</f>
        <v>2300</v>
      </c>
      <c r="F464" s="10">
        <f>Table4[[#This Row],[price per unit]]*Table4[[#This Row],[Sales in unit]]</f>
        <v>23000</v>
      </c>
      <c r="G464" t="str">
        <f>TEXT(Table4[[#This Row],[Date]],"dddd")</f>
        <v>Tuesday</v>
      </c>
    </row>
    <row r="465" spans="1:7" x14ac:dyDescent="0.3">
      <c r="A465" s="4">
        <v>44292</v>
      </c>
      <c r="B465" t="s">
        <v>20</v>
      </c>
      <c r="C465" t="s">
        <v>38</v>
      </c>
      <c r="D465">
        <v>7</v>
      </c>
      <c r="E465" s="10">
        <f>VLOOKUP(B465,Table2[[SKU]:[Avg Price]],4,0)</f>
        <v>499</v>
      </c>
      <c r="F465" s="10">
        <f>Table4[[#This Row],[price per unit]]*Table4[[#This Row],[Sales in unit]]</f>
        <v>3493</v>
      </c>
      <c r="G465" t="str">
        <f>TEXT(Table4[[#This Row],[Date]],"dddd")</f>
        <v>Tuesday</v>
      </c>
    </row>
    <row r="466" spans="1:7" x14ac:dyDescent="0.3">
      <c r="A466" s="4">
        <v>44292</v>
      </c>
      <c r="B466" t="s">
        <v>21</v>
      </c>
      <c r="C466" t="s">
        <v>38</v>
      </c>
      <c r="D466">
        <v>6</v>
      </c>
      <c r="E466" s="10">
        <f>VLOOKUP(B466,Table2[[SKU]:[Avg Price]],4,0)</f>
        <v>299</v>
      </c>
      <c r="F466" s="10">
        <f>Table4[[#This Row],[price per unit]]*Table4[[#This Row],[Sales in unit]]</f>
        <v>1794</v>
      </c>
      <c r="G466" t="str">
        <f>TEXT(Table4[[#This Row],[Date]],"dddd")</f>
        <v>Tuesday</v>
      </c>
    </row>
    <row r="467" spans="1:7" x14ac:dyDescent="0.3">
      <c r="A467" s="4">
        <v>44292</v>
      </c>
      <c r="B467" t="s">
        <v>22</v>
      </c>
      <c r="C467" t="s">
        <v>38</v>
      </c>
      <c r="D467">
        <v>3</v>
      </c>
      <c r="E467" s="10">
        <f>VLOOKUP(B467,Table2[[SKU]:[Avg Price]],4,0)</f>
        <v>901</v>
      </c>
      <c r="F467" s="10">
        <f>Table4[[#This Row],[price per unit]]*Table4[[#This Row],[Sales in unit]]</f>
        <v>2703</v>
      </c>
      <c r="G467" t="str">
        <f>TEXT(Table4[[#This Row],[Date]],"dddd")</f>
        <v>Tuesday</v>
      </c>
    </row>
    <row r="468" spans="1:7" x14ac:dyDescent="0.3">
      <c r="A468" s="4">
        <v>44292</v>
      </c>
      <c r="B468" t="s">
        <v>23</v>
      </c>
      <c r="C468" t="s">
        <v>38</v>
      </c>
      <c r="D468">
        <v>4</v>
      </c>
      <c r="E468" s="10">
        <f>VLOOKUP(B468,Table2[[SKU]:[Avg Price]],4,0)</f>
        <v>929</v>
      </c>
      <c r="F468" s="10">
        <f>Table4[[#This Row],[price per unit]]*Table4[[#This Row],[Sales in unit]]</f>
        <v>3716</v>
      </c>
      <c r="G468" t="str">
        <f>TEXT(Table4[[#This Row],[Date]],"dddd")</f>
        <v>Tuesday</v>
      </c>
    </row>
    <row r="469" spans="1:7" x14ac:dyDescent="0.3">
      <c r="A469" s="4">
        <v>44292</v>
      </c>
      <c r="B469" t="s">
        <v>24</v>
      </c>
      <c r="C469" t="s">
        <v>38</v>
      </c>
      <c r="D469">
        <v>0</v>
      </c>
      <c r="E469" s="10">
        <f>VLOOKUP(B469,Table2[[SKU]:[Avg Price]],4,0)</f>
        <v>1030</v>
      </c>
      <c r="F469" s="10">
        <f>Table4[[#This Row],[price per unit]]*Table4[[#This Row],[Sales in unit]]</f>
        <v>0</v>
      </c>
      <c r="G469" t="str">
        <f>TEXT(Table4[[#This Row],[Date]],"dddd")</f>
        <v>Tuesday</v>
      </c>
    </row>
    <row r="470" spans="1:7" x14ac:dyDescent="0.3">
      <c r="A470" s="4">
        <v>44292</v>
      </c>
      <c r="B470" t="s">
        <v>25</v>
      </c>
      <c r="C470" t="s">
        <v>38</v>
      </c>
      <c r="D470">
        <v>0</v>
      </c>
      <c r="E470" s="10">
        <f>VLOOKUP(B470,Table2[[SKU]:[Avg Price]],4,0)</f>
        <v>1222</v>
      </c>
      <c r="F470" s="10">
        <f>Table4[[#This Row],[price per unit]]*Table4[[#This Row],[Sales in unit]]</f>
        <v>0</v>
      </c>
      <c r="G470" t="str">
        <f>TEXT(Table4[[#This Row],[Date]],"dddd")</f>
        <v>Tuesday</v>
      </c>
    </row>
    <row r="471" spans="1:7" x14ac:dyDescent="0.3">
      <c r="A471" s="4">
        <v>44292</v>
      </c>
      <c r="B471" t="s">
        <v>26</v>
      </c>
      <c r="C471" t="s">
        <v>38</v>
      </c>
      <c r="D471">
        <v>2</v>
      </c>
      <c r="E471" s="10">
        <f>VLOOKUP(B471,Table2[[SKU]:[Avg Price]],4,0)</f>
        <v>649</v>
      </c>
      <c r="F471" s="10">
        <f>Table4[[#This Row],[price per unit]]*Table4[[#This Row],[Sales in unit]]</f>
        <v>1298</v>
      </c>
      <c r="G471" t="str">
        <f>TEXT(Table4[[#This Row],[Date]],"dddd")</f>
        <v>Tuesday</v>
      </c>
    </row>
    <row r="472" spans="1:7" x14ac:dyDescent="0.3">
      <c r="A472" s="4">
        <v>44292</v>
      </c>
      <c r="B472" t="s">
        <v>27</v>
      </c>
      <c r="C472" t="s">
        <v>38</v>
      </c>
      <c r="D472">
        <v>33</v>
      </c>
      <c r="E472" s="10">
        <f>VLOOKUP(B472,Table2[[SKU]:[Avg Price]],4,0)</f>
        <v>1800</v>
      </c>
      <c r="F472" s="10">
        <f>Table4[[#This Row],[price per unit]]*Table4[[#This Row],[Sales in unit]]</f>
        <v>59400</v>
      </c>
      <c r="G472" t="str">
        <f>TEXT(Table4[[#This Row],[Date]],"dddd")</f>
        <v>Tuesday</v>
      </c>
    </row>
    <row r="473" spans="1:7" x14ac:dyDescent="0.3">
      <c r="A473" s="4">
        <v>44292</v>
      </c>
      <c r="B473" t="s">
        <v>28</v>
      </c>
      <c r="C473" t="s">
        <v>38</v>
      </c>
      <c r="D473">
        <v>19</v>
      </c>
      <c r="E473" s="10">
        <f>VLOOKUP(B473,Table2[[SKU]:[Avg Price]],4,0)</f>
        <v>345</v>
      </c>
      <c r="F473" s="10">
        <f>Table4[[#This Row],[price per unit]]*Table4[[#This Row],[Sales in unit]]</f>
        <v>6555</v>
      </c>
      <c r="G473" t="str">
        <f>TEXT(Table4[[#This Row],[Date]],"dddd")</f>
        <v>Tuesday</v>
      </c>
    </row>
    <row r="474" spans="1:7" x14ac:dyDescent="0.3">
      <c r="A474" s="4">
        <v>44292</v>
      </c>
      <c r="B474" t="s">
        <v>29</v>
      </c>
      <c r="C474" t="s">
        <v>38</v>
      </c>
      <c r="D474">
        <v>9</v>
      </c>
      <c r="E474" s="10">
        <f>VLOOKUP(B474,Table2[[SKU]:[Avg Price]],4,0)</f>
        <v>350</v>
      </c>
      <c r="F474" s="10">
        <f>Table4[[#This Row],[price per unit]]*Table4[[#This Row],[Sales in unit]]</f>
        <v>3150</v>
      </c>
      <c r="G474" t="str">
        <f>TEXT(Table4[[#This Row],[Date]],"dddd")</f>
        <v>Tuesday</v>
      </c>
    </row>
    <row r="475" spans="1:7" x14ac:dyDescent="0.3">
      <c r="A475" s="4">
        <v>44292</v>
      </c>
      <c r="B475" t="s">
        <v>30</v>
      </c>
      <c r="C475" t="s">
        <v>38</v>
      </c>
      <c r="D475">
        <v>8</v>
      </c>
      <c r="E475" s="10">
        <f>VLOOKUP(B475,Table2[[SKU]:[Avg Price]],4,0)</f>
        <v>1575</v>
      </c>
      <c r="F475" s="10">
        <f>Table4[[#This Row],[price per unit]]*Table4[[#This Row],[Sales in unit]]</f>
        <v>12600</v>
      </c>
      <c r="G475" t="str">
        <f>TEXT(Table4[[#This Row],[Date]],"dddd")</f>
        <v>Tuesday</v>
      </c>
    </row>
    <row r="476" spans="1:7" x14ac:dyDescent="0.3">
      <c r="A476" s="4">
        <v>44292</v>
      </c>
      <c r="B476" t="s">
        <v>31</v>
      </c>
      <c r="C476" t="s">
        <v>38</v>
      </c>
      <c r="D476">
        <v>5</v>
      </c>
      <c r="E476" s="10">
        <f>VLOOKUP(B476,Table2[[SKU]:[Avg Price]],4,0)</f>
        <v>1045</v>
      </c>
      <c r="F476" s="10">
        <f>Table4[[#This Row],[price per unit]]*Table4[[#This Row],[Sales in unit]]</f>
        <v>5225</v>
      </c>
      <c r="G476" t="str">
        <f>TEXT(Table4[[#This Row],[Date]],"dddd")</f>
        <v>Tuesday</v>
      </c>
    </row>
    <row r="477" spans="1:7" x14ac:dyDescent="0.3">
      <c r="A477" s="4">
        <v>44292</v>
      </c>
      <c r="B477" t="s">
        <v>32</v>
      </c>
      <c r="C477" t="s">
        <v>38</v>
      </c>
      <c r="D477">
        <v>2</v>
      </c>
      <c r="E477" s="10">
        <f>VLOOKUP(B477,Table2[[SKU]:[Avg Price]],4,0)</f>
        <v>1186</v>
      </c>
      <c r="F477" s="10">
        <f>Table4[[#This Row],[price per unit]]*Table4[[#This Row],[Sales in unit]]</f>
        <v>2372</v>
      </c>
      <c r="G477" t="str">
        <f>TEXT(Table4[[#This Row],[Date]],"dddd")</f>
        <v>Tuesday</v>
      </c>
    </row>
    <row r="478" spans="1:7" x14ac:dyDescent="0.3">
      <c r="A478" s="4">
        <v>44292</v>
      </c>
      <c r="B478" t="s">
        <v>33</v>
      </c>
      <c r="C478" t="s">
        <v>38</v>
      </c>
      <c r="D478">
        <v>3</v>
      </c>
      <c r="E478" s="10">
        <f>VLOOKUP(B478,Table2[[SKU]:[Avg Price]],4,0)</f>
        <v>374</v>
      </c>
      <c r="F478" s="10">
        <f>Table4[[#This Row],[price per unit]]*Table4[[#This Row],[Sales in unit]]</f>
        <v>1122</v>
      </c>
      <c r="G478" t="str">
        <f>TEXT(Table4[[#This Row],[Date]],"dddd")</f>
        <v>Tuesday</v>
      </c>
    </row>
    <row r="479" spans="1:7" x14ac:dyDescent="0.3">
      <c r="A479" s="4">
        <v>44292</v>
      </c>
      <c r="B479" t="s">
        <v>34</v>
      </c>
      <c r="C479" t="s">
        <v>38</v>
      </c>
      <c r="D479">
        <v>0</v>
      </c>
      <c r="E479" s="10">
        <f>VLOOKUP(B479,Table2[[SKU]:[Avg Price]],4,0)</f>
        <v>1500</v>
      </c>
      <c r="F479" s="10">
        <f>Table4[[#This Row],[price per unit]]*Table4[[#This Row],[Sales in unit]]</f>
        <v>0</v>
      </c>
      <c r="G479" t="str">
        <f>TEXT(Table4[[#This Row],[Date]],"dddd")</f>
        <v>Tuesday</v>
      </c>
    </row>
    <row r="480" spans="1:7" x14ac:dyDescent="0.3">
      <c r="A480" s="4">
        <v>44292</v>
      </c>
      <c r="B480" t="s">
        <v>35</v>
      </c>
      <c r="C480" t="s">
        <v>38</v>
      </c>
      <c r="D480">
        <v>1</v>
      </c>
      <c r="E480" s="10">
        <f>VLOOKUP(B480,Table2[[SKU]:[Avg Price]],4,0)</f>
        <v>1800</v>
      </c>
      <c r="F480" s="10">
        <f>Table4[[#This Row],[price per unit]]*Table4[[#This Row],[Sales in unit]]</f>
        <v>1800</v>
      </c>
      <c r="G480" t="str">
        <f>TEXT(Table4[[#This Row],[Date]],"dddd")</f>
        <v>Tuesday</v>
      </c>
    </row>
    <row r="481" spans="1:7" x14ac:dyDescent="0.3">
      <c r="A481" s="4">
        <v>44292</v>
      </c>
      <c r="B481" t="s">
        <v>36</v>
      </c>
      <c r="C481" t="s">
        <v>38</v>
      </c>
      <c r="D481">
        <v>0</v>
      </c>
      <c r="E481" s="10">
        <f>VLOOKUP(B481,Table2[[SKU]:[Avg Price]],4,0)</f>
        <v>1477</v>
      </c>
      <c r="F481" s="10">
        <f>Table4[[#This Row],[price per unit]]*Table4[[#This Row],[Sales in unit]]</f>
        <v>0</v>
      </c>
      <c r="G481" t="str">
        <f>TEXT(Table4[[#This Row],[Date]],"dddd")</f>
        <v>Tuesday</v>
      </c>
    </row>
    <row r="482" spans="1:7" x14ac:dyDescent="0.3">
      <c r="A482" s="4">
        <v>44292</v>
      </c>
      <c r="B482" t="s">
        <v>5</v>
      </c>
      <c r="C482" t="s">
        <v>39</v>
      </c>
      <c r="D482">
        <v>22</v>
      </c>
      <c r="E482" s="10">
        <f>VLOOKUP(B482,Table2[[SKU]:[Avg Price]],4,0)</f>
        <v>210</v>
      </c>
      <c r="F482" s="10">
        <f>Table4[[#This Row],[price per unit]]*Table4[[#This Row],[Sales in unit]]</f>
        <v>4620</v>
      </c>
      <c r="G482" t="str">
        <f>TEXT(Table4[[#This Row],[Date]],"dddd")</f>
        <v>Tuesday</v>
      </c>
    </row>
    <row r="483" spans="1:7" x14ac:dyDescent="0.3">
      <c r="A483" s="4">
        <v>44292</v>
      </c>
      <c r="B483" t="s">
        <v>6</v>
      </c>
      <c r="C483" t="s">
        <v>39</v>
      </c>
      <c r="D483">
        <v>9</v>
      </c>
      <c r="E483" s="10">
        <f>VLOOKUP(B483,Table2[[SKU]:[Avg Price]],4,0)</f>
        <v>199</v>
      </c>
      <c r="F483" s="10">
        <f>Table4[[#This Row],[price per unit]]*Table4[[#This Row],[Sales in unit]]</f>
        <v>1791</v>
      </c>
      <c r="G483" t="str">
        <f>TEXT(Table4[[#This Row],[Date]],"dddd")</f>
        <v>Tuesday</v>
      </c>
    </row>
    <row r="484" spans="1:7" x14ac:dyDescent="0.3">
      <c r="A484" s="4">
        <v>44292</v>
      </c>
      <c r="B484" t="s">
        <v>7</v>
      </c>
      <c r="C484" t="s">
        <v>39</v>
      </c>
      <c r="D484">
        <v>9</v>
      </c>
      <c r="E484" s="10">
        <f>VLOOKUP(B484,Table2[[SKU]:[Avg Price]],4,0)</f>
        <v>322</v>
      </c>
      <c r="F484" s="10">
        <f>Table4[[#This Row],[price per unit]]*Table4[[#This Row],[Sales in unit]]</f>
        <v>2898</v>
      </c>
      <c r="G484" t="str">
        <f>TEXT(Table4[[#This Row],[Date]],"dddd")</f>
        <v>Tuesday</v>
      </c>
    </row>
    <row r="485" spans="1:7" x14ac:dyDescent="0.3">
      <c r="A485" s="4">
        <v>44292</v>
      </c>
      <c r="B485" t="s">
        <v>8</v>
      </c>
      <c r="C485" t="s">
        <v>39</v>
      </c>
      <c r="D485">
        <v>7</v>
      </c>
      <c r="E485" s="10">
        <f>VLOOKUP(B485,Table2[[SKU]:[Avg Price]],4,0)</f>
        <v>161</v>
      </c>
      <c r="F485" s="10">
        <f>Table4[[#This Row],[price per unit]]*Table4[[#This Row],[Sales in unit]]</f>
        <v>1127</v>
      </c>
      <c r="G485" t="str">
        <f>TEXT(Table4[[#This Row],[Date]],"dddd")</f>
        <v>Tuesday</v>
      </c>
    </row>
    <row r="486" spans="1:7" x14ac:dyDescent="0.3">
      <c r="A486" s="4">
        <v>44292</v>
      </c>
      <c r="B486" t="s">
        <v>9</v>
      </c>
      <c r="C486" t="s">
        <v>39</v>
      </c>
      <c r="D486">
        <v>4</v>
      </c>
      <c r="E486" s="10">
        <f>VLOOKUP(B486,Table2[[SKU]:[Avg Price]],4,0)</f>
        <v>109</v>
      </c>
      <c r="F486" s="10">
        <f>Table4[[#This Row],[price per unit]]*Table4[[#This Row],[Sales in unit]]</f>
        <v>436</v>
      </c>
      <c r="G486" t="str">
        <f>TEXT(Table4[[#This Row],[Date]],"dddd")</f>
        <v>Tuesday</v>
      </c>
    </row>
    <row r="487" spans="1:7" x14ac:dyDescent="0.3">
      <c r="A487" s="4">
        <v>44292</v>
      </c>
      <c r="B487" t="s">
        <v>10</v>
      </c>
      <c r="C487" t="s">
        <v>39</v>
      </c>
      <c r="D487">
        <v>3</v>
      </c>
      <c r="E487" s="10">
        <f>VLOOKUP(B487,Table2[[SKU]:[Avg Price]],4,0)</f>
        <v>122</v>
      </c>
      <c r="F487" s="10">
        <f>Table4[[#This Row],[price per unit]]*Table4[[#This Row],[Sales in unit]]</f>
        <v>366</v>
      </c>
      <c r="G487" t="str">
        <f>TEXT(Table4[[#This Row],[Date]],"dddd")</f>
        <v>Tuesday</v>
      </c>
    </row>
    <row r="488" spans="1:7" x14ac:dyDescent="0.3">
      <c r="A488" s="4">
        <v>44292</v>
      </c>
      <c r="B488" t="s">
        <v>11</v>
      </c>
      <c r="C488" t="s">
        <v>39</v>
      </c>
      <c r="D488">
        <v>2</v>
      </c>
      <c r="E488" s="10">
        <f>VLOOKUP(B488,Table2[[SKU]:[Avg Price]],4,0)</f>
        <v>96</v>
      </c>
      <c r="F488" s="10">
        <f>Table4[[#This Row],[price per unit]]*Table4[[#This Row],[Sales in unit]]</f>
        <v>192</v>
      </c>
      <c r="G488" t="str">
        <f>TEXT(Table4[[#This Row],[Date]],"dddd")</f>
        <v>Tuesday</v>
      </c>
    </row>
    <row r="489" spans="1:7" x14ac:dyDescent="0.3">
      <c r="A489" s="4">
        <v>44292</v>
      </c>
      <c r="B489" t="s">
        <v>12</v>
      </c>
      <c r="C489" t="s">
        <v>39</v>
      </c>
      <c r="D489">
        <v>1</v>
      </c>
      <c r="E489" s="10">
        <f>VLOOKUP(B489,Table2[[SKU]:[Avg Price]],4,0)</f>
        <v>73</v>
      </c>
      <c r="F489" s="10">
        <f>Table4[[#This Row],[price per unit]]*Table4[[#This Row],[Sales in unit]]</f>
        <v>73</v>
      </c>
      <c r="G489" t="str">
        <f>TEXT(Table4[[#This Row],[Date]],"dddd")</f>
        <v>Tuesday</v>
      </c>
    </row>
    <row r="490" spans="1:7" x14ac:dyDescent="0.3">
      <c r="A490" s="4">
        <v>44292</v>
      </c>
      <c r="B490" t="s">
        <v>14</v>
      </c>
      <c r="C490" t="s">
        <v>39</v>
      </c>
      <c r="D490">
        <v>0</v>
      </c>
      <c r="E490" s="10">
        <f>VLOOKUP(B490,Table2[[SKU]:[Avg Price]],4,0)</f>
        <v>225</v>
      </c>
      <c r="F490" s="10">
        <f>Table4[[#This Row],[price per unit]]*Table4[[#This Row],[Sales in unit]]</f>
        <v>0</v>
      </c>
      <c r="G490" t="str">
        <f>TEXT(Table4[[#This Row],[Date]],"dddd")</f>
        <v>Tuesday</v>
      </c>
    </row>
    <row r="491" spans="1:7" x14ac:dyDescent="0.3">
      <c r="A491" s="4">
        <v>44292</v>
      </c>
      <c r="B491" t="s">
        <v>16</v>
      </c>
      <c r="C491" t="s">
        <v>39</v>
      </c>
      <c r="D491">
        <v>1</v>
      </c>
      <c r="E491" s="10">
        <f>VLOOKUP(B491,Table2[[SKU]:[Avg Price]],4,0)</f>
        <v>559</v>
      </c>
      <c r="F491" s="10">
        <f>Table4[[#This Row],[price per unit]]*Table4[[#This Row],[Sales in unit]]</f>
        <v>559</v>
      </c>
      <c r="G491" t="str">
        <f>TEXT(Table4[[#This Row],[Date]],"dddd")</f>
        <v>Tuesday</v>
      </c>
    </row>
    <row r="492" spans="1:7" x14ac:dyDescent="0.3">
      <c r="A492" s="4">
        <v>44292</v>
      </c>
      <c r="B492" t="s">
        <v>17</v>
      </c>
      <c r="C492" t="s">
        <v>39</v>
      </c>
      <c r="D492">
        <v>18</v>
      </c>
      <c r="E492" s="10">
        <f>VLOOKUP(B492,Table2[[SKU]:[Avg Price]],4,0)</f>
        <v>3199</v>
      </c>
      <c r="F492" s="10">
        <f>Table4[[#This Row],[price per unit]]*Table4[[#This Row],[Sales in unit]]</f>
        <v>57582</v>
      </c>
      <c r="G492" t="str">
        <f>TEXT(Table4[[#This Row],[Date]],"dddd")</f>
        <v>Tuesday</v>
      </c>
    </row>
    <row r="493" spans="1:7" x14ac:dyDescent="0.3">
      <c r="A493" s="4">
        <v>44292</v>
      </c>
      <c r="B493" t="s">
        <v>18</v>
      </c>
      <c r="C493" t="s">
        <v>39</v>
      </c>
      <c r="D493">
        <v>3</v>
      </c>
      <c r="E493" s="10">
        <f>VLOOKUP(B493,Table2[[SKU]:[Avg Price]],4,0)</f>
        <v>371</v>
      </c>
      <c r="F493" s="10">
        <f>Table4[[#This Row],[price per unit]]*Table4[[#This Row],[Sales in unit]]</f>
        <v>1113</v>
      </c>
      <c r="G493" t="str">
        <f>TEXT(Table4[[#This Row],[Date]],"dddd")</f>
        <v>Tuesday</v>
      </c>
    </row>
    <row r="494" spans="1:7" x14ac:dyDescent="0.3">
      <c r="A494" s="4">
        <v>44292</v>
      </c>
      <c r="B494" t="s">
        <v>19</v>
      </c>
      <c r="C494" t="s">
        <v>39</v>
      </c>
      <c r="D494">
        <v>6</v>
      </c>
      <c r="E494" s="10">
        <f>VLOOKUP(B494,Table2[[SKU]:[Avg Price]],4,0)</f>
        <v>2300</v>
      </c>
      <c r="F494" s="10">
        <f>Table4[[#This Row],[price per unit]]*Table4[[#This Row],[Sales in unit]]</f>
        <v>13800</v>
      </c>
      <c r="G494" t="str">
        <f>TEXT(Table4[[#This Row],[Date]],"dddd")</f>
        <v>Tuesday</v>
      </c>
    </row>
    <row r="495" spans="1:7" x14ac:dyDescent="0.3">
      <c r="A495" s="4">
        <v>44292</v>
      </c>
      <c r="B495" t="s">
        <v>20</v>
      </c>
      <c r="C495" t="s">
        <v>39</v>
      </c>
      <c r="D495">
        <v>7</v>
      </c>
      <c r="E495" s="10">
        <f>VLOOKUP(B495,Table2[[SKU]:[Avg Price]],4,0)</f>
        <v>499</v>
      </c>
      <c r="F495" s="10">
        <f>Table4[[#This Row],[price per unit]]*Table4[[#This Row],[Sales in unit]]</f>
        <v>3493</v>
      </c>
      <c r="G495" t="str">
        <f>TEXT(Table4[[#This Row],[Date]],"dddd")</f>
        <v>Tuesday</v>
      </c>
    </row>
    <row r="496" spans="1:7" x14ac:dyDescent="0.3">
      <c r="A496" s="4">
        <v>44292</v>
      </c>
      <c r="B496" t="s">
        <v>21</v>
      </c>
      <c r="C496" t="s">
        <v>39</v>
      </c>
      <c r="D496">
        <v>7</v>
      </c>
      <c r="E496" s="10">
        <f>VLOOKUP(B496,Table2[[SKU]:[Avg Price]],4,0)</f>
        <v>299</v>
      </c>
      <c r="F496" s="10">
        <f>Table4[[#This Row],[price per unit]]*Table4[[#This Row],[Sales in unit]]</f>
        <v>2093</v>
      </c>
      <c r="G496" t="str">
        <f>TEXT(Table4[[#This Row],[Date]],"dddd")</f>
        <v>Tuesday</v>
      </c>
    </row>
    <row r="497" spans="1:7" x14ac:dyDescent="0.3">
      <c r="A497" s="4">
        <v>44292</v>
      </c>
      <c r="B497" t="s">
        <v>22</v>
      </c>
      <c r="C497" t="s">
        <v>39</v>
      </c>
      <c r="D497">
        <v>1</v>
      </c>
      <c r="E497" s="10">
        <f>VLOOKUP(B497,Table2[[SKU]:[Avg Price]],4,0)</f>
        <v>901</v>
      </c>
      <c r="F497" s="10">
        <f>Table4[[#This Row],[price per unit]]*Table4[[#This Row],[Sales in unit]]</f>
        <v>901</v>
      </c>
      <c r="G497" t="str">
        <f>TEXT(Table4[[#This Row],[Date]],"dddd")</f>
        <v>Tuesday</v>
      </c>
    </row>
    <row r="498" spans="1:7" x14ac:dyDescent="0.3">
      <c r="A498" s="4">
        <v>44292</v>
      </c>
      <c r="B498" t="s">
        <v>23</v>
      </c>
      <c r="C498" t="s">
        <v>39</v>
      </c>
      <c r="D498">
        <v>3</v>
      </c>
      <c r="E498" s="10">
        <f>VLOOKUP(B498,Table2[[SKU]:[Avg Price]],4,0)</f>
        <v>929</v>
      </c>
      <c r="F498" s="10">
        <f>Table4[[#This Row],[price per unit]]*Table4[[#This Row],[Sales in unit]]</f>
        <v>2787</v>
      </c>
      <c r="G498" t="str">
        <f>TEXT(Table4[[#This Row],[Date]],"dddd")</f>
        <v>Tuesday</v>
      </c>
    </row>
    <row r="499" spans="1:7" x14ac:dyDescent="0.3">
      <c r="A499" s="4">
        <v>44292</v>
      </c>
      <c r="B499" t="s">
        <v>24</v>
      </c>
      <c r="C499" t="s">
        <v>39</v>
      </c>
      <c r="D499">
        <v>0</v>
      </c>
      <c r="E499" s="10">
        <f>VLOOKUP(B499,Table2[[SKU]:[Avg Price]],4,0)</f>
        <v>1030</v>
      </c>
      <c r="F499" s="10">
        <f>Table4[[#This Row],[price per unit]]*Table4[[#This Row],[Sales in unit]]</f>
        <v>0</v>
      </c>
      <c r="G499" t="str">
        <f>TEXT(Table4[[#This Row],[Date]],"dddd")</f>
        <v>Tuesday</v>
      </c>
    </row>
    <row r="500" spans="1:7" x14ac:dyDescent="0.3">
      <c r="A500" s="4">
        <v>44292</v>
      </c>
      <c r="B500" t="s">
        <v>25</v>
      </c>
      <c r="C500" t="s">
        <v>39</v>
      </c>
      <c r="D500">
        <v>0</v>
      </c>
      <c r="E500" s="10">
        <f>VLOOKUP(B500,Table2[[SKU]:[Avg Price]],4,0)</f>
        <v>1222</v>
      </c>
      <c r="F500" s="10">
        <f>Table4[[#This Row],[price per unit]]*Table4[[#This Row],[Sales in unit]]</f>
        <v>0</v>
      </c>
      <c r="G500" t="str">
        <f>TEXT(Table4[[#This Row],[Date]],"dddd")</f>
        <v>Tuesday</v>
      </c>
    </row>
    <row r="501" spans="1:7" x14ac:dyDescent="0.3">
      <c r="A501" s="4">
        <v>44292</v>
      </c>
      <c r="B501" t="s">
        <v>26</v>
      </c>
      <c r="C501" t="s">
        <v>39</v>
      </c>
      <c r="D501">
        <v>1</v>
      </c>
      <c r="E501" s="10">
        <f>VLOOKUP(B501,Table2[[SKU]:[Avg Price]],4,0)</f>
        <v>649</v>
      </c>
      <c r="F501" s="10">
        <f>Table4[[#This Row],[price per unit]]*Table4[[#This Row],[Sales in unit]]</f>
        <v>649</v>
      </c>
      <c r="G501" t="str">
        <f>TEXT(Table4[[#This Row],[Date]],"dddd")</f>
        <v>Tuesday</v>
      </c>
    </row>
    <row r="502" spans="1:7" x14ac:dyDescent="0.3">
      <c r="A502" s="4">
        <v>44292</v>
      </c>
      <c r="B502" t="s">
        <v>27</v>
      </c>
      <c r="C502" t="s">
        <v>39</v>
      </c>
      <c r="D502">
        <v>20</v>
      </c>
      <c r="E502" s="10">
        <f>VLOOKUP(B502,Table2[[SKU]:[Avg Price]],4,0)</f>
        <v>1800</v>
      </c>
      <c r="F502" s="10">
        <f>Table4[[#This Row],[price per unit]]*Table4[[#This Row],[Sales in unit]]</f>
        <v>36000</v>
      </c>
      <c r="G502" t="str">
        <f>TEXT(Table4[[#This Row],[Date]],"dddd")</f>
        <v>Tuesday</v>
      </c>
    </row>
    <row r="503" spans="1:7" x14ac:dyDescent="0.3">
      <c r="A503" s="4">
        <v>44292</v>
      </c>
      <c r="B503" t="s">
        <v>28</v>
      </c>
      <c r="C503" t="s">
        <v>39</v>
      </c>
      <c r="D503">
        <v>10</v>
      </c>
      <c r="E503" s="10">
        <f>VLOOKUP(B503,Table2[[SKU]:[Avg Price]],4,0)</f>
        <v>345</v>
      </c>
      <c r="F503" s="10">
        <f>Table4[[#This Row],[price per unit]]*Table4[[#This Row],[Sales in unit]]</f>
        <v>3450</v>
      </c>
      <c r="G503" t="str">
        <f>TEXT(Table4[[#This Row],[Date]],"dddd")</f>
        <v>Tuesday</v>
      </c>
    </row>
    <row r="504" spans="1:7" x14ac:dyDescent="0.3">
      <c r="A504" s="4">
        <v>44292</v>
      </c>
      <c r="B504" t="s">
        <v>29</v>
      </c>
      <c r="C504" t="s">
        <v>39</v>
      </c>
      <c r="D504">
        <v>7</v>
      </c>
      <c r="E504" s="10">
        <f>VLOOKUP(B504,Table2[[SKU]:[Avg Price]],4,0)</f>
        <v>350</v>
      </c>
      <c r="F504" s="10">
        <f>Table4[[#This Row],[price per unit]]*Table4[[#This Row],[Sales in unit]]</f>
        <v>2450</v>
      </c>
      <c r="G504" t="str">
        <f>TEXT(Table4[[#This Row],[Date]],"dddd")</f>
        <v>Tuesday</v>
      </c>
    </row>
    <row r="505" spans="1:7" x14ac:dyDescent="0.3">
      <c r="A505" s="4">
        <v>44292</v>
      </c>
      <c r="B505" t="s">
        <v>30</v>
      </c>
      <c r="C505" t="s">
        <v>39</v>
      </c>
      <c r="D505">
        <v>6</v>
      </c>
      <c r="E505" s="10">
        <f>VLOOKUP(B505,Table2[[SKU]:[Avg Price]],4,0)</f>
        <v>1575</v>
      </c>
      <c r="F505" s="10">
        <f>Table4[[#This Row],[price per unit]]*Table4[[#This Row],[Sales in unit]]</f>
        <v>9450</v>
      </c>
      <c r="G505" t="str">
        <f>TEXT(Table4[[#This Row],[Date]],"dddd")</f>
        <v>Tuesday</v>
      </c>
    </row>
    <row r="506" spans="1:7" x14ac:dyDescent="0.3">
      <c r="A506" s="4">
        <v>44292</v>
      </c>
      <c r="B506" t="s">
        <v>31</v>
      </c>
      <c r="C506" t="s">
        <v>39</v>
      </c>
      <c r="D506">
        <v>2</v>
      </c>
      <c r="E506" s="10">
        <f>VLOOKUP(B506,Table2[[SKU]:[Avg Price]],4,0)</f>
        <v>1045</v>
      </c>
      <c r="F506" s="10">
        <f>Table4[[#This Row],[price per unit]]*Table4[[#This Row],[Sales in unit]]</f>
        <v>2090</v>
      </c>
      <c r="G506" t="str">
        <f>TEXT(Table4[[#This Row],[Date]],"dddd")</f>
        <v>Tuesday</v>
      </c>
    </row>
    <row r="507" spans="1:7" x14ac:dyDescent="0.3">
      <c r="A507" s="4">
        <v>44292</v>
      </c>
      <c r="B507" t="s">
        <v>32</v>
      </c>
      <c r="C507" t="s">
        <v>39</v>
      </c>
      <c r="D507">
        <v>1</v>
      </c>
      <c r="E507" s="10">
        <f>VLOOKUP(B507,Table2[[SKU]:[Avg Price]],4,0)</f>
        <v>1186</v>
      </c>
      <c r="F507" s="10">
        <f>Table4[[#This Row],[price per unit]]*Table4[[#This Row],[Sales in unit]]</f>
        <v>1186</v>
      </c>
      <c r="G507" t="str">
        <f>TEXT(Table4[[#This Row],[Date]],"dddd")</f>
        <v>Tuesday</v>
      </c>
    </row>
    <row r="508" spans="1:7" x14ac:dyDescent="0.3">
      <c r="A508" s="4">
        <v>44292</v>
      </c>
      <c r="B508" t="s">
        <v>33</v>
      </c>
      <c r="C508" t="s">
        <v>39</v>
      </c>
      <c r="D508">
        <v>0</v>
      </c>
      <c r="E508" s="10">
        <f>VLOOKUP(B508,Table2[[SKU]:[Avg Price]],4,0)</f>
        <v>374</v>
      </c>
      <c r="F508" s="10">
        <f>Table4[[#This Row],[price per unit]]*Table4[[#This Row],[Sales in unit]]</f>
        <v>0</v>
      </c>
      <c r="G508" t="str">
        <f>TEXT(Table4[[#This Row],[Date]],"dddd")</f>
        <v>Tuesday</v>
      </c>
    </row>
    <row r="509" spans="1:7" x14ac:dyDescent="0.3">
      <c r="A509" s="4">
        <v>44292</v>
      </c>
      <c r="B509" t="s">
        <v>34</v>
      </c>
      <c r="C509" t="s">
        <v>39</v>
      </c>
      <c r="D509">
        <v>0</v>
      </c>
      <c r="E509" s="10">
        <f>VLOOKUP(B509,Table2[[SKU]:[Avg Price]],4,0)</f>
        <v>1500</v>
      </c>
      <c r="F509" s="10">
        <f>Table4[[#This Row],[price per unit]]*Table4[[#This Row],[Sales in unit]]</f>
        <v>0</v>
      </c>
      <c r="G509" t="str">
        <f>TEXT(Table4[[#This Row],[Date]],"dddd")</f>
        <v>Tuesday</v>
      </c>
    </row>
    <row r="510" spans="1:7" x14ac:dyDescent="0.3">
      <c r="A510" s="4">
        <v>44292</v>
      </c>
      <c r="B510" t="s">
        <v>35</v>
      </c>
      <c r="C510" t="s">
        <v>39</v>
      </c>
      <c r="D510">
        <v>0</v>
      </c>
      <c r="E510" s="10">
        <f>VLOOKUP(B510,Table2[[SKU]:[Avg Price]],4,0)</f>
        <v>1800</v>
      </c>
      <c r="F510" s="10">
        <f>Table4[[#This Row],[price per unit]]*Table4[[#This Row],[Sales in unit]]</f>
        <v>0</v>
      </c>
      <c r="G510" t="str">
        <f>TEXT(Table4[[#This Row],[Date]],"dddd")</f>
        <v>Tuesday</v>
      </c>
    </row>
    <row r="511" spans="1:7" x14ac:dyDescent="0.3">
      <c r="A511" s="4">
        <v>44292</v>
      </c>
      <c r="B511" t="s">
        <v>36</v>
      </c>
      <c r="C511" t="s">
        <v>39</v>
      </c>
      <c r="D511">
        <v>0</v>
      </c>
      <c r="E511" s="10">
        <f>VLOOKUP(B511,Table2[[SKU]:[Avg Price]],4,0)</f>
        <v>1477</v>
      </c>
      <c r="F511" s="10">
        <f>Table4[[#This Row],[price per unit]]*Table4[[#This Row],[Sales in unit]]</f>
        <v>0</v>
      </c>
      <c r="G511" t="str">
        <f>TEXT(Table4[[#This Row],[Date]],"dddd")</f>
        <v>Tuesday</v>
      </c>
    </row>
    <row r="512" spans="1:7" x14ac:dyDescent="0.3">
      <c r="A512" s="4">
        <v>44292</v>
      </c>
      <c r="B512" t="s">
        <v>5</v>
      </c>
      <c r="C512" t="s">
        <v>40</v>
      </c>
      <c r="D512">
        <v>6</v>
      </c>
      <c r="E512" s="10">
        <f>VLOOKUP(B512,Table2[[SKU]:[Avg Price]],4,0)</f>
        <v>210</v>
      </c>
      <c r="F512" s="10">
        <f>Table4[[#This Row],[price per unit]]*Table4[[#This Row],[Sales in unit]]</f>
        <v>1260</v>
      </c>
      <c r="G512" t="str">
        <f>TEXT(Table4[[#This Row],[Date]],"dddd")</f>
        <v>Tuesday</v>
      </c>
    </row>
    <row r="513" spans="1:7" x14ac:dyDescent="0.3">
      <c r="A513" s="4">
        <v>44292</v>
      </c>
      <c r="B513" t="s">
        <v>6</v>
      </c>
      <c r="C513" t="s">
        <v>40</v>
      </c>
      <c r="D513">
        <v>5</v>
      </c>
      <c r="E513" s="10">
        <f>VLOOKUP(B513,Table2[[SKU]:[Avg Price]],4,0)</f>
        <v>199</v>
      </c>
      <c r="F513" s="10">
        <f>Table4[[#This Row],[price per unit]]*Table4[[#This Row],[Sales in unit]]</f>
        <v>995</v>
      </c>
      <c r="G513" t="str">
        <f>TEXT(Table4[[#This Row],[Date]],"dddd")</f>
        <v>Tuesday</v>
      </c>
    </row>
    <row r="514" spans="1:7" x14ac:dyDescent="0.3">
      <c r="A514" s="4">
        <v>44292</v>
      </c>
      <c r="B514" t="s">
        <v>7</v>
      </c>
      <c r="C514" t="s">
        <v>40</v>
      </c>
      <c r="D514">
        <v>3</v>
      </c>
      <c r="E514" s="10">
        <f>VLOOKUP(B514,Table2[[SKU]:[Avg Price]],4,0)</f>
        <v>322</v>
      </c>
      <c r="F514" s="10">
        <f>Table4[[#This Row],[price per unit]]*Table4[[#This Row],[Sales in unit]]</f>
        <v>966</v>
      </c>
      <c r="G514" t="str">
        <f>TEXT(Table4[[#This Row],[Date]],"dddd")</f>
        <v>Tuesday</v>
      </c>
    </row>
    <row r="515" spans="1:7" x14ac:dyDescent="0.3">
      <c r="A515" s="4">
        <v>44292</v>
      </c>
      <c r="B515" t="s">
        <v>8</v>
      </c>
      <c r="C515" t="s">
        <v>40</v>
      </c>
      <c r="D515">
        <v>5</v>
      </c>
      <c r="E515" s="10">
        <f>VLOOKUP(B515,Table2[[SKU]:[Avg Price]],4,0)</f>
        <v>161</v>
      </c>
      <c r="F515" s="10">
        <f>Table4[[#This Row],[price per unit]]*Table4[[#This Row],[Sales in unit]]</f>
        <v>805</v>
      </c>
      <c r="G515" t="str">
        <f>TEXT(Table4[[#This Row],[Date]],"dddd")</f>
        <v>Tuesday</v>
      </c>
    </row>
    <row r="516" spans="1:7" x14ac:dyDescent="0.3">
      <c r="A516" s="4">
        <v>44292</v>
      </c>
      <c r="B516" t="s">
        <v>9</v>
      </c>
      <c r="C516" t="s">
        <v>40</v>
      </c>
      <c r="D516">
        <v>4</v>
      </c>
      <c r="E516" s="10">
        <f>VLOOKUP(B516,Table2[[SKU]:[Avg Price]],4,0)</f>
        <v>109</v>
      </c>
      <c r="F516" s="10">
        <f>Table4[[#This Row],[price per unit]]*Table4[[#This Row],[Sales in unit]]</f>
        <v>436</v>
      </c>
      <c r="G516" t="str">
        <f>TEXT(Table4[[#This Row],[Date]],"dddd")</f>
        <v>Tuesday</v>
      </c>
    </row>
    <row r="517" spans="1:7" x14ac:dyDescent="0.3">
      <c r="A517" s="4">
        <v>44292</v>
      </c>
      <c r="B517" t="s">
        <v>10</v>
      </c>
      <c r="C517" t="s">
        <v>40</v>
      </c>
      <c r="D517">
        <v>1</v>
      </c>
      <c r="E517" s="10">
        <f>VLOOKUP(B517,Table2[[SKU]:[Avg Price]],4,0)</f>
        <v>122</v>
      </c>
      <c r="F517" s="10">
        <f>Table4[[#This Row],[price per unit]]*Table4[[#This Row],[Sales in unit]]</f>
        <v>122</v>
      </c>
      <c r="G517" t="str">
        <f>TEXT(Table4[[#This Row],[Date]],"dddd")</f>
        <v>Tuesday</v>
      </c>
    </row>
    <row r="518" spans="1:7" x14ac:dyDescent="0.3">
      <c r="A518" s="4">
        <v>44292</v>
      </c>
      <c r="B518" t="s">
        <v>11</v>
      </c>
      <c r="C518" t="s">
        <v>40</v>
      </c>
      <c r="D518">
        <v>1</v>
      </c>
      <c r="E518" s="10">
        <f>VLOOKUP(B518,Table2[[SKU]:[Avg Price]],4,0)</f>
        <v>96</v>
      </c>
      <c r="F518" s="10">
        <f>Table4[[#This Row],[price per unit]]*Table4[[#This Row],[Sales in unit]]</f>
        <v>96</v>
      </c>
      <c r="G518" t="str">
        <f>TEXT(Table4[[#This Row],[Date]],"dddd")</f>
        <v>Tuesday</v>
      </c>
    </row>
    <row r="519" spans="1:7" x14ac:dyDescent="0.3">
      <c r="A519" s="4">
        <v>44292</v>
      </c>
      <c r="B519" t="s">
        <v>12</v>
      </c>
      <c r="C519" t="s">
        <v>40</v>
      </c>
      <c r="D519">
        <v>2</v>
      </c>
      <c r="E519" s="10">
        <f>VLOOKUP(B519,Table2[[SKU]:[Avg Price]],4,0)</f>
        <v>73</v>
      </c>
      <c r="F519" s="10">
        <f>Table4[[#This Row],[price per unit]]*Table4[[#This Row],[Sales in unit]]</f>
        <v>146</v>
      </c>
      <c r="G519" t="str">
        <f>TEXT(Table4[[#This Row],[Date]],"dddd")</f>
        <v>Tuesday</v>
      </c>
    </row>
    <row r="520" spans="1:7" x14ac:dyDescent="0.3">
      <c r="A520" s="4">
        <v>44292</v>
      </c>
      <c r="B520" t="s">
        <v>14</v>
      </c>
      <c r="C520" t="s">
        <v>40</v>
      </c>
      <c r="D520">
        <v>1</v>
      </c>
      <c r="E520" s="10">
        <f>VLOOKUP(B520,Table2[[SKU]:[Avg Price]],4,0)</f>
        <v>225</v>
      </c>
      <c r="F520" s="10">
        <f>Table4[[#This Row],[price per unit]]*Table4[[#This Row],[Sales in unit]]</f>
        <v>225</v>
      </c>
      <c r="G520" t="str">
        <f>TEXT(Table4[[#This Row],[Date]],"dddd")</f>
        <v>Tuesday</v>
      </c>
    </row>
    <row r="521" spans="1:7" x14ac:dyDescent="0.3">
      <c r="A521" s="4">
        <v>44292</v>
      </c>
      <c r="B521" t="s">
        <v>16</v>
      </c>
      <c r="C521" t="s">
        <v>40</v>
      </c>
      <c r="D521">
        <v>1</v>
      </c>
      <c r="E521" s="10">
        <f>VLOOKUP(B521,Table2[[SKU]:[Avg Price]],4,0)</f>
        <v>559</v>
      </c>
      <c r="F521" s="10">
        <f>Table4[[#This Row],[price per unit]]*Table4[[#This Row],[Sales in unit]]</f>
        <v>559</v>
      </c>
      <c r="G521" t="str">
        <f>TEXT(Table4[[#This Row],[Date]],"dddd")</f>
        <v>Tuesday</v>
      </c>
    </row>
    <row r="522" spans="1:7" x14ac:dyDescent="0.3">
      <c r="A522" s="4">
        <v>44292</v>
      </c>
      <c r="B522" t="s">
        <v>17</v>
      </c>
      <c r="C522" t="s">
        <v>40</v>
      </c>
      <c r="D522">
        <v>8</v>
      </c>
      <c r="E522" s="10">
        <f>VLOOKUP(B522,Table2[[SKU]:[Avg Price]],4,0)</f>
        <v>3199</v>
      </c>
      <c r="F522" s="10">
        <f>Table4[[#This Row],[price per unit]]*Table4[[#This Row],[Sales in unit]]</f>
        <v>25592</v>
      </c>
      <c r="G522" t="str">
        <f>TEXT(Table4[[#This Row],[Date]],"dddd")</f>
        <v>Tuesday</v>
      </c>
    </row>
    <row r="523" spans="1:7" x14ac:dyDescent="0.3">
      <c r="A523" s="4">
        <v>44292</v>
      </c>
      <c r="B523" t="s">
        <v>18</v>
      </c>
      <c r="C523" t="s">
        <v>40</v>
      </c>
      <c r="D523">
        <v>11</v>
      </c>
      <c r="E523" s="10">
        <f>VLOOKUP(B523,Table2[[SKU]:[Avg Price]],4,0)</f>
        <v>371</v>
      </c>
      <c r="F523" s="10">
        <f>Table4[[#This Row],[price per unit]]*Table4[[#This Row],[Sales in unit]]</f>
        <v>4081</v>
      </c>
      <c r="G523" t="str">
        <f>TEXT(Table4[[#This Row],[Date]],"dddd")</f>
        <v>Tuesday</v>
      </c>
    </row>
    <row r="524" spans="1:7" x14ac:dyDescent="0.3">
      <c r="A524" s="4">
        <v>44292</v>
      </c>
      <c r="B524" t="s">
        <v>19</v>
      </c>
      <c r="C524" t="s">
        <v>40</v>
      </c>
      <c r="D524">
        <v>7</v>
      </c>
      <c r="E524" s="10">
        <f>VLOOKUP(B524,Table2[[SKU]:[Avg Price]],4,0)</f>
        <v>2300</v>
      </c>
      <c r="F524" s="10">
        <f>Table4[[#This Row],[price per unit]]*Table4[[#This Row],[Sales in unit]]</f>
        <v>16100</v>
      </c>
      <c r="G524" t="str">
        <f>TEXT(Table4[[#This Row],[Date]],"dddd")</f>
        <v>Tuesday</v>
      </c>
    </row>
    <row r="525" spans="1:7" x14ac:dyDescent="0.3">
      <c r="A525" s="4">
        <v>44292</v>
      </c>
      <c r="B525" t="s">
        <v>20</v>
      </c>
      <c r="C525" t="s">
        <v>40</v>
      </c>
      <c r="D525">
        <v>1</v>
      </c>
      <c r="E525" s="10">
        <f>VLOOKUP(B525,Table2[[SKU]:[Avg Price]],4,0)</f>
        <v>499</v>
      </c>
      <c r="F525" s="10">
        <f>Table4[[#This Row],[price per unit]]*Table4[[#This Row],[Sales in unit]]</f>
        <v>499</v>
      </c>
      <c r="G525" t="str">
        <f>TEXT(Table4[[#This Row],[Date]],"dddd")</f>
        <v>Tuesday</v>
      </c>
    </row>
    <row r="526" spans="1:7" x14ac:dyDescent="0.3">
      <c r="A526" s="4">
        <v>44292</v>
      </c>
      <c r="B526" t="s">
        <v>21</v>
      </c>
      <c r="C526" t="s">
        <v>40</v>
      </c>
      <c r="D526">
        <v>2</v>
      </c>
      <c r="E526" s="10">
        <f>VLOOKUP(B526,Table2[[SKU]:[Avg Price]],4,0)</f>
        <v>299</v>
      </c>
      <c r="F526" s="10">
        <f>Table4[[#This Row],[price per unit]]*Table4[[#This Row],[Sales in unit]]</f>
        <v>598</v>
      </c>
      <c r="G526" t="str">
        <f>TEXT(Table4[[#This Row],[Date]],"dddd")</f>
        <v>Tuesday</v>
      </c>
    </row>
    <row r="527" spans="1:7" x14ac:dyDescent="0.3">
      <c r="A527" s="4">
        <v>44292</v>
      </c>
      <c r="B527" t="s">
        <v>22</v>
      </c>
      <c r="C527" t="s">
        <v>40</v>
      </c>
      <c r="D527">
        <v>5</v>
      </c>
      <c r="E527" s="10">
        <f>VLOOKUP(B527,Table2[[SKU]:[Avg Price]],4,0)</f>
        <v>901</v>
      </c>
      <c r="F527" s="10">
        <f>Table4[[#This Row],[price per unit]]*Table4[[#This Row],[Sales in unit]]</f>
        <v>4505</v>
      </c>
      <c r="G527" t="str">
        <f>TEXT(Table4[[#This Row],[Date]],"dddd")</f>
        <v>Tuesday</v>
      </c>
    </row>
    <row r="528" spans="1:7" x14ac:dyDescent="0.3">
      <c r="A528" s="4">
        <v>44292</v>
      </c>
      <c r="B528" t="s">
        <v>23</v>
      </c>
      <c r="C528" t="s">
        <v>40</v>
      </c>
      <c r="D528">
        <v>1</v>
      </c>
      <c r="E528" s="10">
        <f>VLOOKUP(B528,Table2[[SKU]:[Avg Price]],4,0)</f>
        <v>929</v>
      </c>
      <c r="F528" s="10">
        <f>Table4[[#This Row],[price per unit]]*Table4[[#This Row],[Sales in unit]]</f>
        <v>929</v>
      </c>
      <c r="G528" t="str">
        <f>TEXT(Table4[[#This Row],[Date]],"dddd")</f>
        <v>Tuesday</v>
      </c>
    </row>
    <row r="529" spans="1:7" x14ac:dyDescent="0.3">
      <c r="A529" s="4">
        <v>44292</v>
      </c>
      <c r="B529" t="s">
        <v>24</v>
      </c>
      <c r="C529" t="s">
        <v>40</v>
      </c>
      <c r="D529">
        <v>0</v>
      </c>
      <c r="E529" s="10">
        <f>VLOOKUP(B529,Table2[[SKU]:[Avg Price]],4,0)</f>
        <v>1030</v>
      </c>
      <c r="F529" s="10">
        <f>Table4[[#This Row],[price per unit]]*Table4[[#This Row],[Sales in unit]]</f>
        <v>0</v>
      </c>
      <c r="G529" t="str">
        <f>TEXT(Table4[[#This Row],[Date]],"dddd")</f>
        <v>Tuesday</v>
      </c>
    </row>
    <row r="530" spans="1:7" x14ac:dyDescent="0.3">
      <c r="A530" s="4">
        <v>44292</v>
      </c>
      <c r="B530" t="s">
        <v>25</v>
      </c>
      <c r="C530" t="s">
        <v>40</v>
      </c>
      <c r="D530">
        <v>1</v>
      </c>
      <c r="E530" s="10">
        <f>VLOOKUP(B530,Table2[[SKU]:[Avg Price]],4,0)</f>
        <v>1222</v>
      </c>
      <c r="F530" s="10">
        <f>Table4[[#This Row],[price per unit]]*Table4[[#This Row],[Sales in unit]]</f>
        <v>1222</v>
      </c>
      <c r="G530" t="str">
        <f>TEXT(Table4[[#This Row],[Date]],"dddd")</f>
        <v>Tuesday</v>
      </c>
    </row>
    <row r="531" spans="1:7" x14ac:dyDescent="0.3">
      <c r="A531" s="4">
        <v>44292</v>
      </c>
      <c r="B531" t="s">
        <v>26</v>
      </c>
      <c r="C531" t="s">
        <v>40</v>
      </c>
      <c r="D531">
        <v>2</v>
      </c>
      <c r="E531" s="10">
        <f>VLOOKUP(B531,Table2[[SKU]:[Avg Price]],4,0)</f>
        <v>649</v>
      </c>
      <c r="F531" s="10">
        <f>Table4[[#This Row],[price per unit]]*Table4[[#This Row],[Sales in unit]]</f>
        <v>1298</v>
      </c>
      <c r="G531" t="str">
        <f>TEXT(Table4[[#This Row],[Date]],"dddd")</f>
        <v>Tuesday</v>
      </c>
    </row>
    <row r="532" spans="1:7" x14ac:dyDescent="0.3">
      <c r="A532" s="4">
        <v>44292</v>
      </c>
      <c r="B532" t="s">
        <v>27</v>
      </c>
      <c r="C532" t="s">
        <v>40</v>
      </c>
      <c r="D532">
        <v>11</v>
      </c>
      <c r="E532" s="10">
        <f>VLOOKUP(B532,Table2[[SKU]:[Avg Price]],4,0)</f>
        <v>1800</v>
      </c>
      <c r="F532" s="10">
        <f>Table4[[#This Row],[price per unit]]*Table4[[#This Row],[Sales in unit]]</f>
        <v>19800</v>
      </c>
      <c r="G532" t="str">
        <f>TEXT(Table4[[#This Row],[Date]],"dddd")</f>
        <v>Tuesday</v>
      </c>
    </row>
    <row r="533" spans="1:7" x14ac:dyDescent="0.3">
      <c r="A533" s="4">
        <v>44292</v>
      </c>
      <c r="B533" t="s">
        <v>28</v>
      </c>
      <c r="C533" t="s">
        <v>40</v>
      </c>
      <c r="D533">
        <v>5</v>
      </c>
      <c r="E533" s="10">
        <f>VLOOKUP(B533,Table2[[SKU]:[Avg Price]],4,0)</f>
        <v>345</v>
      </c>
      <c r="F533" s="10">
        <f>Table4[[#This Row],[price per unit]]*Table4[[#This Row],[Sales in unit]]</f>
        <v>1725</v>
      </c>
      <c r="G533" t="str">
        <f>TEXT(Table4[[#This Row],[Date]],"dddd")</f>
        <v>Tuesday</v>
      </c>
    </row>
    <row r="534" spans="1:7" x14ac:dyDescent="0.3">
      <c r="A534" s="4">
        <v>44292</v>
      </c>
      <c r="B534" t="s">
        <v>29</v>
      </c>
      <c r="C534" t="s">
        <v>40</v>
      </c>
      <c r="D534">
        <v>5</v>
      </c>
      <c r="E534" s="10">
        <f>VLOOKUP(B534,Table2[[SKU]:[Avg Price]],4,0)</f>
        <v>350</v>
      </c>
      <c r="F534" s="10">
        <f>Table4[[#This Row],[price per unit]]*Table4[[#This Row],[Sales in unit]]</f>
        <v>1750</v>
      </c>
      <c r="G534" t="str">
        <f>TEXT(Table4[[#This Row],[Date]],"dddd")</f>
        <v>Tuesday</v>
      </c>
    </row>
    <row r="535" spans="1:7" x14ac:dyDescent="0.3">
      <c r="A535" s="4">
        <v>44292</v>
      </c>
      <c r="B535" t="s">
        <v>30</v>
      </c>
      <c r="C535" t="s">
        <v>40</v>
      </c>
      <c r="D535">
        <v>5</v>
      </c>
      <c r="E535" s="10">
        <f>VLOOKUP(B535,Table2[[SKU]:[Avg Price]],4,0)</f>
        <v>1575</v>
      </c>
      <c r="F535" s="10">
        <f>Table4[[#This Row],[price per unit]]*Table4[[#This Row],[Sales in unit]]</f>
        <v>7875</v>
      </c>
      <c r="G535" t="str">
        <f>TEXT(Table4[[#This Row],[Date]],"dddd")</f>
        <v>Tuesday</v>
      </c>
    </row>
    <row r="536" spans="1:7" x14ac:dyDescent="0.3">
      <c r="A536" s="4">
        <v>44292</v>
      </c>
      <c r="B536" t="s">
        <v>31</v>
      </c>
      <c r="C536" t="s">
        <v>40</v>
      </c>
      <c r="D536">
        <v>6</v>
      </c>
      <c r="E536" s="10">
        <f>VLOOKUP(B536,Table2[[SKU]:[Avg Price]],4,0)</f>
        <v>1045</v>
      </c>
      <c r="F536" s="10">
        <f>Table4[[#This Row],[price per unit]]*Table4[[#This Row],[Sales in unit]]</f>
        <v>6270</v>
      </c>
      <c r="G536" t="str">
        <f>TEXT(Table4[[#This Row],[Date]],"dddd")</f>
        <v>Tuesday</v>
      </c>
    </row>
    <row r="537" spans="1:7" x14ac:dyDescent="0.3">
      <c r="A537" s="4">
        <v>44292</v>
      </c>
      <c r="B537" t="s">
        <v>32</v>
      </c>
      <c r="C537" t="s">
        <v>40</v>
      </c>
      <c r="D537">
        <v>2</v>
      </c>
      <c r="E537" s="10">
        <f>VLOOKUP(B537,Table2[[SKU]:[Avg Price]],4,0)</f>
        <v>1186</v>
      </c>
      <c r="F537" s="10">
        <f>Table4[[#This Row],[price per unit]]*Table4[[#This Row],[Sales in unit]]</f>
        <v>2372</v>
      </c>
      <c r="G537" t="str">
        <f>TEXT(Table4[[#This Row],[Date]],"dddd")</f>
        <v>Tuesday</v>
      </c>
    </row>
    <row r="538" spans="1:7" x14ac:dyDescent="0.3">
      <c r="A538" s="4">
        <v>44292</v>
      </c>
      <c r="B538" t="s">
        <v>33</v>
      </c>
      <c r="C538" t="s">
        <v>40</v>
      </c>
      <c r="D538">
        <v>4</v>
      </c>
      <c r="E538" s="10">
        <f>VLOOKUP(B538,Table2[[SKU]:[Avg Price]],4,0)</f>
        <v>374</v>
      </c>
      <c r="F538" s="10">
        <f>Table4[[#This Row],[price per unit]]*Table4[[#This Row],[Sales in unit]]</f>
        <v>1496</v>
      </c>
      <c r="G538" t="str">
        <f>TEXT(Table4[[#This Row],[Date]],"dddd")</f>
        <v>Tuesday</v>
      </c>
    </row>
    <row r="539" spans="1:7" x14ac:dyDescent="0.3">
      <c r="A539" s="4">
        <v>44292</v>
      </c>
      <c r="B539" t="s">
        <v>34</v>
      </c>
      <c r="C539" t="s">
        <v>40</v>
      </c>
      <c r="D539">
        <v>2</v>
      </c>
      <c r="E539" s="10">
        <f>VLOOKUP(B539,Table2[[SKU]:[Avg Price]],4,0)</f>
        <v>1500</v>
      </c>
      <c r="F539" s="10">
        <f>Table4[[#This Row],[price per unit]]*Table4[[#This Row],[Sales in unit]]</f>
        <v>3000</v>
      </c>
      <c r="G539" t="str">
        <f>TEXT(Table4[[#This Row],[Date]],"dddd")</f>
        <v>Tuesday</v>
      </c>
    </row>
    <row r="540" spans="1:7" x14ac:dyDescent="0.3">
      <c r="A540" s="4">
        <v>44292</v>
      </c>
      <c r="B540" t="s">
        <v>35</v>
      </c>
      <c r="C540" t="s">
        <v>40</v>
      </c>
      <c r="D540">
        <v>2</v>
      </c>
      <c r="E540" s="10">
        <f>VLOOKUP(B540,Table2[[SKU]:[Avg Price]],4,0)</f>
        <v>1800</v>
      </c>
      <c r="F540" s="10">
        <f>Table4[[#This Row],[price per unit]]*Table4[[#This Row],[Sales in unit]]</f>
        <v>3600</v>
      </c>
      <c r="G540" t="str">
        <f>TEXT(Table4[[#This Row],[Date]],"dddd")</f>
        <v>Tuesday</v>
      </c>
    </row>
    <row r="541" spans="1:7" x14ac:dyDescent="0.3">
      <c r="A541" s="4">
        <v>44292</v>
      </c>
      <c r="B541" t="s">
        <v>36</v>
      </c>
      <c r="C541" t="s">
        <v>40</v>
      </c>
      <c r="D541">
        <v>0</v>
      </c>
      <c r="E541" s="10">
        <f>VLOOKUP(B541,Table2[[SKU]:[Avg Price]],4,0)</f>
        <v>1477</v>
      </c>
      <c r="F541" s="10">
        <f>Table4[[#This Row],[price per unit]]*Table4[[#This Row],[Sales in unit]]</f>
        <v>0</v>
      </c>
      <c r="G541" t="str">
        <f>TEXT(Table4[[#This Row],[Date]],"dddd")</f>
        <v>Tuesday</v>
      </c>
    </row>
    <row r="542" spans="1:7" x14ac:dyDescent="0.3">
      <c r="A542" s="4">
        <v>44293</v>
      </c>
      <c r="B542" t="s">
        <v>5</v>
      </c>
      <c r="C542" t="s">
        <v>38</v>
      </c>
      <c r="D542">
        <v>32</v>
      </c>
      <c r="E542" s="10">
        <f>VLOOKUP(B542,Table2[[SKU]:[Avg Price]],4,0)</f>
        <v>210</v>
      </c>
      <c r="F542" s="10">
        <f>Table4[[#This Row],[price per unit]]*Table4[[#This Row],[Sales in unit]]</f>
        <v>6720</v>
      </c>
      <c r="G542" t="str">
        <f>TEXT(Table4[[#This Row],[Date]],"dddd")</f>
        <v>Wednesday</v>
      </c>
    </row>
    <row r="543" spans="1:7" x14ac:dyDescent="0.3">
      <c r="A543" s="4">
        <v>44293</v>
      </c>
      <c r="B543" t="s">
        <v>6</v>
      </c>
      <c r="C543" t="s">
        <v>38</v>
      </c>
      <c r="D543">
        <v>17</v>
      </c>
      <c r="E543" s="10">
        <f>VLOOKUP(B543,Table2[[SKU]:[Avg Price]],4,0)</f>
        <v>199</v>
      </c>
      <c r="F543" s="10">
        <f>Table4[[#This Row],[price per unit]]*Table4[[#This Row],[Sales in unit]]</f>
        <v>3383</v>
      </c>
      <c r="G543" t="str">
        <f>TEXT(Table4[[#This Row],[Date]],"dddd")</f>
        <v>Wednesday</v>
      </c>
    </row>
    <row r="544" spans="1:7" x14ac:dyDescent="0.3">
      <c r="A544" s="4">
        <v>44293</v>
      </c>
      <c r="B544" t="s">
        <v>7</v>
      </c>
      <c r="C544" t="s">
        <v>38</v>
      </c>
      <c r="D544">
        <v>8</v>
      </c>
      <c r="E544" s="10">
        <f>VLOOKUP(B544,Table2[[SKU]:[Avg Price]],4,0)</f>
        <v>322</v>
      </c>
      <c r="F544" s="10">
        <f>Table4[[#This Row],[price per unit]]*Table4[[#This Row],[Sales in unit]]</f>
        <v>2576</v>
      </c>
      <c r="G544" t="str">
        <f>TEXT(Table4[[#This Row],[Date]],"dddd")</f>
        <v>Wednesday</v>
      </c>
    </row>
    <row r="545" spans="1:7" x14ac:dyDescent="0.3">
      <c r="A545" s="4">
        <v>44293</v>
      </c>
      <c r="B545" t="s">
        <v>8</v>
      </c>
      <c r="C545" t="s">
        <v>38</v>
      </c>
      <c r="D545">
        <v>10</v>
      </c>
      <c r="E545" s="10">
        <f>VLOOKUP(B545,Table2[[SKU]:[Avg Price]],4,0)</f>
        <v>161</v>
      </c>
      <c r="F545" s="10">
        <f>Table4[[#This Row],[price per unit]]*Table4[[#This Row],[Sales in unit]]</f>
        <v>1610</v>
      </c>
      <c r="G545" t="str">
        <f>TEXT(Table4[[#This Row],[Date]],"dddd")</f>
        <v>Wednesday</v>
      </c>
    </row>
    <row r="546" spans="1:7" x14ac:dyDescent="0.3">
      <c r="A546" s="4">
        <v>44293</v>
      </c>
      <c r="B546" t="s">
        <v>9</v>
      </c>
      <c r="C546" t="s">
        <v>38</v>
      </c>
      <c r="D546">
        <v>4</v>
      </c>
      <c r="E546" s="10">
        <f>VLOOKUP(B546,Table2[[SKU]:[Avg Price]],4,0)</f>
        <v>109</v>
      </c>
      <c r="F546" s="10">
        <f>Table4[[#This Row],[price per unit]]*Table4[[#This Row],[Sales in unit]]</f>
        <v>436</v>
      </c>
      <c r="G546" t="str">
        <f>TEXT(Table4[[#This Row],[Date]],"dddd")</f>
        <v>Wednesday</v>
      </c>
    </row>
    <row r="547" spans="1:7" x14ac:dyDescent="0.3">
      <c r="A547" s="4">
        <v>44293</v>
      </c>
      <c r="B547" t="s">
        <v>10</v>
      </c>
      <c r="C547" t="s">
        <v>38</v>
      </c>
      <c r="D547">
        <v>3</v>
      </c>
      <c r="E547" s="10">
        <f>VLOOKUP(B547,Table2[[SKU]:[Avg Price]],4,0)</f>
        <v>122</v>
      </c>
      <c r="F547" s="10">
        <f>Table4[[#This Row],[price per unit]]*Table4[[#This Row],[Sales in unit]]</f>
        <v>366</v>
      </c>
      <c r="G547" t="str">
        <f>TEXT(Table4[[#This Row],[Date]],"dddd")</f>
        <v>Wednesday</v>
      </c>
    </row>
    <row r="548" spans="1:7" x14ac:dyDescent="0.3">
      <c r="A548" s="4">
        <v>44293</v>
      </c>
      <c r="B548" t="s">
        <v>11</v>
      </c>
      <c r="C548" t="s">
        <v>38</v>
      </c>
      <c r="D548">
        <v>3</v>
      </c>
      <c r="E548" s="10">
        <f>VLOOKUP(B548,Table2[[SKU]:[Avg Price]],4,0)</f>
        <v>96</v>
      </c>
      <c r="F548" s="10">
        <f>Table4[[#This Row],[price per unit]]*Table4[[#This Row],[Sales in unit]]</f>
        <v>288</v>
      </c>
      <c r="G548" t="str">
        <f>TEXT(Table4[[#This Row],[Date]],"dddd")</f>
        <v>Wednesday</v>
      </c>
    </row>
    <row r="549" spans="1:7" x14ac:dyDescent="0.3">
      <c r="A549" s="4">
        <v>44293</v>
      </c>
      <c r="B549" t="s">
        <v>12</v>
      </c>
      <c r="C549" t="s">
        <v>38</v>
      </c>
      <c r="D549">
        <v>1</v>
      </c>
      <c r="E549" s="10">
        <f>VLOOKUP(B549,Table2[[SKU]:[Avg Price]],4,0)</f>
        <v>73</v>
      </c>
      <c r="F549" s="10">
        <f>Table4[[#This Row],[price per unit]]*Table4[[#This Row],[Sales in unit]]</f>
        <v>73</v>
      </c>
      <c r="G549" t="str">
        <f>TEXT(Table4[[#This Row],[Date]],"dddd")</f>
        <v>Wednesday</v>
      </c>
    </row>
    <row r="550" spans="1:7" x14ac:dyDescent="0.3">
      <c r="A550" s="4">
        <v>44293</v>
      </c>
      <c r="B550" t="s">
        <v>14</v>
      </c>
      <c r="C550" t="s">
        <v>38</v>
      </c>
      <c r="D550">
        <v>2</v>
      </c>
      <c r="E550" s="10">
        <f>VLOOKUP(B550,Table2[[SKU]:[Avg Price]],4,0)</f>
        <v>225</v>
      </c>
      <c r="F550" s="10">
        <f>Table4[[#This Row],[price per unit]]*Table4[[#This Row],[Sales in unit]]</f>
        <v>450</v>
      </c>
      <c r="G550" t="str">
        <f>TEXT(Table4[[#This Row],[Date]],"dddd")</f>
        <v>Wednesday</v>
      </c>
    </row>
    <row r="551" spans="1:7" x14ac:dyDescent="0.3">
      <c r="A551" s="4">
        <v>44293</v>
      </c>
      <c r="B551" t="s">
        <v>16</v>
      </c>
      <c r="C551" t="s">
        <v>38</v>
      </c>
      <c r="D551">
        <v>0</v>
      </c>
      <c r="E551" s="10">
        <f>VLOOKUP(B551,Table2[[SKU]:[Avg Price]],4,0)</f>
        <v>559</v>
      </c>
      <c r="F551" s="10">
        <f>Table4[[#This Row],[price per unit]]*Table4[[#This Row],[Sales in unit]]</f>
        <v>0</v>
      </c>
      <c r="G551" t="str">
        <f>TEXT(Table4[[#This Row],[Date]],"dddd")</f>
        <v>Wednesday</v>
      </c>
    </row>
    <row r="552" spans="1:7" x14ac:dyDescent="0.3">
      <c r="A552" s="4">
        <v>44293</v>
      </c>
      <c r="B552" t="s">
        <v>17</v>
      </c>
      <c r="C552" t="s">
        <v>38</v>
      </c>
      <c r="D552">
        <v>33</v>
      </c>
      <c r="E552" s="10">
        <f>VLOOKUP(B552,Table2[[SKU]:[Avg Price]],4,0)</f>
        <v>3199</v>
      </c>
      <c r="F552" s="10">
        <f>Table4[[#This Row],[price per unit]]*Table4[[#This Row],[Sales in unit]]</f>
        <v>105567</v>
      </c>
      <c r="G552" t="str">
        <f>TEXT(Table4[[#This Row],[Date]],"dddd")</f>
        <v>Wednesday</v>
      </c>
    </row>
    <row r="553" spans="1:7" x14ac:dyDescent="0.3">
      <c r="A553" s="4">
        <v>44293</v>
      </c>
      <c r="B553" t="s">
        <v>18</v>
      </c>
      <c r="C553" t="s">
        <v>38</v>
      </c>
      <c r="D553">
        <v>16</v>
      </c>
      <c r="E553" s="10">
        <f>VLOOKUP(B553,Table2[[SKU]:[Avg Price]],4,0)</f>
        <v>371</v>
      </c>
      <c r="F553" s="10">
        <f>Table4[[#This Row],[price per unit]]*Table4[[#This Row],[Sales in unit]]</f>
        <v>5936</v>
      </c>
      <c r="G553" t="str">
        <f>TEXT(Table4[[#This Row],[Date]],"dddd")</f>
        <v>Wednesday</v>
      </c>
    </row>
    <row r="554" spans="1:7" x14ac:dyDescent="0.3">
      <c r="A554" s="4">
        <v>44293</v>
      </c>
      <c r="B554" t="s">
        <v>19</v>
      </c>
      <c r="C554" t="s">
        <v>38</v>
      </c>
      <c r="D554">
        <v>10</v>
      </c>
      <c r="E554" s="10">
        <f>VLOOKUP(B554,Table2[[SKU]:[Avg Price]],4,0)</f>
        <v>2300</v>
      </c>
      <c r="F554" s="10">
        <f>Table4[[#This Row],[price per unit]]*Table4[[#This Row],[Sales in unit]]</f>
        <v>23000</v>
      </c>
      <c r="G554" t="str">
        <f>TEXT(Table4[[#This Row],[Date]],"dddd")</f>
        <v>Wednesday</v>
      </c>
    </row>
    <row r="555" spans="1:7" x14ac:dyDescent="0.3">
      <c r="A555" s="4">
        <v>44293</v>
      </c>
      <c r="B555" t="s">
        <v>20</v>
      </c>
      <c r="C555" t="s">
        <v>38</v>
      </c>
      <c r="D555">
        <v>8</v>
      </c>
      <c r="E555" s="10">
        <f>VLOOKUP(B555,Table2[[SKU]:[Avg Price]],4,0)</f>
        <v>499</v>
      </c>
      <c r="F555" s="10">
        <f>Table4[[#This Row],[price per unit]]*Table4[[#This Row],[Sales in unit]]</f>
        <v>3992</v>
      </c>
      <c r="G555" t="str">
        <f>TEXT(Table4[[#This Row],[Date]],"dddd")</f>
        <v>Wednesday</v>
      </c>
    </row>
    <row r="556" spans="1:7" x14ac:dyDescent="0.3">
      <c r="A556" s="4">
        <v>44293</v>
      </c>
      <c r="B556" t="s">
        <v>21</v>
      </c>
      <c r="C556" t="s">
        <v>38</v>
      </c>
      <c r="D556">
        <v>5</v>
      </c>
      <c r="E556" s="10">
        <f>VLOOKUP(B556,Table2[[SKU]:[Avg Price]],4,0)</f>
        <v>299</v>
      </c>
      <c r="F556" s="10">
        <f>Table4[[#This Row],[price per unit]]*Table4[[#This Row],[Sales in unit]]</f>
        <v>1495</v>
      </c>
      <c r="G556" t="str">
        <f>TEXT(Table4[[#This Row],[Date]],"dddd")</f>
        <v>Wednesday</v>
      </c>
    </row>
    <row r="557" spans="1:7" x14ac:dyDescent="0.3">
      <c r="A557" s="4">
        <v>44293</v>
      </c>
      <c r="B557" t="s">
        <v>22</v>
      </c>
      <c r="C557" t="s">
        <v>38</v>
      </c>
      <c r="D557">
        <v>2</v>
      </c>
      <c r="E557" s="10">
        <f>VLOOKUP(B557,Table2[[SKU]:[Avg Price]],4,0)</f>
        <v>901</v>
      </c>
      <c r="F557" s="10">
        <f>Table4[[#This Row],[price per unit]]*Table4[[#This Row],[Sales in unit]]</f>
        <v>1802</v>
      </c>
      <c r="G557" t="str">
        <f>TEXT(Table4[[#This Row],[Date]],"dddd")</f>
        <v>Wednesday</v>
      </c>
    </row>
    <row r="558" spans="1:7" x14ac:dyDescent="0.3">
      <c r="A558" s="4">
        <v>44293</v>
      </c>
      <c r="B558" t="s">
        <v>23</v>
      </c>
      <c r="C558" t="s">
        <v>38</v>
      </c>
      <c r="D558">
        <v>4</v>
      </c>
      <c r="E558" s="10">
        <f>VLOOKUP(B558,Table2[[SKU]:[Avg Price]],4,0)</f>
        <v>929</v>
      </c>
      <c r="F558" s="10">
        <f>Table4[[#This Row],[price per unit]]*Table4[[#This Row],[Sales in unit]]</f>
        <v>3716</v>
      </c>
      <c r="G558" t="str">
        <f>TEXT(Table4[[#This Row],[Date]],"dddd")</f>
        <v>Wednesday</v>
      </c>
    </row>
    <row r="559" spans="1:7" x14ac:dyDescent="0.3">
      <c r="A559" s="4">
        <v>44293</v>
      </c>
      <c r="B559" t="s">
        <v>24</v>
      </c>
      <c r="C559" t="s">
        <v>38</v>
      </c>
      <c r="D559">
        <v>1</v>
      </c>
      <c r="E559" s="10">
        <f>VLOOKUP(B559,Table2[[SKU]:[Avg Price]],4,0)</f>
        <v>1030</v>
      </c>
      <c r="F559" s="10">
        <f>Table4[[#This Row],[price per unit]]*Table4[[#This Row],[Sales in unit]]</f>
        <v>1030</v>
      </c>
      <c r="G559" t="str">
        <f>TEXT(Table4[[#This Row],[Date]],"dddd")</f>
        <v>Wednesday</v>
      </c>
    </row>
    <row r="560" spans="1:7" x14ac:dyDescent="0.3">
      <c r="A560" s="4">
        <v>44293</v>
      </c>
      <c r="B560" t="s">
        <v>25</v>
      </c>
      <c r="C560" t="s">
        <v>38</v>
      </c>
      <c r="D560">
        <v>1</v>
      </c>
      <c r="E560" s="10">
        <f>VLOOKUP(B560,Table2[[SKU]:[Avg Price]],4,0)</f>
        <v>1222</v>
      </c>
      <c r="F560" s="10">
        <f>Table4[[#This Row],[price per unit]]*Table4[[#This Row],[Sales in unit]]</f>
        <v>1222</v>
      </c>
      <c r="G560" t="str">
        <f>TEXT(Table4[[#This Row],[Date]],"dddd")</f>
        <v>Wednesday</v>
      </c>
    </row>
    <row r="561" spans="1:7" x14ac:dyDescent="0.3">
      <c r="A561" s="4">
        <v>44293</v>
      </c>
      <c r="B561" t="s">
        <v>26</v>
      </c>
      <c r="C561" t="s">
        <v>38</v>
      </c>
      <c r="D561">
        <v>1</v>
      </c>
      <c r="E561" s="10">
        <f>VLOOKUP(B561,Table2[[SKU]:[Avg Price]],4,0)</f>
        <v>649</v>
      </c>
      <c r="F561" s="10">
        <f>Table4[[#This Row],[price per unit]]*Table4[[#This Row],[Sales in unit]]</f>
        <v>649</v>
      </c>
      <c r="G561" t="str">
        <f>TEXT(Table4[[#This Row],[Date]],"dddd")</f>
        <v>Wednesday</v>
      </c>
    </row>
    <row r="562" spans="1:7" x14ac:dyDescent="0.3">
      <c r="A562" s="4">
        <v>44293</v>
      </c>
      <c r="B562" t="s">
        <v>27</v>
      </c>
      <c r="C562" t="s">
        <v>38</v>
      </c>
      <c r="D562">
        <v>28</v>
      </c>
      <c r="E562" s="10">
        <f>VLOOKUP(B562,Table2[[SKU]:[Avg Price]],4,0)</f>
        <v>1800</v>
      </c>
      <c r="F562" s="10">
        <f>Table4[[#This Row],[price per unit]]*Table4[[#This Row],[Sales in unit]]</f>
        <v>50400</v>
      </c>
      <c r="G562" t="str">
        <f>TEXT(Table4[[#This Row],[Date]],"dddd")</f>
        <v>Wednesday</v>
      </c>
    </row>
    <row r="563" spans="1:7" x14ac:dyDescent="0.3">
      <c r="A563" s="4">
        <v>44293</v>
      </c>
      <c r="B563" t="s">
        <v>28</v>
      </c>
      <c r="C563" t="s">
        <v>38</v>
      </c>
      <c r="D563">
        <v>13</v>
      </c>
      <c r="E563" s="10">
        <f>VLOOKUP(B563,Table2[[SKU]:[Avg Price]],4,0)</f>
        <v>345</v>
      </c>
      <c r="F563" s="10">
        <f>Table4[[#This Row],[price per unit]]*Table4[[#This Row],[Sales in unit]]</f>
        <v>4485</v>
      </c>
      <c r="G563" t="str">
        <f>TEXT(Table4[[#This Row],[Date]],"dddd")</f>
        <v>Wednesday</v>
      </c>
    </row>
    <row r="564" spans="1:7" x14ac:dyDescent="0.3">
      <c r="A564" s="4">
        <v>44293</v>
      </c>
      <c r="B564" t="s">
        <v>29</v>
      </c>
      <c r="C564" t="s">
        <v>38</v>
      </c>
      <c r="D564">
        <v>11</v>
      </c>
      <c r="E564" s="10">
        <f>VLOOKUP(B564,Table2[[SKU]:[Avg Price]],4,0)</f>
        <v>350</v>
      </c>
      <c r="F564" s="10">
        <f>Table4[[#This Row],[price per unit]]*Table4[[#This Row],[Sales in unit]]</f>
        <v>3850</v>
      </c>
      <c r="G564" t="str">
        <f>TEXT(Table4[[#This Row],[Date]],"dddd")</f>
        <v>Wednesday</v>
      </c>
    </row>
    <row r="565" spans="1:7" x14ac:dyDescent="0.3">
      <c r="A565" s="4">
        <v>44293</v>
      </c>
      <c r="B565" t="s">
        <v>30</v>
      </c>
      <c r="C565" t="s">
        <v>38</v>
      </c>
      <c r="D565">
        <v>10</v>
      </c>
      <c r="E565" s="10">
        <f>VLOOKUP(B565,Table2[[SKU]:[Avg Price]],4,0)</f>
        <v>1575</v>
      </c>
      <c r="F565" s="10">
        <f>Table4[[#This Row],[price per unit]]*Table4[[#This Row],[Sales in unit]]</f>
        <v>15750</v>
      </c>
      <c r="G565" t="str">
        <f>TEXT(Table4[[#This Row],[Date]],"dddd")</f>
        <v>Wednesday</v>
      </c>
    </row>
    <row r="566" spans="1:7" x14ac:dyDescent="0.3">
      <c r="A566" s="4">
        <v>44293</v>
      </c>
      <c r="B566" t="s">
        <v>31</v>
      </c>
      <c r="C566" t="s">
        <v>38</v>
      </c>
      <c r="D566">
        <v>5</v>
      </c>
      <c r="E566" s="10">
        <f>VLOOKUP(B566,Table2[[SKU]:[Avg Price]],4,0)</f>
        <v>1045</v>
      </c>
      <c r="F566" s="10">
        <f>Table4[[#This Row],[price per unit]]*Table4[[#This Row],[Sales in unit]]</f>
        <v>5225</v>
      </c>
      <c r="G566" t="str">
        <f>TEXT(Table4[[#This Row],[Date]],"dddd")</f>
        <v>Wednesday</v>
      </c>
    </row>
    <row r="567" spans="1:7" x14ac:dyDescent="0.3">
      <c r="A567" s="4">
        <v>44293</v>
      </c>
      <c r="B567" t="s">
        <v>32</v>
      </c>
      <c r="C567" t="s">
        <v>38</v>
      </c>
      <c r="D567">
        <v>3</v>
      </c>
      <c r="E567" s="10">
        <f>VLOOKUP(B567,Table2[[SKU]:[Avg Price]],4,0)</f>
        <v>1186</v>
      </c>
      <c r="F567" s="10">
        <f>Table4[[#This Row],[price per unit]]*Table4[[#This Row],[Sales in unit]]</f>
        <v>3558</v>
      </c>
      <c r="G567" t="str">
        <f>TEXT(Table4[[#This Row],[Date]],"dddd")</f>
        <v>Wednesday</v>
      </c>
    </row>
    <row r="568" spans="1:7" x14ac:dyDescent="0.3">
      <c r="A568" s="4">
        <v>44293</v>
      </c>
      <c r="B568" t="s">
        <v>33</v>
      </c>
      <c r="C568" t="s">
        <v>38</v>
      </c>
      <c r="D568">
        <v>3</v>
      </c>
      <c r="E568" s="10">
        <f>VLOOKUP(B568,Table2[[SKU]:[Avg Price]],4,0)</f>
        <v>374</v>
      </c>
      <c r="F568" s="10">
        <f>Table4[[#This Row],[price per unit]]*Table4[[#This Row],[Sales in unit]]</f>
        <v>1122</v>
      </c>
      <c r="G568" t="str">
        <f>TEXT(Table4[[#This Row],[Date]],"dddd")</f>
        <v>Wednesday</v>
      </c>
    </row>
    <row r="569" spans="1:7" x14ac:dyDescent="0.3">
      <c r="A569" s="4">
        <v>44293</v>
      </c>
      <c r="B569" t="s">
        <v>34</v>
      </c>
      <c r="C569" t="s">
        <v>38</v>
      </c>
      <c r="D569">
        <v>2</v>
      </c>
      <c r="E569" s="10">
        <f>VLOOKUP(B569,Table2[[SKU]:[Avg Price]],4,0)</f>
        <v>1500</v>
      </c>
      <c r="F569" s="10">
        <f>Table4[[#This Row],[price per unit]]*Table4[[#This Row],[Sales in unit]]</f>
        <v>3000</v>
      </c>
      <c r="G569" t="str">
        <f>TEXT(Table4[[#This Row],[Date]],"dddd")</f>
        <v>Wednesday</v>
      </c>
    </row>
    <row r="570" spans="1:7" x14ac:dyDescent="0.3">
      <c r="A570" s="4">
        <v>44293</v>
      </c>
      <c r="B570" t="s">
        <v>35</v>
      </c>
      <c r="C570" t="s">
        <v>38</v>
      </c>
      <c r="D570">
        <v>0</v>
      </c>
      <c r="E570" s="10">
        <f>VLOOKUP(B570,Table2[[SKU]:[Avg Price]],4,0)</f>
        <v>1800</v>
      </c>
      <c r="F570" s="10">
        <f>Table4[[#This Row],[price per unit]]*Table4[[#This Row],[Sales in unit]]</f>
        <v>0</v>
      </c>
      <c r="G570" t="str">
        <f>TEXT(Table4[[#This Row],[Date]],"dddd")</f>
        <v>Wednesday</v>
      </c>
    </row>
    <row r="571" spans="1:7" x14ac:dyDescent="0.3">
      <c r="A571" s="4">
        <v>44293</v>
      </c>
      <c r="B571" t="s">
        <v>36</v>
      </c>
      <c r="C571" t="s">
        <v>38</v>
      </c>
      <c r="D571">
        <v>0</v>
      </c>
      <c r="E571" s="10">
        <f>VLOOKUP(B571,Table2[[SKU]:[Avg Price]],4,0)</f>
        <v>1477</v>
      </c>
      <c r="F571" s="10">
        <f>Table4[[#This Row],[price per unit]]*Table4[[#This Row],[Sales in unit]]</f>
        <v>0</v>
      </c>
      <c r="G571" t="str">
        <f>TEXT(Table4[[#This Row],[Date]],"dddd")</f>
        <v>Wednesday</v>
      </c>
    </row>
    <row r="572" spans="1:7" x14ac:dyDescent="0.3">
      <c r="A572" s="4">
        <v>44293</v>
      </c>
      <c r="B572" t="s">
        <v>5</v>
      </c>
      <c r="C572" t="s">
        <v>39</v>
      </c>
      <c r="D572">
        <v>19</v>
      </c>
      <c r="E572" s="10">
        <f>VLOOKUP(B572,Table2[[SKU]:[Avg Price]],4,0)</f>
        <v>210</v>
      </c>
      <c r="F572" s="10">
        <f>Table4[[#This Row],[price per unit]]*Table4[[#This Row],[Sales in unit]]</f>
        <v>3990</v>
      </c>
      <c r="G572" t="str">
        <f>TEXT(Table4[[#This Row],[Date]],"dddd")</f>
        <v>Wednesday</v>
      </c>
    </row>
    <row r="573" spans="1:7" x14ac:dyDescent="0.3">
      <c r="A573" s="4">
        <v>44293</v>
      </c>
      <c r="B573" t="s">
        <v>6</v>
      </c>
      <c r="C573" t="s">
        <v>39</v>
      </c>
      <c r="D573">
        <v>11</v>
      </c>
      <c r="E573" s="10">
        <f>VLOOKUP(B573,Table2[[SKU]:[Avg Price]],4,0)</f>
        <v>199</v>
      </c>
      <c r="F573" s="10">
        <f>Table4[[#This Row],[price per unit]]*Table4[[#This Row],[Sales in unit]]</f>
        <v>2189</v>
      </c>
      <c r="G573" t="str">
        <f>TEXT(Table4[[#This Row],[Date]],"dddd")</f>
        <v>Wednesday</v>
      </c>
    </row>
    <row r="574" spans="1:7" x14ac:dyDescent="0.3">
      <c r="A574" s="4">
        <v>44293</v>
      </c>
      <c r="B574" t="s">
        <v>7</v>
      </c>
      <c r="C574" t="s">
        <v>39</v>
      </c>
      <c r="D574">
        <v>6</v>
      </c>
      <c r="E574" s="10">
        <f>VLOOKUP(B574,Table2[[SKU]:[Avg Price]],4,0)</f>
        <v>322</v>
      </c>
      <c r="F574" s="10">
        <f>Table4[[#This Row],[price per unit]]*Table4[[#This Row],[Sales in unit]]</f>
        <v>1932</v>
      </c>
      <c r="G574" t="str">
        <f>TEXT(Table4[[#This Row],[Date]],"dddd")</f>
        <v>Wednesday</v>
      </c>
    </row>
    <row r="575" spans="1:7" x14ac:dyDescent="0.3">
      <c r="A575" s="4">
        <v>44293</v>
      </c>
      <c r="B575" t="s">
        <v>8</v>
      </c>
      <c r="C575" t="s">
        <v>39</v>
      </c>
      <c r="D575">
        <v>6</v>
      </c>
      <c r="E575" s="10">
        <f>VLOOKUP(B575,Table2[[SKU]:[Avg Price]],4,0)</f>
        <v>161</v>
      </c>
      <c r="F575" s="10">
        <f>Table4[[#This Row],[price per unit]]*Table4[[#This Row],[Sales in unit]]</f>
        <v>966</v>
      </c>
      <c r="G575" t="str">
        <f>TEXT(Table4[[#This Row],[Date]],"dddd")</f>
        <v>Wednesday</v>
      </c>
    </row>
    <row r="576" spans="1:7" x14ac:dyDescent="0.3">
      <c r="A576" s="4">
        <v>44293</v>
      </c>
      <c r="B576" t="s">
        <v>9</v>
      </c>
      <c r="C576" t="s">
        <v>39</v>
      </c>
      <c r="D576">
        <v>3</v>
      </c>
      <c r="E576" s="10">
        <f>VLOOKUP(B576,Table2[[SKU]:[Avg Price]],4,0)</f>
        <v>109</v>
      </c>
      <c r="F576" s="10">
        <f>Table4[[#This Row],[price per unit]]*Table4[[#This Row],[Sales in unit]]</f>
        <v>327</v>
      </c>
      <c r="G576" t="str">
        <f>TEXT(Table4[[#This Row],[Date]],"dddd")</f>
        <v>Wednesday</v>
      </c>
    </row>
    <row r="577" spans="1:7" x14ac:dyDescent="0.3">
      <c r="A577" s="4">
        <v>44293</v>
      </c>
      <c r="B577" t="s">
        <v>10</v>
      </c>
      <c r="C577" t="s">
        <v>39</v>
      </c>
      <c r="D577">
        <v>2</v>
      </c>
      <c r="E577" s="10">
        <f>VLOOKUP(B577,Table2[[SKU]:[Avg Price]],4,0)</f>
        <v>122</v>
      </c>
      <c r="F577" s="10">
        <f>Table4[[#This Row],[price per unit]]*Table4[[#This Row],[Sales in unit]]</f>
        <v>244</v>
      </c>
      <c r="G577" t="str">
        <f>TEXT(Table4[[#This Row],[Date]],"dddd")</f>
        <v>Wednesday</v>
      </c>
    </row>
    <row r="578" spans="1:7" x14ac:dyDescent="0.3">
      <c r="A578" s="4">
        <v>44293</v>
      </c>
      <c r="B578" t="s">
        <v>11</v>
      </c>
      <c r="C578" t="s">
        <v>39</v>
      </c>
      <c r="D578">
        <v>2</v>
      </c>
      <c r="E578" s="10">
        <f>VLOOKUP(B578,Table2[[SKU]:[Avg Price]],4,0)</f>
        <v>96</v>
      </c>
      <c r="F578" s="10">
        <f>Table4[[#This Row],[price per unit]]*Table4[[#This Row],[Sales in unit]]</f>
        <v>192</v>
      </c>
      <c r="G578" t="str">
        <f>TEXT(Table4[[#This Row],[Date]],"dddd")</f>
        <v>Wednesday</v>
      </c>
    </row>
    <row r="579" spans="1:7" x14ac:dyDescent="0.3">
      <c r="A579" s="4">
        <v>44293</v>
      </c>
      <c r="B579" t="s">
        <v>12</v>
      </c>
      <c r="C579" t="s">
        <v>39</v>
      </c>
      <c r="D579">
        <v>0</v>
      </c>
      <c r="E579" s="10">
        <f>VLOOKUP(B579,Table2[[SKU]:[Avg Price]],4,0)</f>
        <v>73</v>
      </c>
      <c r="F579" s="10">
        <f>Table4[[#This Row],[price per unit]]*Table4[[#This Row],[Sales in unit]]</f>
        <v>0</v>
      </c>
      <c r="G579" t="str">
        <f>TEXT(Table4[[#This Row],[Date]],"dddd")</f>
        <v>Wednesday</v>
      </c>
    </row>
    <row r="580" spans="1:7" x14ac:dyDescent="0.3">
      <c r="A580" s="4">
        <v>44293</v>
      </c>
      <c r="B580" t="s">
        <v>14</v>
      </c>
      <c r="C580" t="s">
        <v>39</v>
      </c>
      <c r="D580">
        <v>1</v>
      </c>
      <c r="E580" s="10">
        <f>VLOOKUP(B580,Table2[[SKU]:[Avg Price]],4,0)</f>
        <v>225</v>
      </c>
      <c r="F580" s="10">
        <f>Table4[[#This Row],[price per unit]]*Table4[[#This Row],[Sales in unit]]</f>
        <v>225</v>
      </c>
      <c r="G580" t="str">
        <f>TEXT(Table4[[#This Row],[Date]],"dddd")</f>
        <v>Wednesday</v>
      </c>
    </row>
    <row r="581" spans="1:7" x14ac:dyDescent="0.3">
      <c r="A581" s="4">
        <v>44293</v>
      </c>
      <c r="B581" t="s">
        <v>16</v>
      </c>
      <c r="C581" t="s">
        <v>39</v>
      </c>
      <c r="D581">
        <v>0</v>
      </c>
      <c r="E581" s="10">
        <f>VLOOKUP(B581,Table2[[SKU]:[Avg Price]],4,0)</f>
        <v>559</v>
      </c>
      <c r="F581" s="10">
        <f>Table4[[#This Row],[price per unit]]*Table4[[#This Row],[Sales in unit]]</f>
        <v>0</v>
      </c>
      <c r="G581" t="str">
        <f>TEXT(Table4[[#This Row],[Date]],"dddd")</f>
        <v>Wednesday</v>
      </c>
    </row>
    <row r="582" spans="1:7" x14ac:dyDescent="0.3">
      <c r="A582" s="4">
        <v>44293</v>
      </c>
      <c r="B582" t="s">
        <v>17</v>
      </c>
      <c r="C582" t="s">
        <v>39</v>
      </c>
      <c r="D582">
        <v>2</v>
      </c>
      <c r="E582" s="10">
        <f>VLOOKUP(B582,Table2[[SKU]:[Avg Price]],4,0)</f>
        <v>3199</v>
      </c>
      <c r="F582" s="10">
        <f>Table4[[#This Row],[price per unit]]*Table4[[#This Row],[Sales in unit]]</f>
        <v>6398</v>
      </c>
      <c r="G582" t="str">
        <f>TEXT(Table4[[#This Row],[Date]],"dddd")</f>
        <v>Wednesday</v>
      </c>
    </row>
    <row r="583" spans="1:7" x14ac:dyDescent="0.3">
      <c r="A583" s="4">
        <v>44293</v>
      </c>
      <c r="B583" t="s">
        <v>18</v>
      </c>
      <c r="C583" t="s">
        <v>39</v>
      </c>
      <c r="D583">
        <v>7</v>
      </c>
      <c r="E583" s="10">
        <f>VLOOKUP(B583,Table2[[SKU]:[Avg Price]],4,0)</f>
        <v>371</v>
      </c>
      <c r="F583" s="10">
        <f>Table4[[#This Row],[price per unit]]*Table4[[#This Row],[Sales in unit]]</f>
        <v>2597</v>
      </c>
      <c r="G583" t="str">
        <f>TEXT(Table4[[#This Row],[Date]],"dddd")</f>
        <v>Wednesday</v>
      </c>
    </row>
    <row r="584" spans="1:7" x14ac:dyDescent="0.3">
      <c r="A584" s="4">
        <v>44293</v>
      </c>
      <c r="B584" t="s">
        <v>19</v>
      </c>
      <c r="C584" t="s">
        <v>39</v>
      </c>
      <c r="D584">
        <v>5</v>
      </c>
      <c r="E584" s="10">
        <f>VLOOKUP(B584,Table2[[SKU]:[Avg Price]],4,0)</f>
        <v>2300</v>
      </c>
      <c r="F584" s="10">
        <f>Table4[[#This Row],[price per unit]]*Table4[[#This Row],[Sales in unit]]</f>
        <v>11500</v>
      </c>
      <c r="G584" t="str">
        <f>TEXT(Table4[[#This Row],[Date]],"dddd")</f>
        <v>Wednesday</v>
      </c>
    </row>
    <row r="585" spans="1:7" x14ac:dyDescent="0.3">
      <c r="A585" s="4">
        <v>44293</v>
      </c>
      <c r="B585" t="s">
        <v>20</v>
      </c>
      <c r="C585" t="s">
        <v>39</v>
      </c>
      <c r="D585">
        <v>2</v>
      </c>
      <c r="E585" s="10">
        <f>VLOOKUP(B585,Table2[[SKU]:[Avg Price]],4,0)</f>
        <v>499</v>
      </c>
      <c r="F585" s="10">
        <f>Table4[[#This Row],[price per unit]]*Table4[[#This Row],[Sales in unit]]</f>
        <v>998</v>
      </c>
      <c r="G585" t="str">
        <f>TEXT(Table4[[#This Row],[Date]],"dddd")</f>
        <v>Wednesday</v>
      </c>
    </row>
    <row r="586" spans="1:7" x14ac:dyDescent="0.3">
      <c r="A586" s="4">
        <v>44293</v>
      </c>
      <c r="B586" t="s">
        <v>21</v>
      </c>
      <c r="C586" t="s">
        <v>39</v>
      </c>
      <c r="D586">
        <v>4</v>
      </c>
      <c r="E586" s="10">
        <f>VLOOKUP(B586,Table2[[SKU]:[Avg Price]],4,0)</f>
        <v>299</v>
      </c>
      <c r="F586" s="10">
        <f>Table4[[#This Row],[price per unit]]*Table4[[#This Row],[Sales in unit]]</f>
        <v>1196</v>
      </c>
      <c r="G586" t="str">
        <f>TEXT(Table4[[#This Row],[Date]],"dddd")</f>
        <v>Wednesday</v>
      </c>
    </row>
    <row r="587" spans="1:7" x14ac:dyDescent="0.3">
      <c r="A587" s="4">
        <v>44293</v>
      </c>
      <c r="B587" t="s">
        <v>22</v>
      </c>
      <c r="C587" t="s">
        <v>39</v>
      </c>
      <c r="D587">
        <v>2</v>
      </c>
      <c r="E587" s="10">
        <f>VLOOKUP(B587,Table2[[SKU]:[Avg Price]],4,0)</f>
        <v>901</v>
      </c>
      <c r="F587" s="10">
        <f>Table4[[#This Row],[price per unit]]*Table4[[#This Row],[Sales in unit]]</f>
        <v>1802</v>
      </c>
      <c r="G587" t="str">
        <f>TEXT(Table4[[#This Row],[Date]],"dddd")</f>
        <v>Wednesday</v>
      </c>
    </row>
    <row r="588" spans="1:7" x14ac:dyDescent="0.3">
      <c r="A588" s="4">
        <v>44293</v>
      </c>
      <c r="B588" t="s">
        <v>23</v>
      </c>
      <c r="C588" t="s">
        <v>39</v>
      </c>
      <c r="D588">
        <v>4</v>
      </c>
      <c r="E588" s="10">
        <f>VLOOKUP(B588,Table2[[SKU]:[Avg Price]],4,0)</f>
        <v>929</v>
      </c>
      <c r="F588" s="10">
        <f>Table4[[#This Row],[price per unit]]*Table4[[#This Row],[Sales in unit]]</f>
        <v>3716</v>
      </c>
      <c r="G588" t="str">
        <f>TEXT(Table4[[#This Row],[Date]],"dddd")</f>
        <v>Wednesday</v>
      </c>
    </row>
    <row r="589" spans="1:7" x14ac:dyDescent="0.3">
      <c r="A589" s="4">
        <v>44293</v>
      </c>
      <c r="B589" t="s">
        <v>24</v>
      </c>
      <c r="C589" t="s">
        <v>39</v>
      </c>
      <c r="D589">
        <v>1</v>
      </c>
      <c r="E589" s="10">
        <f>VLOOKUP(B589,Table2[[SKU]:[Avg Price]],4,0)</f>
        <v>1030</v>
      </c>
      <c r="F589" s="10">
        <f>Table4[[#This Row],[price per unit]]*Table4[[#This Row],[Sales in unit]]</f>
        <v>1030</v>
      </c>
      <c r="G589" t="str">
        <f>TEXT(Table4[[#This Row],[Date]],"dddd")</f>
        <v>Wednesday</v>
      </c>
    </row>
    <row r="590" spans="1:7" x14ac:dyDescent="0.3">
      <c r="A590" s="4">
        <v>44293</v>
      </c>
      <c r="B590" t="s">
        <v>25</v>
      </c>
      <c r="C590" t="s">
        <v>39</v>
      </c>
      <c r="D590">
        <v>0</v>
      </c>
      <c r="E590" s="10">
        <f>VLOOKUP(B590,Table2[[SKU]:[Avg Price]],4,0)</f>
        <v>1222</v>
      </c>
      <c r="F590" s="10">
        <f>Table4[[#This Row],[price per unit]]*Table4[[#This Row],[Sales in unit]]</f>
        <v>0</v>
      </c>
      <c r="G590" t="str">
        <f>TEXT(Table4[[#This Row],[Date]],"dddd")</f>
        <v>Wednesday</v>
      </c>
    </row>
    <row r="591" spans="1:7" x14ac:dyDescent="0.3">
      <c r="A591" s="4">
        <v>44293</v>
      </c>
      <c r="B591" t="s">
        <v>26</v>
      </c>
      <c r="C591" t="s">
        <v>39</v>
      </c>
      <c r="D591">
        <v>0</v>
      </c>
      <c r="E591" s="10">
        <f>VLOOKUP(B591,Table2[[SKU]:[Avg Price]],4,0)</f>
        <v>649</v>
      </c>
      <c r="F591" s="10">
        <f>Table4[[#This Row],[price per unit]]*Table4[[#This Row],[Sales in unit]]</f>
        <v>0</v>
      </c>
      <c r="G591" t="str">
        <f>TEXT(Table4[[#This Row],[Date]],"dddd")</f>
        <v>Wednesday</v>
      </c>
    </row>
    <row r="592" spans="1:7" x14ac:dyDescent="0.3">
      <c r="A592" s="4">
        <v>44293</v>
      </c>
      <c r="B592" t="s">
        <v>27</v>
      </c>
      <c r="C592" t="s">
        <v>39</v>
      </c>
      <c r="D592">
        <v>25</v>
      </c>
      <c r="E592" s="10">
        <f>VLOOKUP(B592,Table2[[SKU]:[Avg Price]],4,0)</f>
        <v>1800</v>
      </c>
      <c r="F592" s="10">
        <f>Table4[[#This Row],[price per unit]]*Table4[[#This Row],[Sales in unit]]</f>
        <v>45000</v>
      </c>
      <c r="G592" t="str">
        <f>TEXT(Table4[[#This Row],[Date]],"dddd")</f>
        <v>Wednesday</v>
      </c>
    </row>
    <row r="593" spans="1:7" x14ac:dyDescent="0.3">
      <c r="A593" s="4">
        <v>44293</v>
      </c>
      <c r="B593" t="s">
        <v>28</v>
      </c>
      <c r="C593" t="s">
        <v>39</v>
      </c>
      <c r="D593">
        <v>10</v>
      </c>
      <c r="E593" s="10">
        <f>VLOOKUP(B593,Table2[[SKU]:[Avg Price]],4,0)</f>
        <v>345</v>
      </c>
      <c r="F593" s="10">
        <f>Table4[[#This Row],[price per unit]]*Table4[[#This Row],[Sales in unit]]</f>
        <v>3450</v>
      </c>
      <c r="G593" t="str">
        <f>TEXT(Table4[[#This Row],[Date]],"dddd")</f>
        <v>Wednesday</v>
      </c>
    </row>
    <row r="594" spans="1:7" x14ac:dyDescent="0.3">
      <c r="A594" s="4">
        <v>44293</v>
      </c>
      <c r="B594" t="s">
        <v>29</v>
      </c>
      <c r="C594" t="s">
        <v>39</v>
      </c>
      <c r="D594">
        <v>6</v>
      </c>
      <c r="E594" s="10">
        <f>VLOOKUP(B594,Table2[[SKU]:[Avg Price]],4,0)</f>
        <v>350</v>
      </c>
      <c r="F594" s="10">
        <f>Table4[[#This Row],[price per unit]]*Table4[[#This Row],[Sales in unit]]</f>
        <v>2100</v>
      </c>
      <c r="G594" t="str">
        <f>TEXT(Table4[[#This Row],[Date]],"dddd")</f>
        <v>Wednesday</v>
      </c>
    </row>
    <row r="595" spans="1:7" x14ac:dyDescent="0.3">
      <c r="A595" s="4">
        <v>44293</v>
      </c>
      <c r="B595" t="s">
        <v>30</v>
      </c>
      <c r="C595" t="s">
        <v>39</v>
      </c>
      <c r="D595">
        <v>7</v>
      </c>
      <c r="E595" s="10">
        <f>VLOOKUP(B595,Table2[[SKU]:[Avg Price]],4,0)</f>
        <v>1575</v>
      </c>
      <c r="F595" s="10">
        <f>Table4[[#This Row],[price per unit]]*Table4[[#This Row],[Sales in unit]]</f>
        <v>11025</v>
      </c>
      <c r="G595" t="str">
        <f>TEXT(Table4[[#This Row],[Date]],"dddd")</f>
        <v>Wednesday</v>
      </c>
    </row>
    <row r="596" spans="1:7" x14ac:dyDescent="0.3">
      <c r="A596" s="4">
        <v>44293</v>
      </c>
      <c r="B596" t="s">
        <v>31</v>
      </c>
      <c r="C596" t="s">
        <v>39</v>
      </c>
      <c r="D596">
        <v>5</v>
      </c>
      <c r="E596" s="10">
        <f>VLOOKUP(B596,Table2[[SKU]:[Avg Price]],4,0)</f>
        <v>1045</v>
      </c>
      <c r="F596" s="10">
        <f>Table4[[#This Row],[price per unit]]*Table4[[#This Row],[Sales in unit]]</f>
        <v>5225</v>
      </c>
      <c r="G596" t="str">
        <f>TEXT(Table4[[#This Row],[Date]],"dddd")</f>
        <v>Wednesday</v>
      </c>
    </row>
    <row r="597" spans="1:7" x14ac:dyDescent="0.3">
      <c r="A597" s="4">
        <v>44293</v>
      </c>
      <c r="B597" t="s">
        <v>32</v>
      </c>
      <c r="C597" t="s">
        <v>39</v>
      </c>
      <c r="D597">
        <v>2</v>
      </c>
      <c r="E597" s="10">
        <f>VLOOKUP(B597,Table2[[SKU]:[Avg Price]],4,0)</f>
        <v>1186</v>
      </c>
      <c r="F597" s="10">
        <f>Table4[[#This Row],[price per unit]]*Table4[[#This Row],[Sales in unit]]</f>
        <v>2372</v>
      </c>
      <c r="G597" t="str">
        <f>TEXT(Table4[[#This Row],[Date]],"dddd")</f>
        <v>Wednesday</v>
      </c>
    </row>
    <row r="598" spans="1:7" x14ac:dyDescent="0.3">
      <c r="A598" s="4">
        <v>44293</v>
      </c>
      <c r="B598" t="s">
        <v>33</v>
      </c>
      <c r="C598" t="s">
        <v>39</v>
      </c>
      <c r="D598">
        <v>0</v>
      </c>
      <c r="E598" s="10">
        <f>VLOOKUP(B598,Table2[[SKU]:[Avg Price]],4,0)</f>
        <v>374</v>
      </c>
      <c r="F598" s="10">
        <f>Table4[[#This Row],[price per unit]]*Table4[[#This Row],[Sales in unit]]</f>
        <v>0</v>
      </c>
      <c r="G598" t="str">
        <f>TEXT(Table4[[#This Row],[Date]],"dddd")</f>
        <v>Wednesday</v>
      </c>
    </row>
    <row r="599" spans="1:7" x14ac:dyDescent="0.3">
      <c r="A599" s="4">
        <v>44293</v>
      </c>
      <c r="B599" t="s">
        <v>34</v>
      </c>
      <c r="C599" t="s">
        <v>39</v>
      </c>
      <c r="D599">
        <v>1</v>
      </c>
      <c r="E599" s="10">
        <f>VLOOKUP(B599,Table2[[SKU]:[Avg Price]],4,0)</f>
        <v>1500</v>
      </c>
      <c r="F599" s="10">
        <f>Table4[[#This Row],[price per unit]]*Table4[[#This Row],[Sales in unit]]</f>
        <v>1500</v>
      </c>
      <c r="G599" t="str">
        <f>TEXT(Table4[[#This Row],[Date]],"dddd")</f>
        <v>Wednesday</v>
      </c>
    </row>
    <row r="600" spans="1:7" x14ac:dyDescent="0.3">
      <c r="A600" s="4">
        <v>44293</v>
      </c>
      <c r="B600" t="s">
        <v>35</v>
      </c>
      <c r="C600" t="s">
        <v>39</v>
      </c>
      <c r="D600">
        <v>0</v>
      </c>
      <c r="E600" s="10">
        <f>VLOOKUP(B600,Table2[[SKU]:[Avg Price]],4,0)</f>
        <v>1800</v>
      </c>
      <c r="F600" s="10">
        <f>Table4[[#This Row],[price per unit]]*Table4[[#This Row],[Sales in unit]]</f>
        <v>0</v>
      </c>
      <c r="G600" t="str">
        <f>TEXT(Table4[[#This Row],[Date]],"dddd")</f>
        <v>Wednesday</v>
      </c>
    </row>
    <row r="601" spans="1:7" x14ac:dyDescent="0.3">
      <c r="A601" s="4">
        <v>44293</v>
      </c>
      <c r="B601" t="s">
        <v>36</v>
      </c>
      <c r="C601" t="s">
        <v>39</v>
      </c>
      <c r="D601">
        <v>0</v>
      </c>
      <c r="E601" s="10">
        <f>VLOOKUP(B601,Table2[[SKU]:[Avg Price]],4,0)</f>
        <v>1477</v>
      </c>
      <c r="F601" s="10">
        <f>Table4[[#This Row],[price per unit]]*Table4[[#This Row],[Sales in unit]]</f>
        <v>0</v>
      </c>
      <c r="G601" t="str">
        <f>TEXT(Table4[[#This Row],[Date]],"dddd")</f>
        <v>Wednesday</v>
      </c>
    </row>
    <row r="602" spans="1:7" x14ac:dyDescent="0.3">
      <c r="A602" s="4">
        <v>44293</v>
      </c>
      <c r="B602" t="s">
        <v>5</v>
      </c>
      <c r="C602" t="s">
        <v>40</v>
      </c>
      <c r="D602">
        <v>11</v>
      </c>
      <c r="E602" s="10">
        <f>VLOOKUP(B602,Table2[[SKU]:[Avg Price]],4,0)</f>
        <v>210</v>
      </c>
      <c r="F602" s="10">
        <f>Table4[[#This Row],[price per unit]]*Table4[[#This Row],[Sales in unit]]</f>
        <v>2310</v>
      </c>
      <c r="G602" t="str">
        <f>TEXT(Table4[[#This Row],[Date]],"dddd")</f>
        <v>Wednesday</v>
      </c>
    </row>
    <row r="603" spans="1:7" x14ac:dyDescent="0.3">
      <c r="A603" s="4">
        <v>44293</v>
      </c>
      <c r="B603" t="s">
        <v>6</v>
      </c>
      <c r="C603" t="s">
        <v>40</v>
      </c>
      <c r="D603">
        <v>1</v>
      </c>
      <c r="E603" s="10">
        <f>VLOOKUP(B603,Table2[[SKU]:[Avg Price]],4,0)</f>
        <v>199</v>
      </c>
      <c r="F603" s="10">
        <f>Table4[[#This Row],[price per unit]]*Table4[[#This Row],[Sales in unit]]</f>
        <v>199</v>
      </c>
      <c r="G603" t="str">
        <f>TEXT(Table4[[#This Row],[Date]],"dddd")</f>
        <v>Wednesday</v>
      </c>
    </row>
    <row r="604" spans="1:7" x14ac:dyDescent="0.3">
      <c r="A604" s="4">
        <v>44293</v>
      </c>
      <c r="B604" t="s">
        <v>7</v>
      </c>
      <c r="C604" t="s">
        <v>40</v>
      </c>
      <c r="D604">
        <v>6</v>
      </c>
      <c r="E604" s="10">
        <f>VLOOKUP(B604,Table2[[SKU]:[Avg Price]],4,0)</f>
        <v>322</v>
      </c>
      <c r="F604" s="10">
        <f>Table4[[#This Row],[price per unit]]*Table4[[#This Row],[Sales in unit]]</f>
        <v>1932</v>
      </c>
      <c r="G604" t="str">
        <f>TEXT(Table4[[#This Row],[Date]],"dddd")</f>
        <v>Wednesday</v>
      </c>
    </row>
    <row r="605" spans="1:7" x14ac:dyDescent="0.3">
      <c r="A605" s="4">
        <v>44293</v>
      </c>
      <c r="B605" t="s">
        <v>8</v>
      </c>
      <c r="C605" t="s">
        <v>40</v>
      </c>
      <c r="D605">
        <v>3</v>
      </c>
      <c r="E605" s="10">
        <f>VLOOKUP(B605,Table2[[SKU]:[Avg Price]],4,0)</f>
        <v>161</v>
      </c>
      <c r="F605" s="10">
        <f>Table4[[#This Row],[price per unit]]*Table4[[#This Row],[Sales in unit]]</f>
        <v>483</v>
      </c>
      <c r="G605" t="str">
        <f>TEXT(Table4[[#This Row],[Date]],"dddd")</f>
        <v>Wednesday</v>
      </c>
    </row>
    <row r="606" spans="1:7" x14ac:dyDescent="0.3">
      <c r="A606" s="4">
        <v>44293</v>
      </c>
      <c r="B606" t="s">
        <v>9</v>
      </c>
      <c r="C606" t="s">
        <v>40</v>
      </c>
      <c r="D606">
        <v>3</v>
      </c>
      <c r="E606" s="10">
        <f>VLOOKUP(B606,Table2[[SKU]:[Avg Price]],4,0)</f>
        <v>109</v>
      </c>
      <c r="F606" s="10">
        <f>Table4[[#This Row],[price per unit]]*Table4[[#This Row],[Sales in unit]]</f>
        <v>327</v>
      </c>
      <c r="G606" t="str">
        <f>TEXT(Table4[[#This Row],[Date]],"dddd")</f>
        <v>Wednesday</v>
      </c>
    </row>
    <row r="607" spans="1:7" x14ac:dyDescent="0.3">
      <c r="A607" s="4">
        <v>44293</v>
      </c>
      <c r="B607" t="s">
        <v>10</v>
      </c>
      <c r="C607" t="s">
        <v>40</v>
      </c>
      <c r="D607">
        <v>2</v>
      </c>
      <c r="E607" s="10">
        <f>VLOOKUP(B607,Table2[[SKU]:[Avg Price]],4,0)</f>
        <v>122</v>
      </c>
      <c r="F607" s="10">
        <f>Table4[[#This Row],[price per unit]]*Table4[[#This Row],[Sales in unit]]</f>
        <v>244</v>
      </c>
      <c r="G607" t="str">
        <f>TEXT(Table4[[#This Row],[Date]],"dddd")</f>
        <v>Wednesday</v>
      </c>
    </row>
    <row r="608" spans="1:7" x14ac:dyDescent="0.3">
      <c r="A608" s="4">
        <v>44293</v>
      </c>
      <c r="B608" t="s">
        <v>11</v>
      </c>
      <c r="C608" t="s">
        <v>40</v>
      </c>
      <c r="D608">
        <v>2</v>
      </c>
      <c r="E608" s="10">
        <f>VLOOKUP(B608,Table2[[SKU]:[Avg Price]],4,0)</f>
        <v>96</v>
      </c>
      <c r="F608" s="10">
        <f>Table4[[#This Row],[price per unit]]*Table4[[#This Row],[Sales in unit]]</f>
        <v>192</v>
      </c>
      <c r="G608" t="str">
        <f>TEXT(Table4[[#This Row],[Date]],"dddd")</f>
        <v>Wednesday</v>
      </c>
    </row>
    <row r="609" spans="1:7" x14ac:dyDescent="0.3">
      <c r="A609" s="4">
        <v>44293</v>
      </c>
      <c r="B609" t="s">
        <v>12</v>
      </c>
      <c r="C609" t="s">
        <v>40</v>
      </c>
      <c r="D609">
        <v>2</v>
      </c>
      <c r="E609" s="10">
        <f>VLOOKUP(B609,Table2[[SKU]:[Avg Price]],4,0)</f>
        <v>73</v>
      </c>
      <c r="F609" s="10">
        <f>Table4[[#This Row],[price per unit]]*Table4[[#This Row],[Sales in unit]]</f>
        <v>146</v>
      </c>
      <c r="G609" t="str">
        <f>TEXT(Table4[[#This Row],[Date]],"dddd")</f>
        <v>Wednesday</v>
      </c>
    </row>
    <row r="610" spans="1:7" x14ac:dyDescent="0.3">
      <c r="A610" s="4">
        <v>44293</v>
      </c>
      <c r="B610" t="s">
        <v>14</v>
      </c>
      <c r="C610" t="s">
        <v>40</v>
      </c>
      <c r="D610">
        <v>2</v>
      </c>
      <c r="E610" s="10">
        <f>VLOOKUP(B610,Table2[[SKU]:[Avg Price]],4,0)</f>
        <v>225</v>
      </c>
      <c r="F610" s="10">
        <f>Table4[[#This Row],[price per unit]]*Table4[[#This Row],[Sales in unit]]</f>
        <v>450</v>
      </c>
      <c r="G610" t="str">
        <f>TEXT(Table4[[#This Row],[Date]],"dddd")</f>
        <v>Wednesday</v>
      </c>
    </row>
    <row r="611" spans="1:7" x14ac:dyDescent="0.3">
      <c r="A611" s="4">
        <v>44293</v>
      </c>
      <c r="B611" t="s">
        <v>16</v>
      </c>
      <c r="C611" t="s">
        <v>40</v>
      </c>
      <c r="D611">
        <v>2</v>
      </c>
      <c r="E611" s="10">
        <f>VLOOKUP(B611,Table2[[SKU]:[Avg Price]],4,0)</f>
        <v>559</v>
      </c>
      <c r="F611" s="10">
        <f>Table4[[#This Row],[price per unit]]*Table4[[#This Row],[Sales in unit]]</f>
        <v>1118</v>
      </c>
      <c r="G611" t="str">
        <f>TEXT(Table4[[#This Row],[Date]],"dddd")</f>
        <v>Wednesday</v>
      </c>
    </row>
    <row r="612" spans="1:7" x14ac:dyDescent="0.3">
      <c r="A612" s="4">
        <v>44293</v>
      </c>
      <c r="B612" t="s">
        <v>17</v>
      </c>
      <c r="C612" t="s">
        <v>40</v>
      </c>
      <c r="D612">
        <v>21</v>
      </c>
      <c r="E612" s="10">
        <f>VLOOKUP(B612,Table2[[SKU]:[Avg Price]],4,0)</f>
        <v>3199</v>
      </c>
      <c r="F612" s="10">
        <f>Table4[[#This Row],[price per unit]]*Table4[[#This Row],[Sales in unit]]</f>
        <v>67179</v>
      </c>
      <c r="G612" t="str">
        <f>TEXT(Table4[[#This Row],[Date]],"dddd")</f>
        <v>Wednesday</v>
      </c>
    </row>
    <row r="613" spans="1:7" x14ac:dyDescent="0.3">
      <c r="A613" s="4">
        <v>44293</v>
      </c>
      <c r="B613" t="s">
        <v>18</v>
      </c>
      <c r="C613" t="s">
        <v>40</v>
      </c>
      <c r="D613">
        <v>9</v>
      </c>
      <c r="E613" s="10">
        <f>VLOOKUP(B613,Table2[[SKU]:[Avg Price]],4,0)</f>
        <v>371</v>
      </c>
      <c r="F613" s="10">
        <f>Table4[[#This Row],[price per unit]]*Table4[[#This Row],[Sales in unit]]</f>
        <v>3339</v>
      </c>
      <c r="G613" t="str">
        <f>TEXT(Table4[[#This Row],[Date]],"dddd")</f>
        <v>Wednesday</v>
      </c>
    </row>
    <row r="614" spans="1:7" x14ac:dyDescent="0.3">
      <c r="A614" s="4">
        <v>44293</v>
      </c>
      <c r="B614" t="s">
        <v>19</v>
      </c>
      <c r="C614" t="s">
        <v>40</v>
      </c>
      <c r="D614">
        <v>10</v>
      </c>
      <c r="E614" s="10">
        <f>VLOOKUP(B614,Table2[[SKU]:[Avg Price]],4,0)</f>
        <v>2300</v>
      </c>
      <c r="F614" s="10">
        <f>Table4[[#This Row],[price per unit]]*Table4[[#This Row],[Sales in unit]]</f>
        <v>23000</v>
      </c>
      <c r="G614" t="str">
        <f>TEXT(Table4[[#This Row],[Date]],"dddd")</f>
        <v>Wednesday</v>
      </c>
    </row>
    <row r="615" spans="1:7" x14ac:dyDescent="0.3">
      <c r="A615" s="4">
        <v>44293</v>
      </c>
      <c r="B615" t="s">
        <v>20</v>
      </c>
      <c r="C615" t="s">
        <v>40</v>
      </c>
      <c r="D615">
        <v>10</v>
      </c>
      <c r="E615" s="10">
        <f>VLOOKUP(B615,Table2[[SKU]:[Avg Price]],4,0)</f>
        <v>499</v>
      </c>
      <c r="F615" s="10">
        <f>Table4[[#This Row],[price per unit]]*Table4[[#This Row],[Sales in unit]]</f>
        <v>4990</v>
      </c>
      <c r="G615" t="str">
        <f>TEXT(Table4[[#This Row],[Date]],"dddd")</f>
        <v>Wednesday</v>
      </c>
    </row>
    <row r="616" spans="1:7" x14ac:dyDescent="0.3">
      <c r="A616" s="4">
        <v>44293</v>
      </c>
      <c r="B616" t="s">
        <v>21</v>
      </c>
      <c r="C616" t="s">
        <v>40</v>
      </c>
      <c r="D616">
        <v>1</v>
      </c>
      <c r="E616" s="10">
        <f>VLOOKUP(B616,Table2[[SKU]:[Avg Price]],4,0)</f>
        <v>299</v>
      </c>
      <c r="F616" s="10">
        <f>Table4[[#This Row],[price per unit]]*Table4[[#This Row],[Sales in unit]]</f>
        <v>299</v>
      </c>
      <c r="G616" t="str">
        <f>TEXT(Table4[[#This Row],[Date]],"dddd")</f>
        <v>Wednesday</v>
      </c>
    </row>
    <row r="617" spans="1:7" x14ac:dyDescent="0.3">
      <c r="A617" s="4">
        <v>44293</v>
      </c>
      <c r="B617" t="s">
        <v>22</v>
      </c>
      <c r="C617" t="s">
        <v>40</v>
      </c>
      <c r="D617">
        <v>2</v>
      </c>
      <c r="E617" s="10">
        <f>VLOOKUP(B617,Table2[[SKU]:[Avg Price]],4,0)</f>
        <v>901</v>
      </c>
      <c r="F617" s="10">
        <f>Table4[[#This Row],[price per unit]]*Table4[[#This Row],[Sales in unit]]</f>
        <v>1802</v>
      </c>
      <c r="G617" t="str">
        <f>TEXT(Table4[[#This Row],[Date]],"dddd")</f>
        <v>Wednesday</v>
      </c>
    </row>
    <row r="618" spans="1:7" x14ac:dyDescent="0.3">
      <c r="A618" s="4">
        <v>44293</v>
      </c>
      <c r="B618" t="s">
        <v>23</v>
      </c>
      <c r="C618" t="s">
        <v>40</v>
      </c>
      <c r="D618">
        <v>1</v>
      </c>
      <c r="E618" s="10">
        <f>VLOOKUP(B618,Table2[[SKU]:[Avg Price]],4,0)</f>
        <v>929</v>
      </c>
      <c r="F618" s="10">
        <f>Table4[[#This Row],[price per unit]]*Table4[[#This Row],[Sales in unit]]</f>
        <v>929</v>
      </c>
      <c r="G618" t="str">
        <f>TEXT(Table4[[#This Row],[Date]],"dddd")</f>
        <v>Wednesday</v>
      </c>
    </row>
    <row r="619" spans="1:7" x14ac:dyDescent="0.3">
      <c r="A619" s="4">
        <v>44293</v>
      </c>
      <c r="B619" t="s">
        <v>24</v>
      </c>
      <c r="C619" t="s">
        <v>40</v>
      </c>
      <c r="D619">
        <v>1</v>
      </c>
      <c r="E619" s="10">
        <f>VLOOKUP(B619,Table2[[SKU]:[Avg Price]],4,0)</f>
        <v>1030</v>
      </c>
      <c r="F619" s="10">
        <f>Table4[[#This Row],[price per unit]]*Table4[[#This Row],[Sales in unit]]</f>
        <v>1030</v>
      </c>
      <c r="G619" t="str">
        <f>TEXT(Table4[[#This Row],[Date]],"dddd")</f>
        <v>Wednesday</v>
      </c>
    </row>
    <row r="620" spans="1:7" x14ac:dyDescent="0.3">
      <c r="A620" s="4">
        <v>44293</v>
      </c>
      <c r="B620" t="s">
        <v>25</v>
      </c>
      <c r="C620" t="s">
        <v>40</v>
      </c>
      <c r="D620">
        <v>3</v>
      </c>
      <c r="E620" s="10">
        <f>VLOOKUP(B620,Table2[[SKU]:[Avg Price]],4,0)</f>
        <v>1222</v>
      </c>
      <c r="F620" s="10">
        <f>Table4[[#This Row],[price per unit]]*Table4[[#This Row],[Sales in unit]]</f>
        <v>3666</v>
      </c>
      <c r="G620" t="str">
        <f>TEXT(Table4[[#This Row],[Date]],"dddd")</f>
        <v>Wednesday</v>
      </c>
    </row>
    <row r="621" spans="1:7" x14ac:dyDescent="0.3">
      <c r="A621" s="4">
        <v>44293</v>
      </c>
      <c r="B621" t="s">
        <v>26</v>
      </c>
      <c r="C621" t="s">
        <v>40</v>
      </c>
      <c r="D621">
        <v>2</v>
      </c>
      <c r="E621" s="10">
        <f>VLOOKUP(B621,Table2[[SKU]:[Avg Price]],4,0)</f>
        <v>649</v>
      </c>
      <c r="F621" s="10">
        <f>Table4[[#This Row],[price per unit]]*Table4[[#This Row],[Sales in unit]]</f>
        <v>1298</v>
      </c>
      <c r="G621" t="str">
        <f>TEXT(Table4[[#This Row],[Date]],"dddd")</f>
        <v>Wednesday</v>
      </c>
    </row>
    <row r="622" spans="1:7" x14ac:dyDescent="0.3">
      <c r="A622" s="4">
        <v>44293</v>
      </c>
      <c r="B622" t="s">
        <v>27</v>
      </c>
      <c r="C622" t="s">
        <v>40</v>
      </c>
      <c r="D622">
        <v>11</v>
      </c>
      <c r="E622" s="10">
        <f>VLOOKUP(B622,Table2[[SKU]:[Avg Price]],4,0)</f>
        <v>1800</v>
      </c>
      <c r="F622" s="10">
        <f>Table4[[#This Row],[price per unit]]*Table4[[#This Row],[Sales in unit]]</f>
        <v>19800</v>
      </c>
      <c r="G622" t="str">
        <f>TEXT(Table4[[#This Row],[Date]],"dddd")</f>
        <v>Wednesday</v>
      </c>
    </row>
    <row r="623" spans="1:7" x14ac:dyDescent="0.3">
      <c r="A623" s="4">
        <v>44293</v>
      </c>
      <c r="B623" t="s">
        <v>28</v>
      </c>
      <c r="C623" t="s">
        <v>40</v>
      </c>
      <c r="D623">
        <v>11</v>
      </c>
      <c r="E623" s="10">
        <f>VLOOKUP(B623,Table2[[SKU]:[Avg Price]],4,0)</f>
        <v>345</v>
      </c>
      <c r="F623" s="10">
        <f>Table4[[#This Row],[price per unit]]*Table4[[#This Row],[Sales in unit]]</f>
        <v>3795</v>
      </c>
      <c r="G623" t="str">
        <f>TEXT(Table4[[#This Row],[Date]],"dddd")</f>
        <v>Wednesday</v>
      </c>
    </row>
    <row r="624" spans="1:7" x14ac:dyDescent="0.3">
      <c r="A624" s="4">
        <v>44293</v>
      </c>
      <c r="B624" t="s">
        <v>29</v>
      </c>
      <c r="C624" t="s">
        <v>40</v>
      </c>
      <c r="D624">
        <v>6</v>
      </c>
      <c r="E624" s="10">
        <f>VLOOKUP(B624,Table2[[SKU]:[Avg Price]],4,0)</f>
        <v>350</v>
      </c>
      <c r="F624" s="10">
        <f>Table4[[#This Row],[price per unit]]*Table4[[#This Row],[Sales in unit]]</f>
        <v>2100</v>
      </c>
      <c r="G624" t="str">
        <f>TEXT(Table4[[#This Row],[Date]],"dddd")</f>
        <v>Wednesday</v>
      </c>
    </row>
    <row r="625" spans="1:7" x14ac:dyDescent="0.3">
      <c r="A625" s="4">
        <v>44293</v>
      </c>
      <c r="B625" t="s">
        <v>30</v>
      </c>
      <c r="C625" t="s">
        <v>40</v>
      </c>
      <c r="D625">
        <v>2</v>
      </c>
      <c r="E625" s="10">
        <f>VLOOKUP(B625,Table2[[SKU]:[Avg Price]],4,0)</f>
        <v>1575</v>
      </c>
      <c r="F625" s="10">
        <f>Table4[[#This Row],[price per unit]]*Table4[[#This Row],[Sales in unit]]</f>
        <v>3150</v>
      </c>
      <c r="G625" t="str">
        <f>TEXT(Table4[[#This Row],[Date]],"dddd")</f>
        <v>Wednesday</v>
      </c>
    </row>
    <row r="626" spans="1:7" x14ac:dyDescent="0.3">
      <c r="A626" s="4">
        <v>44293</v>
      </c>
      <c r="B626" t="s">
        <v>31</v>
      </c>
      <c r="C626" t="s">
        <v>40</v>
      </c>
      <c r="D626">
        <v>2</v>
      </c>
      <c r="E626" s="10">
        <f>VLOOKUP(B626,Table2[[SKU]:[Avg Price]],4,0)</f>
        <v>1045</v>
      </c>
      <c r="F626" s="10">
        <f>Table4[[#This Row],[price per unit]]*Table4[[#This Row],[Sales in unit]]</f>
        <v>2090</v>
      </c>
      <c r="G626" t="str">
        <f>TEXT(Table4[[#This Row],[Date]],"dddd")</f>
        <v>Wednesday</v>
      </c>
    </row>
    <row r="627" spans="1:7" x14ac:dyDescent="0.3">
      <c r="A627" s="4">
        <v>44293</v>
      </c>
      <c r="B627" t="s">
        <v>32</v>
      </c>
      <c r="C627" t="s">
        <v>40</v>
      </c>
      <c r="D627">
        <v>3</v>
      </c>
      <c r="E627" s="10">
        <f>VLOOKUP(B627,Table2[[SKU]:[Avg Price]],4,0)</f>
        <v>1186</v>
      </c>
      <c r="F627" s="10">
        <f>Table4[[#This Row],[price per unit]]*Table4[[#This Row],[Sales in unit]]</f>
        <v>3558</v>
      </c>
      <c r="G627" t="str">
        <f>TEXT(Table4[[#This Row],[Date]],"dddd")</f>
        <v>Wednesday</v>
      </c>
    </row>
    <row r="628" spans="1:7" x14ac:dyDescent="0.3">
      <c r="A628" s="4">
        <v>44293</v>
      </c>
      <c r="B628" t="s">
        <v>33</v>
      </c>
      <c r="C628" t="s">
        <v>40</v>
      </c>
      <c r="D628">
        <v>3</v>
      </c>
      <c r="E628" s="10">
        <f>VLOOKUP(B628,Table2[[SKU]:[Avg Price]],4,0)</f>
        <v>374</v>
      </c>
      <c r="F628" s="10">
        <f>Table4[[#This Row],[price per unit]]*Table4[[#This Row],[Sales in unit]]</f>
        <v>1122</v>
      </c>
      <c r="G628" t="str">
        <f>TEXT(Table4[[#This Row],[Date]],"dddd")</f>
        <v>Wednesday</v>
      </c>
    </row>
    <row r="629" spans="1:7" x14ac:dyDescent="0.3">
      <c r="A629" s="4">
        <v>44293</v>
      </c>
      <c r="B629" t="s">
        <v>34</v>
      </c>
      <c r="C629" t="s">
        <v>40</v>
      </c>
      <c r="D629">
        <v>2</v>
      </c>
      <c r="E629" s="10">
        <f>VLOOKUP(B629,Table2[[SKU]:[Avg Price]],4,0)</f>
        <v>1500</v>
      </c>
      <c r="F629" s="10">
        <f>Table4[[#This Row],[price per unit]]*Table4[[#This Row],[Sales in unit]]</f>
        <v>3000</v>
      </c>
      <c r="G629" t="str">
        <f>TEXT(Table4[[#This Row],[Date]],"dddd")</f>
        <v>Wednesday</v>
      </c>
    </row>
    <row r="630" spans="1:7" x14ac:dyDescent="0.3">
      <c r="A630" s="4">
        <v>44293</v>
      </c>
      <c r="B630" t="s">
        <v>35</v>
      </c>
      <c r="C630" t="s">
        <v>40</v>
      </c>
      <c r="D630">
        <v>1</v>
      </c>
      <c r="E630" s="10">
        <f>VLOOKUP(B630,Table2[[SKU]:[Avg Price]],4,0)</f>
        <v>1800</v>
      </c>
      <c r="F630" s="10">
        <f>Table4[[#This Row],[price per unit]]*Table4[[#This Row],[Sales in unit]]</f>
        <v>1800</v>
      </c>
      <c r="G630" t="str">
        <f>TEXT(Table4[[#This Row],[Date]],"dddd")</f>
        <v>Wednesday</v>
      </c>
    </row>
    <row r="631" spans="1:7" x14ac:dyDescent="0.3">
      <c r="A631" s="4">
        <v>44293</v>
      </c>
      <c r="B631" t="s">
        <v>36</v>
      </c>
      <c r="C631" t="s">
        <v>40</v>
      </c>
      <c r="D631">
        <v>0</v>
      </c>
      <c r="E631" s="10">
        <f>VLOOKUP(B631,Table2[[SKU]:[Avg Price]],4,0)</f>
        <v>1477</v>
      </c>
      <c r="F631" s="10">
        <f>Table4[[#This Row],[price per unit]]*Table4[[#This Row],[Sales in unit]]</f>
        <v>0</v>
      </c>
      <c r="G631" t="str">
        <f>TEXT(Table4[[#This Row],[Date]],"dddd")</f>
        <v>Wednesday</v>
      </c>
    </row>
    <row r="632" spans="1:7" x14ac:dyDescent="0.3">
      <c r="A632" s="4">
        <v>44294</v>
      </c>
      <c r="B632" t="s">
        <v>5</v>
      </c>
      <c r="C632" t="s">
        <v>38</v>
      </c>
      <c r="D632">
        <v>28</v>
      </c>
      <c r="E632" s="10">
        <f>VLOOKUP(B632,Table2[[SKU]:[Avg Price]],4,0)</f>
        <v>210</v>
      </c>
      <c r="F632" s="10">
        <f>Table4[[#This Row],[price per unit]]*Table4[[#This Row],[Sales in unit]]</f>
        <v>5880</v>
      </c>
      <c r="G632" t="str">
        <f>TEXT(Table4[[#This Row],[Date]],"dddd")</f>
        <v>Thursday</v>
      </c>
    </row>
    <row r="633" spans="1:7" x14ac:dyDescent="0.3">
      <c r="A633" s="4">
        <v>44294</v>
      </c>
      <c r="B633" t="s">
        <v>6</v>
      </c>
      <c r="C633" t="s">
        <v>38</v>
      </c>
      <c r="D633">
        <v>13</v>
      </c>
      <c r="E633" s="10">
        <f>VLOOKUP(B633,Table2[[SKU]:[Avg Price]],4,0)</f>
        <v>199</v>
      </c>
      <c r="F633" s="10">
        <f>Table4[[#This Row],[price per unit]]*Table4[[#This Row],[Sales in unit]]</f>
        <v>2587</v>
      </c>
      <c r="G633" t="str">
        <f>TEXT(Table4[[#This Row],[Date]],"dddd")</f>
        <v>Thursday</v>
      </c>
    </row>
    <row r="634" spans="1:7" x14ac:dyDescent="0.3">
      <c r="A634" s="4">
        <v>44294</v>
      </c>
      <c r="B634" t="s">
        <v>7</v>
      </c>
      <c r="C634" t="s">
        <v>38</v>
      </c>
      <c r="D634">
        <v>11</v>
      </c>
      <c r="E634" s="10">
        <f>VLOOKUP(B634,Table2[[SKU]:[Avg Price]],4,0)</f>
        <v>322</v>
      </c>
      <c r="F634" s="10">
        <f>Table4[[#This Row],[price per unit]]*Table4[[#This Row],[Sales in unit]]</f>
        <v>3542</v>
      </c>
      <c r="G634" t="str">
        <f>TEXT(Table4[[#This Row],[Date]],"dddd")</f>
        <v>Thursday</v>
      </c>
    </row>
    <row r="635" spans="1:7" x14ac:dyDescent="0.3">
      <c r="A635" s="4">
        <v>44294</v>
      </c>
      <c r="B635" t="s">
        <v>8</v>
      </c>
      <c r="C635" t="s">
        <v>38</v>
      </c>
      <c r="D635">
        <v>7</v>
      </c>
      <c r="E635" s="10">
        <f>VLOOKUP(B635,Table2[[SKU]:[Avg Price]],4,0)</f>
        <v>161</v>
      </c>
      <c r="F635" s="10">
        <f>Table4[[#This Row],[price per unit]]*Table4[[#This Row],[Sales in unit]]</f>
        <v>1127</v>
      </c>
      <c r="G635" t="str">
        <f>TEXT(Table4[[#This Row],[Date]],"dddd")</f>
        <v>Thursday</v>
      </c>
    </row>
    <row r="636" spans="1:7" x14ac:dyDescent="0.3">
      <c r="A636" s="4">
        <v>44294</v>
      </c>
      <c r="B636" t="s">
        <v>9</v>
      </c>
      <c r="C636" t="s">
        <v>38</v>
      </c>
      <c r="D636">
        <v>5</v>
      </c>
      <c r="E636" s="10">
        <f>VLOOKUP(B636,Table2[[SKU]:[Avg Price]],4,0)</f>
        <v>109</v>
      </c>
      <c r="F636" s="10">
        <f>Table4[[#This Row],[price per unit]]*Table4[[#This Row],[Sales in unit]]</f>
        <v>545</v>
      </c>
      <c r="G636" t="str">
        <f>TEXT(Table4[[#This Row],[Date]],"dddd")</f>
        <v>Thursday</v>
      </c>
    </row>
    <row r="637" spans="1:7" x14ac:dyDescent="0.3">
      <c r="A637" s="4">
        <v>44294</v>
      </c>
      <c r="B637" t="s">
        <v>10</v>
      </c>
      <c r="C637" t="s">
        <v>38</v>
      </c>
      <c r="D637">
        <v>2</v>
      </c>
      <c r="E637" s="10">
        <f>VLOOKUP(B637,Table2[[SKU]:[Avg Price]],4,0)</f>
        <v>122</v>
      </c>
      <c r="F637" s="10">
        <f>Table4[[#This Row],[price per unit]]*Table4[[#This Row],[Sales in unit]]</f>
        <v>244</v>
      </c>
      <c r="G637" t="str">
        <f>TEXT(Table4[[#This Row],[Date]],"dddd")</f>
        <v>Thursday</v>
      </c>
    </row>
    <row r="638" spans="1:7" x14ac:dyDescent="0.3">
      <c r="A638" s="4">
        <v>44294</v>
      </c>
      <c r="B638" t="s">
        <v>11</v>
      </c>
      <c r="C638" t="s">
        <v>38</v>
      </c>
      <c r="D638">
        <v>4</v>
      </c>
      <c r="E638" s="10">
        <f>VLOOKUP(B638,Table2[[SKU]:[Avg Price]],4,0)</f>
        <v>96</v>
      </c>
      <c r="F638" s="10">
        <f>Table4[[#This Row],[price per unit]]*Table4[[#This Row],[Sales in unit]]</f>
        <v>384</v>
      </c>
      <c r="G638" t="str">
        <f>TEXT(Table4[[#This Row],[Date]],"dddd")</f>
        <v>Thursday</v>
      </c>
    </row>
    <row r="639" spans="1:7" x14ac:dyDescent="0.3">
      <c r="A639" s="4">
        <v>44294</v>
      </c>
      <c r="B639" t="s">
        <v>12</v>
      </c>
      <c r="C639" t="s">
        <v>38</v>
      </c>
      <c r="D639">
        <v>2</v>
      </c>
      <c r="E639" s="10">
        <f>VLOOKUP(B639,Table2[[SKU]:[Avg Price]],4,0)</f>
        <v>73</v>
      </c>
      <c r="F639" s="10">
        <f>Table4[[#This Row],[price per unit]]*Table4[[#This Row],[Sales in unit]]</f>
        <v>146</v>
      </c>
      <c r="G639" t="str">
        <f>TEXT(Table4[[#This Row],[Date]],"dddd")</f>
        <v>Thursday</v>
      </c>
    </row>
    <row r="640" spans="1:7" x14ac:dyDescent="0.3">
      <c r="A640" s="4">
        <v>44294</v>
      </c>
      <c r="B640" t="s">
        <v>14</v>
      </c>
      <c r="C640" t="s">
        <v>38</v>
      </c>
      <c r="D640">
        <v>0</v>
      </c>
      <c r="E640" s="10">
        <f>VLOOKUP(B640,Table2[[SKU]:[Avg Price]],4,0)</f>
        <v>225</v>
      </c>
      <c r="F640" s="10">
        <f>Table4[[#This Row],[price per unit]]*Table4[[#This Row],[Sales in unit]]</f>
        <v>0</v>
      </c>
      <c r="G640" t="str">
        <f>TEXT(Table4[[#This Row],[Date]],"dddd")</f>
        <v>Thursday</v>
      </c>
    </row>
    <row r="641" spans="1:7" x14ac:dyDescent="0.3">
      <c r="A641" s="4">
        <v>44294</v>
      </c>
      <c r="B641" t="s">
        <v>16</v>
      </c>
      <c r="C641" t="s">
        <v>38</v>
      </c>
      <c r="D641">
        <v>0</v>
      </c>
      <c r="E641" s="10">
        <f>VLOOKUP(B641,Table2[[SKU]:[Avg Price]],4,0)</f>
        <v>559</v>
      </c>
      <c r="F641" s="10">
        <f>Table4[[#This Row],[price per unit]]*Table4[[#This Row],[Sales in unit]]</f>
        <v>0</v>
      </c>
      <c r="G641" t="str">
        <f>TEXT(Table4[[#This Row],[Date]],"dddd")</f>
        <v>Thursday</v>
      </c>
    </row>
    <row r="642" spans="1:7" x14ac:dyDescent="0.3">
      <c r="A642" s="4">
        <v>44294</v>
      </c>
      <c r="B642" t="s">
        <v>17</v>
      </c>
      <c r="C642" t="s">
        <v>38</v>
      </c>
      <c r="D642">
        <v>34</v>
      </c>
      <c r="E642" s="10">
        <f>VLOOKUP(B642,Table2[[SKU]:[Avg Price]],4,0)</f>
        <v>3199</v>
      </c>
      <c r="F642" s="10">
        <f>Table4[[#This Row],[price per unit]]*Table4[[#This Row],[Sales in unit]]</f>
        <v>108766</v>
      </c>
      <c r="G642" t="str">
        <f>TEXT(Table4[[#This Row],[Date]],"dddd")</f>
        <v>Thursday</v>
      </c>
    </row>
    <row r="643" spans="1:7" x14ac:dyDescent="0.3">
      <c r="A643" s="4">
        <v>44294</v>
      </c>
      <c r="B643" t="s">
        <v>18</v>
      </c>
      <c r="C643" t="s">
        <v>38</v>
      </c>
      <c r="D643">
        <v>12</v>
      </c>
      <c r="E643" s="10">
        <f>VLOOKUP(B643,Table2[[SKU]:[Avg Price]],4,0)</f>
        <v>371</v>
      </c>
      <c r="F643" s="10">
        <f>Table4[[#This Row],[price per unit]]*Table4[[#This Row],[Sales in unit]]</f>
        <v>4452</v>
      </c>
      <c r="G643" t="str">
        <f>TEXT(Table4[[#This Row],[Date]],"dddd")</f>
        <v>Thursday</v>
      </c>
    </row>
    <row r="644" spans="1:7" x14ac:dyDescent="0.3">
      <c r="A644" s="4">
        <v>44294</v>
      </c>
      <c r="B644" t="s">
        <v>19</v>
      </c>
      <c r="C644" t="s">
        <v>38</v>
      </c>
      <c r="D644">
        <v>13</v>
      </c>
      <c r="E644" s="10">
        <f>VLOOKUP(B644,Table2[[SKU]:[Avg Price]],4,0)</f>
        <v>2300</v>
      </c>
      <c r="F644" s="10">
        <f>Table4[[#This Row],[price per unit]]*Table4[[#This Row],[Sales in unit]]</f>
        <v>29900</v>
      </c>
      <c r="G644" t="str">
        <f>TEXT(Table4[[#This Row],[Date]],"dddd")</f>
        <v>Thursday</v>
      </c>
    </row>
    <row r="645" spans="1:7" x14ac:dyDescent="0.3">
      <c r="A645" s="4">
        <v>44294</v>
      </c>
      <c r="B645" t="s">
        <v>20</v>
      </c>
      <c r="C645" t="s">
        <v>38</v>
      </c>
      <c r="D645">
        <v>12</v>
      </c>
      <c r="E645" s="10">
        <f>VLOOKUP(B645,Table2[[SKU]:[Avg Price]],4,0)</f>
        <v>499</v>
      </c>
      <c r="F645" s="10">
        <f>Table4[[#This Row],[price per unit]]*Table4[[#This Row],[Sales in unit]]</f>
        <v>5988</v>
      </c>
      <c r="G645" t="str">
        <f>TEXT(Table4[[#This Row],[Date]],"dddd")</f>
        <v>Thursday</v>
      </c>
    </row>
    <row r="646" spans="1:7" x14ac:dyDescent="0.3">
      <c r="A646" s="4">
        <v>44294</v>
      </c>
      <c r="B646" t="s">
        <v>21</v>
      </c>
      <c r="C646" t="s">
        <v>38</v>
      </c>
      <c r="D646">
        <v>5</v>
      </c>
      <c r="E646" s="10">
        <f>VLOOKUP(B646,Table2[[SKU]:[Avg Price]],4,0)</f>
        <v>299</v>
      </c>
      <c r="F646" s="10">
        <f>Table4[[#This Row],[price per unit]]*Table4[[#This Row],[Sales in unit]]</f>
        <v>1495</v>
      </c>
      <c r="G646" t="str">
        <f>TEXT(Table4[[#This Row],[Date]],"dddd")</f>
        <v>Thursday</v>
      </c>
    </row>
    <row r="647" spans="1:7" x14ac:dyDescent="0.3">
      <c r="A647" s="4">
        <v>44294</v>
      </c>
      <c r="B647" t="s">
        <v>22</v>
      </c>
      <c r="C647" t="s">
        <v>38</v>
      </c>
      <c r="D647">
        <v>2</v>
      </c>
      <c r="E647" s="10">
        <f>VLOOKUP(B647,Table2[[SKU]:[Avg Price]],4,0)</f>
        <v>901</v>
      </c>
      <c r="F647" s="10">
        <f>Table4[[#This Row],[price per unit]]*Table4[[#This Row],[Sales in unit]]</f>
        <v>1802</v>
      </c>
      <c r="G647" t="str">
        <f>TEXT(Table4[[#This Row],[Date]],"dddd")</f>
        <v>Thursday</v>
      </c>
    </row>
    <row r="648" spans="1:7" x14ac:dyDescent="0.3">
      <c r="A648" s="4">
        <v>44294</v>
      </c>
      <c r="B648" t="s">
        <v>23</v>
      </c>
      <c r="C648" t="s">
        <v>38</v>
      </c>
      <c r="D648">
        <v>3</v>
      </c>
      <c r="E648" s="10">
        <f>VLOOKUP(B648,Table2[[SKU]:[Avg Price]],4,0)</f>
        <v>929</v>
      </c>
      <c r="F648" s="10">
        <f>Table4[[#This Row],[price per unit]]*Table4[[#This Row],[Sales in unit]]</f>
        <v>2787</v>
      </c>
      <c r="G648" t="str">
        <f>TEXT(Table4[[#This Row],[Date]],"dddd")</f>
        <v>Thursday</v>
      </c>
    </row>
    <row r="649" spans="1:7" x14ac:dyDescent="0.3">
      <c r="A649" s="4">
        <v>44294</v>
      </c>
      <c r="B649" t="s">
        <v>24</v>
      </c>
      <c r="C649" t="s">
        <v>38</v>
      </c>
      <c r="D649">
        <v>0</v>
      </c>
      <c r="E649" s="10">
        <f>VLOOKUP(B649,Table2[[SKU]:[Avg Price]],4,0)</f>
        <v>1030</v>
      </c>
      <c r="F649" s="10">
        <f>Table4[[#This Row],[price per unit]]*Table4[[#This Row],[Sales in unit]]</f>
        <v>0</v>
      </c>
      <c r="G649" t="str">
        <f>TEXT(Table4[[#This Row],[Date]],"dddd")</f>
        <v>Thursday</v>
      </c>
    </row>
    <row r="650" spans="1:7" x14ac:dyDescent="0.3">
      <c r="A650" s="4">
        <v>44294</v>
      </c>
      <c r="B650" t="s">
        <v>25</v>
      </c>
      <c r="C650" t="s">
        <v>38</v>
      </c>
      <c r="D650">
        <v>2</v>
      </c>
      <c r="E650" s="10">
        <f>VLOOKUP(B650,Table2[[SKU]:[Avg Price]],4,0)</f>
        <v>1222</v>
      </c>
      <c r="F650" s="10">
        <f>Table4[[#This Row],[price per unit]]*Table4[[#This Row],[Sales in unit]]</f>
        <v>2444</v>
      </c>
      <c r="G650" t="str">
        <f>TEXT(Table4[[#This Row],[Date]],"dddd")</f>
        <v>Thursday</v>
      </c>
    </row>
    <row r="651" spans="1:7" x14ac:dyDescent="0.3">
      <c r="A651" s="4">
        <v>44294</v>
      </c>
      <c r="B651" t="s">
        <v>26</v>
      </c>
      <c r="C651" t="s">
        <v>38</v>
      </c>
      <c r="D651">
        <v>1</v>
      </c>
      <c r="E651" s="10">
        <f>VLOOKUP(B651,Table2[[SKU]:[Avg Price]],4,0)</f>
        <v>649</v>
      </c>
      <c r="F651" s="10">
        <f>Table4[[#This Row],[price per unit]]*Table4[[#This Row],[Sales in unit]]</f>
        <v>649</v>
      </c>
      <c r="G651" t="str">
        <f>TEXT(Table4[[#This Row],[Date]],"dddd")</f>
        <v>Thursday</v>
      </c>
    </row>
    <row r="652" spans="1:7" x14ac:dyDescent="0.3">
      <c r="A652" s="4">
        <v>44294</v>
      </c>
      <c r="B652" t="s">
        <v>27</v>
      </c>
      <c r="C652" t="s">
        <v>38</v>
      </c>
      <c r="D652">
        <v>30</v>
      </c>
      <c r="E652" s="10">
        <f>VLOOKUP(B652,Table2[[SKU]:[Avg Price]],4,0)</f>
        <v>1800</v>
      </c>
      <c r="F652" s="10">
        <f>Table4[[#This Row],[price per unit]]*Table4[[#This Row],[Sales in unit]]</f>
        <v>54000</v>
      </c>
      <c r="G652" t="str">
        <f>TEXT(Table4[[#This Row],[Date]],"dddd")</f>
        <v>Thursday</v>
      </c>
    </row>
    <row r="653" spans="1:7" x14ac:dyDescent="0.3">
      <c r="A653" s="4">
        <v>44294</v>
      </c>
      <c r="B653" t="s">
        <v>28</v>
      </c>
      <c r="C653" t="s">
        <v>38</v>
      </c>
      <c r="D653">
        <v>12</v>
      </c>
      <c r="E653" s="10">
        <f>VLOOKUP(B653,Table2[[SKU]:[Avg Price]],4,0)</f>
        <v>345</v>
      </c>
      <c r="F653" s="10">
        <f>Table4[[#This Row],[price per unit]]*Table4[[#This Row],[Sales in unit]]</f>
        <v>4140</v>
      </c>
      <c r="G653" t="str">
        <f>TEXT(Table4[[#This Row],[Date]],"dddd")</f>
        <v>Thursday</v>
      </c>
    </row>
    <row r="654" spans="1:7" x14ac:dyDescent="0.3">
      <c r="A654" s="4">
        <v>44294</v>
      </c>
      <c r="B654" t="s">
        <v>29</v>
      </c>
      <c r="C654" t="s">
        <v>38</v>
      </c>
      <c r="D654">
        <v>10</v>
      </c>
      <c r="E654" s="10">
        <f>VLOOKUP(B654,Table2[[SKU]:[Avg Price]],4,0)</f>
        <v>350</v>
      </c>
      <c r="F654" s="10">
        <f>Table4[[#This Row],[price per unit]]*Table4[[#This Row],[Sales in unit]]</f>
        <v>3500</v>
      </c>
      <c r="G654" t="str">
        <f>TEXT(Table4[[#This Row],[Date]],"dddd")</f>
        <v>Thursday</v>
      </c>
    </row>
    <row r="655" spans="1:7" x14ac:dyDescent="0.3">
      <c r="A655" s="4">
        <v>44294</v>
      </c>
      <c r="B655" t="s">
        <v>30</v>
      </c>
      <c r="C655" t="s">
        <v>38</v>
      </c>
      <c r="D655">
        <v>10</v>
      </c>
      <c r="E655" s="10">
        <f>VLOOKUP(B655,Table2[[SKU]:[Avg Price]],4,0)</f>
        <v>1575</v>
      </c>
      <c r="F655" s="10">
        <f>Table4[[#This Row],[price per unit]]*Table4[[#This Row],[Sales in unit]]</f>
        <v>15750</v>
      </c>
      <c r="G655" t="str">
        <f>TEXT(Table4[[#This Row],[Date]],"dddd")</f>
        <v>Thursday</v>
      </c>
    </row>
    <row r="656" spans="1:7" x14ac:dyDescent="0.3">
      <c r="A656" s="4">
        <v>44294</v>
      </c>
      <c r="B656" t="s">
        <v>31</v>
      </c>
      <c r="C656" t="s">
        <v>38</v>
      </c>
      <c r="D656">
        <v>7</v>
      </c>
      <c r="E656" s="10">
        <f>VLOOKUP(B656,Table2[[SKU]:[Avg Price]],4,0)</f>
        <v>1045</v>
      </c>
      <c r="F656" s="10">
        <f>Table4[[#This Row],[price per unit]]*Table4[[#This Row],[Sales in unit]]</f>
        <v>7315</v>
      </c>
      <c r="G656" t="str">
        <f>TEXT(Table4[[#This Row],[Date]],"dddd")</f>
        <v>Thursday</v>
      </c>
    </row>
    <row r="657" spans="1:7" x14ac:dyDescent="0.3">
      <c r="A657" s="4">
        <v>44294</v>
      </c>
      <c r="B657" t="s">
        <v>32</v>
      </c>
      <c r="C657" t="s">
        <v>38</v>
      </c>
      <c r="D657">
        <v>2</v>
      </c>
      <c r="E657" s="10">
        <f>VLOOKUP(B657,Table2[[SKU]:[Avg Price]],4,0)</f>
        <v>1186</v>
      </c>
      <c r="F657" s="10">
        <f>Table4[[#This Row],[price per unit]]*Table4[[#This Row],[Sales in unit]]</f>
        <v>2372</v>
      </c>
      <c r="G657" t="str">
        <f>TEXT(Table4[[#This Row],[Date]],"dddd")</f>
        <v>Thursday</v>
      </c>
    </row>
    <row r="658" spans="1:7" x14ac:dyDescent="0.3">
      <c r="A658" s="4">
        <v>44294</v>
      </c>
      <c r="B658" t="s">
        <v>33</v>
      </c>
      <c r="C658" t="s">
        <v>38</v>
      </c>
      <c r="D658">
        <v>4</v>
      </c>
      <c r="E658" s="10">
        <f>VLOOKUP(B658,Table2[[SKU]:[Avg Price]],4,0)</f>
        <v>374</v>
      </c>
      <c r="F658" s="10">
        <f>Table4[[#This Row],[price per unit]]*Table4[[#This Row],[Sales in unit]]</f>
        <v>1496</v>
      </c>
      <c r="G658" t="str">
        <f>TEXT(Table4[[#This Row],[Date]],"dddd")</f>
        <v>Thursday</v>
      </c>
    </row>
    <row r="659" spans="1:7" x14ac:dyDescent="0.3">
      <c r="A659" s="4">
        <v>44294</v>
      </c>
      <c r="B659" t="s">
        <v>34</v>
      </c>
      <c r="C659" t="s">
        <v>38</v>
      </c>
      <c r="D659">
        <v>0</v>
      </c>
      <c r="E659" s="10">
        <f>VLOOKUP(B659,Table2[[SKU]:[Avg Price]],4,0)</f>
        <v>1500</v>
      </c>
      <c r="F659" s="10">
        <f>Table4[[#This Row],[price per unit]]*Table4[[#This Row],[Sales in unit]]</f>
        <v>0</v>
      </c>
      <c r="G659" t="str">
        <f>TEXT(Table4[[#This Row],[Date]],"dddd")</f>
        <v>Thursday</v>
      </c>
    </row>
    <row r="660" spans="1:7" x14ac:dyDescent="0.3">
      <c r="A660" s="4">
        <v>44294</v>
      </c>
      <c r="B660" t="s">
        <v>35</v>
      </c>
      <c r="C660" t="s">
        <v>38</v>
      </c>
      <c r="D660">
        <v>2</v>
      </c>
      <c r="E660" s="10">
        <f>VLOOKUP(B660,Table2[[SKU]:[Avg Price]],4,0)</f>
        <v>1800</v>
      </c>
      <c r="F660" s="10">
        <f>Table4[[#This Row],[price per unit]]*Table4[[#This Row],[Sales in unit]]</f>
        <v>3600</v>
      </c>
      <c r="G660" t="str">
        <f>TEXT(Table4[[#This Row],[Date]],"dddd")</f>
        <v>Thursday</v>
      </c>
    </row>
    <row r="661" spans="1:7" x14ac:dyDescent="0.3">
      <c r="A661" s="4">
        <v>44294</v>
      </c>
      <c r="B661" t="s">
        <v>36</v>
      </c>
      <c r="C661" t="s">
        <v>38</v>
      </c>
      <c r="D661">
        <v>0</v>
      </c>
      <c r="E661" s="10">
        <f>VLOOKUP(B661,Table2[[SKU]:[Avg Price]],4,0)</f>
        <v>1477</v>
      </c>
      <c r="F661" s="10">
        <f>Table4[[#This Row],[price per unit]]*Table4[[#This Row],[Sales in unit]]</f>
        <v>0</v>
      </c>
      <c r="G661" t="str">
        <f>TEXT(Table4[[#This Row],[Date]],"dddd")</f>
        <v>Thursday</v>
      </c>
    </row>
    <row r="662" spans="1:7" x14ac:dyDescent="0.3">
      <c r="A662" s="4">
        <v>44294</v>
      </c>
      <c r="B662" t="s">
        <v>5</v>
      </c>
      <c r="C662" t="s">
        <v>39</v>
      </c>
      <c r="D662">
        <v>18</v>
      </c>
      <c r="E662" s="10">
        <f>VLOOKUP(B662,Table2[[SKU]:[Avg Price]],4,0)</f>
        <v>210</v>
      </c>
      <c r="F662" s="10">
        <f>Table4[[#This Row],[price per unit]]*Table4[[#This Row],[Sales in unit]]</f>
        <v>3780</v>
      </c>
      <c r="G662" t="str">
        <f>TEXT(Table4[[#This Row],[Date]],"dddd")</f>
        <v>Thursday</v>
      </c>
    </row>
    <row r="663" spans="1:7" x14ac:dyDescent="0.3">
      <c r="A663" s="4">
        <v>44294</v>
      </c>
      <c r="B663" t="s">
        <v>6</v>
      </c>
      <c r="C663" t="s">
        <v>39</v>
      </c>
      <c r="D663">
        <v>9</v>
      </c>
      <c r="E663" s="10">
        <f>VLOOKUP(B663,Table2[[SKU]:[Avg Price]],4,0)</f>
        <v>199</v>
      </c>
      <c r="F663" s="10">
        <f>Table4[[#This Row],[price per unit]]*Table4[[#This Row],[Sales in unit]]</f>
        <v>1791</v>
      </c>
      <c r="G663" t="str">
        <f>TEXT(Table4[[#This Row],[Date]],"dddd")</f>
        <v>Thursday</v>
      </c>
    </row>
    <row r="664" spans="1:7" x14ac:dyDescent="0.3">
      <c r="A664" s="4">
        <v>44294</v>
      </c>
      <c r="B664" t="s">
        <v>7</v>
      </c>
      <c r="C664" t="s">
        <v>39</v>
      </c>
      <c r="D664">
        <v>8</v>
      </c>
      <c r="E664" s="10">
        <f>VLOOKUP(B664,Table2[[SKU]:[Avg Price]],4,0)</f>
        <v>322</v>
      </c>
      <c r="F664" s="10">
        <f>Table4[[#This Row],[price per unit]]*Table4[[#This Row],[Sales in unit]]</f>
        <v>2576</v>
      </c>
      <c r="G664" t="str">
        <f>TEXT(Table4[[#This Row],[Date]],"dddd")</f>
        <v>Thursday</v>
      </c>
    </row>
    <row r="665" spans="1:7" x14ac:dyDescent="0.3">
      <c r="A665" s="4">
        <v>44294</v>
      </c>
      <c r="B665" t="s">
        <v>8</v>
      </c>
      <c r="C665" t="s">
        <v>39</v>
      </c>
      <c r="D665">
        <v>6</v>
      </c>
      <c r="E665" s="10">
        <f>VLOOKUP(B665,Table2[[SKU]:[Avg Price]],4,0)</f>
        <v>161</v>
      </c>
      <c r="F665" s="10">
        <f>Table4[[#This Row],[price per unit]]*Table4[[#This Row],[Sales in unit]]</f>
        <v>966</v>
      </c>
      <c r="G665" t="str">
        <f>TEXT(Table4[[#This Row],[Date]],"dddd")</f>
        <v>Thursday</v>
      </c>
    </row>
    <row r="666" spans="1:7" x14ac:dyDescent="0.3">
      <c r="A666" s="4">
        <v>44294</v>
      </c>
      <c r="B666" t="s">
        <v>9</v>
      </c>
      <c r="C666" t="s">
        <v>39</v>
      </c>
      <c r="D666">
        <v>3</v>
      </c>
      <c r="E666" s="10">
        <f>VLOOKUP(B666,Table2[[SKU]:[Avg Price]],4,0)</f>
        <v>109</v>
      </c>
      <c r="F666" s="10">
        <f>Table4[[#This Row],[price per unit]]*Table4[[#This Row],[Sales in unit]]</f>
        <v>327</v>
      </c>
      <c r="G666" t="str">
        <f>TEXT(Table4[[#This Row],[Date]],"dddd")</f>
        <v>Thursday</v>
      </c>
    </row>
    <row r="667" spans="1:7" x14ac:dyDescent="0.3">
      <c r="A667" s="4">
        <v>44294</v>
      </c>
      <c r="B667" t="s">
        <v>10</v>
      </c>
      <c r="C667" t="s">
        <v>39</v>
      </c>
      <c r="D667">
        <v>2</v>
      </c>
      <c r="E667" s="10">
        <f>VLOOKUP(B667,Table2[[SKU]:[Avg Price]],4,0)</f>
        <v>122</v>
      </c>
      <c r="F667" s="10">
        <f>Table4[[#This Row],[price per unit]]*Table4[[#This Row],[Sales in unit]]</f>
        <v>244</v>
      </c>
      <c r="G667" t="str">
        <f>TEXT(Table4[[#This Row],[Date]],"dddd")</f>
        <v>Thursday</v>
      </c>
    </row>
    <row r="668" spans="1:7" x14ac:dyDescent="0.3">
      <c r="A668" s="4">
        <v>44294</v>
      </c>
      <c r="B668" t="s">
        <v>11</v>
      </c>
      <c r="C668" t="s">
        <v>39</v>
      </c>
      <c r="D668">
        <v>2</v>
      </c>
      <c r="E668" s="10">
        <f>VLOOKUP(B668,Table2[[SKU]:[Avg Price]],4,0)</f>
        <v>96</v>
      </c>
      <c r="F668" s="10">
        <f>Table4[[#This Row],[price per unit]]*Table4[[#This Row],[Sales in unit]]</f>
        <v>192</v>
      </c>
      <c r="G668" t="str">
        <f>TEXT(Table4[[#This Row],[Date]],"dddd")</f>
        <v>Thursday</v>
      </c>
    </row>
    <row r="669" spans="1:7" x14ac:dyDescent="0.3">
      <c r="A669" s="4">
        <v>44294</v>
      </c>
      <c r="B669" t="s">
        <v>12</v>
      </c>
      <c r="C669" t="s">
        <v>39</v>
      </c>
      <c r="D669">
        <v>1</v>
      </c>
      <c r="E669" s="10">
        <f>VLOOKUP(B669,Table2[[SKU]:[Avg Price]],4,0)</f>
        <v>73</v>
      </c>
      <c r="F669" s="10">
        <f>Table4[[#This Row],[price per unit]]*Table4[[#This Row],[Sales in unit]]</f>
        <v>73</v>
      </c>
      <c r="G669" t="str">
        <f>TEXT(Table4[[#This Row],[Date]],"dddd")</f>
        <v>Thursday</v>
      </c>
    </row>
    <row r="670" spans="1:7" x14ac:dyDescent="0.3">
      <c r="A670" s="4">
        <v>44294</v>
      </c>
      <c r="B670" t="s">
        <v>14</v>
      </c>
      <c r="C670" t="s">
        <v>39</v>
      </c>
      <c r="D670">
        <v>0</v>
      </c>
      <c r="E670" s="10">
        <f>VLOOKUP(B670,Table2[[SKU]:[Avg Price]],4,0)</f>
        <v>225</v>
      </c>
      <c r="F670" s="10">
        <f>Table4[[#This Row],[price per unit]]*Table4[[#This Row],[Sales in unit]]</f>
        <v>0</v>
      </c>
      <c r="G670" t="str">
        <f>TEXT(Table4[[#This Row],[Date]],"dddd")</f>
        <v>Thursday</v>
      </c>
    </row>
    <row r="671" spans="1:7" x14ac:dyDescent="0.3">
      <c r="A671" s="4">
        <v>44294</v>
      </c>
      <c r="B671" t="s">
        <v>16</v>
      </c>
      <c r="C671" t="s">
        <v>39</v>
      </c>
      <c r="D671">
        <v>0</v>
      </c>
      <c r="E671" s="10">
        <f>VLOOKUP(B671,Table2[[SKU]:[Avg Price]],4,0)</f>
        <v>559</v>
      </c>
      <c r="F671" s="10">
        <f>Table4[[#This Row],[price per unit]]*Table4[[#This Row],[Sales in unit]]</f>
        <v>0</v>
      </c>
      <c r="G671" t="str">
        <f>TEXT(Table4[[#This Row],[Date]],"dddd")</f>
        <v>Thursday</v>
      </c>
    </row>
    <row r="672" spans="1:7" x14ac:dyDescent="0.3">
      <c r="A672" s="4">
        <v>44294</v>
      </c>
      <c r="B672" t="s">
        <v>17</v>
      </c>
      <c r="C672" t="s">
        <v>39</v>
      </c>
      <c r="D672">
        <v>24</v>
      </c>
      <c r="E672" s="10">
        <f>VLOOKUP(B672,Table2[[SKU]:[Avg Price]],4,0)</f>
        <v>3199</v>
      </c>
      <c r="F672" s="10">
        <f>Table4[[#This Row],[price per unit]]*Table4[[#This Row],[Sales in unit]]</f>
        <v>76776</v>
      </c>
      <c r="G672" t="str">
        <f>TEXT(Table4[[#This Row],[Date]],"dddd")</f>
        <v>Thursday</v>
      </c>
    </row>
    <row r="673" spans="1:7" x14ac:dyDescent="0.3">
      <c r="A673" s="4">
        <v>44294</v>
      </c>
      <c r="B673" t="s">
        <v>18</v>
      </c>
      <c r="C673" t="s">
        <v>39</v>
      </c>
      <c r="D673">
        <v>3</v>
      </c>
      <c r="E673" s="10">
        <f>VLOOKUP(B673,Table2[[SKU]:[Avg Price]],4,0)</f>
        <v>371</v>
      </c>
      <c r="F673" s="10">
        <f>Table4[[#This Row],[price per unit]]*Table4[[#This Row],[Sales in unit]]</f>
        <v>1113</v>
      </c>
      <c r="G673" t="str">
        <f>TEXT(Table4[[#This Row],[Date]],"dddd")</f>
        <v>Thursday</v>
      </c>
    </row>
    <row r="674" spans="1:7" x14ac:dyDescent="0.3">
      <c r="A674" s="4">
        <v>44294</v>
      </c>
      <c r="B674" t="s">
        <v>19</v>
      </c>
      <c r="C674" t="s">
        <v>39</v>
      </c>
      <c r="D674">
        <v>0</v>
      </c>
      <c r="E674" s="10">
        <f>VLOOKUP(B674,Table2[[SKU]:[Avg Price]],4,0)</f>
        <v>2300</v>
      </c>
      <c r="F674" s="10">
        <f>Table4[[#This Row],[price per unit]]*Table4[[#This Row],[Sales in unit]]</f>
        <v>0</v>
      </c>
      <c r="G674" t="str">
        <f>TEXT(Table4[[#This Row],[Date]],"dddd")</f>
        <v>Thursday</v>
      </c>
    </row>
    <row r="675" spans="1:7" x14ac:dyDescent="0.3">
      <c r="A675" s="4">
        <v>44294</v>
      </c>
      <c r="B675" t="s">
        <v>20</v>
      </c>
      <c r="C675" t="s">
        <v>39</v>
      </c>
      <c r="D675">
        <v>7</v>
      </c>
      <c r="E675" s="10">
        <f>VLOOKUP(B675,Table2[[SKU]:[Avg Price]],4,0)</f>
        <v>499</v>
      </c>
      <c r="F675" s="10">
        <f>Table4[[#This Row],[price per unit]]*Table4[[#This Row],[Sales in unit]]</f>
        <v>3493</v>
      </c>
      <c r="G675" t="str">
        <f>TEXT(Table4[[#This Row],[Date]],"dddd")</f>
        <v>Thursday</v>
      </c>
    </row>
    <row r="676" spans="1:7" x14ac:dyDescent="0.3">
      <c r="A676" s="4">
        <v>44294</v>
      </c>
      <c r="B676" t="s">
        <v>21</v>
      </c>
      <c r="C676" t="s">
        <v>39</v>
      </c>
      <c r="D676">
        <v>2</v>
      </c>
      <c r="E676" s="10">
        <f>VLOOKUP(B676,Table2[[SKU]:[Avg Price]],4,0)</f>
        <v>299</v>
      </c>
      <c r="F676" s="10">
        <f>Table4[[#This Row],[price per unit]]*Table4[[#This Row],[Sales in unit]]</f>
        <v>598</v>
      </c>
      <c r="G676" t="str">
        <f>TEXT(Table4[[#This Row],[Date]],"dddd")</f>
        <v>Thursday</v>
      </c>
    </row>
    <row r="677" spans="1:7" x14ac:dyDescent="0.3">
      <c r="A677" s="4">
        <v>44294</v>
      </c>
      <c r="B677" t="s">
        <v>22</v>
      </c>
      <c r="C677" t="s">
        <v>39</v>
      </c>
      <c r="D677">
        <v>0</v>
      </c>
      <c r="E677" s="10">
        <f>VLOOKUP(B677,Table2[[SKU]:[Avg Price]],4,0)</f>
        <v>901</v>
      </c>
      <c r="F677" s="10">
        <f>Table4[[#This Row],[price per unit]]*Table4[[#This Row],[Sales in unit]]</f>
        <v>0</v>
      </c>
      <c r="G677" t="str">
        <f>TEXT(Table4[[#This Row],[Date]],"dddd")</f>
        <v>Thursday</v>
      </c>
    </row>
    <row r="678" spans="1:7" x14ac:dyDescent="0.3">
      <c r="A678" s="4">
        <v>44294</v>
      </c>
      <c r="B678" t="s">
        <v>23</v>
      </c>
      <c r="C678" t="s">
        <v>39</v>
      </c>
      <c r="D678">
        <v>2</v>
      </c>
      <c r="E678" s="10">
        <f>VLOOKUP(B678,Table2[[SKU]:[Avg Price]],4,0)</f>
        <v>929</v>
      </c>
      <c r="F678" s="10">
        <f>Table4[[#This Row],[price per unit]]*Table4[[#This Row],[Sales in unit]]</f>
        <v>1858</v>
      </c>
      <c r="G678" t="str">
        <f>TEXT(Table4[[#This Row],[Date]],"dddd")</f>
        <v>Thursday</v>
      </c>
    </row>
    <row r="679" spans="1:7" x14ac:dyDescent="0.3">
      <c r="A679" s="4">
        <v>44294</v>
      </c>
      <c r="B679" t="s">
        <v>24</v>
      </c>
      <c r="C679" t="s">
        <v>39</v>
      </c>
      <c r="D679">
        <v>0</v>
      </c>
      <c r="E679" s="10">
        <f>VLOOKUP(B679,Table2[[SKU]:[Avg Price]],4,0)</f>
        <v>1030</v>
      </c>
      <c r="F679" s="10">
        <f>Table4[[#This Row],[price per unit]]*Table4[[#This Row],[Sales in unit]]</f>
        <v>0</v>
      </c>
      <c r="G679" t="str">
        <f>TEXT(Table4[[#This Row],[Date]],"dddd")</f>
        <v>Thursday</v>
      </c>
    </row>
    <row r="680" spans="1:7" x14ac:dyDescent="0.3">
      <c r="A680" s="4">
        <v>44294</v>
      </c>
      <c r="B680" t="s">
        <v>25</v>
      </c>
      <c r="C680" t="s">
        <v>39</v>
      </c>
      <c r="D680">
        <v>0</v>
      </c>
      <c r="E680" s="10">
        <f>VLOOKUP(B680,Table2[[SKU]:[Avg Price]],4,0)</f>
        <v>1222</v>
      </c>
      <c r="F680" s="10">
        <f>Table4[[#This Row],[price per unit]]*Table4[[#This Row],[Sales in unit]]</f>
        <v>0</v>
      </c>
      <c r="G680" t="str">
        <f>TEXT(Table4[[#This Row],[Date]],"dddd")</f>
        <v>Thursday</v>
      </c>
    </row>
    <row r="681" spans="1:7" x14ac:dyDescent="0.3">
      <c r="A681" s="4">
        <v>44294</v>
      </c>
      <c r="B681" t="s">
        <v>26</v>
      </c>
      <c r="C681" t="s">
        <v>39</v>
      </c>
      <c r="D681">
        <v>0</v>
      </c>
      <c r="E681" s="10">
        <f>VLOOKUP(B681,Table2[[SKU]:[Avg Price]],4,0)</f>
        <v>649</v>
      </c>
      <c r="F681" s="10">
        <f>Table4[[#This Row],[price per unit]]*Table4[[#This Row],[Sales in unit]]</f>
        <v>0</v>
      </c>
      <c r="G681" t="str">
        <f>TEXT(Table4[[#This Row],[Date]],"dddd")</f>
        <v>Thursday</v>
      </c>
    </row>
    <row r="682" spans="1:7" x14ac:dyDescent="0.3">
      <c r="A682" s="4">
        <v>44294</v>
      </c>
      <c r="B682" t="s">
        <v>27</v>
      </c>
      <c r="C682" t="s">
        <v>39</v>
      </c>
      <c r="D682">
        <v>22</v>
      </c>
      <c r="E682" s="10">
        <f>VLOOKUP(B682,Table2[[SKU]:[Avg Price]],4,0)</f>
        <v>1800</v>
      </c>
      <c r="F682" s="10">
        <f>Table4[[#This Row],[price per unit]]*Table4[[#This Row],[Sales in unit]]</f>
        <v>39600</v>
      </c>
      <c r="G682" t="str">
        <f>TEXT(Table4[[#This Row],[Date]],"dddd")</f>
        <v>Thursday</v>
      </c>
    </row>
    <row r="683" spans="1:7" x14ac:dyDescent="0.3">
      <c r="A683" s="4">
        <v>44294</v>
      </c>
      <c r="B683" t="s">
        <v>28</v>
      </c>
      <c r="C683" t="s">
        <v>39</v>
      </c>
      <c r="D683">
        <v>10</v>
      </c>
      <c r="E683" s="10">
        <f>VLOOKUP(B683,Table2[[SKU]:[Avg Price]],4,0)</f>
        <v>345</v>
      </c>
      <c r="F683" s="10">
        <f>Table4[[#This Row],[price per unit]]*Table4[[#This Row],[Sales in unit]]</f>
        <v>3450</v>
      </c>
      <c r="G683" t="str">
        <f>TEXT(Table4[[#This Row],[Date]],"dddd")</f>
        <v>Thursday</v>
      </c>
    </row>
    <row r="684" spans="1:7" x14ac:dyDescent="0.3">
      <c r="A684" s="4">
        <v>44294</v>
      </c>
      <c r="B684" t="s">
        <v>29</v>
      </c>
      <c r="C684" t="s">
        <v>39</v>
      </c>
      <c r="D684">
        <v>9</v>
      </c>
      <c r="E684" s="10">
        <f>VLOOKUP(B684,Table2[[SKU]:[Avg Price]],4,0)</f>
        <v>350</v>
      </c>
      <c r="F684" s="10">
        <f>Table4[[#This Row],[price per unit]]*Table4[[#This Row],[Sales in unit]]</f>
        <v>3150</v>
      </c>
      <c r="G684" t="str">
        <f>TEXT(Table4[[#This Row],[Date]],"dddd")</f>
        <v>Thursday</v>
      </c>
    </row>
    <row r="685" spans="1:7" x14ac:dyDescent="0.3">
      <c r="A685" s="4">
        <v>44294</v>
      </c>
      <c r="B685" t="s">
        <v>30</v>
      </c>
      <c r="C685" t="s">
        <v>39</v>
      </c>
      <c r="D685">
        <v>6</v>
      </c>
      <c r="E685" s="10">
        <f>VLOOKUP(B685,Table2[[SKU]:[Avg Price]],4,0)</f>
        <v>1575</v>
      </c>
      <c r="F685" s="10">
        <f>Table4[[#This Row],[price per unit]]*Table4[[#This Row],[Sales in unit]]</f>
        <v>9450</v>
      </c>
      <c r="G685" t="str">
        <f>TEXT(Table4[[#This Row],[Date]],"dddd")</f>
        <v>Thursday</v>
      </c>
    </row>
    <row r="686" spans="1:7" x14ac:dyDescent="0.3">
      <c r="A686" s="4">
        <v>44294</v>
      </c>
      <c r="B686" t="s">
        <v>31</v>
      </c>
      <c r="C686" t="s">
        <v>39</v>
      </c>
      <c r="D686">
        <v>1</v>
      </c>
      <c r="E686" s="10">
        <f>VLOOKUP(B686,Table2[[SKU]:[Avg Price]],4,0)</f>
        <v>1045</v>
      </c>
      <c r="F686" s="10">
        <f>Table4[[#This Row],[price per unit]]*Table4[[#This Row],[Sales in unit]]</f>
        <v>1045</v>
      </c>
      <c r="G686" t="str">
        <f>TEXT(Table4[[#This Row],[Date]],"dddd")</f>
        <v>Thursday</v>
      </c>
    </row>
    <row r="687" spans="1:7" x14ac:dyDescent="0.3">
      <c r="A687" s="4">
        <v>44294</v>
      </c>
      <c r="B687" t="s">
        <v>32</v>
      </c>
      <c r="C687" t="s">
        <v>39</v>
      </c>
      <c r="D687">
        <v>1</v>
      </c>
      <c r="E687" s="10">
        <f>VLOOKUP(B687,Table2[[SKU]:[Avg Price]],4,0)</f>
        <v>1186</v>
      </c>
      <c r="F687" s="10">
        <f>Table4[[#This Row],[price per unit]]*Table4[[#This Row],[Sales in unit]]</f>
        <v>1186</v>
      </c>
      <c r="G687" t="str">
        <f>TEXT(Table4[[#This Row],[Date]],"dddd")</f>
        <v>Thursday</v>
      </c>
    </row>
    <row r="688" spans="1:7" x14ac:dyDescent="0.3">
      <c r="A688" s="4">
        <v>44294</v>
      </c>
      <c r="B688" t="s">
        <v>33</v>
      </c>
      <c r="C688" t="s">
        <v>39</v>
      </c>
      <c r="D688">
        <v>0</v>
      </c>
      <c r="E688" s="10">
        <f>VLOOKUP(B688,Table2[[SKU]:[Avg Price]],4,0)</f>
        <v>374</v>
      </c>
      <c r="F688" s="10">
        <f>Table4[[#This Row],[price per unit]]*Table4[[#This Row],[Sales in unit]]</f>
        <v>0</v>
      </c>
      <c r="G688" t="str">
        <f>TEXT(Table4[[#This Row],[Date]],"dddd")</f>
        <v>Thursday</v>
      </c>
    </row>
    <row r="689" spans="1:7" x14ac:dyDescent="0.3">
      <c r="A689" s="4">
        <v>44294</v>
      </c>
      <c r="B689" t="s">
        <v>34</v>
      </c>
      <c r="C689" t="s">
        <v>39</v>
      </c>
      <c r="D689">
        <v>0</v>
      </c>
      <c r="E689" s="10">
        <f>VLOOKUP(B689,Table2[[SKU]:[Avg Price]],4,0)</f>
        <v>1500</v>
      </c>
      <c r="F689" s="10">
        <f>Table4[[#This Row],[price per unit]]*Table4[[#This Row],[Sales in unit]]</f>
        <v>0</v>
      </c>
      <c r="G689" t="str">
        <f>TEXT(Table4[[#This Row],[Date]],"dddd")</f>
        <v>Thursday</v>
      </c>
    </row>
    <row r="690" spans="1:7" x14ac:dyDescent="0.3">
      <c r="A690" s="4">
        <v>44294</v>
      </c>
      <c r="B690" t="s">
        <v>35</v>
      </c>
      <c r="C690" t="s">
        <v>39</v>
      </c>
      <c r="D690">
        <v>1</v>
      </c>
      <c r="E690" s="10">
        <f>VLOOKUP(B690,Table2[[SKU]:[Avg Price]],4,0)</f>
        <v>1800</v>
      </c>
      <c r="F690" s="10">
        <f>Table4[[#This Row],[price per unit]]*Table4[[#This Row],[Sales in unit]]</f>
        <v>1800</v>
      </c>
      <c r="G690" t="str">
        <f>TEXT(Table4[[#This Row],[Date]],"dddd")</f>
        <v>Thursday</v>
      </c>
    </row>
    <row r="691" spans="1:7" x14ac:dyDescent="0.3">
      <c r="A691" s="4">
        <v>44294</v>
      </c>
      <c r="B691" t="s">
        <v>36</v>
      </c>
      <c r="C691" t="s">
        <v>39</v>
      </c>
      <c r="D691">
        <v>0</v>
      </c>
      <c r="E691" s="10">
        <f>VLOOKUP(B691,Table2[[SKU]:[Avg Price]],4,0)</f>
        <v>1477</v>
      </c>
      <c r="F691" s="10">
        <f>Table4[[#This Row],[price per unit]]*Table4[[#This Row],[Sales in unit]]</f>
        <v>0</v>
      </c>
      <c r="G691" t="str">
        <f>TEXT(Table4[[#This Row],[Date]],"dddd")</f>
        <v>Thursday</v>
      </c>
    </row>
    <row r="692" spans="1:7" x14ac:dyDescent="0.3">
      <c r="A692" s="4">
        <v>44294</v>
      </c>
      <c r="B692" t="s">
        <v>5</v>
      </c>
      <c r="C692" t="s">
        <v>40</v>
      </c>
      <c r="D692">
        <v>13</v>
      </c>
      <c r="E692" s="10">
        <f>VLOOKUP(B692,Table2[[SKU]:[Avg Price]],4,0)</f>
        <v>210</v>
      </c>
      <c r="F692" s="10">
        <f>Table4[[#This Row],[price per unit]]*Table4[[#This Row],[Sales in unit]]</f>
        <v>2730</v>
      </c>
      <c r="G692" t="str">
        <f>TEXT(Table4[[#This Row],[Date]],"dddd")</f>
        <v>Thursday</v>
      </c>
    </row>
    <row r="693" spans="1:7" x14ac:dyDescent="0.3">
      <c r="A693" s="4">
        <v>44294</v>
      </c>
      <c r="B693" t="s">
        <v>6</v>
      </c>
      <c r="C693" t="s">
        <v>40</v>
      </c>
      <c r="D693">
        <v>6</v>
      </c>
      <c r="E693" s="10">
        <f>VLOOKUP(B693,Table2[[SKU]:[Avg Price]],4,0)</f>
        <v>199</v>
      </c>
      <c r="F693" s="10">
        <f>Table4[[#This Row],[price per unit]]*Table4[[#This Row],[Sales in unit]]</f>
        <v>1194</v>
      </c>
      <c r="G693" t="str">
        <f>TEXT(Table4[[#This Row],[Date]],"dddd")</f>
        <v>Thursday</v>
      </c>
    </row>
    <row r="694" spans="1:7" x14ac:dyDescent="0.3">
      <c r="A694" s="4">
        <v>44294</v>
      </c>
      <c r="B694" t="s">
        <v>7</v>
      </c>
      <c r="C694" t="s">
        <v>40</v>
      </c>
      <c r="D694">
        <v>6</v>
      </c>
      <c r="E694" s="10">
        <f>VLOOKUP(B694,Table2[[SKU]:[Avg Price]],4,0)</f>
        <v>322</v>
      </c>
      <c r="F694" s="10">
        <f>Table4[[#This Row],[price per unit]]*Table4[[#This Row],[Sales in unit]]</f>
        <v>1932</v>
      </c>
      <c r="G694" t="str">
        <f>TEXT(Table4[[#This Row],[Date]],"dddd")</f>
        <v>Thursday</v>
      </c>
    </row>
    <row r="695" spans="1:7" x14ac:dyDescent="0.3">
      <c r="A695" s="4">
        <v>44294</v>
      </c>
      <c r="B695" t="s">
        <v>8</v>
      </c>
      <c r="C695" t="s">
        <v>40</v>
      </c>
      <c r="D695">
        <v>4</v>
      </c>
      <c r="E695" s="10">
        <f>VLOOKUP(B695,Table2[[SKU]:[Avg Price]],4,0)</f>
        <v>161</v>
      </c>
      <c r="F695" s="10">
        <f>Table4[[#This Row],[price per unit]]*Table4[[#This Row],[Sales in unit]]</f>
        <v>644</v>
      </c>
      <c r="G695" t="str">
        <f>TEXT(Table4[[#This Row],[Date]],"dddd")</f>
        <v>Thursday</v>
      </c>
    </row>
    <row r="696" spans="1:7" x14ac:dyDescent="0.3">
      <c r="A696" s="4">
        <v>44294</v>
      </c>
      <c r="B696" t="s">
        <v>9</v>
      </c>
      <c r="C696" t="s">
        <v>40</v>
      </c>
      <c r="D696">
        <v>5</v>
      </c>
      <c r="E696" s="10">
        <f>VLOOKUP(B696,Table2[[SKU]:[Avg Price]],4,0)</f>
        <v>109</v>
      </c>
      <c r="F696" s="10">
        <f>Table4[[#This Row],[price per unit]]*Table4[[#This Row],[Sales in unit]]</f>
        <v>545</v>
      </c>
      <c r="G696" t="str">
        <f>TEXT(Table4[[#This Row],[Date]],"dddd")</f>
        <v>Thursday</v>
      </c>
    </row>
    <row r="697" spans="1:7" x14ac:dyDescent="0.3">
      <c r="A697" s="4">
        <v>44294</v>
      </c>
      <c r="B697" t="s">
        <v>10</v>
      </c>
      <c r="C697" t="s">
        <v>40</v>
      </c>
      <c r="D697">
        <v>2</v>
      </c>
      <c r="E697" s="10">
        <f>VLOOKUP(B697,Table2[[SKU]:[Avg Price]],4,0)</f>
        <v>122</v>
      </c>
      <c r="F697" s="10">
        <f>Table4[[#This Row],[price per unit]]*Table4[[#This Row],[Sales in unit]]</f>
        <v>244</v>
      </c>
      <c r="G697" t="str">
        <f>TEXT(Table4[[#This Row],[Date]],"dddd")</f>
        <v>Thursday</v>
      </c>
    </row>
    <row r="698" spans="1:7" x14ac:dyDescent="0.3">
      <c r="A698" s="4">
        <v>44294</v>
      </c>
      <c r="B698" t="s">
        <v>11</v>
      </c>
      <c r="C698" t="s">
        <v>40</v>
      </c>
      <c r="D698">
        <v>2</v>
      </c>
      <c r="E698" s="10">
        <f>VLOOKUP(B698,Table2[[SKU]:[Avg Price]],4,0)</f>
        <v>96</v>
      </c>
      <c r="F698" s="10">
        <f>Table4[[#This Row],[price per unit]]*Table4[[#This Row],[Sales in unit]]</f>
        <v>192</v>
      </c>
      <c r="G698" t="str">
        <f>TEXT(Table4[[#This Row],[Date]],"dddd")</f>
        <v>Thursday</v>
      </c>
    </row>
    <row r="699" spans="1:7" x14ac:dyDescent="0.3">
      <c r="A699" s="4">
        <v>44294</v>
      </c>
      <c r="B699" t="s">
        <v>12</v>
      </c>
      <c r="C699" t="s">
        <v>40</v>
      </c>
      <c r="D699">
        <v>1</v>
      </c>
      <c r="E699" s="10">
        <f>VLOOKUP(B699,Table2[[SKU]:[Avg Price]],4,0)</f>
        <v>73</v>
      </c>
      <c r="F699" s="10">
        <f>Table4[[#This Row],[price per unit]]*Table4[[#This Row],[Sales in unit]]</f>
        <v>73</v>
      </c>
      <c r="G699" t="str">
        <f>TEXT(Table4[[#This Row],[Date]],"dddd")</f>
        <v>Thursday</v>
      </c>
    </row>
    <row r="700" spans="1:7" x14ac:dyDescent="0.3">
      <c r="A700" s="4">
        <v>44294</v>
      </c>
      <c r="B700" t="s">
        <v>14</v>
      </c>
      <c r="C700" t="s">
        <v>40</v>
      </c>
      <c r="D700">
        <v>1</v>
      </c>
      <c r="E700" s="10">
        <f>VLOOKUP(B700,Table2[[SKU]:[Avg Price]],4,0)</f>
        <v>225</v>
      </c>
      <c r="F700" s="10">
        <f>Table4[[#This Row],[price per unit]]*Table4[[#This Row],[Sales in unit]]</f>
        <v>225</v>
      </c>
      <c r="G700" t="str">
        <f>TEXT(Table4[[#This Row],[Date]],"dddd")</f>
        <v>Thursday</v>
      </c>
    </row>
    <row r="701" spans="1:7" x14ac:dyDescent="0.3">
      <c r="A701" s="4">
        <v>44294</v>
      </c>
      <c r="B701" t="s">
        <v>16</v>
      </c>
      <c r="C701" t="s">
        <v>40</v>
      </c>
      <c r="D701">
        <v>0</v>
      </c>
      <c r="E701" s="10">
        <f>VLOOKUP(B701,Table2[[SKU]:[Avg Price]],4,0)</f>
        <v>559</v>
      </c>
      <c r="F701" s="10">
        <f>Table4[[#This Row],[price per unit]]*Table4[[#This Row],[Sales in unit]]</f>
        <v>0</v>
      </c>
      <c r="G701" t="str">
        <f>TEXT(Table4[[#This Row],[Date]],"dddd")</f>
        <v>Thursday</v>
      </c>
    </row>
    <row r="702" spans="1:7" x14ac:dyDescent="0.3">
      <c r="A702" s="4">
        <v>44294</v>
      </c>
      <c r="B702" t="s">
        <v>17</v>
      </c>
      <c r="C702" t="s">
        <v>40</v>
      </c>
      <c r="D702">
        <v>1</v>
      </c>
      <c r="E702" s="10">
        <f>VLOOKUP(B702,Table2[[SKU]:[Avg Price]],4,0)</f>
        <v>3199</v>
      </c>
      <c r="F702" s="10">
        <f>Table4[[#This Row],[price per unit]]*Table4[[#This Row],[Sales in unit]]</f>
        <v>3199</v>
      </c>
      <c r="G702" t="str">
        <f>TEXT(Table4[[#This Row],[Date]],"dddd")</f>
        <v>Thursday</v>
      </c>
    </row>
    <row r="703" spans="1:7" x14ac:dyDescent="0.3">
      <c r="A703" s="4">
        <v>44294</v>
      </c>
      <c r="B703" t="s">
        <v>18</v>
      </c>
      <c r="C703" t="s">
        <v>40</v>
      </c>
      <c r="D703">
        <v>10</v>
      </c>
      <c r="E703" s="10">
        <f>VLOOKUP(B703,Table2[[SKU]:[Avg Price]],4,0)</f>
        <v>371</v>
      </c>
      <c r="F703" s="10">
        <f>Table4[[#This Row],[price per unit]]*Table4[[#This Row],[Sales in unit]]</f>
        <v>3710</v>
      </c>
      <c r="G703" t="str">
        <f>TEXT(Table4[[#This Row],[Date]],"dddd")</f>
        <v>Thursday</v>
      </c>
    </row>
    <row r="704" spans="1:7" x14ac:dyDescent="0.3">
      <c r="A704" s="4">
        <v>44294</v>
      </c>
      <c r="B704" t="s">
        <v>19</v>
      </c>
      <c r="C704" t="s">
        <v>40</v>
      </c>
      <c r="D704">
        <v>10</v>
      </c>
      <c r="E704" s="10">
        <f>VLOOKUP(B704,Table2[[SKU]:[Avg Price]],4,0)</f>
        <v>2300</v>
      </c>
      <c r="F704" s="10">
        <f>Table4[[#This Row],[price per unit]]*Table4[[#This Row],[Sales in unit]]</f>
        <v>23000</v>
      </c>
      <c r="G704" t="str">
        <f>TEXT(Table4[[#This Row],[Date]],"dddd")</f>
        <v>Thursday</v>
      </c>
    </row>
    <row r="705" spans="1:7" x14ac:dyDescent="0.3">
      <c r="A705" s="4">
        <v>44294</v>
      </c>
      <c r="B705" t="s">
        <v>20</v>
      </c>
      <c r="C705" t="s">
        <v>40</v>
      </c>
      <c r="D705">
        <v>1</v>
      </c>
      <c r="E705" s="10">
        <f>VLOOKUP(B705,Table2[[SKU]:[Avg Price]],4,0)</f>
        <v>499</v>
      </c>
      <c r="F705" s="10">
        <f>Table4[[#This Row],[price per unit]]*Table4[[#This Row],[Sales in unit]]</f>
        <v>499</v>
      </c>
      <c r="G705" t="str">
        <f>TEXT(Table4[[#This Row],[Date]],"dddd")</f>
        <v>Thursday</v>
      </c>
    </row>
    <row r="706" spans="1:7" x14ac:dyDescent="0.3">
      <c r="A706" s="4">
        <v>44294</v>
      </c>
      <c r="B706" t="s">
        <v>21</v>
      </c>
      <c r="C706" t="s">
        <v>40</v>
      </c>
      <c r="D706">
        <v>4</v>
      </c>
      <c r="E706" s="10">
        <f>VLOOKUP(B706,Table2[[SKU]:[Avg Price]],4,0)</f>
        <v>299</v>
      </c>
      <c r="F706" s="10">
        <f>Table4[[#This Row],[price per unit]]*Table4[[#This Row],[Sales in unit]]</f>
        <v>1196</v>
      </c>
      <c r="G706" t="str">
        <f>TEXT(Table4[[#This Row],[Date]],"dddd")</f>
        <v>Thursday</v>
      </c>
    </row>
    <row r="707" spans="1:7" x14ac:dyDescent="0.3">
      <c r="A707" s="4">
        <v>44294</v>
      </c>
      <c r="B707" t="s">
        <v>22</v>
      </c>
      <c r="C707" t="s">
        <v>40</v>
      </c>
      <c r="D707">
        <v>3</v>
      </c>
      <c r="E707" s="10">
        <f>VLOOKUP(B707,Table2[[SKU]:[Avg Price]],4,0)</f>
        <v>901</v>
      </c>
      <c r="F707" s="10">
        <f>Table4[[#This Row],[price per unit]]*Table4[[#This Row],[Sales in unit]]</f>
        <v>2703</v>
      </c>
      <c r="G707" t="str">
        <f>TEXT(Table4[[#This Row],[Date]],"dddd")</f>
        <v>Thursday</v>
      </c>
    </row>
    <row r="708" spans="1:7" x14ac:dyDescent="0.3">
      <c r="A708" s="4">
        <v>44294</v>
      </c>
      <c r="B708" t="s">
        <v>23</v>
      </c>
      <c r="C708" t="s">
        <v>40</v>
      </c>
      <c r="D708">
        <v>2</v>
      </c>
      <c r="E708" s="10">
        <f>VLOOKUP(B708,Table2[[SKU]:[Avg Price]],4,0)</f>
        <v>929</v>
      </c>
      <c r="F708" s="10">
        <f>Table4[[#This Row],[price per unit]]*Table4[[#This Row],[Sales in unit]]</f>
        <v>1858</v>
      </c>
      <c r="G708" t="str">
        <f>TEXT(Table4[[#This Row],[Date]],"dddd")</f>
        <v>Thursday</v>
      </c>
    </row>
    <row r="709" spans="1:7" x14ac:dyDescent="0.3">
      <c r="A709" s="4">
        <v>44294</v>
      </c>
      <c r="B709" t="s">
        <v>24</v>
      </c>
      <c r="C709" t="s">
        <v>40</v>
      </c>
      <c r="D709">
        <v>1</v>
      </c>
      <c r="E709" s="10">
        <f>VLOOKUP(B709,Table2[[SKU]:[Avg Price]],4,0)</f>
        <v>1030</v>
      </c>
      <c r="F709" s="10">
        <f>Table4[[#This Row],[price per unit]]*Table4[[#This Row],[Sales in unit]]</f>
        <v>1030</v>
      </c>
      <c r="G709" t="str">
        <f>TEXT(Table4[[#This Row],[Date]],"dddd")</f>
        <v>Thursday</v>
      </c>
    </row>
    <row r="710" spans="1:7" x14ac:dyDescent="0.3">
      <c r="A710" s="4">
        <v>44294</v>
      </c>
      <c r="B710" t="s">
        <v>25</v>
      </c>
      <c r="C710" t="s">
        <v>40</v>
      </c>
      <c r="D710">
        <v>2</v>
      </c>
      <c r="E710" s="10">
        <f>VLOOKUP(B710,Table2[[SKU]:[Avg Price]],4,0)</f>
        <v>1222</v>
      </c>
      <c r="F710" s="10">
        <f>Table4[[#This Row],[price per unit]]*Table4[[#This Row],[Sales in unit]]</f>
        <v>2444</v>
      </c>
      <c r="G710" t="str">
        <f>TEXT(Table4[[#This Row],[Date]],"dddd")</f>
        <v>Thursday</v>
      </c>
    </row>
    <row r="711" spans="1:7" x14ac:dyDescent="0.3">
      <c r="A711" s="4">
        <v>44294</v>
      </c>
      <c r="B711" t="s">
        <v>26</v>
      </c>
      <c r="C711" t="s">
        <v>40</v>
      </c>
      <c r="D711">
        <v>2</v>
      </c>
      <c r="E711" s="10">
        <f>VLOOKUP(B711,Table2[[SKU]:[Avg Price]],4,0)</f>
        <v>649</v>
      </c>
      <c r="F711" s="10">
        <f>Table4[[#This Row],[price per unit]]*Table4[[#This Row],[Sales in unit]]</f>
        <v>1298</v>
      </c>
      <c r="G711" t="str">
        <f>TEXT(Table4[[#This Row],[Date]],"dddd")</f>
        <v>Thursday</v>
      </c>
    </row>
    <row r="712" spans="1:7" x14ac:dyDescent="0.3">
      <c r="A712" s="4">
        <v>44294</v>
      </c>
      <c r="B712" t="s">
        <v>27</v>
      </c>
      <c r="C712" t="s">
        <v>40</v>
      </c>
      <c r="D712">
        <v>6</v>
      </c>
      <c r="E712" s="10">
        <f>VLOOKUP(B712,Table2[[SKU]:[Avg Price]],4,0)</f>
        <v>1800</v>
      </c>
      <c r="F712" s="10">
        <f>Table4[[#This Row],[price per unit]]*Table4[[#This Row],[Sales in unit]]</f>
        <v>10800</v>
      </c>
      <c r="G712" t="str">
        <f>TEXT(Table4[[#This Row],[Date]],"dddd")</f>
        <v>Thursday</v>
      </c>
    </row>
    <row r="713" spans="1:7" x14ac:dyDescent="0.3">
      <c r="A713" s="4">
        <v>44294</v>
      </c>
      <c r="B713" t="s">
        <v>28</v>
      </c>
      <c r="C713" t="s">
        <v>40</v>
      </c>
      <c r="D713">
        <v>8</v>
      </c>
      <c r="E713" s="10">
        <f>VLOOKUP(B713,Table2[[SKU]:[Avg Price]],4,0)</f>
        <v>345</v>
      </c>
      <c r="F713" s="10">
        <f>Table4[[#This Row],[price per unit]]*Table4[[#This Row],[Sales in unit]]</f>
        <v>2760</v>
      </c>
      <c r="G713" t="str">
        <f>TEXT(Table4[[#This Row],[Date]],"dddd")</f>
        <v>Thursday</v>
      </c>
    </row>
    <row r="714" spans="1:7" x14ac:dyDescent="0.3">
      <c r="A714" s="4">
        <v>44294</v>
      </c>
      <c r="B714" t="s">
        <v>29</v>
      </c>
      <c r="C714" t="s">
        <v>40</v>
      </c>
      <c r="D714">
        <v>6</v>
      </c>
      <c r="E714" s="10">
        <f>VLOOKUP(B714,Table2[[SKU]:[Avg Price]],4,0)</f>
        <v>350</v>
      </c>
      <c r="F714" s="10">
        <f>Table4[[#This Row],[price per unit]]*Table4[[#This Row],[Sales in unit]]</f>
        <v>2100</v>
      </c>
      <c r="G714" t="str">
        <f>TEXT(Table4[[#This Row],[Date]],"dddd")</f>
        <v>Thursday</v>
      </c>
    </row>
    <row r="715" spans="1:7" x14ac:dyDescent="0.3">
      <c r="A715" s="4">
        <v>44294</v>
      </c>
      <c r="B715" t="s">
        <v>30</v>
      </c>
      <c r="C715" t="s">
        <v>40</v>
      </c>
      <c r="D715">
        <v>2</v>
      </c>
      <c r="E715" s="10">
        <f>VLOOKUP(B715,Table2[[SKU]:[Avg Price]],4,0)</f>
        <v>1575</v>
      </c>
      <c r="F715" s="10">
        <f>Table4[[#This Row],[price per unit]]*Table4[[#This Row],[Sales in unit]]</f>
        <v>3150</v>
      </c>
      <c r="G715" t="str">
        <f>TEXT(Table4[[#This Row],[Date]],"dddd")</f>
        <v>Thursday</v>
      </c>
    </row>
    <row r="716" spans="1:7" x14ac:dyDescent="0.3">
      <c r="A716" s="4">
        <v>44294</v>
      </c>
      <c r="B716" t="s">
        <v>31</v>
      </c>
      <c r="C716" t="s">
        <v>40</v>
      </c>
      <c r="D716">
        <v>5</v>
      </c>
      <c r="E716" s="10">
        <f>VLOOKUP(B716,Table2[[SKU]:[Avg Price]],4,0)</f>
        <v>1045</v>
      </c>
      <c r="F716" s="10">
        <f>Table4[[#This Row],[price per unit]]*Table4[[#This Row],[Sales in unit]]</f>
        <v>5225</v>
      </c>
      <c r="G716" t="str">
        <f>TEXT(Table4[[#This Row],[Date]],"dddd")</f>
        <v>Thursday</v>
      </c>
    </row>
    <row r="717" spans="1:7" x14ac:dyDescent="0.3">
      <c r="A717" s="4">
        <v>44294</v>
      </c>
      <c r="B717" t="s">
        <v>32</v>
      </c>
      <c r="C717" t="s">
        <v>40</v>
      </c>
      <c r="D717">
        <v>2</v>
      </c>
      <c r="E717" s="10">
        <f>VLOOKUP(B717,Table2[[SKU]:[Avg Price]],4,0)</f>
        <v>1186</v>
      </c>
      <c r="F717" s="10">
        <f>Table4[[#This Row],[price per unit]]*Table4[[#This Row],[Sales in unit]]</f>
        <v>2372</v>
      </c>
      <c r="G717" t="str">
        <f>TEXT(Table4[[#This Row],[Date]],"dddd")</f>
        <v>Thursday</v>
      </c>
    </row>
    <row r="718" spans="1:7" x14ac:dyDescent="0.3">
      <c r="A718" s="4">
        <v>44294</v>
      </c>
      <c r="B718" t="s">
        <v>33</v>
      </c>
      <c r="C718" t="s">
        <v>40</v>
      </c>
      <c r="D718">
        <v>4</v>
      </c>
      <c r="E718" s="10">
        <f>VLOOKUP(B718,Table2[[SKU]:[Avg Price]],4,0)</f>
        <v>374</v>
      </c>
      <c r="F718" s="10">
        <f>Table4[[#This Row],[price per unit]]*Table4[[#This Row],[Sales in unit]]</f>
        <v>1496</v>
      </c>
      <c r="G718" t="str">
        <f>TEXT(Table4[[#This Row],[Date]],"dddd")</f>
        <v>Thursday</v>
      </c>
    </row>
    <row r="719" spans="1:7" x14ac:dyDescent="0.3">
      <c r="A719" s="4">
        <v>44294</v>
      </c>
      <c r="B719" t="s">
        <v>34</v>
      </c>
      <c r="C719" t="s">
        <v>40</v>
      </c>
      <c r="D719">
        <v>1</v>
      </c>
      <c r="E719" s="10">
        <f>VLOOKUP(B719,Table2[[SKU]:[Avg Price]],4,0)</f>
        <v>1500</v>
      </c>
      <c r="F719" s="10">
        <f>Table4[[#This Row],[price per unit]]*Table4[[#This Row],[Sales in unit]]</f>
        <v>1500</v>
      </c>
      <c r="G719" t="str">
        <f>TEXT(Table4[[#This Row],[Date]],"dddd")</f>
        <v>Thursday</v>
      </c>
    </row>
    <row r="720" spans="1:7" x14ac:dyDescent="0.3">
      <c r="A720" s="4">
        <v>44294</v>
      </c>
      <c r="B720" t="s">
        <v>35</v>
      </c>
      <c r="C720" t="s">
        <v>40</v>
      </c>
      <c r="D720">
        <v>2</v>
      </c>
      <c r="E720" s="10">
        <f>VLOOKUP(B720,Table2[[SKU]:[Avg Price]],4,0)</f>
        <v>1800</v>
      </c>
      <c r="F720" s="10">
        <f>Table4[[#This Row],[price per unit]]*Table4[[#This Row],[Sales in unit]]</f>
        <v>3600</v>
      </c>
      <c r="G720" t="str">
        <f>TEXT(Table4[[#This Row],[Date]],"dddd")</f>
        <v>Thursday</v>
      </c>
    </row>
    <row r="721" spans="1:7" x14ac:dyDescent="0.3">
      <c r="A721" s="4">
        <v>44294</v>
      </c>
      <c r="B721" t="s">
        <v>36</v>
      </c>
      <c r="C721" t="s">
        <v>40</v>
      </c>
      <c r="D721">
        <v>1</v>
      </c>
      <c r="E721" s="10">
        <f>VLOOKUP(B721,Table2[[SKU]:[Avg Price]],4,0)</f>
        <v>1477</v>
      </c>
      <c r="F721" s="10">
        <f>Table4[[#This Row],[price per unit]]*Table4[[#This Row],[Sales in unit]]</f>
        <v>1477</v>
      </c>
      <c r="G721" t="str">
        <f>TEXT(Table4[[#This Row],[Date]],"dddd")</f>
        <v>Thursday</v>
      </c>
    </row>
    <row r="722" spans="1:7" x14ac:dyDescent="0.3">
      <c r="A722" s="4">
        <v>44295</v>
      </c>
      <c r="B722" t="s">
        <v>5</v>
      </c>
      <c r="C722" t="s">
        <v>38</v>
      </c>
      <c r="D722">
        <v>27</v>
      </c>
      <c r="E722" s="10">
        <f>VLOOKUP(B722,Table2[[SKU]:[Avg Price]],4,0)</f>
        <v>210</v>
      </c>
      <c r="F722" s="10">
        <f>Table4[[#This Row],[price per unit]]*Table4[[#This Row],[Sales in unit]]</f>
        <v>5670</v>
      </c>
      <c r="G722" t="str">
        <f>TEXT(Table4[[#This Row],[Date]],"dddd")</f>
        <v>Friday</v>
      </c>
    </row>
    <row r="723" spans="1:7" x14ac:dyDescent="0.3">
      <c r="A723" s="4">
        <v>44295</v>
      </c>
      <c r="B723" t="s">
        <v>6</v>
      </c>
      <c r="C723" t="s">
        <v>38</v>
      </c>
      <c r="D723">
        <v>16</v>
      </c>
      <c r="E723" s="10">
        <f>VLOOKUP(B723,Table2[[SKU]:[Avg Price]],4,0)</f>
        <v>199</v>
      </c>
      <c r="F723" s="10">
        <f>Table4[[#This Row],[price per unit]]*Table4[[#This Row],[Sales in unit]]</f>
        <v>3184</v>
      </c>
      <c r="G723" t="str">
        <f>TEXT(Table4[[#This Row],[Date]],"dddd")</f>
        <v>Friday</v>
      </c>
    </row>
    <row r="724" spans="1:7" x14ac:dyDescent="0.3">
      <c r="A724" s="4">
        <v>44295</v>
      </c>
      <c r="B724" t="s">
        <v>7</v>
      </c>
      <c r="C724" t="s">
        <v>38</v>
      </c>
      <c r="D724">
        <v>11</v>
      </c>
      <c r="E724" s="10">
        <f>VLOOKUP(B724,Table2[[SKU]:[Avg Price]],4,0)</f>
        <v>322</v>
      </c>
      <c r="F724" s="10">
        <f>Table4[[#This Row],[price per unit]]*Table4[[#This Row],[Sales in unit]]</f>
        <v>3542</v>
      </c>
      <c r="G724" t="str">
        <f>TEXT(Table4[[#This Row],[Date]],"dddd")</f>
        <v>Friday</v>
      </c>
    </row>
    <row r="725" spans="1:7" x14ac:dyDescent="0.3">
      <c r="A725" s="4">
        <v>44295</v>
      </c>
      <c r="B725" t="s">
        <v>8</v>
      </c>
      <c r="C725" t="s">
        <v>38</v>
      </c>
      <c r="D725">
        <v>8</v>
      </c>
      <c r="E725" s="10">
        <f>VLOOKUP(B725,Table2[[SKU]:[Avg Price]],4,0)</f>
        <v>161</v>
      </c>
      <c r="F725" s="10">
        <f>Table4[[#This Row],[price per unit]]*Table4[[#This Row],[Sales in unit]]</f>
        <v>1288</v>
      </c>
      <c r="G725" t="str">
        <f>TEXT(Table4[[#This Row],[Date]],"dddd")</f>
        <v>Friday</v>
      </c>
    </row>
    <row r="726" spans="1:7" x14ac:dyDescent="0.3">
      <c r="A726" s="4">
        <v>44295</v>
      </c>
      <c r="B726" t="s">
        <v>9</v>
      </c>
      <c r="C726" t="s">
        <v>38</v>
      </c>
      <c r="D726">
        <v>7</v>
      </c>
      <c r="E726" s="10">
        <f>VLOOKUP(B726,Table2[[SKU]:[Avg Price]],4,0)</f>
        <v>109</v>
      </c>
      <c r="F726" s="10">
        <f>Table4[[#This Row],[price per unit]]*Table4[[#This Row],[Sales in unit]]</f>
        <v>763</v>
      </c>
      <c r="G726" t="str">
        <f>TEXT(Table4[[#This Row],[Date]],"dddd")</f>
        <v>Friday</v>
      </c>
    </row>
    <row r="727" spans="1:7" x14ac:dyDescent="0.3">
      <c r="A727" s="4">
        <v>44295</v>
      </c>
      <c r="B727" t="s">
        <v>10</v>
      </c>
      <c r="C727" t="s">
        <v>38</v>
      </c>
      <c r="D727">
        <v>4</v>
      </c>
      <c r="E727" s="10">
        <f>VLOOKUP(B727,Table2[[SKU]:[Avg Price]],4,0)</f>
        <v>122</v>
      </c>
      <c r="F727" s="10">
        <f>Table4[[#This Row],[price per unit]]*Table4[[#This Row],[Sales in unit]]</f>
        <v>488</v>
      </c>
      <c r="G727" t="str">
        <f>TEXT(Table4[[#This Row],[Date]],"dddd")</f>
        <v>Friday</v>
      </c>
    </row>
    <row r="728" spans="1:7" x14ac:dyDescent="0.3">
      <c r="A728" s="4">
        <v>44295</v>
      </c>
      <c r="B728" t="s">
        <v>11</v>
      </c>
      <c r="C728" t="s">
        <v>38</v>
      </c>
      <c r="D728">
        <v>2</v>
      </c>
      <c r="E728" s="10">
        <f>VLOOKUP(B728,Table2[[SKU]:[Avg Price]],4,0)</f>
        <v>96</v>
      </c>
      <c r="F728" s="10">
        <f>Table4[[#This Row],[price per unit]]*Table4[[#This Row],[Sales in unit]]</f>
        <v>192</v>
      </c>
      <c r="G728" t="str">
        <f>TEXT(Table4[[#This Row],[Date]],"dddd")</f>
        <v>Friday</v>
      </c>
    </row>
    <row r="729" spans="1:7" x14ac:dyDescent="0.3">
      <c r="A729" s="4">
        <v>44295</v>
      </c>
      <c r="B729" t="s">
        <v>12</v>
      </c>
      <c r="C729" t="s">
        <v>38</v>
      </c>
      <c r="D729">
        <v>2</v>
      </c>
      <c r="E729" s="10">
        <f>VLOOKUP(B729,Table2[[SKU]:[Avg Price]],4,0)</f>
        <v>73</v>
      </c>
      <c r="F729" s="10">
        <f>Table4[[#This Row],[price per unit]]*Table4[[#This Row],[Sales in unit]]</f>
        <v>146</v>
      </c>
      <c r="G729" t="str">
        <f>TEXT(Table4[[#This Row],[Date]],"dddd")</f>
        <v>Friday</v>
      </c>
    </row>
    <row r="730" spans="1:7" x14ac:dyDescent="0.3">
      <c r="A730" s="4">
        <v>44295</v>
      </c>
      <c r="B730" t="s">
        <v>14</v>
      </c>
      <c r="C730" t="s">
        <v>38</v>
      </c>
      <c r="D730">
        <v>1</v>
      </c>
      <c r="E730" s="10">
        <f>VLOOKUP(B730,Table2[[SKU]:[Avg Price]],4,0)</f>
        <v>225</v>
      </c>
      <c r="F730" s="10">
        <f>Table4[[#This Row],[price per unit]]*Table4[[#This Row],[Sales in unit]]</f>
        <v>225</v>
      </c>
      <c r="G730" t="str">
        <f>TEXT(Table4[[#This Row],[Date]],"dddd")</f>
        <v>Friday</v>
      </c>
    </row>
    <row r="731" spans="1:7" x14ac:dyDescent="0.3">
      <c r="A731" s="4">
        <v>44295</v>
      </c>
      <c r="B731" t="s">
        <v>16</v>
      </c>
      <c r="C731" t="s">
        <v>38</v>
      </c>
      <c r="D731">
        <v>0</v>
      </c>
      <c r="E731" s="10">
        <f>VLOOKUP(B731,Table2[[SKU]:[Avg Price]],4,0)</f>
        <v>559</v>
      </c>
      <c r="F731" s="10">
        <f>Table4[[#This Row],[price per unit]]*Table4[[#This Row],[Sales in unit]]</f>
        <v>0</v>
      </c>
      <c r="G731" t="str">
        <f>TEXT(Table4[[#This Row],[Date]],"dddd")</f>
        <v>Friday</v>
      </c>
    </row>
    <row r="732" spans="1:7" x14ac:dyDescent="0.3">
      <c r="A732" s="4">
        <v>44295</v>
      </c>
      <c r="B732" t="s">
        <v>17</v>
      </c>
      <c r="C732" t="s">
        <v>38</v>
      </c>
      <c r="D732">
        <v>30</v>
      </c>
      <c r="E732" s="10">
        <f>VLOOKUP(B732,Table2[[SKU]:[Avg Price]],4,0)</f>
        <v>3199</v>
      </c>
      <c r="F732" s="10">
        <f>Table4[[#This Row],[price per unit]]*Table4[[#This Row],[Sales in unit]]</f>
        <v>95970</v>
      </c>
      <c r="G732" t="str">
        <f>TEXT(Table4[[#This Row],[Date]],"dddd")</f>
        <v>Friday</v>
      </c>
    </row>
    <row r="733" spans="1:7" x14ac:dyDescent="0.3">
      <c r="A733" s="4">
        <v>44295</v>
      </c>
      <c r="B733" t="s">
        <v>18</v>
      </c>
      <c r="C733" t="s">
        <v>38</v>
      </c>
      <c r="D733">
        <v>14</v>
      </c>
      <c r="E733" s="10">
        <f>VLOOKUP(B733,Table2[[SKU]:[Avg Price]],4,0)</f>
        <v>371</v>
      </c>
      <c r="F733" s="10">
        <f>Table4[[#This Row],[price per unit]]*Table4[[#This Row],[Sales in unit]]</f>
        <v>5194</v>
      </c>
      <c r="G733" t="str">
        <f>TEXT(Table4[[#This Row],[Date]],"dddd")</f>
        <v>Friday</v>
      </c>
    </row>
    <row r="734" spans="1:7" x14ac:dyDescent="0.3">
      <c r="A734" s="4">
        <v>44295</v>
      </c>
      <c r="B734" t="s">
        <v>19</v>
      </c>
      <c r="C734" t="s">
        <v>38</v>
      </c>
      <c r="D734">
        <v>11</v>
      </c>
      <c r="E734" s="10">
        <f>VLOOKUP(B734,Table2[[SKU]:[Avg Price]],4,0)</f>
        <v>2300</v>
      </c>
      <c r="F734" s="10">
        <f>Table4[[#This Row],[price per unit]]*Table4[[#This Row],[Sales in unit]]</f>
        <v>25300</v>
      </c>
      <c r="G734" t="str">
        <f>TEXT(Table4[[#This Row],[Date]],"dddd")</f>
        <v>Friday</v>
      </c>
    </row>
    <row r="735" spans="1:7" x14ac:dyDescent="0.3">
      <c r="A735" s="4">
        <v>44295</v>
      </c>
      <c r="B735" t="s">
        <v>20</v>
      </c>
      <c r="C735" t="s">
        <v>38</v>
      </c>
      <c r="D735">
        <v>8</v>
      </c>
      <c r="E735" s="10">
        <f>VLOOKUP(B735,Table2[[SKU]:[Avg Price]],4,0)</f>
        <v>499</v>
      </c>
      <c r="F735" s="10">
        <f>Table4[[#This Row],[price per unit]]*Table4[[#This Row],[Sales in unit]]</f>
        <v>3992</v>
      </c>
      <c r="G735" t="str">
        <f>TEXT(Table4[[#This Row],[Date]],"dddd")</f>
        <v>Friday</v>
      </c>
    </row>
    <row r="736" spans="1:7" x14ac:dyDescent="0.3">
      <c r="A736" s="4">
        <v>44295</v>
      </c>
      <c r="B736" t="s">
        <v>21</v>
      </c>
      <c r="C736" t="s">
        <v>38</v>
      </c>
      <c r="D736">
        <v>7</v>
      </c>
      <c r="E736" s="10">
        <f>VLOOKUP(B736,Table2[[SKU]:[Avg Price]],4,0)</f>
        <v>299</v>
      </c>
      <c r="F736" s="10">
        <f>Table4[[#This Row],[price per unit]]*Table4[[#This Row],[Sales in unit]]</f>
        <v>2093</v>
      </c>
      <c r="G736" t="str">
        <f>TEXT(Table4[[#This Row],[Date]],"dddd")</f>
        <v>Friday</v>
      </c>
    </row>
    <row r="737" spans="1:7" x14ac:dyDescent="0.3">
      <c r="A737" s="4">
        <v>44295</v>
      </c>
      <c r="B737" t="s">
        <v>22</v>
      </c>
      <c r="C737" t="s">
        <v>38</v>
      </c>
      <c r="D737">
        <v>2</v>
      </c>
      <c r="E737" s="10">
        <f>VLOOKUP(B737,Table2[[SKU]:[Avg Price]],4,0)</f>
        <v>901</v>
      </c>
      <c r="F737" s="10">
        <f>Table4[[#This Row],[price per unit]]*Table4[[#This Row],[Sales in unit]]</f>
        <v>1802</v>
      </c>
      <c r="G737" t="str">
        <f>TEXT(Table4[[#This Row],[Date]],"dddd")</f>
        <v>Friday</v>
      </c>
    </row>
    <row r="738" spans="1:7" x14ac:dyDescent="0.3">
      <c r="A738" s="4">
        <v>44295</v>
      </c>
      <c r="B738" t="s">
        <v>23</v>
      </c>
      <c r="C738" t="s">
        <v>38</v>
      </c>
      <c r="D738">
        <v>2</v>
      </c>
      <c r="E738" s="10">
        <f>VLOOKUP(B738,Table2[[SKU]:[Avg Price]],4,0)</f>
        <v>929</v>
      </c>
      <c r="F738" s="10">
        <f>Table4[[#This Row],[price per unit]]*Table4[[#This Row],[Sales in unit]]</f>
        <v>1858</v>
      </c>
      <c r="G738" t="str">
        <f>TEXT(Table4[[#This Row],[Date]],"dddd")</f>
        <v>Friday</v>
      </c>
    </row>
    <row r="739" spans="1:7" x14ac:dyDescent="0.3">
      <c r="A739" s="4">
        <v>44295</v>
      </c>
      <c r="B739" t="s">
        <v>24</v>
      </c>
      <c r="C739" t="s">
        <v>38</v>
      </c>
      <c r="D739">
        <v>2</v>
      </c>
      <c r="E739" s="10">
        <f>VLOOKUP(B739,Table2[[SKU]:[Avg Price]],4,0)</f>
        <v>1030</v>
      </c>
      <c r="F739" s="10">
        <f>Table4[[#This Row],[price per unit]]*Table4[[#This Row],[Sales in unit]]</f>
        <v>2060</v>
      </c>
      <c r="G739" t="str">
        <f>TEXT(Table4[[#This Row],[Date]],"dddd")</f>
        <v>Friday</v>
      </c>
    </row>
    <row r="740" spans="1:7" x14ac:dyDescent="0.3">
      <c r="A740" s="4">
        <v>44295</v>
      </c>
      <c r="B740" t="s">
        <v>25</v>
      </c>
      <c r="C740" t="s">
        <v>38</v>
      </c>
      <c r="D740">
        <v>1</v>
      </c>
      <c r="E740" s="10">
        <f>VLOOKUP(B740,Table2[[SKU]:[Avg Price]],4,0)</f>
        <v>1222</v>
      </c>
      <c r="F740" s="10">
        <f>Table4[[#This Row],[price per unit]]*Table4[[#This Row],[Sales in unit]]</f>
        <v>1222</v>
      </c>
      <c r="G740" t="str">
        <f>TEXT(Table4[[#This Row],[Date]],"dddd")</f>
        <v>Friday</v>
      </c>
    </row>
    <row r="741" spans="1:7" x14ac:dyDescent="0.3">
      <c r="A741" s="4">
        <v>44295</v>
      </c>
      <c r="B741" t="s">
        <v>26</v>
      </c>
      <c r="C741" t="s">
        <v>38</v>
      </c>
      <c r="D741">
        <v>0</v>
      </c>
      <c r="E741" s="10">
        <f>VLOOKUP(B741,Table2[[SKU]:[Avg Price]],4,0)</f>
        <v>649</v>
      </c>
      <c r="F741" s="10">
        <f>Table4[[#This Row],[price per unit]]*Table4[[#This Row],[Sales in unit]]</f>
        <v>0</v>
      </c>
      <c r="G741" t="str">
        <f>TEXT(Table4[[#This Row],[Date]],"dddd")</f>
        <v>Friday</v>
      </c>
    </row>
    <row r="742" spans="1:7" x14ac:dyDescent="0.3">
      <c r="A742" s="4">
        <v>44295</v>
      </c>
      <c r="B742" t="s">
        <v>27</v>
      </c>
      <c r="C742" t="s">
        <v>38</v>
      </c>
      <c r="D742">
        <v>31</v>
      </c>
      <c r="E742" s="10">
        <f>VLOOKUP(B742,Table2[[SKU]:[Avg Price]],4,0)</f>
        <v>1800</v>
      </c>
      <c r="F742" s="10">
        <f>Table4[[#This Row],[price per unit]]*Table4[[#This Row],[Sales in unit]]</f>
        <v>55800</v>
      </c>
      <c r="G742" t="str">
        <f>TEXT(Table4[[#This Row],[Date]],"dddd")</f>
        <v>Friday</v>
      </c>
    </row>
    <row r="743" spans="1:7" x14ac:dyDescent="0.3">
      <c r="A743" s="4">
        <v>44295</v>
      </c>
      <c r="B743" t="s">
        <v>28</v>
      </c>
      <c r="C743" t="s">
        <v>38</v>
      </c>
      <c r="D743">
        <v>14</v>
      </c>
      <c r="E743" s="10">
        <f>VLOOKUP(B743,Table2[[SKU]:[Avg Price]],4,0)</f>
        <v>345</v>
      </c>
      <c r="F743" s="10">
        <f>Table4[[#This Row],[price per unit]]*Table4[[#This Row],[Sales in unit]]</f>
        <v>4830</v>
      </c>
      <c r="G743" t="str">
        <f>TEXT(Table4[[#This Row],[Date]],"dddd")</f>
        <v>Friday</v>
      </c>
    </row>
    <row r="744" spans="1:7" x14ac:dyDescent="0.3">
      <c r="A744" s="4">
        <v>44295</v>
      </c>
      <c r="B744" t="s">
        <v>29</v>
      </c>
      <c r="C744" t="s">
        <v>38</v>
      </c>
      <c r="D744">
        <v>14</v>
      </c>
      <c r="E744" s="10">
        <f>VLOOKUP(B744,Table2[[SKU]:[Avg Price]],4,0)</f>
        <v>350</v>
      </c>
      <c r="F744" s="10">
        <f>Table4[[#This Row],[price per unit]]*Table4[[#This Row],[Sales in unit]]</f>
        <v>4900</v>
      </c>
      <c r="G744" t="str">
        <f>TEXT(Table4[[#This Row],[Date]],"dddd")</f>
        <v>Friday</v>
      </c>
    </row>
    <row r="745" spans="1:7" x14ac:dyDescent="0.3">
      <c r="A745" s="4">
        <v>44295</v>
      </c>
      <c r="B745" t="s">
        <v>30</v>
      </c>
      <c r="C745" t="s">
        <v>38</v>
      </c>
      <c r="D745">
        <v>10</v>
      </c>
      <c r="E745" s="10">
        <f>VLOOKUP(B745,Table2[[SKU]:[Avg Price]],4,0)</f>
        <v>1575</v>
      </c>
      <c r="F745" s="10">
        <f>Table4[[#This Row],[price per unit]]*Table4[[#This Row],[Sales in unit]]</f>
        <v>15750</v>
      </c>
      <c r="G745" t="str">
        <f>TEXT(Table4[[#This Row],[Date]],"dddd")</f>
        <v>Friday</v>
      </c>
    </row>
    <row r="746" spans="1:7" x14ac:dyDescent="0.3">
      <c r="A746" s="4">
        <v>44295</v>
      </c>
      <c r="B746" t="s">
        <v>31</v>
      </c>
      <c r="C746" t="s">
        <v>38</v>
      </c>
      <c r="D746">
        <v>6</v>
      </c>
      <c r="E746" s="10">
        <f>VLOOKUP(B746,Table2[[SKU]:[Avg Price]],4,0)</f>
        <v>1045</v>
      </c>
      <c r="F746" s="10">
        <f>Table4[[#This Row],[price per unit]]*Table4[[#This Row],[Sales in unit]]</f>
        <v>6270</v>
      </c>
      <c r="G746" t="str">
        <f>TEXT(Table4[[#This Row],[Date]],"dddd")</f>
        <v>Friday</v>
      </c>
    </row>
    <row r="747" spans="1:7" x14ac:dyDescent="0.3">
      <c r="A747" s="4">
        <v>44295</v>
      </c>
      <c r="B747" t="s">
        <v>32</v>
      </c>
      <c r="C747" t="s">
        <v>38</v>
      </c>
      <c r="D747">
        <v>3</v>
      </c>
      <c r="E747" s="10">
        <f>VLOOKUP(B747,Table2[[SKU]:[Avg Price]],4,0)</f>
        <v>1186</v>
      </c>
      <c r="F747" s="10">
        <f>Table4[[#This Row],[price per unit]]*Table4[[#This Row],[Sales in unit]]</f>
        <v>3558</v>
      </c>
      <c r="G747" t="str">
        <f>TEXT(Table4[[#This Row],[Date]],"dddd")</f>
        <v>Friday</v>
      </c>
    </row>
    <row r="748" spans="1:7" x14ac:dyDescent="0.3">
      <c r="A748" s="4">
        <v>44295</v>
      </c>
      <c r="B748" t="s">
        <v>33</v>
      </c>
      <c r="C748" t="s">
        <v>38</v>
      </c>
      <c r="D748">
        <v>2</v>
      </c>
      <c r="E748" s="10">
        <f>VLOOKUP(B748,Table2[[SKU]:[Avg Price]],4,0)</f>
        <v>374</v>
      </c>
      <c r="F748" s="10">
        <f>Table4[[#This Row],[price per unit]]*Table4[[#This Row],[Sales in unit]]</f>
        <v>748</v>
      </c>
      <c r="G748" t="str">
        <f>TEXT(Table4[[#This Row],[Date]],"dddd")</f>
        <v>Friday</v>
      </c>
    </row>
    <row r="749" spans="1:7" x14ac:dyDescent="0.3">
      <c r="A749" s="4">
        <v>44295</v>
      </c>
      <c r="B749" t="s">
        <v>34</v>
      </c>
      <c r="C749" t="s">
        <v>38</v>
      </c>
      <c r="D749">
        <v>0</v>
      </c>
      <c r="E749" s="10">
        <f>VLOOKUP(B749,Table2[[SKU]:[Avg Price]],4,0)</f>
        <v>1500</v>
      </c>
      <c r="F749" s="10">
        <f>Table4[[#This Row],[price per unit]]*Table4[[#This Row],[Sales in unit]]</f>
        <v>0</v>
      </c>
      <c r="G749" t="str">
        <f>TEXT(Table4[[#This Row],[Date]],"dddd")</f>
        <v>Friday</v>
      </c>
    </row>
    <row r="750" spans="1:7" x14ac:dyDescent="0.3">
      <c r="A750" s="4">
        <v>44295</v>
      </c>
      <c r="B750" t="s">
        <v>35</v>
      </c>
      <c r="C750" t="s">
        <v>38</v>
      </c>
      <c r="D750">
        <v>1</v>
      </c>
      <c r="E750" s="10">
        <f>VLOOKUP(B750,Table2[[SKU]:[Avg Price]],4,0)</f>
        <v>1800</v>
      </c>
      <c r="F750" s="10">
        <f>Table4[[#This Row],[price per unit]]*Table4[[#This Row],[Sales in unit]]</f>
        <v>1800</v>
      </c>
      <c r="G750" t="str">
        <f>TEXT(Table4[[#This Row],[Date]],"dddd")</f>
        <v>Friday</v>
      </c>
    </row>
    <row r="751" spans="1:7" x14ac:dyDescent="0.3">
      <c r="A751" s="4">
        <v>44295</v>
      </c>
      <c r="B751" t="s">
        <v>36</v>
      </c>
      <c r="C751" t="s">
        <v>38</v>
      </c>
      <c r="D751">
        <v>0</v>
      </c>
      <c r="E751" s="10">
        <f>VLOOKUP(B751,Table2[[SKU]:[Avg Price]],4,0)</f>
        <v>1477</v>
      </c>
      <c r="F751" s="10">
        <f>Table4[[#This Row],[price per unit]]*Table4[[#This Row],[Sales in unit]]</f>
        <v>0</v>
      </c>
      <c r="G751" t="str">
        <f>TEXT(Table4[[#This Row],[Date]],"dddd")</f>
        <v>Friday</v>
      </c>
    </row>
    <row r="752" spans="1:7" x14ac:dyDescent="0.3">
      <c r="A752" s="4">
        <v>44295</v>
      </c>
      <c r="B752" t="s">
        <v>5</v>
      </c>
      <c r="C752" t="s">
        <v>39</v>
      </c>
      <c r="D752">
        <v>20</v>
      </c>
      <c r="E752" s="10">
        <f>VLOOKUP(B752,Table2[[SKU]:[Avg Price]],4,0)</f>
        <v>210</v>
      </c>
      <c r="F752" s="10">
        <f>Table4[[#This Row],[price per unit]]*Table4[[#This Row],[Sales in unit]]</f>
        <v>4200</v>
      </c>
      <c r="G752" t="str">
        <f>TEXT(Table4[[#This Row],[Date]],"dddd")</f>
        <v>Friday</v>
      </c>
    </row>
    <row r="753" spans="1:7" x14ac:dyDescent="0.3">
      <c r="A753" s="4">
        <v>44295</v>
      </c>
      <c r="B753" t="s">
        <v>6</v>
      </c>
      <c r="C753" t="s">
        <v>39</v>
      </c>
      <c r="D753">
        <v>9</v>
      </c>
      <c r="E753" s="10">
        <f>VLOOKUP(B753,Table2[[SKU]:[Avg Price]],4,0)</f>
        <v>199</v>
      </c>
      <c r="F753" s="10">
        <f>Table4[[#This Row],[price per unit]]*Table4[[#This Row],[Sales in unit]]</f>
        <v>1791</v>
      </c>
      <c r="G753" t="str">
        <f>TEXT(Table4[[#This Row],[Date]],"dddd")</f>
        <v>Friday</v>
      </c>
    </row>
    <row r="754" spans="1:7" x14ac:dyDescent="0.3">
      <c r="A754" s="4">
        <v>44295</v>
      </c>
      <c r="B754" t="s">
        <v>7</v>
      </c>
      <c r="C754" t="s">
        <v>39</v>
      </c>
      <c r="D754">
        <v>7</v>
      </c>
      <c r="E754" s="10">
        <f>VLOOKUP(B754,Table2[[SKU]:[Avg Price]],4,0)</f>
        <v>322</v>
      </c>
      <c r="F754" s="10">
        <f>Table4[[#This Row],[price per unit]]*Table4[[#This Row],[Sales in unit]]</f>
        <v>2254</v>
      </c>
      <c r="G754" t="str">
        <f>TEXT(Table4[[#This Row],[Date]],"dddd")</f>
        <v>Friday</v>
      </c>
    </row>
    <row r="755" spans="1:7" x14ac:dyDescent="0.3">
      <c r="A755" s="4">
        <v>44295</v>
      </c>
      <c r="B755" t="s">
        <v>8</v>
      </c>
      <c r="C755" t="s">
        <v>39</v>
      </c>
      <c r="D755">
        <v>6</v>
      </c>
      <c r="E755" s="10">
        <f>VLOOKUP(B755,Table2[[SKU]:[Avg Price]],4,0)</f>
        <v>161</v>
      </c>
      <c r="F755" s="10">
        <f>Table4[[#This Row],[price per unit]]*Table4[[#This Row],[Sales in unit]]</f>
        <v>966</v>
      </c>
      <c r="G755" t="str">
        <f>TEXT(Table4[[#This Row],[Date]],"dddd")</f>
        <v>Friday</v>
      </c>
    </row>
    <row r="756" spans="1:7" x14ac:dyDescent="0.3">
      <c r="A756" s="4">
        <v>44295</v>
      </c>
      <c r="B756" t="s">
        <v>9</v>
      </c>
      <c r="C756" t="s">
        <v>39</v>
      </c>
      <c r="D756">
        <v>4</v>
      </c>
      <c r="E756" s="10">
        <f>VLOOKUP(B756,Table2[[SKU]:[Avg Price]],4,0)</f>
        <v>109</v>
      </c>
      <c r="F756" s="10">
        <f>Table4[[#This Row],[price per unit]]*Table4[[#This Row],[Sales in unit]]</f>
        <v>436</v>
      </c>
      <c r="G756" t="str">
        <f>TEXT(Table4[[#This Row],[Date]],"dddd")</f>
        <v>Friday</v>
      </c>
    </row>
    <row r="757" spans="1:7" x14ac:dyDescent="0.3">
      <c r="A757" s="4">
        <v>44295</v>
      </c>
      <c r="B757" t="s">
        <v>10</v>
      </c>
      <c r="C757" t="s">
        <v>39</v>
      </c>
      <c r="D757">
        <v>3</v>
      </c>
      <c r="E757" s="10">
        <f>VLOOKUP(B757,Table2[[SKU]:[Avg Price]],4,0)</f>
        <v>122</v>
      </c>
      <c r="F757" s="10">
        <f>Table4[[#This Row],[price per unit]]*Table4[[#This Row],[Sales in unit]]</f>
        <v>366</v>
      </c>
      <c r="G757" t="str">
        <f>TEXT(Table4[[#This Row],[Date]],"dddd")</f>
        <v>Friday</v>
      </c>
    </row>
    <row r="758" spans="1:7" x14ac:dyDescent="0.3">
      <c r="A758" s="4">
        <v>44295</v>
      </c>
      <c r="B758" t="s">
        <v>11</v>
      </c>
      <c r="C758" t="s">
        <v>39</v>
      </c>
      <c r="D758">
        <v>2</v>
      </c>
      <c r="E758" s="10">
        <f>VLOOKUP(B758,Table2[[SKU]:[Avg Price]],4,0)</f>
        <v>96</v>
      </c>
      <c r="F758" s="10">
        <f>Table4[[#This Row],[price per unit]]*Table4[[#This Row],[Sales in unit]]</f>
        <v>192</v>
      </c>
      <c r="G758" t="str">
        <f>TEXT(Table4[[#This Row],[Date]],"dddd")</f>
        <v>Friday</v>
      </c>
    </row>
    <row r="759" spans="1:7" x14ac:dyDescent="0.3">
      <c r="A759" s="4">
        <v>44295</v>
      </c>
      <c r="B759" t="s">
        <v>12</v>
      </c>
      <c r="C759" t="s">
        <v>39</v>
      </c>
      <c r="D759">
        <v>1</v>
      </c>
      <c r="E759" s="10">
        <f>VLOOKUP(B759,Table2[[SKU]:[Avg Price]],4,0)</f>
        <v>73</v>
      </c>
      <c r="F759" s="10">
        <f>Table4[[#This Row],[price per unit]]*Table4[[#This Row],[Sales in unit]]</f>
        <v>73</v>
      </c>
      <c r="G759" t="str">
        <f>TEXT(Table4[[#This Row],[Date]],"dddd")</f>
        <v>Friday</v>
      </c>
    </row>
    <row r="760" spans="1:7" x14ac:dyDescent="0.3">
      <c r="A760" s="4">
        <v>44295</v>
      </c>
      <c r="B760" t="s">
        <v>14</v>
      </c>
      <c r="C760" t="s">
        <v>39</v>
      </c>
      <c r="D760">
        <v>0</v>
      </c>
      <c r="E760" s="10">
        <f>VLOOKUP(B760,Table2[[SKU]:[Avg Price]],4,0)</f>
        <v>225</v>
      </c>
      <c r="F760" s="10">
        <f>Table4[[#This Row],[price per unit]]*Table4[[#This Row],[Sales in unit]]</f>
        <v>0</v>
      </c>
      <c r="G760" t="str">
        <f>TEXT(Table4[[#This Row],[Date]],"dddd")</f>
        <v>Friday</v>
      </c>
    </row>
    <row r="761" spans="1:7" x14ac:dyDescent="0.3">
      <c r="A761" s="4">
        <v>44295</v>
      </c>
      <c r="B761" t="s">
        <v>16</v>
      </c>
      <c r="C761" t="s">
        <v>39</v>
      </c>
      <c r="D761">
        <v>0</v>
      </c>
      <c r="E761" s="10">
        <f>VLOOKUP(B761,Table2[[SKU]:[Avg Price]],4,0)</f>
        <v>559</v>
      </c>
      <c r="F761" s="10">
        <f>Table4[[#This Row],[price per unit]]*Table4[[#This Row],[Sales in unit]]</f>
        <v>0</v>
      </c>
      <c r="G761" t="str">
        <f>TEXT(Table4[[#This Row],[Date]],"dddd")</f>
        <v>Friday</v>
      </c>
    </row>
    <row r="762" spans="1:7" x14ac:dyDescent="0.3">
      <c r="A762" s="4">
        <v>44295</v>
      </c>
      <c r="B762" t="s">
        <v>17</v>
      </c>
      <c r="C762" t="s">
        <v>39</v>
      </c>
      <c r="D762">
        <v>5</v>
      </c>
      <c r="E762" s="10">
        <f>VLOOKUP(B762,Table2[[SKU]:[Avg Price]],4,0)</f>
        <v>3199</v>
      </c>
      <c r="F762" s="10">
        <f>Table4[[#This Row],[price per unit]]*Table4[[#This Row],[Sales in unit]]</f>
        <v>15995</v>
      </c>
      <c r="G762" t="str">
        <f>TEXT(Table4[[#This Row],[Date]],"dddd")</f>
        <v>Friday</v>
      </c>
    </row>
    <row r="763" spans="1:7" x14ac:dyDescent="0.3">
      <c r="A763" s="4">
        <v>44295</v>
      </c>
      <c r="B763" t="s">
        <v>18</v>
      </c>
      <c r="C763" t="s">
        <v>39</v>
      </c>
      <c r="D763">
        <v>1</v>
      </c>
      <c r="E763" s="10">
        <f>VLOOKUP(B763,Table2[[SKU]:[Avg Price]],4,0)</f>
        <v>371</v>
      </c>
      <c r="F763" s="10">
        <f>Table4[[#This Row],[price per unit]]*Table4[[#This Row],[Sales in unit]]</f>
        <v>371</v>
      </c>
      <c r="G763" t="str">
        <f>TEXT(Table4[[#This Row],[Date]],"dddd")</f>
        <v>Friday</v>
      </c>
    </row>
    <row r="764" spans="1:7" x14ac:dyDescent="0.3">
      <c r="A764" s="4">
        <v>44295</v>
      </c>
      <c r="B764" t="s">
        <v>19</v>
      </c>
      <c r="C764" t="s">
        <v>39</v>
      </c>
      <c r="D764">
        <v>4</v>
      </c>
      <c r="E764" s="10">
        <f>VLOOKUP(B764,Table2[[SKU]:[Avg Price]],4,0)</f>
        <v>2300</v>
      </c>
      <c r="F764" s="10">
        <f>Table4[[#This Row],[price per unit]]*Table4[[#This Row],[Sales in unit]]</f>
        <v>9200</v>
      </c>
      <c r="G764" t="str">
        <f>TEXT(Table4[[#This Row],[Date]],"dddd")</f>
        <v>Friday</v>
      </c>
    </row>
    <row r="765" spans="1:7" x14ac:dyDescent="0.3">
      <c r="A765" s="4">
        <v>44295</v>
      </c>
      <c r="B765" t="s">
        <v>20</v>
      </c>
      <c r="C765" t="s">
        <v>39</v>
      </c>
      <c r="D765">
        <v>6</v>
      </c>
      <c r="E765" s="10">
        <f>VLOOKUP(B765,Table2[[SKU]:[Avg Price]],4,0)</f>
        <v>499</v>
      </c>
      <c r="F765" s="10">
        <f>Table4[[#This Row],[price per unit]]*Table4[[#This Row],[Sales in unit]]</f>
        <v>2994</v>
      </c>
      <c r="G765" t="str">
        <f>TEXT(Table4[[#This Row],[Date]],"dddd")</f>
        <v>Friday</v>
      </c>
    </row>
    <row r="766" spans="1:7" x14ac:dyDescent="0.3">
      <c r="A766" s="4">
        <v>44295</v>
      </c>
      <c r="B766" t="s">
        <v>21</v>
      </c>
      <c r="C766" t="s">
        <v>39</v>
      </c>
      <c r="D766">
        <v>0</v>
      </c>
      <c r="E766" s="10">
        <f>VLOOKUP(B766,Table2[[SKU]:[Avg Price]],4,0)</f>
        <v>299</v>
      </c>
      <c r="F766" s="10">
        <f>Table4[[#This Row],[price per unit]]*Table4[[#This Row],[Sales in unit]]</f>
        <v>0</v>
      </c>
      <c r="G766" t="str">
        <f>TEXT(Table4[[#This Row],[Date]],"dddd")</f>
        <v>Friday</v>
      </c>
    </row>
    <row r="767" spans="1:7" x14ac:dyDescent="0.3">
      <c r="A767" s="4">
        <v>44295</v>
      </c>
      <c r="B767" t="s">
        <v>22</v>
      </c>
      <c r="C767" t="s">
        <v>39</v>
      </c>
      <c r="D767">
        <v>3</v>
      </c>
      <c r="E767" s="10">
        <f>VLOOKUP(B767,Table2[[SKU]:[Avg Price]],4,0)</f>
        <v>901</v>
      </c>
      <c r="F767" s="10">
        <f>Table4[[#This Row],[price per unit]]*Table4[[#This Row],[Sales in unit]]</f>
        <v>2703</v>
      </c>
      <c r="G767" t="str">
        <f>TEXT(Table4[[#This Row],[Date]],"dddd")</f>
        <v>Friday</v>
      </c>
    </row>
    <row r="768" spans="1:7" x14ac:dyDescent="0.3">
      <c r="A768" s="4">
        <v>44295</v>
      </c>
      <c r="B768" t="s">
        <v>23</v>
      </c>
      <c r="C768" t="s">
        <v>39</v>
      </c>
      <c r="D768">
        <v>1</v>
      </c>
      <c r="E768" s="10">
        <f>VLOOKUP(B768,Table2[[SKU]:[Avg Price]],4,0)</f>
        <v>929</v>
      </c>
      <c r="F768" s="10">
        <f>Table4[[#This Row],[price per unit]]*Table4[[#This Row],[Sales in unit]]</f>
        <v>929</v>
      </c>
      <c r="G768" t="str">
        <f>TEXT(Table4[[#This Row],[Date]],"dddd")</f>
        <v>Friday</v>
      </c>
    </row>
    <row r="769" spans="1:7" x14ac:dyDescent="0.3">
      <c r="A769" s="4">
        <v>44295</v>
      </c>
      <c r="B769" t="s">
        <v>24</v>
      </c>
      <c r="C769" t="s">
        <v>39</v>
      </c>
      <c r="D769">
        <v>2</v>
      </c>
      <c r="E769" s="10">
        <f>VLOOKUP(B769,Table2[[SKU]:[Avg Price]],4,0)</f>
        <v>1030</v>
      </c>
      <c r="F769" s="10">
        <f>Table4[[#This Row],[price per unit]]*Table4[[#This Row],[Sales in unit]]</f>
        <v>2060</v>
      </c>
      <c r="G769" t="str">
        <f>TEXT(Table4[[#This Row],[Date]],"dddd")</f>
        <v>Friday</v>
      </c>
    </row>
    <row r="770" spans="1:7" x14ac:dyDescent="0.3">
      <c r="A770" s="4">
        <v>44295</v>
      </c>
      <c r="B770" t="s">
        <v>25</v>
      </c>
      <c r="C770" t="s">
        <v>39</v>
      </c>
      <c r="D770">
        <v>1</v>
      </c>
      <c r="E770" s="10">
        <f>VLOOKUP(B770,Table2[[SKU]:[Avg Price]],4,0)</f>
        <v>1222</v>
      </c>
      <c r="F770" s="10">
        <f>Table4[[#This Row],[price per unit]]*Table4[[#This Row],[Sales in unit]]</f>
        <v>1222</v>
      </c>
      <c r="G770" t="str">
        <f>TEXT(Table4[[#This Row],[Date]],"dddd")</f>
        <v>Friday</v>
      </c>
    </row>
    <row r="771" spans="1:7" x14ac:dyDescent="0.3">
      <c r="A771" s="4">
        <v>44295</v>
      </c>
      <c r="B771" t="s">
        <v>26</v>
      </c>
      <c r="C771" t="s">
        <v>39</v>
      </c>
      <c r="D771">
        <v>0</v>
      </c>
      <c r="E771" s="10">
        <f>VLOOKUP(B771,Table2[[SKU]:[Avg Price]],4,0)</f>
        <v>649</v>
      </c>
      <c r="F771" s="10">
        <f>Table4[[#This Row],[price per unit]]*Table4[[#This Row],[Sales in unit]]</f>
        <v>0</v>
      </c>
      <c r="G771" t="str">
        <f>TEXT(Table4[[#This Row],[Date]],"dddd")</f>
        <v>Friday</v>
      </c>
    </row>
    <row r="772" spans="1:7" x14ac:dyDescent="0.3">
      <c r="A772" s="4">
        <v>44295</v>
      </c>
      <c r="B772" t="s">
        <v>27</v>
      </c>
      <c r="C772" t="s">
        <v>39</v>
      </c>
      <c r="D772">
        <v>19</v>
      </c>
      <c r="E772" s="10">
        <f>VLOOKUP(B772,Table2[[SKU]:[Avg Price]],4,0)</f>
        <v>1800</v>
      </c>
      <c r="F772" s="10">
        <f>Table4[[#This Row],[price per unit]]*Table4[[#This Row],[Sales in unit]]</f>
        <v>34200</v>
      </c>
      <c r="G772" t="str">
        <f>TEXT(Table4[[#This Row],[Date]],"dddd")</f>
        <v>Friday</v>
      </c>
    </row>
    <row r="773" spans="1:7" x14ac:dyDescent="0.3">
      <c r="A773" s="4">
        <v>44295</v>
      </c>
      <c r="B773" t="s">
        <v>28</v>
      </c>
      <c r="C773" t="s">
        <v>39</v>
      </c>
      <c r="D773">
        <v>8</v>
      </c>
      <c r="E773" s="10">
        <f>VLOOKUP(B773,Table2[[SKU]:[Avg Price]],4,0)</f>
        <v>345</v>
      </c>
      <c r="F773" s="10">
        <f>Table4[[#This Row],[price per unit]]*Table4[[#This Row],[Sales in unit]]</f>
        <v>2760</v>
      </c>
      <c r="G773" t="str">
        <f>TEXT(Table4[[#This Row],[Date]],"dddd")</f>
        <v>Friday</v>
      </c>
    </row>
    <row r="774" spans="1:7" x14ac:dyDescent="0.3">
      <c r="A774" s="4">
        <v>44295</v>
      </c>
      <c r="B774" t="s">
        <v>29</v>
      </c>
      <c r="C774" t="s">
        <v>39</v>
      </c>
      <c r="D774">
        <v>7</v>
      </c>
      <c r="E774" s="10">
        <f>VLOOKUP(B774,Table2[[SKU]:[Avg Price]],4,0)</f>
        <v>350</v>
      </c>
      <c r="F774" s="10">
        <f>Table4[[#This Row],[price per unit]]*Table4[[#This Row],[Sales in unit]]</f>
        <v>2450</v>
      </c>
      <c r="G774" t="str">
        <f>TEXT(Table4[[#This Row],[Date]],"dddd")</f>
        <v>Friday</v>
      </c>
    </row>
    <row r="775" spans="1:7" x14ac:dyDescent="0.3">
      <c r="A775" s="4">
        <v>44295</v>
      </c>
      <c r="B775" t="s">
        <v>30</v>
      </c>
      <c r="C775" t="s">
        <v>39</v>
      </c>
      <c r="D775">
        <v>6</v>
      </c>
      <c r="E775" s="10">
        <f>VLOOKUP(B775,Table2[[SKU]:[Avg Price]],4,0)</f>
        <v>1575</v>
      </c>
      <c r="F775" s="10">
        <f>Table4[[#This Row],[price per unit]]*Table4[[#This Row],[Sales in unit]]</f>
        <v>9450</v>
      </c>
      <c r="G775" t="str">
        <f>TEXT(Table4[[#This Row],[Date]],"dddd")</f>
        <v>Friday</v>
      </c>
    </row>
    <row r="776" spans="1:7" x14ac:dyDescent="0.3">
      <c r="A776" s="4">
        <v>44295</v>
      </c>
      <c r="B776" t="s">
        <v>31</v>
      </c>
      <c r="C776" t="s">
        <v>39</v>
      </c>
      <c r="D776">
        <v>4</v>
      </c>
      <c r="E776" s="10">
        <f>VLOOKUP(B776,Table2[[SKU]:[Avg Price]],4,0)</f>
        <v>1045</v>
      </c>
      <c r="F776" s="10">
        <f>Table4[[#This Row],[price per unit]]*Table4[[#This Row],[Sales in unit]]</f>
        <v>4180</v>
      </c>
      <c r="G776" t="str">
        <f>TEXT(Table4[[#This Row],[Date]],"dddd")</f>
        <v>Friday</v>
      </c>
    </row>
    <row r="777" spans="1:7" x14ac:dyDescent="0.3">
      <c r="A777" s="4">
        <v>44295</v>
      </c>
      <c r="B777" t="s">
        <v>32</v>
      </c>
      <c r="C777" t="s">
        <v>39</v>
      </c>
      <c r="D777">
        <v>0</v>
      </c>
      <c r="E777" s="10">
        <f>VLOOKUP(B777,Table2[[SKU]:[Avg Price]],4,0)</f>
        <v>1186</v>
      </c>
      <c r="F777" s="10">
        <f>Table4[[#This Row],[price per unit]]*Table4[[#This Row],[Sales in unit]]</f>
        <v>0</v>
      </c>
      <c r="G777" t="str">
        <f>TEXT(Table4[[#This Row],[Date]],"dddd")</f>
        <v>Friday</v>
      </c>
    </row>
    <row r="778" spans="1:7" x14ac:dyDescent="0.3">
      <c r="A778" s="4">
        <v>44295</v>
      </c>
      <c r="B778" t="s">
        <v>33</v>
      </c>
      <c r="C778" t="s">
        <v>39</v>
      </c>
      <c r="D778">
        <v>1</v>
      </c>
      <c r="E778" s="10">
        <f>VLOOKUP(B778,Table2[[SKU]:[Avg Price]],4,0)</f>
        <v>374</v>
      </c>
      <c r="F778" s="10">
        <f>Table4[[#This Row],[price per unit]]*Table4[[#This Row],[Sales in unit]]</f>
        <v>374</v>
      </c>
      <c r="G778" t="str">
        <f>TEXT(Table4[[#This Row],[Date]],"dddd")</f>
        <v>Friday</v>
      </c>
    </row>
    <row r="779" spans="1:7" x14ac:dyDescent="0.3">
      <c r="A779" s="4">
        <v>44295</v>
      </c>
      <c r="B779" t="s">
        <v>34</v>
      </c>
      <c r="C779" t="s">
        <v>39</v>
      </c>
      <c r="D779">
        <v>1</v>
      </c>
      <c r="E779" s="10">
        <f>VLOOKUP(B779,Table2[[SKU]:[Avg Price]],4,0)</f>
        <v>1500</v>
      </c>
      <c r="F779" s="10">
        <f>Table4[[#This Row],[price per unit]]*Table4[[#This Row],[Sales in unit]]</f>
        <v>1500</v>
      </c>
      <c r="G779" t="str">
        <f>TEXT(Table4[[#This Row],[Date]],"dddd")</f>
        <v>Friday</v>
      </c>
    </row>
    <row r="780" spans="1:7" x14ac:dyDescent="0.3">
      <c r="A780" s="4">
        <v>44295</v>
      </c>
      <c r="B780" t="s">
        <v>35</v>
      </c>
      <c r="C780" t="s">
        <v>39</v>
      </c>
      <c r="D780">
        <v>0</v>
      </c>
      <c r="E780" s="10">
        <f>VLOOKUP(B780,Table2[[SKU]:[Avg Price]],4,0)</f>
        <v>1800</v>
      </c>
      <c r="F780" s="10">
        <f>Table4[[#This Row],[price per unit]]*Table4[[#This Row],[Sales in unit]]</f>
        <v>0</v>
      </c>
      <c r="G780" t="str">
        <f>TEXT(Table4[[#This Row],[Date]],"dddd")</f>
        <v>Friday</v>
      </c>
    </row>
    <row r="781" spans="1:7" x14ac:dyDescent="0.3">
      <c r="A781" s="4">
        <v>44295</v>
      </c>
      <c r="B781" t="s">
        <v>36</v>
      </c>
      <c r="C781" t="s">
        <v>39</v>
      </c>
      <c r="D781">
        <v>0</v>
      </c>
      <c r="E781" s="10">
        <f>VLOOKUP(B781,Table2[[SKU]:[Avg Price]],4,0)</f>
        <v>1477</v>
      </c>
      <c r="F781" s="10">
        <f>Table4[[#This Row],[price per unit]]*Table4[[#This Row],[Sales in unit]]</f>
        <v>0</v>
      </c>
      <c r="G781" t="str">
        <f>TEXT(Table4[[#This Row],[Date]],"dddd")</f>
        <v>Friday</v>
      </c>
    </row>
    <row r="782" spans="1:7" x14ac:dyDescent="0.3">
      <c r="A782" s="4">
        <v>44295</v>
      </c>
      <c r="B782" t="s">
        <v>5</v>
      </c>
      <c r="C782" t="s">
        <v>40</v>
      </c>
      <c r="D782">
        <v>14</v>
      </c>
      <c r="E782" s="10">
        <f>VLOOKUP(B782,Table2[[SKU]:[Avg Price]],4,0)</f>
        <v>210</v>
      </c>
      <c r="F782" s="10">
        <f>Table4[[#This Row],[price per unit]]*Table4[[#This Row],[Sales in unit]]</f>
        <v>2940</v>
      </c>
      <c r="G782" t="str">
        <f>TEXT(Table4[[#This Row],[Date]],"dddd")</f>
        <v>Friday</v>
      </c>
    </row>
    <row r="783" spans="1:7" x14ac:dyDescent="0.3">
      <c r="A783" s="4">
        <v>44295</v>
      </c>
      <c r="B783" t="s">
        <v>6</v>
      </c>
      <c r="C783" t="s">
        <v>40</v>
      </c>
      <c r="D783">
        <v>6</v>
      </c>
      <c r="E783" s="10">
        <f>VLOOKUP(B783,Table2[[SKU]:[Avg Price]],4,0)</f>
        <v>199</v>
      </c>
      <c r="F783" s="10">
        <f>Table4[[#This Row],[price per unit]]*Table4[[#This Row],[Sales in unit]]</f>
        <v>1194</v>
      </c>
      <c r="G783" t="str">
        <f>TEXT(Table4[[#This Row],[Date]],"dddd")</f>
        <v>Friday</v>
      </c>
    </row>
    <row r="784" spans="1:7" x14ac:dyDescent="0.3">
      <c r="A784" s="4">
        <v>44295</v>
      </c>
      <c r="B784" t="s">
        <v>7</v>
      </c>
      <c r="C784" t="s">
        <v>40</v>
      </c>
      <c r="D784">
        <v>6</v>
      </c>
      <c r="E784" s="10">
        <f>VLOOKUP(B784,Table2[[SKU]:[Avg Price]],4,0)</f>
        <v>322</v>
      </c>
      <c r="F784" s="10">
        <f>Table4[[#This Row],[price per unit]]*Table4[[#This Row],[Sales in unit]]</f>
        <v>1932</v>
      </c>
      <c r="G784" t="str">
        <f>TEXT(Table4[[#This Row],[Date]],"dddd")</f>
        <v>Friday</v>
      </c>
    </row>
    <row r="785" spans="1:7" x14ac:dyDescent="0.3">
      <c r="A785" s="4">
        <v>44295</v>
      </c>
      <c r="B785" t="s">
        <v>8</v>
      </c>
      <c r="C785" t="s">
        <v>40</v>
      </c>
      <c r="D785">
        <v>6</v>
      </c>
      <c r="E785" s="10">
        <f>VLOOKUP(B785,Table2[[SKU]:[Avg Price]],4,0)</f>
        <v>161</v>
      </c>
      <c r="F785" s="10">
        <f>Table4[[#This Row],[price per unit]]*Table4[[#This Row],[Sales in unit]]</f>
        <v>966</v>
      </c>
      <c r="G785" t="str">
        <f>TEXT(Table4[[#This Row],[Date]],"dddd")</f>
        <v>Friday</v>
      </c>
    </row>
    <row r="786" spans="1:7" x14ac:dyDescent="0.3">
      <c r="A786" s="4">
        <v>44295</v>
      </c>
      <c r="B786" t="s">
        <v>9</v>
      </c>
      <c r="C786" t="s">
        <v>40</v>
      </c>
      <c r="D786">
        <v>4</v>
      </c>
      <c r="E786" s="10">
        <f>VLOOKUP(B786,Table2[[SKU]:[Avg Price]],4,0)</f>
        <v>109</v>
      </c>
      <c r="F786" s="10">
        <f>Table4[[#This Row],[price per unit]]*Table4[[#This Row],[Sales in unit]]</f>
        <v>436</v>
      </c>
      <c r="G786" t="str">
        <f>TEXT(Table4[[#This Row],[Date]],"dddd")</f>
        <v>Friday</v>
      </c>
    </row>
    <row r="787" spans="1:7" x14ac:dyDescent="0.3">
      <c r="A787" s="4">
        <v>44295</v>
      </c>
      <c r="B787" t="s">
        <v>10</v>
      </c>
      <c r="C787" t="s">
        <v>40</v>
      </c>
      <c r="D787">
        <v>1</v>
      </c>
      <c r="E787" s="10">
        <f>VLOOKUP(B787,Table2[[SKU]:[Avg Price]],4,0)</f>
        <v>122</v>
      </c>
      <c r="F787" s="10">
        <f>Table4[[#This Row],[price per unit]]*Table4[[#This Row],[Sales in unit]]</f>
        <v>122</v>
      </c>
      <c r="G787" t="str">
        <f>TEXT(Table4[[#This Row],[Date]],"dddd")</f>
        <v>Friday</v>
      </c>
    </row>
    <row r="788" spans="1:7" x14ac:dyDescent="0.3">
      <c r="A788" s="4">
        <v>44295</v>
      </c>
      <c r="B788" t="s">
        <v>11</v>
      </c>
      <c r="C788" t="s">
        <v>40</v>
      </c>
      <c r="D788">
        <v>2</v>
      </c>
      <c r="E788" s="10">
        <f>VLOOKUP(B788,Table2[[SKU]:[Avg Price]],4,0)</f>
        <v>96</v>
      </c>
      <c r="F788" s="10">
        <f>Table4[[#This Row],[price per unit]]*Table4[[#This Row],[Sales in unit]]</f>
        <v>192</v>
      </c>
      <c r="G788" t="str">
        <f>TEXT(Table4[[#This Row],[Date]],"dddd")</f>
        <v>Friday</v>
      </c>
    </row>
    <row r="789" spans="1:7" x14ac:dyDescent="0.3">
      <c r="A789" s="4">
        <v>44295</v>
      </c>
      <c r="B789" t="s">
        <v>12</v>
      </c>
      <c r="C789" t="s">
        <v>40</v>
      </c>
      <c r="D789">
        <v>1</v>
      </c>
      <c r="E789" s="10">
        <f>VLOOKUP(B789,Table2[[SKU]:[Avg Price]],4,0)</f>
        <v>73</v>
      </c>
      <c r="F789" s="10">
        <f>Table4[[#This Row],[price per unit]]*Table4[[#This Row],[Sales in unit]]</f>
        <v>73</v>
      </c>
      <c r="G789" t="str">
        <f>TEXT(Table4[[#This Row],[Date]],"dddd")</f>
        <v>Friday</v>
      </c>
    </row>
    <row r="790" spans="1:7" x14ac:dyDescent="0.3">
      <c r="A790" s="4">
        <v>44295</v>
      </c>
      <c r="B790" t="s">
        <v>14</v>
      </c>
      <c r="C790" t="s">
        <v>40</v>
      </c>
      <c r="D790">
        <v>1</v>
      </c>
      <c r="E790" s="10">
        <f>VLOOKUP(B790,Table2[[SKU]:[Avg Price]],4,0)</f>
        <v>225</v>
      </c>
      <c r="F790" s="10">
        <f>Table4[[#This Row],[price per unit]]*Table4[[#This Row],[Sales in unit]]</f>
        <v>225</v>
      </c>
      <c r="G790" t="str">
        <f>TEXT(Table4[[#This Row],[Date]],"dddd")</f>
        <v>Friday</v>
      </c>
    </row>
    <row r="791" spans="1:7" x14ac:dyDescent="0.3">
      <c r="A791" s="4">
        <v>44295</v>
      </c>
      <c r="B791" t="s">
        <v>16</v>
      </c>
      <c r="C791" t="s">
        <v>40</v>
      </c>
      <c r="D791">
        <v>0</v>
      </c>
      <c r="E791" s="10">
        <f>VLOOKUP(B791,Table2[[SKU]:[Avg Price]],4,0)</f>
        <v>559</v>
      </c>
      <c r="F791" s="10">
        <f>Table4[[#This Row],[price per unit]]*Table4[[#This Row],[Sales in unit]]</f>
        <v>0</v>
      </c>
      <c r="G791" t="str">
        <f>TEXT(Table4[[#This Row],[Date]],"dddd")</f>
        <v>Friday</v>
      </c>
    </row>
    <row r="792" spans="1:7" x14ac:dyDescent="0.3">
      <c r="A792" s="4">
        <v>44295</v>
      </c>
      <c r="B792" t="s">
        <v>17</v>
      </c>
      <c r="C792" t="s">
        <v>40</v>
      </c>
      <c r="D792">
        <v>30</v>
      </c>
      <c r="E792" s="10">
        <f>VLOOKUP(B792,Table2[[SKU]:[Avg Price]],4,0)</f>
        <v>3199</v>
      </c>
      <c r="F792" s="10">
        <f>Table4[[#This Row],[price per unit]]*Table4[[#This Row],[Sales in unit]]</f>
        <v>95970</v>
      </c>
      <c r="G792" t="str">
        <f>TEXT(Table4[[#This Row],[Date]],"dddd")</f>
        <v>Friday</v>
      </c>
    </row>
    <row r="793" spans="1:7" x14ac:dyDescent="0.3">
      <c r="A793" s="4">
        <v>44295</v>
      </c>
      <c r="B793" t="s">
        <v>18</v>
      </c>
      <c r="C793" t="s">
        <v>40</v>
      </c>
      <c r="D793">
        <v>11</v>
      </c>
      <c r="E793" s="10">
        <f>VLOOKUP(B793,Table2[[SKU]:[Avg Price]],4,0)</f>
        <v>371</v>
      </c>
      <c r="F793" s="10">
        <f>Table4[[#This Row],[price per unit]]*Table4[[#This Row],[Sales in unit]]</f>
        <v>4081</v>
      </c>
      <c r="G793" t="str">
        <f>TEXT(Table4[[#This Row],[Date]],"dddd")</f>
        <v>Friday</v>
      </c>
    </row>
    <row r="794" spans="1:7" x14ac:dyDescent="0.3">
      <c r="A794" s="4">
        <v>44295</v>
      </c>
      <c r="B794" t="s">
        <v>19</v>
      </c>
      <c r="C794" t="s">
        <v>40</v>
      </c>
      <c r="D794">
        <v>6</v>
      </c>
      <c r="E794" s="10">
        <f>VLOOKUP(B794,Table2[[SKU]:[Avg Price]],4,0)</f>
        <v>2300</v>
      </c>
      <c r="F794" s="10">
        <f>Table4[[#This Row],[price per unit]]*Table4[[#This Row],[Sales in unit]]</f>
        <v>13800</v>
      </c>
      <c r="G794" t="str">
        <f>TEXT(Table4[[#This Row],[Date]],"dddd")</f>
        <v>Friday</v>
      </c>
    </row>
    <row r="795" spans="1:7" x14ac:dyDescent="0.3">
      <c r="A795" s="4">
        <v>44295</v>
      </c>
      <c r="B795" t="s">
        <v>20</v>
      </c>
      <c r="C795" t="s">
        <v>40</v>
      </c>
      <c r="D795">
        <v>3</v>
      </c>
      <c r="E795" s="10">
        <f>VLOOKUP(B795,Table2[[SKU]:[Avg Price]],4,0)</f>
        <v>499</v>
      </c>
      <c r="F795" s="10">
        <f>Table4[[#This Row],[price per unit]]*Table4[[#This Row],[Sales in unit]]</f>
        <v>1497</v>
      </c>
      <c r="G795" t="str">
        <f>TEXT(Table4[[#This Row],[Date]],"dddd")</f>
        <v>Friday</v>
      </c>
    </row>
    <row r="796" spans="1:7" x14ac:dyDescent="0.3">
      <c r="A796" s="4">
        <v>44295</v>
      </c>
      <c r="B796" t="s">
        <v>21</v>
      </c>
      <c r="C796" t="s">
        <v>40</v>
      </c>
      <c r="D796">
        <v>7</v>
      </c>
      <c r="E796" s="10">
        <f>VLOOKUP(B796,Table2[[SKU]:[Avg Price]],4,0)</f>
        <v>299</v>
      </c>
      <c r="F796" s="10">
        <f>Table4[[#This Row],[price per unit]]*Table4[[#This Row],[Sales in unit]]</f>
        <v>2093</v>
      </c>
      <c r="G796" t="str">
        <f>TEXT(Table4[[#This Row],[Date]],"dddd")</f>
        <v>Friday</v>
      </c>
    </row>
    <row r="797" spans="1:7" x14ac:dyDescent="0.3">
      <c r="A797" s="4">
        <v>44295</v>
      </c>
      <c r="B797" t="s">
        <v>22</v>
      </c>
      <c r="C797" t="s">
        <v>40</v>
      </c>
      <c r="D797">
        <v>1</v>
      </c>
      <c r="E797" s="10">
        <f>VLOOKUP(B797,Table2[[SKU]:[Avg Price]],4,0)</f>
        <v>901</v>
      </c>
      <c r="F797" s="10">
        <f>Table4[[#This Row],[price per unit]]*Table4[[#This Row],[Sales in unit]]</f>
        <v>901</v>
      </c>
      <c r="G797" t="str">
        <f>TEXT(Table4[[#This Row],[Date]],"dddd")</f>
        <v>Friday</v>
      </c>
    </row>
    <row r="798" spans="1:7" x14ac:dyDescent="0.3">
      <c r="A798" s="4">
        <v>44295</v>
      </c>
      <c r="B798" t="s">
        <v>23</v>
      </c>
      <c r="C798" t="s">
        <v>40</v>
      </c>
      <c r="D798">
        <v>3</v>
      </c>
      <c r="E798" s="10">
        <f>VLOOKUP(B798,Table2[[SKU]:[Avg Price]],4,0)</f>
        <v>929</v>
      </c>
      <c r="F798" s="10">
        <f>Table4[[#This Row],[price per unit]]*Table4[[#This Row],[Sales in unit]]</f>
        <v>2787</v>
      </c>
      <c r="G798" t="str">
        <f>TEXT(Table4[[#This Row],[Date]],"dddd")</f>
        <v>Friday</v>
      </c>
    </row>
    <row r="799" spans="1:7" x14ac:dyDescent="0.3">
      <c r="A799" s="4">
        <v>44295</v>
      </c>
      <c r="B799" t="s">
        <v>24</v>
      </c>
      <c r="C799" t="s">
        <v>40</v>
      </c>
      <c r="D799">
        <v>1</v>
      </c>
      <c r="E799" s="10">
        <f>VLOOKUP(B799,Table2[[SKU]:[Avg Price]],4,0)</f>
        <v>1030</v>
      </c>
      <c r="F799" s="10">
        <f>Table4[[#This Row],[price per unit]]*Table4[[#This Row],[Sales in unit]]</f>
        <v>1030</v>
      </c>
      <c r="G799" t="str">
        <f>TEXT(Table4[[#This Row],[Date]],"dddd")</f>
        <v>Friday</v>
      </c>
    </row>
    <row r="800" spans="1:7" x14ac:dyDescent="0.3">
      <c r="A800" s="4">
        <v>44295</v>
      </c>
      <c r="B800" t="s">
        <v>25</v>
      </c>
      <c r="C800" t="s">
        <v>40</v>
      </c>
      <c r="D800">
        <v>1</v>
      </c>
      <c r="E800" s="10">
        <f>VLOOKUP(B800,Table2[[SKU]:[Avg Price]],4,0)</f>
        <v>1222</v>
      </c>
      <c r="F800" s="10">
        <f>Table4[[#This Row],[price per unit]]*Table4[[#This Row],[Sales in unit]]</f>
        <v>1222</v>
      </c>
      <c r="G800" t="str">
        <f>TEXT(Table4[[#This Row],[Date]],"dddd")</f>
        <v>Friday</v>
      </c>
    </row>
    <row r="801" spans="1:7" x14ac:dyDescent="0.3">
      <c r="A801" s="4">
        <v>44295</v>
      </c>
      <c r="B801" t="s">
        <v>26</v>
      </c>
      <c r="C801" t="s">
        <v>40</v>
      </c>
      <c r="D801">
        <v>0</v>
      </c>
      <c r="E801" s="10">
        <f>VLOOKUP(B801,Table2[[SKU]:[Avg Price]],4,0)</f>
        <v>649</v>
      </c>
      <c r="F801" s="10">
        <f>Table4[[#This Row],[price per unit]]*Table4[[#This Row],[Sales in unit]]</f>
        <v>0</v>
      </c>
      <c r="G801" t="str">
        <f>TEXT(Table4[[#This Row],[Date]],"dddd")</f>
        <v>Friday</v>
      </c>
    </row>
    <row r="802" spans="1:7" x14ac:dyDescent="0.3">
      <c r="A802" s="4">
        <v>44295</v>
      </c>
      <c r="B802" t="s">
        <v>27</v>
      </c>
      <c r="C802" t="s">
        <v>40</v>
      </c>
      <c r="D802">
        <v>15</v>
      </c>
      <c r="E802" s="10">
        <f>VLOOKUP(B802,Table2[[SKU]:[Avg Price]],4,0)</f>
        <v>1800</v>
      </c>
      <c r="F802" s="10">
        <f>Table4[[#This Row],[price per unit]]*Table4[[#This Row],[Sales in unit]]</f>
        <v>27000</v>
      </c>
      <c r="G802" t="str">
        <f>TEXT(Table4[[#This Row],[Date]],"dddd")</f>
        <v>Friday</v>
      </c>
    </row>
    <row r="803" spans="1:7" x14ac:dyDescent="0.3">
      <c r="A803" s="4">
        <v>44295</v>
      </c>
      <c r="B803" t="s">
        <v>28</v>
      </c>
      <c r="C803" t="s">
        <v>40</v>
      </c>
      <c r="D803">
        <v>5</v>
      </c>
      <c r="E803" s="10">
        <f>VLOOKUP(B803,Table2[[SKU]:[Avg Price]],4,0)</f>
        <v>345</v>
      </c>
      <c r="F803" s="10">
        <f>Table4[[#This Row],[price per unit]]*Table4[[#This Row],[Sales in unit]]</f>
        <v>1725</v>
      </c>
      <c r="G803" t="str">
        <f>TEXT(Table4[[#This Row],[Date]],"dddd")</f>
        <v>Friday</v>
      </c>
    </row>
    <row r="804" spans="1:7" x14ac:dyDescent="0.3">
      <c r="A804" s="4">
        <v>44295</v>
      </c>
      <c r="B804" t="s">
        <v>29</v>
      </c>
      <c r="C804" t="s">
        <v>40</v>
      </c>
      <c r="D804">
        <v>4</v>
      </c>
      <c r="E804" s="10">
        <f>VLOOKUP(B804,Table2[[SKU]:[Avg Price]],4,0)</f>
        <v>350</v>
      </c>
      <c r="F804" s="10">
        <f>Table4[[#This Row],[price per unit]]*Table4[[#This Row],[Sales in unit]]</f>
        <v>1400</v>
      </c>
      <c r="G804" t="str">
        <f>TEXT(Table4[[#This Row],[Date]],"dddd")</f>
        <v>Friday</v>
      </c>
    </row>
    <row r="805" spans="1:7" x14ac:dyDescent="0.3">
      <c r="A805" s="4">
        <v>44295</v>
      </c>
      <c r="B805" t="s">
        <v>30</v>
      </c>
      <c r="C805" t="s">
        <v>40</v>
      </c>
      <c r="D805">
        <v>1</v>
      </c>
      <c r="E805" s="10">
        <f>VLOOKUP(B805,Table2[[SKU]:[Avg Price]],4,0)</f>
        <v>1575</v>
      </c>
      <c r="F805" s="10">
        <f>Table4[[#This Row],[price per unit]]*Table4[[#This Row],[Sales in unit]]</f>
        <v>1575</v>
      </c>
      <c r="G805" t="str">
        <f>TEXT(Table4[[#This Row],[Date]],"dddd")</f>
        <v>Friday</v>
      </c>
    </row>
    <row r="806" spans="1:7" x14ac:dyDescent="0.3">
      <c r="A806" s="4">
        <v>44295</v>
      </c>
      <c r="B806" t="s">
        <v>31</v>
      </c>
      <c r="C806" t="s">
        <v>40</v>
      </c>
      <c r="D806">
        <v>4</v>
      </c>
      <c r="E806" s="10">
        <f>VLOOKUP(B806,Table2[[SKU]:[Avg Price]],4,0)</f>
        <v>1045</v>
      </c>
      <c r="F806" s="10">
        <f>Table4[[#This Row],[price per unit]]*Table4[[#This Row],[Sales in unit]]</f>
        <v>4180</v>
      </c>
      <c r="G806" t="str">
        <f>TEXT(Table4[[#This Row],[Date]],"dddd")</f>
        <v>Friday</v>
      </c>
    </row>
    <row r="807" spans="1:7" x14ac:dyDescent="0.3">
      <c r="A807" s="4">
        <v>44295</v>
      </c>
      <c r="B807" t="s">
        <v>32</v>
      </c>
      <c r="C807" t="s">
        <v>40</v>
      </c>
      <c r="D807">
        <v>3</v>
      </c>
      <c r="E807" s="10">
        <f>VLOOKUP(B807,Table2[[SKU]:[Avg Price]],4,0)</f>
        <v>1186</v>
      </c>
      <c r="F807" s="10">
        <f>Table4[[#This Row],[price per unit]]*Table4[[#This Row],[Sales in unit]]</f>
        <v>3558</v>
      </c>
      <c r="G807" t="str">
        <f>TEXT(Table4[[#This Row],[Date]],"dddd")</f>
        <v>Friday</v>
      </c>
    </row>
    <row r="808" spans="1:7" x14ac:dyDescent="0.3">
      <c r="A808" s="4">
        <v>44295</v>
      </c>
      <c r="B808" t="s">
        <v>33</v>
      </c>
      <c r="C808" t="s">
        <v>40</v>
      </c>
      <c r="D808">
        <v>2</v>
      </c>
      <c r="E808" s="10">
        <f>VLOOKUP(B808,Table2[[SKU]:[Avg Price]],4,0)</f>
        <v>374</v>
      </c>
      <c r="F808" s="10">
        <f>Table4[[#This Row],[price per unit]]*Table4[[#This Row],[Sales in unit]]</f>
        <v>748</v>
      </c>
      <c r="G808" t="str">
        <f>TEXT(Table4[[#This Row],[Date]],"dddd")</f>
        <v>Friday</v>
      </c>
    </row>
    <row r="809" spans="1:7" x14ac:dyDescent="0.3">
      <c r="A809" s="4">
        <v>44295</v>
      </c>
      <c r="B809" t="s">
        <v>34</v>
      </c>
      <c r="C809" t="s">
        <v>40</v>
      </c>
      <c r="D809">
        <v>1</v>
      </c>
      <c r="E809" s="10">
        <f>VLOOKUP(B809,Table2[[SKU]:[Avg Price]],4,0)</f>
        <v>1500</v>
      </c>
      <c r="F809" s="10">
        <f>Table4[[#This Row],[price per unit]]*Table4[[#This Row],[Sales in unit]]</f>
        <v>1500</v>
      </c>
      <c r="G809" t="str">
        <f>TEXT(Table4[[#This Row],[Date]],"dddd")</f>
        <v>Friday</v>
      </c>
    </row>
    <row r="810" spans="1:7" x14ac:dyDescent="0.3">
      <c r="A810" s="4">
        <v>44295</v>
      </c>
      <c r="B810" t="s">
        <v>35</v>
      </c>
      <c r="C810" t="s">
        <v>40</v>
      </c>
      <c r="D810">
        <v>1</v>
      </c>
      <c r="E810" s="10">
        <f>VLOOKUP(B810,Table2[[SKU]:[Avg Price]],4,0)</f>
        <v>1800</v>
      </c>
      <c r="F810" s="10">
        <f>Table4[[#This Row],[price per unit]]*Table4[[#This Row],[Sales in unit]]</f>
        <v>1800</v>
      </c>
      <c r="G810" t="str">
        <f>TEXT(Table4[[#This Row],[Date]],"dddd")</f>
        <v>Friday</v>
      </c>
    </row>
    <row r="811" spans="1:7" x14ac:dyDescent="0.3">
      <c r="A811" s="4">
        <v>44295</v>
      </c>
      <c r="B811" t="s">
        <v>36</v>
      </c>
      <c r="C811" t="s">
        <v>40</v>
      </c>
      <c r="D811">
        <v>0</v>
      </c>
      <c r="E811" s="10">
        <f>VLOOKUP(B811,Table2[[SKU]:[Avg Price]],4,0)</f>
        <v>1477</v>
      </c>
      <c r="F811" s="10">
        <f>Table4[[#This Row],[price per unit]]*Table4[[#This Row],[Sales in unit]]</f>
        <v>0</v>
      </c>
      <c r="G811" t="str">
        <f>TEXT(Table4[[#This Row],[Date]],"dddd")</f>
        <v>Friday</v>
      </c>
    </row>
    <row r="812" spans="1:7" x14ac:dyDescent="0.3">
      <c r="A812" s="4">
        <v>44296</v>
      </c>
      <c r="B812" t="s">
        <v>5</v>
      </c>
      <c r="C812" t="s">
        <v>38</v>
      </c>
      <c r="D812">
        <v>33</v>
      </c>
      <c r="E812" s="10">
        <f>VLOOKUP(B812,Table2[[SKU]:[Avg Price]],4,0)</f>
        <v>210</v>
      </c>
      <c r="F812" s="10">
        <f>Table4[[#This Row],[price per unit]]*Table4[[#This Row],[Sales in unit]]</f>
        <v>6930</v>
      </c>
      <c r="G812" t="str">
        <f>TEXT(Table4[[#This Row],[Date]],"dddd")</f>
        <v>Saturday</v>
      </c>
    </row>
    <row r="813" spans="1:7" x14ac:dyDescent="0.3">
      <c r="A813" s="4">
        <v>44296</v>
      </c>
      <c r="B813" t="s">
        <v>6</v>
      </c>
      <c r="C813" t="s">
        <v>38</v>
      </c>
      <c r="D813">
        <v>18</v>
      </c>
      <c r="E813" s="10">
        <f>VLOOKUP(B813,Table2[[SKU]:[Avg Price]],4,0)</f>
        <v>199</v>
      </c>
      <c r="F813" s="10">
        <f>Table4[[#This Row],[price per unit]]*Table4[[#This Row],[Sales in unit]]</f>
        <v>3582</v>
      </c>
      <c r="G813" t="str">
        <f>TEXT(Table4[[#This Row],[Date]],"dddd")</f>
        <v>Saturday</v>
      </c>
    </row>
    <row r="814" spans="1:7" x14ac:dyDescent="0.3">
      <c r="A814" s="4">
        <v>44296</v>
      </c>
      <c r="B814" t="s">
        <v>7</v>
      </c>
      <c r="C814" t="s">
        <v>38</v>
      </c>
      <c r="D814">
        <v>11</v>
      </c>
      <c r="E814" s="10">
        <f>VLOOKUP(B814,Table2[[SKU]:[Avg Price]],4,0)</f>
        <v>322</v>
      </c>
      <c r="F814" s="10">
        <f>Table4[[#This Row],[price per unit]]*Table4[[#This Row],[Sales in unit]]</f>
        <v>3542</v>
      </c>
      <c r="G814" t="str">
        <f>TEXT(Table4[[#This Row],[Date]],"dddd")</f>
        <v>Saturday</v>
      </c>
    </row>
    <row r="815" spans="1:7" x14ac:dyDescent="0.3">
      <c r="A815" s="4">
        <v>44296</v>
      </c>
      <c r="B815" t="s">
        <v>8</v>
      </c>
      <c r="C815" t="s">
        <v>38</v>
      </c>
      <c r="D815">
        <v>8</v>
      </c>
      <c r="E815" s="10">
        <f>VLOOKUP(B815,Table2[[SKU]:[Avg Price]],4,0)</f>
        <v>161</v>
      </c>
      <c r="F815" s="10">
        <f>Table4[[#This Row],[price per unit]]*Table4[[#This Row],[Sales in unit]]</f>
        <v>1288</v>
      </c>
      <c r="G815" t="str">
        <f>TEXT(Table4[[#This Row],[Date]],"dddd")</f>
        <v>Saturday</v>
      </c>
    </row>
    <row r="816" spans="1:7" x14ac:dyDescent="0.3">
      <c r="A816" s="4">
        <v>44296</v>
      </c>
      <c r="B816" t="s">
        <v>9</v>
      </c>
      <c r="C816" t="s">
        <v>38</v>
      </c>
      <c r="D816">
        <v>7</v>
      </c>
      <c r="E816" s="10">
        <f>VLOOKUP(B816,Table2[[SKU]:[Avg Price]],4,0)</f>
        <v>109</v>
      </c>
      <c r="F816" s="10">
        <f>Table4[[#This Row],[price per unit]]*Table4[[#This Row],[Sales in unit]]</f>
        <v>763</v>
      </c>
      <c r="G816" t="str">
        <f>TEXT(Table4[[#This Row],[Date]],"dddd")</f>
        <v>Saturday</v>
      </c>
    </row>
    <row r="817" spans="1:7" x14ac:dyDescent="0.3">
      <c r="A817" s="4">
        <v>44296</v>
      </c>
      <c r="B817" t="s">
        <v>10</v>
      </c>
      <c r="C817" t="s">
        <v>38</v>
      </c>
      <c r="D817">
        <v>4</v>
      </c>
      <c r="E817" s="10">
        <f>VLOOKUP(B817,Table2[[SKU]:[Avg Price]],4,0)</f>
        <v>122</v>
      </c>
      <c r="F817" s="10">
        <f>Table4[[#This Row],[price per unit]]*Table4[[#This Row],[Sales in unit]]</f>
        <v>488</v>
      </c>
      <c r="G817" t="str">
        <f>TEXT(Table4[[#This Row],[Date]],"dddd")</f>
        <v>Saturday</v>
      </c>
    </row>
    <row r="818" spans="1:7" x14ac:dyDescent="0.3">
      <c r="A818" s="4">
        <v>44296</v>
      </c>
      <c r="B818" t="s">
        <v>11</v>
      </c>
      <c r="C818" t="s">
        <v>38</v>
      </c>
      <c r="D818">
        <v>3</v>
      </c>
      <c r="E818" s="10">
        <f>VLOOKUP(B818,Table2[[SKU]:[Avg Price]],4,0)</f>
        <v>96</v>
      </c>
      <c r="F818" s="10">
        <f>Table4[[#This Row],[price per unit]]*Table4[[#This Row],[Sales in unit]]</f>
        <v>288</v>
      </c>
      <c r="G818" t="str">
        <f>TEXT(Table4[[#This Row],[Date]],"dddd")</f>
        <v>Saturday</v>
      </c>
    </row>
    <row r="819" spans="1:7" x14ac:dyDescent="0.3">
      <c r="A819" s="4">
        <v>44296</v>
      </c>
      <c r="B819" t="s">
        <v>12</v>
      </c>
      <c r="C819" t="s">
        <v>38</v>
      </c>
      <c r="D819">
        <v>0</v>
      </c>
      <c r="E819" s="10">
        <f>VLOOKUP(B819,Table2[[SKU]:[Avg Price]],4,0)</f>
        <v>73</v>
      </c>
      <c r="F819" s="10">
        <f>Table4[[#This Row],[price per unit]]*Table4[[#This Row],[Sales in unit]]</f>
        <v>0</v>
      </c>
      <c r="G819" t="str">
        <f>TEXT(Table4[[#This Row],[Date]],"dddd")</f>
        <v>Saturday</v>
      </c>
    </row>
    <row r="820" spans="1:7" x14ac:dyDescent="0.3">
      <c r="A820" s="4">
        <v>44296</v>
      </c>
      <c r="B820" t="s">
        <v>14</v>
      </c>
      <c r="C820" t="s">
        <v>38</v>
      </c>
      <c r="D820">
        <v>0</v>
      </c>
      <c r="E820" s="10">
        <f>VLOOKUP(B820,Table2[[SKU]:[Avg Price]],4,0)</f>
        <v>225</v>
      </c>
      <c r="F820" s="10">
        <f>Table4[[#This Row],[price per unit]]*Table4[[#This Row],[Sales in unit]]</f>
        <v>0</v>
      </c>
      <c r="G820" t="str">
        <f>TEXT(Table4[[#This Row],[Date]],"dddd")</f>
        <v>Saturday</v>
      </c>
    </row>
    <row r="821" spans="1:7" x14ac:dyDescent="0.3">
      <c r="A821" s="4">
        <v>44296</v>
      </c>
      <c r="B821" t="s">
        <v>16</v>
      </c>
      <c r="C821" t="s">
        <v>38</v>
      </c>
      <c r="D821">
        <v>0</v>
      </c>
      <c r="E821" s="10">
        <f>VLOOKUP(B821,Table2[[SKU]:[Avg Price]],4,0)</f>
        <v>559</v>
      </c>
      <c r="F821" s="10">
        <f>Table4[[#This Row],[price per unit]]*Table4[[#This Row],[Sales in unit]]</f>
        <v>0</v>
      </c>
      <c r="G821" t="str">
        <f>TEXT(Table4[[#This Row],[Date]],"dddd")</f>
        <v>Saturday</v>
      </c>
    </row>
    <row r="822" spans="1:7" x14ac:dyDescent="0.3">
      <c r="A822" s="4">
        <v>44296</v>
      </c>
      <c r="B822" t="s">
        <v>17</v>
      </c>
      <c r="C822" t="s">
        <v>38</v>
      </c>
      <c r="D822">
        <v>28</v>
      </c>
      <c r="E822" s="10">
        <f>VLOOKUP(B822,Table2[[SKU]:[Avg Price]],4,0)</f>
        <v>3199</v>
      </c>
      <c r="F822" s="10">
        <f>Table4[[#This Row],[price per unit]]*Table4[[#This Row],[Sales in unit]]</f>
        <v>89572</v>
      </c>
      <c r="G822" t="str">
        <f>TEXT(Table4[[#This Row],[Date]],"dddd")</f>
        <v>Saturday</v>
      </c>
    </row>
    <row r="823" spans="1:7" x14ac:dyDescent="0.3">
      <c r="A823" s="4">
        <v>44296</v>
      </c>
      <c r="B823" t="s">
        <v>18</v>
      </c>
      <c r="C823" t="s">
        <v>38</v>
      </c>
      <c r="D823">
        <v>14</v>
      </c>
      <c r="E823" s="10">
        <f>VLOOKUP(B823,Table2[[SKU]:[Avg Price]],4,0)</f>
        <v>371</v>
      </c>
      <c r="F823" s="10">
        <f>Table4[[#This Row],[price per unit]]*Table4[[#This Row],[Sales in unit]]</f>
        <v>5194</v>
      </c>
      <c r="G823" t="str">
        <f>TEXT(Table4[[#This Row],[Date]],"dddd")</f>
        <v>Saturday</v>
      </c>
    </row>
    <row r="824" spans="1:7" x14ac:dyDescent="0.3">
      <c r="A824" s="4">
        <v>44296</v>
      </c>
      <c r="B824" t="s">
        <v>19</v>
      </c>
      <c r="C824" t="s">
        <v>38</v>
      </c>
      <c r="D824">
        <v>9</v>
      </c>
      <c r="E824" s="10">
        <f>VLOOKUP(B824,Table2[[SKU]:[Avg Price]],4,0)</f>
        <v>2300</v>
      </c>
      <c r="F824" s="10">
        <f>Table4[[#This Row],[price per unit]]*Table4[[#This Row],[Sales in unit]]</f>
        <v>20700</v>
      </c>
      <c r="G824" t="str">
        <f>TEXT(Table4[[#This Row],[Date]],"dddd")</f>
        <v>Saturday</v>
      </c>
    </row>
    <row r="825" spans="1:7" x14ac:dyDescent="0.3">
      <c r="A825" s="4">
        <v>44296</v>
      </c>
      <c r="B825" t="s">
        <v>20</v>
      </c>
      <c r="C825" t="s">
        <v>38</v>
      </c>
      <c r="D825">
        <v>9</v>
      </c>
      <c r="E825" s="10">
        <f>VLOOKUP(B825,Table2[[SKU]:[Avg Price]],4,0)</f>
        <v>499</v>
      </c>
      <c r="F825" s="10">
        <f>Table4[[#This Row],[price per unit]]*Table4[[#This Row],[Sales in unit]]</f>
        <v>4491</v>
      </c>
      <c r="G825" t="str">
        <f>TEXT(Table4[[#This Row],[Date]],"dddd")</f>
        <v>Saturday</v>
      </c>
    </row>
    <row r="826" spans="1:7" x14ac:dyDescent="0.3">
      <c r="A826" s="4">
        <v>44296</v>
      </c>
      <c r="B826" t="s">
        <v>21</v>
      </c>
      <c r="C826" t="s">
        <v>38</v>
      </c>
      <c r="D826">
        <v>5</v>
      </c>
      <c r="E826" s="10">
        <f>VLOOKUP(B826,Table2[[SKU]:[Avg Price]],4,0)</f>
        <v>299</v>
      </c>
      <c r="F826" s="10">
        <f>Table4[[#This Row],[price per unit]]*Table4[[#This Row],[Sales in unit]]</f>
        <v>1495</v>
      </c>
      <c r="G826" t="str">
        <f>TEXT(Table4[[#This Row],[Date]],"dddd")</f>
        <v>Saturday</v>
      </c>
    </row>
    <row r="827" spans="1:7" x14ac:dyDescent="0.3">
      <c r="A827" s="4">
        <v>44296</v>
      </c>
      <c r="B827" t="s">
        <v>22</v>
      </c>
      <c r="C827" t="s">
        <v>38</v>
      </c>
      <c r="D827">
        <v>2</v>
      </c>
      <c r="E827" s="10">
        <f>VLOOKUP(B827,Table2[[SKU]:[Avg Price]],4,0)</f>
        <v>901</v>
      </c>
      <c r="F827" s="10">
        <f>Table4[[#This Row],[price per unit]]*Table4[[#This Row],[Sales in unit]]</f>
        <v>1802</v>
      </c>
      <c r="G827" t="str">
        <f>TEXT(Table4[[#This Row],[Date]],"dddd")</f>
        <v>Saturday</v>
      </c>
    </row>
    <row r="828" spans="1:7" x14ac:dyDescent="0.3">
      <c r="A828" s="4">
        <v>44296</v>
      </c>
      <c r="B828" t="s">
        <v>23</v>
      </c>
      <c r="C828" t="s">
        <v>38</v>
      </c>
      <c r="D828">
        <v>3</v>
      </c>
      <c r="E828" s="10">
        <f>VLOOKUP(B828,Table2[[SKU]:[Avg Price]],4,0)</f>
        <v>929</v>
      </c>
      <c r="F828" s="10">
        <f>Table4[[#This Row],[price per unit]]*Table4[[#This Row],[Sales in unit]]</f>
        <v>2787</v>
      </c>
      <c r="G828" t="str">
        <f>TEXT(Table4[[#This Row],[Date]],"dddd")</f>
        <v>Saturday</v>
      </c>
    </row>
    <row r="829" spans="1:7" x14ac:dyDescent="0.3">
      <c r="A829" s="4">
        <v>44296</v>
      </c>
      <c r="B829" t="s">
        <v>24</v>
      </c>
      <c r="C829" t="s">
        <v>38</v>
      </c>
      <c r="D829">
        <v>0</v>
      </c>
      <c r="E829" s="10">
        <f>VLOOKUP(B829,Table2[[SKU]:[Avg Price]],4,0)</f>
        <v>1030</v>
      </c>
      <c r="F829" s="10">
        <f>Table4[[#This Row],[price per unit]]*Table4[[#This Row],[Sales in unit]]</f>
        <v>0</v>
      </c>
      <c r="G829" t="str">
        <f>TEXT(Table4[[#This Row],[Date]],"dddd")</f>
        <v>Saturday</v>
      </c>
    </row>
    <row r="830" spans="1:7" x14ac:dyDescent="0.3">
      <c r="A830" s="4">
        <v>44296</v>
      </c>
      <c r="B830" t="s">
        <v>25</v>
      </c>
      <c r="C830" t="s">
        <v>38</v>
      </c>
      <c r="D830">
        <v>0</v>
      </c>
      <c r="E830" s="10">
        <f>VLOOKUP(B830,Table2[[SKU]:[Avg Price]],4,0)</f>
        <v>1222</v>
      </c>
      <c r="F830" s="10">
        <f>Table4[[#This Row],[price per unit]]*Table4[[#This Row],[Sales in unit]]</f>
        <v>0</v>
      </c>
      <c r="G830" t="str">
        <f>TEXT(Table4[[#This Row],[Date]],"dddd")</f>
        <v>Saturday</v>
      </c>
    </row>
    <row r="831" spans="1:7" x14ac:dyDescent="0.3">
      <c r="A831" s="4">
        <v>44296</v>
      </c>
      <c r="B831" t="s">
        <v>26</v>
      </c>
      <c r="C831" t="s">
        <v>38</v>
      </c>
      <c r="D831">
        <v>1</v>
      </c>
      <c r="E831" s="10">
        <f>VLOOKUP(B831,Table2[[SKU]:[Avg Price]],4,0)</f>
        <v>649</v>
      </c>
      <c r="F831" s="10">
        <f>Table4[[#This Row],[price per unit]]*Table4[[#This Row],[Sales in unit]]</f>
        <v>649</v>
      </c>
      <c r="G831" t="str">
        <f>TEXT(Table4[[#This Row],[Date]],"dddd")</f>
        <v>Saturday</v>
      </c>
    </row>
    <row r="832" spans="1:7" x14ac:dyDescent="0.3">
      <c r="A832" s="4">
        <v>44296</v>
      </c>
      <c r="B832" t="s">
        <v>27</v>
      </c>
      <c r="C832" t="s">
        <v>38</v>
      </c>
      <c r="D832">
        <v>36</v>
      </c>
      <c r="E832" s="10">
        <f>VLOOKUP(B832,Table2[[SKU]:[Avg Price]],4,0)</f>
        <v>1800</v>
      </c>
      <c r="F832" s="10">
        <f>Table4[[#This Row],[price per unit]]*Table4[[#This Row],[Sales in unit]]</f>
        <v>64800</v>
      </c>
      <c r="G832" t="str">
        <f>TEXT(Table4[[#This Row],[Date]],"dddd")</f>
        <v>Saturday</v>
      </c>
    </row>
    <row r="833" spans="1:7" x14ac:dyDescent="0.3">
      <c r="A833" s="4">
        <v>44296</v>
      </c>
      <c r="B833" t="s">
        <v>28</v>
      </c>
      <c r="C833" t="s">
        <v>38</v>
      </c>
      <c r="D833">
        <v>17</v>
      </c>
      <c r="E833" s="10">
        <f>VLOOKUP(B833,Table2[[SKU]:[Avg Price]],4,0)</f>
        <v>345</v>
      </c>
      <c r="F833" s="10">
        <f>Table4[[#This Row],[price per unit]]*Table4[[#This Row],[Sales in unit]]</f>
        <v>5865</v>
      </c>
      <c r="G833" t="str">
        <f>TEXT(Table4[[#This Row],[Date]],"dddd")</f>
        <v>Saturday</v>
      </c>
    </row>
    <row r="834" spans="1:7" x14ac:dyDescent="0.3">
      <c r="A834" s="4">
        <v>44296</v>
      </c>
      <c r="B834" t="s">
        <v>29</v>
      </c>
      <c r="C834" t="s">
        <v>38</v>
      </c>
      <c r="D834">
        <v>12</v>
      </c>
      <c r="E834" s="10">
        <f>VLOOKUP(B834,Table2[[SKU]:[Avg Price]],4,0)</f>
        <v>350</v>
      </c>
      <c r="F834" s="10">
        <f>Table4[[#This Row],[price per unit]]*Table4[[#This Row],[Sales in unit]]</f>
        <v>4200</v>
      </c>
      <c r="G834" t="str">
        <f>TEXT(Table4[[#This Row],[Date]],"dddd")</f>
        <v>Saturday</v>
      </c>
    </row>
    <row r="835" spans="1:7" x14ac:dyDescent="0.3">
      <c r="A835" s="4">
        <v>44296</v>
      </c>
      <c r="B835" t="s">
        <v>30</v>
      </c>
      <c r="C835" t="s">
        <v>38</v>
      </c>
      <c r="D835">
        <v>7</v>
      </c>
      <c r="E835" s="10">
        <f>VLOOKUP(B835,Table2[[SKU]:[Avg Price]],4,0)</f>
        <v>1575</v>
      </c>
      <c r="F835" s="10">
        <f>Table4[[#This Row],[price per unit]]*Table4[[#This Row],[Sales in unit]]</f>
        <v>11025</v>
      </c>
      <c r="G835" t="str">
        <f>TEXT(Table4[[#This Row],[Date]],"dddd")</f>
        <v>Saturday</v>
      </c>
    </row>
    <row r="836" spans="1:7" x14ac:dyDescent="0.3">
      <c r="A836" s="4">
        <v>44296</v>
      </c>
      <c r="B836" t="s">
        <v>31</v>
      </c>
      <c r="C836" t="s">
        <v>38</v>
      </c>
      <c r="D836">
        <v>6</v>
      </c>
      <c r="E836" s="10">
        <f>VLOOKUP(B836,Table2[[SKU]:[Avg Price]],4,0)</f>
        <v>1045</v>
      </c>
      <c r="F836" s="10">
        <f>Table4[[#This Row],[price per unit]]*Table4[[#This Row],[Sales in unit]]</f>
        <v>6270</v>
      </c>
      <c r="G836" t="str">
        <f>TEXT(Table4[[#This Row],[Date]],"dddd")</f>
        <v>Saturday</v>
      </c>
    </row>
    <row r="837" spans="1:7" x14ac:dyDescent="0.3">
      <c r="A837" s="4">
        <v>44296</v>
      </c>
      <c r="B837" t="s">
        <v>32</v>
      </c>
      <c r="C837" t="s">
        <v>38</v>
      </c>
      <c r="D837">
        <v>3</v>
      </c>
      <c r="E837" s="10">
        <f>VLOOKUP(B837,Table2[[SKU]:[Avg Price]],4,0)</f>
        <v>1186</v>
      </c>
      <c r="F837" s="10">
        <f>Table4[[#This Row],[price per unit]]*Table4[[#This Row],[Sales in unit]]</f>
        <v>3558</v>
      </c>
      <c r="G837" t="str">
        <f>TEXT(Table4[[#This Row],[Date]],"dddd")</f>
        <v>Saturday</v>
      </c>
    </row>
    <row r="838" spans="1:7" x14ac:dyDescent="0.3">
      <c r="A838" s="4">
        <v>44296</v>
      </c>
      <c r="B838" t="s">
        <v>33</v>
      </c>
      <c r="C838" t="s">
        <v>38</v>
      </c>
      <c r="D838">
        <v>2</v>
      </c>
      <c r="E838" s="10">
        <f>VLOOKUP(B838,Table2[[SKU]:[Avg Price]],4,0)</f>
        <v>374</v>
      </c>
      <c r="F838" s="10">
        <f>Table4[[#This Row],[price per unit]]*Table4[[#This Row],[Sales in unit]]</f>
        <v>748</v>
      </c>
      <c r="G838" t="str">
        <f>TEXT(Table4[[#This Row],[Date]],"dddd")</f>
        <v>Saturday</v>
      </c>
    </row>
    <row r="839" spans="1:7" x14ac:dyDescent="0.3">
      <c r="A839" s="4">
        <v>44296</v>
      </c>
      <c r="B839" t="s">
        <v>34</v>
      </c>
      <c r="C839" t="s">
        <v>38</v>
      </c>
      <c r="D839">
        <v>0</v>
      </c>
      <c r="E839" s="10">
        <f>VLOOKUP(B839,Table2[[SKU]:[Avg Price]],4,0)</f>
        <v>1500</v>
      </c>
      <c r="F839" s="10">
        <f>Table4[[#This Row],[price per unit]]*Table4[[#This Row],[Sales in unit]]</f>
        <v>0</v>
      </c>
      <c r="G839" t="str">
        <f>TEXT(Table4[[#This Row],[Date]],"dddd")</f>
        <v>Saturday</v>
      </c>
    </row>
    <row r="840" spans="1:7" x14ac:dyDescent="0.3">
      <c r="A840" s="4">
        <v>44296</v>
      </c>
      <c r="B840" t="s">
        <v>35</v>
      </c>
      <c r="C840" t="s">
        <v>38</v>
      </c>
      <c r="D840">
        <v>2</v>
      </c>
      <c r="E840" s="10">
        <f>VLOOKUP(B840,Table2[[SKU]:[Avg Price]],4,0)</f>
        <v>1800</v>
      </c>
      <c r="F840" s="10">
        <f>Table4[[#This Row],[price per unit]]*Table4[[#This Row],[Sales in unit]]</f>
        <v>3600</v>
      </c>
      <c r="G840" t="str">
        <f>TEXT(Table4[[#This Row],[Date]],"dddd")</f>
        <v>Saturday</v>
      </c>
    </row>
    <row r="841" spans="1:7" x14ac:dyDescent="0.3">
      <c r="A841" s="4">
        <v>44296</v>
      </c>
      <c r="B841" t="s">
        <v>36</v>
      </c>
      <c r="C841" t="s">
        <v>38</v>
      </c>
      <c r="D841">
        <v>2</v>
      </c>
      <c r="E841" s="10">
        <f>VLOOKUP(B841,Table2[[SKU]:[Avg Price]],4,0)</f>
        <v>1477</v>
      </c>
      <c r="F841" s="10">
        <f>Table4[[#This Row],[price per unit]]*Table4[[#This Row],[Sales in unit]]</f>
        <v>2954</v>
      </c>
      <c r="G841" t="str">
        <f>TEXT(Table4[[#This Row],[Date]],"dddd")</f>
        <v>Saturday</v>
      </c>
    </row>
    <row r="842" spans="1:7" x14ac:dyDescent="0.3">
      <c r="A842" s="4">
        <v>44296</v>
      </c>
      <c r="B842" t="s">
        <v>5</v>
      </c>
      <c r="C842" t="s">
        <v>39</v>
      </c>
      <c r="D842">
        <v>21</v>
      </c>
      <c r="E842" s="10">
        <f>VLOOKUP(B842,Table2[[SKU]:[Avg Price]],4,0)</f>
        <v>210</v>
      </c>
      <c r="F842" s="10">
        <f>Table4[[#This Row],[price per unit]]*Table4[[#This Row],[Sales in unit]]</f>
        <v>4410</v>
      </c>
      <c r="G842" t="str">
        <f>TEXT(Table4[[#This Row],[Date]],"dddd")</f>
        <v>Saturday</v>
      </c>
    </row>
    <row r="843" spans="1:7" x14ac:dyDescent="0.3">
      <c r="A843" s="4">
        <v>44296</v>
      </c>
      <c r="B843" t="s">
        <v>6</v>
      </c>
      <c r="C843" t="s">
        <v>39</v>
      </c>
      <c r="D843">
        <v>9</v>
      </c>
      <c r="E843" s="10">
        <f>VLOOKUP(B843,Table2[[SKU]:[Avg Price]],4,0)</f>
        <v>199</v>
      </c>
      <c r="F843" s="10">
        <f>Table4[[#This Row],[price per unit]]*Table4[[#This Row],[Sales in unit]]</f>
        <v>1791</v>
      </c>
      <c r="G843" t="str">
        <f>TEXT(Table4[[#This Row],[Date]],"dddd")</f>
        <v>Saturday</v>
      </c>
    </row>
    <row r="844" spans="1:7" x14ac:dyDescent="0.3">
      <c r="A844" s="4">
        <v>44296</v>
      </c>
      <c r="B844" t="s">
        <v>7</v>
      </c>
      <c r="C844" t="s">
        <v>39</v>
      </c>
      <c r="D844">
        <v>9</v>
      </c>
      <c r="E844" s="10">
        <f>VLOOKUP(B844,Table2[[SKU]:[Avg Price]],4,0)</f>
        <v>322</v>
      </c>
      <c r="F844" s="10">
        <f>Table4[[#This Row],[price per unit]]*Table4[[#This Row],[Sales in unit]]</f>
        <v>2898</v>
      </c>
      <c r="G844" t="str">
        <f>TEXT(Table4[[#This Row],[Date]],"dddd")</f>
        <v>Saturday</v>
      </c>
    </row>
    <row r="845" spans="1:7" x14ac:dyDescent="0.3">
      <c r="A845" s="4">
        <v>44296</v>
      </c>
      <c r="B845" t="s">
        <v>8</v>
      </c>
      <c r="C845" t="s">
        <v>39</v>
      </c>
      <c r="D845">
        <v>5</v>
      </c>
      <c r="E845" s="10">
        <f>VLOOKUP(B845,Table2[[SKU]:[Avg Price]],4,0)</f>
        <v>161</v>
      </c>
      <c r="F845" s="10">
        <f>Table4[[#This Row],[price per unit]]*Table4[[#This Row],[Sales in unit]]</f>
        <v>805</v>
      </c>
      <c r="G845" t="str">
        <f>TEXT(Table4[[#This Row],[Date]],"dddd")</f>
        <v>Saturday</v>
      </c>
    </row>
    <row r="846" spans="1:7" x14ac:dyDescent="0.3">
      <c r="A846" s="4">
        <v>44296</v>
      </c>
      <c r="B846" t="s">
        <v>9</v>
      </c>
      <c r="C846" t="s">
        <v>39</v>
      </c>
      <c r="D846">
        <v>4</v>
      </c>
      <c r="E846" s="10">
        <f>VLOOKUP(B846,Table2[[SKU]:[Avg Price]],4,0)</f>
        <v>109</v>
      </c>
      <c r="F846" s="10">
        <f>Table4[[#This Row],[price per unit]]*Table4[[#This Row],[Sales in unit]]</f>
        <v>436</v>
      </c>
      <c r="G846" t="str">
        <f>TEXT(Table4[[#This Row],[Date]],"dddd")</f>
        <v>Saturday</v>
      </c>
    </row>
    <row r="847" spans="1:7" x14ac:dyDescent="0.3">
      <c r="A847" s="4">
        <v>44296</v>
      </c>
      <c r="B847" t="s">
        <v>10</v>
      </c>
      <c r="C847" t="s">
        <v>39</v>
      </c>
      <c r="D847">
        <v>3</v>
      </c>
      <c r="E847" s="10">
        <f>VLOOKUP(B847,Table2[[SKU]:[Avg Price]],4,0)</f>
        <v>122</v>
      </c>
      <c r="F847" s="10">
        <f>Table4[[#This Row],[price per unit]]*Table4[[#This Row],[Sales in unit]]</f>
        <v>366</v>
      </c>
      <c r="G847" t="str">
        <f>TEXT(Table4[[#This Row],[Date]],"dddd")</f>
        <v>Saturday</v>
      </c>
    </row>
    <row r="848" spans="1:7" x14ac:dyDescent="0.3">
      <c r="A848" s="4">
        <v>44296</v>
      </c>
      <c r="B848" t="s">
        <v>11</v>
      </c>
      <c r="C848" t="s">
        <v>39</v>
      </c>
      <c r="D848">
        <v>2</v>
      </c>
      <c r="E848" s="10">
        <f>VLOOKUP(B848,Table2[[SKU]:[Avg Price]],4,0)</f>
        <v>96</v>
      </c>
      <c r="F848" s="10">
        <f>Table4[[#This Row],[price per unit]]*Table4[[#This Row],[Sales in unit]]</f>
        <v>192</v>
      </c>
      <c r="G848" t="str">
        <f>TEXT(Table4[[#This Row],[Date]],"dddd")</f>
        <v>Saturday</v>
      </c>
    </row>
    <row r="849" spans="1:7" x14ac:dyDescent="0.3">
      <c r="A849" s="4">
        <v>44296</v>
      </c>
      <c r="B849" t="s">
        <v>12</v>
      </c>
      <c r="C849" t="s">
        <v>39</v>
      </c>
      <c r="D849">
        <v>0</v>
      </c>
      <c r="E849" s="10">
        <f>VLOOKUP(B849,Table2[[SKU]:[Avg Price]],4,0)</f>
        <v>73</v>
      </c>
      <c r="F849" s="10">
        <f>Table4[[#This Row],[price per unit]]*Table4[[#This Row],[Sales in unit]]</f>
        <v>0</v>
      </c>
      <c r="G849" t="str">
        <f>TEXT(Table4[[#This Row],[Date]],"dddd")</f>
        <v>Saturday</v>
      </c>
    </row>
    <row r="850" spans="1:7" x14ac:dyDescent="0.3">
      <c r="A850" s="4">
        <v>44296</v>
      </c>
      <c r="B850" t="s">
        <v>14</v>
      </c>
      <c r="C850" t="s">
        <v>39</v>
      </c>
      <c r="D850">
        <v>0</v>
      </c>
      <c r="E850" s="10">
        <f>VLOOKUP(B850,Table2[[SKU]:[Avg Price]],4,0)</f>
        <v>225</v>
      </c>
      <c r="F850" s="10">
        <f>Table4[[#This Row],[price per unit]]*Table4[[#This Row],[Sales in unit]]</f>
        <v>0</v>
      </c>
      <c r="G850" t="str">
        <f>TEXT(Table4[[#This Row],[Date]],"dddd")</f>
        <v>Saturday</v>
      </c>
    </row>
    <row r="851" spans="1:7" x14ac:dyDescent="0.3">
      <c r="A851" s="4">
        <v>44296</v>
      </c>
      <c r="B851" t="s">
        <v>16</v>
      </c>
      <c r="C851" t="s">
        <v>39</v>
      </c>
      <c r="D851">
        <v>0</v>
      </c>
      <c r="E851" s="10">
        <f>VLOOKUP(B851,Table2[[SKU]:[Avg Price]],4,0)</f>
        <v>559</v>
      </c>
      <c r="F851" s="10">
        <f>Table4[[#This Row],[price per unit]]*Table4[[#This Row],[Sales in unit]]</f>
        <v>0</v>
      </c>
      <c r="G851" t="str">
        <f>TEXT(Table4[[#This Row],[Date]],"dddd")</f>
        <v>Saturday</v>
      </c>
    </row>
    <row r="852" spans="1:7" x14ac:dyDescent="0.3">
      <c r="A852" s="4">
        <v>44296</v>
      </c>
      <c r="B852" t="s">
        <v>17</v>
      </c>
      <c r="C852" t="s">
        <v>39</v>
      </c>
      <c r="D852">
        <v>13</v>
      </c>
      <c r="E852" s="10">
        <f>VLOOKUP(B852,Table2[[SKU]:[Avg Price]],4,0)</f>
        <v>3199</v>
      </c>
      <c r="F852" s="10">
        <f>Table4[[#This Row],[price per unit]]*Table4[[#This Row],[Sales in unit]]</f>
        <v>41587</v>
      </c>
      <c r="G852" t="str">
        <f>TEXT(Table4[[#This Row],[Date]],"dddd")</f>
        <v>Saturday</v>
      </c>
    </row>
    <row r="853" spans="1:7" x14ac:dyDescent="0.3">
      <c r="A853" s="4">
        <v>44296</v>
      </c>
      <c r="B853" t="s">
        <v>18</v>
      </c>
      <c r="C853" t="s">
        <v>39</v>
      </c>
      <c r="D853">
        <v>3</v>
      </c>
      <c r="E853" s="10">
        <f>VLOOKUP(B853,Table2[[SKU]:[Avg Price]],4,0)</f>
        <v>371</v>
      </c>
      <c r="F853" s="10">
        <f>Table4[[#This Row],[price per unit]]*Table4[[#This Row],[Sales in unit]]</f>
        <v>1113</v>
      </c>
      <c r="G853" t="str">
        <f>TEXT(Table4[[#This Row],[Date]],"dddd")</f>
        <v>Saturday</v>
      </c>
    </row>
    <row r="854" spans="1:7" x14ac:dyDescent="0.3">
      <c r="A854" s="4">
        <v>44296</v>
      </c>
      <c r="B854" t="s">
        <v>19</v>
      </c>
      <c r="C854" t="s">
        <v>39</v>
      </c>
      <c r="D854">
        <v>1</v>
      </c>
      <c r="E854" s="10">
        <f>VLOOKUP(B854,Table2[[SKU]:[Avg Price]],4,0)</f>
        <v>2300</v>
      </c>
      <c r="F854" s="10">
        <f>Table4[[#This Row],[price per unit]]*Table4[[#This Row],[Sales in unit]]</f>
        <v>2300</v>
      </c>
      <c r="G854" t="str">
        <f>TEXT(Table4[[#This Row],[Date]],"dddd")</f>
        <v>Saturday</v>
      </c>
    </row>
    <row r="855" spans="1:7" x14ac:dyDescent="0.3">
      <c r="A855" s="4">
        <v>44296</v>
      </c>
      <c r="B855" t="s">
        <v>20</v>
      </c>
      <c r="C855" t="s">
        <v>39</v>
      </c>
      <c r="D855">
        <v>6</v>
      </c>
      <c r="E855" s="10">
        <f>VLOOKUP(B855,Table2[[SKU]:[Avg Price]],4,0)</f>
        <v>499</v>
      </c>
      <c r="F855" s="10">
        <f>Table4[[#This Row],[price per unit]]*Table4[[#This Row],[Sales in unit]]</f>
        <v>2994</v>
      </c>
      <c r="G855" t="str">
        <f>TEXT(Table4[[#This Row],[Date]],"dddd")</f>
        <v>Saturday</v>
      </c>
    </row>
    <row r="856" spans="1:7" x14ac:dyDescent="0.3">
      <c r="A856" s="4">
        <v>44296</v>
      </c>
      <c r="B856" t="s">
        <v>21</v>
      </c>
      <c r="C856" t="s">
        <v>39</v>
      </c>
      <c r="D856">
        <v>3</v>
      </c>
      <c r="E856" s="10">
        <f>VLOOKUP(B856,Table2[[SKU]:[Avg Price]],4,0)</f>
        <v>299</v>
      </c>
      <c r="F856" s="10">
        <f>Table4[[#This Row],[price per unit]]*Table4[[#This Row],[Sales in unit]]</f>
        <v>897</v>
      </c>
      <c r="G856" t="str">
        <f>TEXT(Table4[[#This Row],[Date]],"dddd")</f>
        <v>Saturday</v>
      </c>
    </row>
    <row r="857" spans="1:7" x14ac:dyDescent="0.3">
      <c r="A857" s="4">
        <v>44296</v>
      </c>
      <c r="B857" t="s">
        <v>22</v>
      </c>
      <c r="C857" t="s">
        <v>39</v>
      </c>
      <c r="D857">
        <v>1</v>
      </c>
      <c r="E857" s="10">
        <f>VLOOKUP(B857,Table2[[SKU]:[Avg Price]],4,0)</f>
        <v>901</v>
      </c>
      <c r="F857" s="10">
        <f>Table4[[#This Row],[price per unit]]*Table4[[#This Row],[Sales in unit]]</f>
        <v>901</v>
      </c>
      <c r="G857" t="str">
        <f>TEXT(Table4[[#This Row],[Date]],"dddd")</f>
        <v>Saturday</v>
      </c>
    </row>
    <row r="858" spans="1:7" x14ac:dyDescent="0.3">
      <c r="A858" s="4">
        <v>44296</v>
      </c>
      <c r="B858" t="s">
        <v>23</v>
      </c>
      <c r="C858" t="s">
        <v>39</v>
      </c>
      <c r="D858">
        <v>3</v>
      </c>
      <c r="E858" s="10">
        <f>VLOOKUP(B858,Table2[[SKU]:[Avg Price]],4,0)</f>
        <v>929</v>
      </c>
      <c r="F858" s="10">
        <f>Table4[[#This Row],[price per unit]]*Table4[[#This Row],[Sales in unit]]</f>
        <v>2787</v>
      </c>
      <c r="G858" t="str">
        <f>TEXT(Table4[[#This Row],[Date]],"dddd")</f>
        <v>Saturday</v>
      </c>
    </row>
    <row r="859" spans="1:7" x14ac:dyDescent="0.3">
      <c r="A859" s="4">
        <v>44296</v>
      </c>
      <c r="B859" t="s">
        <v>24</v>
      </c>
      <c r="C859" t="s">
        <v>39</v>
      </c>
      <c r="D859">
        <v>0</v>
      </c>
      <c r="E859" s="10">
        <f>VLOOKUP(B859,Table2[[SKU]:[Avg Price]],4,0)</f>
        <v>1030</v>
      </c>
      <c r="F859" s="10">
        <f>Table4[[#This Row],[price per unit]]*Table4[[#This Row],[Sales in unit]]</f>
        <v>0</v>
      </c>
      <c r="G859" t="str">
        <f>TEXT(Table4[[#This Row],[Date]],"dddd")</f>
        <v>Saturday</v>
      </c>
    </row>
    <row r="860" spans="1:7" x14ac:dyDescent="0.3">
      <c r="A860" s="4">
        <v>44296</v>
      </c>
      <c r="B860" t="s">
        <v>25</v>
      </c>
      <c r="C860" t="s">
        <v>39</v>
      </c>
      <c r="D860">
        <v>0</v>
      </c>
      <c r="E860" s="10">
        <f>VLOOKUP(B860,Table2[[SKU]:[Avg Price]],4,0)</f>
        <v>1222</v>
      </c>
      <c r="F860" s="10">
        <f>Table4[[#This Row],[price per unit]]*Table4[[#This Row],[Sales in unit]]</f>
        <v>0</v>
      </c>
      <c r="G860" t="str">
        <f>TEXT(Table4[[#This Row],[Date]],"dddd")</f>
        <v>Saturday</v>
      </c>
    </row>
    <row r="861" spans="1:7" x14ac:dyDescent="0.3">
      <c r="A861" s="4">
        <v>44296</v>
      </c>
      <c r="B861" t="s">
        <v>26</v>
      </c>
      <c r="C861" t="s">
        <v>39</v>
      </c>
      <c r="D861">
        <v>2</v>
      </c>
      <c r="E861" s="10">
        <f>VLOOKUP(B861,Table2[[SKU]:[Avg Price]],4,0)</f>
        <v>649</v>
      </c>
      <c r="F861" s="10">
        <f>Table4[[#This Row],[price per unit]]*Table4[[#This Row],[Sales in unit]]</f>
        <v>1298</v>
      </c>
      <c r="G861" t="str">
        <f>TEXT(Table4[[#This Row],[Date]],"dddd")</f>
        <v>Saturday</v>
      </c>
    </row>
    <row r="862" spans="1:7" x14ac:dyDescent="0.3">
      <c r="A862" s="4">
        <v>44296</v>
      </c>
      <c r="B862" t="s">
        <v>27</v>
      </c>
      <c r="C862" t="s">
        <v>39</v>
      </c>
      <c r="D862">
        <v>24</v>
      </c>
      <c r="E862" s="10">
        <f>VLOOKUP(B862,Table2[[SKU]:[Avg Price]],4,0)</f>
        <v>1800</v>
      </c>
      <c r="F862" s="10">
        <f>Table4[[#This Row],[price per unit]]*Table4[[#This Row],[Sales in unit]]</f>
        <v>43200</v>
      </c>
      <c r="G862" t="str">
        <f>TEXT(Table4[[#This Row],[Date]],"dddd")</f>
        <v>Saturday</v>
      </c>
    </row>
    <row r="863" spans="1:7" x14ac:dyDescent="0.3">
      <c r="A863" s="4">
        <v>44296</v>
      </c>
      <c r="B863" t="s">
        <v>28</v>
      </c>
      <c r="C863" t="s">
        <v>39</v>
      </c>
      <c r="D863">
        <v>11</v>
      </c>
      <c r="E863" s="10">
        <f>VLOOKUP(B863,Table2[[SKU]:[Avg Price]],4,0)</f>
        <v>345</v>
      </c>
      <c r="F863" s="10">
        <f>Table4[[#This Row],[price per unit]]*Table4[[#This Row],[Sales in unit]]</f>
        <v>3795</v>
      </c>
      <c r="G863" t="str">
        <f>TEXT(Table4[[#This Row],[Date]],"dddd")</f>
        <v>Saturday</v>
      </c>
    </row>
    <row r="864" spans="1:7" x14ac:dyDescent="0.3">
      <c r="A864" s="4">
        <v>44296</v>
      </c>
      <c r="B864" t="s">
        <v>29</v>
      </c>
      <c r="C864" t="s">
        <v>39</v>
      </c>
      <c r="D864">
        <v>7</v>
      </c>
      <c r="E864" s="10">
        <f>VLOOKUP(B864,Table2[[SKU]:[Avg Price]],4,0)</f>
        <v>350</v>
      </c>
      <c r="F864" s="10">
        <f>Table4[[#This Row],[price per unit]]*Table4[[#This Row],[Sales in unit]]</f>
        <v>2450</v>
      </c>
      <c r="G864" t="str">
        <f>TEXT(Table4[[#This Row],[Date]],"dddd")</f>
        <v>Saturday</v>
      </c>
    </row>
    <row r="865" spans="1:7" x14ac:dyDescent="0.3">
      <c r="A865" s="4">
        <v>44296</v>
      </c>
      <c r="B865" t="s">
        <v>30</v>
      </c>
      <c r="C865" t="s">
        <v>39</v>
      </c>
      <c r="D865">
        <v>5</v>
      </c>
      <c r="E865" s="10">
        <f>VLOOKUP(B865,Table2[[SKU]:[Avg Price]],4,0)</f>
        <v>1575</v>
      </c>
      <c r="F865" s="10">
        <f>Table4[[#This Row],[price per unit]]*Table4[[#This Row],[Sales in unit]]</f>
        <v>7875</v>
      </c>
      <c r="G865" t="str">
        <f>TEXT(Table4[[#This Row],[Date]],"dddd")</f>
        <v>Saturday</v>
      </c>
    </row>
    <row r="866" spans="1:7" x14ac:dyDescent="0.3">
      <c r="A866" s="4">
        <v>44296</v>
      </c>
      <c r="B866" t="s">
        <v>31</v>
      </c>
      <c r="C866" t="s">
        <v>39</v>
      </c>
      <c r="D866">
        <v>5</v>
      </c>
      <c r="E866" s="10">
        <f>VLOOKUP(B866,Table2[[SKU]:[Avg Price]],4,0)</f>
        <v>1045</v>
      </c>
      <c r="F866" s="10">
        <f>Table4[[#This Row],[price per unit]]*Table4[[#This Row],[Sales in unit]]</f>
        <v>5225</v>
      </c>
      <c r="G866" t="str">
        <f>TEXT(Table4[[#This Row],[Date]],"dddd")</f>
        <v>Saturday</v>
      </c>
    </row>
    <row r="867" spans="1:7" x14ac:dyDescent="0.3">
      <c r="A867" s="4">
        <v>44296</v>
      </c>
      <c r="B867" t="s">
        <v>32</v>
      </c>
      <c r="C867" t="s">
        <v>39</v>
      </c>
      <c r="D867">
        <v>0</v>
      </c>
      <c r="E867" s="10">
        <f>VLOOKUP(B867,Table2[[SKU]:[Avg Price]],4,0)</f>
        <v>1186</v>
      </c>
      <c r="F867" s="10">
        <f>Table4[[#This Row],[price per unit]]*Table4[[#This Row],[Sales in unit]]</f>
        <v>0</v>
      </c>
      <c r="G867" t="str">
        <f>TEXT(Table4[[#This Row],[Date]],"dddd")</f>
        <v>Saturday</v>
      </c>
    </row>
    <row r="868" spans="1:7" x14ac:dyDescent="0.3">
      <c r="A868" s="4">
        <v>44296</v>
      </c>
      <c r="B868" t="s">
        <v>33</v>
      </c>
      <c r="C868" t="s">
        <v>39</v>
      </c>
      <c r="D868">
        <v>1</v>
      </c>
      <c r="E868" s="10">
        <f>VLOOKUP(B868,Table2[[SKU]:[Avg Price]],4,0)</f>
        <v>374</v>
      </c>
      <c r="F868" s="10">
        <f>Table4[[#This Row],[price per unit]]*Table4[[#This Row],[Sales in unit]]</f>
        <v>374</v>
      </c>
      <c r="G868" t="str">
        <f>TEXT(Table4[[#This Row],[Date]],"dddd")</f>
        <v>Saturday</v>
      </c>
    </row>
    <row r="869" spans="1:7" x14ac:dyDescent="0.3">
      <c r="A869" s="4">
        <v>44296</v>
      </c>
      <c r="B869" t="s">
        <v>34</v>
      </c>
      <c r="C869" t="s">
        <v>39</v>
      </c>
      <c r="D869">
        <v>0</v>
      </c>
      <c r="E869" s="10">
        <f>VLOOKUP(B869,Table2[[SKU]:[Avg Price]],4,0)</f>
        <v>1500</v>
      </c>
      <c r="F869" s="10">
        <f>Table4[[#This Row],[price per unit]]*Table4[[#This Row],[Sales in unit]]</f>
        <v>0</v>
      </c>
      <c r="G869" t="str">
        <f>TEXT(Table4[[#This Row],[Date]],"dddd")</f>
        <v>Saturday</v>
      </c>
    </row>
    <row r="870" spans="1:7" x14ac:dyDescent="0.3">
      <c r="A870" s="4">
        <v>44296</v>
      </c>
      <c r="B870" t="s">
        <v>35</v>
      </c>
      <c r="C870" t="s">
        <v>39</v>
      </c>
      <c r="D870">
        <v>0</v>
      </c>
      <c r="E870" s="10">
        <f>VLOOKUP(B870,Table2[[SKU]:[Avg Price]],4,0)</f>
        <v>1800</v>
      </c>
      <c r="F870" s="10">
        <f>Table4[[#This Row],[price per unit]]*Table4[[#This Row],[Sales in unit]]</f>
        <v>0</v>
      </c>
      <c r="G870" t="str">
        <f>TEXT(Table4[[#This Row],[Date]],"dddd")</f>
        <v>Saturday</v>
      </c>
    </row>
    <row r="871" spans="1:7" x14ac:dyDescent="0.3">
      <c r="A871" s="4">
        <v>44296</v>
      </c>
      <c r="B871" t="s">
        <v>36</v>
      </c>
      <c r="C871" t="s">
        <v>39</v>
      </c>
      <c r="D871">
        <v>2</v>
      </c>
      <c r="E871" s="10">
        <f>VLOOKUP(B871,Table2[[SKU]:[Avg Price]],4,0)</f>
        <v>1477</v>
      </c>
      <c r="F871" s="10">
        <f>Table4[[#This Row],[price per unit]]*Table4[[#This Row],[Sales in unit]]</f>
        <v>2954</v>
      </c>
      <c r="G871" t="str">
        <f>TEXT(Table4[[#This Row],[Date]],"dddd")</f>
        <v>Saturday</v>
      </c>
    </row>
    <row r="872" spans="1:7" x14ac:dyDescent="0.3">
      <c r="A872" s="4">
        <v>44296</v>
      </c>
      <c r="B872" t="s">
        <v>5</v>
      </c>
      <c r="C872" t="s">
        <v>40</v>
      </c>
      <c r="D872">
        <v>2</v>
      </c>
      <c r="E872" s="10">
        <f>VLOOKUP(B872,Table2[[SKU]:[Avg Price]],4,0)</f>
        <v>210</v>
      </c>
      <c r="F872" s="10">
        <f>Table4[[#This Row],[price per unit]]*Table4[[#This Row],[Sales in unit]]</f>
        <v>420</v>
      </c>
      <c r="G872" t="str">
        <f>TEXT(Table4[[#This Row],[Date]],"dddd")</f>
        <v>Saturday</v>
      </c>
    </row>
    <row r="873" spans="1:7" x14ac:dyDescent="0.3">
      <c r="A873" s="4">
        <v>44296</v>
      </c>
      <c r="B873" t="s">
        <v>6</v>
      </c>
      <c r="C873" t="s">
        <v>40</v>
      </c>
      <c r="D873">
        <v>5</v>
      </c>
      <c r="E873" s="10">
        <f>VLOOKUP(B873,Table2[[SKU]:[Avg Price]],4,0)</f>
        <v>199</v>
      </c>
      <c r="F873" s="10">
        <f>Table4[[#This Row],[price per unit]]*Table4[[#This Row],[Sales in unit]]</f>
        <v>995</v>
      </c>
      <c r="G873" t="str">
        <f>TEXT(Table4[[#This Row],[Date]],"dddd")</f>
        <v>Saturday</v>
      </c>
    </row>
    <row r="874" spans="1:7" x14ac:dyDescent="0.3">
      <c r="A874" s="4">
        <v>44296</v>
      </c>
      <c r="B874" t="s">
        <v>7</v>
      </c>
      <c r="C874" t="s">
        <v>40</v>
      </c>
      <c r="D874">
        <v>3</v>
      </c>
      <c r="E874" s="10">
        <f>VLOOKUP(B874,Table2[[SKU]:[Avg Price]],4,0)</f>
        <v>322</v>
      </c>
      <c r="F874" s="10">
        <f>Table4[[#This Row],[price per unit]]*Table4[[#This Row],[Sales in unit]]</f>
        <v>966</v>
      </c>
      <c r="G874" t="str">
        <f>TEXT(Table4[[#This Row],[Date]],"dddd")</f>
        <v>Saturday</v>
      </c>
    </row>
    <row r="875" spans="1:7" x14ac:dyDescent="0.3">
      <c r="A875" s="4">
        <v>44296</v>
      </c>
      <c r="B875" t="s">
        <v>8</v>
      </c>
      <c r="C875" t="s">
        <v>40</v>
      </c>
      <c r="D875">
        <v>4</v>
      </c>
      <c r="E875" s="10">
        <f>VLOOKUP(B875,Table2[[SKU]:[Avg Price]],4,0)</f>
        <v>161</v>
      </c>
      <c r="F875" s="10">
        <f>Table4[[#This Row],[price per unit]]*Table4[[#This Row],[Sales in unit]]</f>
        <v>644</v>
      </c>
      <c r="G875" t="str">
        <f>TEXT(Table4[[#This Row],[Date]],"dddd")</f>
        <v>Saturday</v>
      </c>
    </row>
    <row r="876" spans="1:7" x14ac:dyDescent="0.3">
      <c r="A876" s="4">
        <v>44296</v>
      </c>
      <c r="B876" t="s">
        <v>9</v>
      </c>
      <c r="C876" t="s">
        <v>40</v>
      </c>
      <c r="D876">
        <v>3</v>
      </c>
      <c r="E876" s="10">
        <f>VLOOKUP(B876,Table2[[SKU]:[Avg Price]],4,0)</f>
        <v>109</v>
      </c>
      <c r="F876" s="10">
        <f>Table4[[#This Row],[price per unit]]*Table4[[#This Row],[Sales in unit]]</f>
        <v>327</v>
      </c>
      <c r="G876" t="str">
        <f>TEXT(Table4[[#This Row],[Date]],"dddd")</f>
        <v>Saturday</v>
      </c>
    </row>
    <row r="877" spans="1:7" x14ac:dyDescent="0.3">
      <c r="A877" s="4">
        <v>44296</v>
      </c>
      <c r="B877" t="s">
        <v>10</v>
      </c>
      <c r="C877" t="s">
        <v>40</v>
      </c>
      <c r="D877">
        <v>3</v>
      </c>
      <c r="E877" s="10">
        <f>VLOOKUP(B877,Table2[[SKU]:[Avg Price]],4,0)</f>
        <v>122</v>
      </c>
      <c r="F877" s="10">
        <f>Table4[[#This Row],[price per unit]]*Table4[[#This Row],[Sales in unit]]</f>
        <v>366</v>
      </c>
      <c r="G877" t="str">
        <f>TEXT(Table4[[#This Row],[Date]],"dddd")</f>
        <v>Saturday</v>
      </c>
    </row>
    <row r="878" spans="1:7" x14ac:dyDescent="0.3">
      <c r="A878" s="4">
        <v>44296</v>
      </c>
      <c r="B878" t="s">
        <v>11</v>
      </c>
      <c r="C878" t="s">
        <v>40</v>
      </c>
      <c r="D878">
        <v>1</v>
      </c>
      <c r="E878" s="10">
        <f>VLOOKUP(B878,Table2[[SKU]:[Avg Price]],4,0)</f>
        <v>96</v>
      </c>
      <c r="F878" s="10">
        <f>Table4[[#This Row],[price per unit]]*Table4[[#This Row],[Sales in unit]]</f>
        <v>96</v>
      </c>
      <c r="G878" t="str">
        <f>TEXT(Table4[[#This Row],[Date]],"dddd")</f>
        <v>Saturday</v>
      </c>
    </row>
    <row r="879" spans="1:7" x14ac:dyDescent="0.3">
      <c r="A879" s="4">
        <v>44296</v>
      </c>
      <c r="B879" t="s">
        <v>12</v>
      </c>
      <c r="C879" t="s">
        <v>40</v>
      </c>
      <c r="D879">
        <v>1</v>
      </c>
      <c r="E879" s="10">
        <f>VLOOKUP(B879,Table2[[SKU]:[Avg Price]],4,0)</f>
        <v>73</v>
      </c>
      <c r="F879" s="10">
        <f>Table4[[#This Row],[price per unit]]*Table4[[#This Row],[Sales in unit]]</f>
        <v>73</v>
      </c>
      <c r="G879" t="str">
        <f>TEXT(Table4[[#This Row],[Date]],"dddd")</f>
        <v>Saturday</v>
      </c>
    </row>
    <row r="880" spans="1:7" x14ac:dyDescent="0.3">
      <c r="A880" s="4">
        <v>44296</v>
      </c>
      <c r="B880" t="s">
        <v>14</v>
      </c>
      <c r="C880" t="s">
        <v>40</v>
      </c>
      <c r="D880">
        <v>2</v>
      </c>
      <c r="E880" s="10">
        <f>VLOOKUP(B880,Table2[[SKU]:[Avg Price]],4,0)</f>
        <v>225</v>
      </c>
      <c r="F880" s="10">
        <f>Table4[[#This Row],[price per unit]]*Table4[[#This Row],[Sales in unit]]</f>
        <v>450</v>
      </c>
      <c r="G880" t="str">
        <f>TEXT(Table4[[#This Row],[Date]],"dddd")</f>
        <v>Saturday</v>
      </c>
    </row>
    <row r="881" spans="1:7" x14ac:dyDescent="0.3">
      <c r="A881" s="4">
        <v>44296</v>
      </c>
      <c r="B881" t="s">
        <v>16</v>
      </c>
      <c r="C881" t="s">
        <v>40</v>
      </c>
      <c r="D881">
        <v>1</v>
      </c>
      <c r="E881" s="10">
        <f>VLOOKUP(B881,Table2[[SKU]:[Avg Price]],4,0)</f>
        <v>559</v>
      </c>
      <c r="F881" s="10">
        <f>Table4[[#This Row],[price per unit]]*Table4[[#This Row],[Sales in unit]]</f>
        <v>559</v>
      </c>
      <c r="G881" t="str">
        <f>TEXT(Table4[[#This Row],[Date]],"dddd")</f>
        <v>Saturday</v>
      </c>
    </row>
    <row r="882" spans="1:7" x14ac:dyDescent="0.3">
      <c r="A882" s="4">
        <v>44296</v>
      </c>
      <c r="B882" t="s">
        <v>17</v>
      </c>
      <c r="C882" t="s">
        <v>40</v>
      </c>
      <c r="D882">
        <v>23</v>
      </c>
      <c r="E882" s="10">
        <f>VLOOKUP(B882,Table2[[SKU]:[Avg Price]],4,0)</f>
        <v>3199</v>
      </c>
      <c r="F882" s="10">
        <f>Table4[[#This Row],[price per unit]]*Table4[[#This Row],[Sales in unit]]</f>
        <v>73577</v>
      </c>
      <c r="G882" t="str">
        <f>TEXT(Table4[[#This Row],[Date]],"dddd")</f>
        <v>Saturday</v>
      </c>
    </row>
    <row r="883" spans="1:7" x14ac:dyDescent="0.3">
      <c r="A883" s="4">
        <v>44296</v>
      </c>
      <c r="B883" t="s">
        <v>18</v>
      </c>
      <c r="C883" t="s">
        <v>40</v>
      </c>
      <c r="D883">
        <v>10</v>
      </c>
      <c r="E883" s="10">
        <f>VLOOKUP(B883,Table2[[SKU]:[Avg Price]],4,0)</f>
        <v>371</v>
      </c>
      <c r="F883" s="10">
        <f>Table4[[#This Row],[price per unit]]*Table4[[#This Row],[Sales in unit]]</f>
        <v>3710</v>
      </c>
      <c r="G883" t="str">
        <f>TEXT(Table4[[#This Row],[Date]],"dddd")</f>
        <v>Saturday</v>
      </c>
    </row>
    <row r="884" spans="1:7" x14ac:dyDescent="0.3">
      <c r="A884" s="4">
        <v>44296</v>
      </c>
      <c r="B884" t="s">
        <v>19</v>
      </c>
      <c r="C884" t="s">
        <v>40</v>
      </c>
      <c r="D884">
        <v>11</v>
      </c>
      <c r="E884" s="10">
        <f>VLOOKUP(B884,Table2[[SKU]:[Avg Price]],4,0)</f>
        <v>2300</v>
      </c>
      <c r="F884" s="10">
        <f>Table4[[#This Row],[price per unit]]*Table4[[#This Row],[Sales in unit]]</f>
        <v>25300</v>
      </c>
      <c r="G884" t="str">
        <f>TEXT(Table4[[#This Row],[Date]],"dddd")</f>
        <v>Saturday</v>
      </c>
    </row>
    <row r="885" spans="1:7" x14ac:dyDescent="0.3">
      <c r="A885" s="4">
        <v>44296</v>
      </c>
      <c r="B885" t="s">
        <v>20</v>
      </c>
      <c r="C885" t="s">
        <v>40</v>
      </c>
      <c r="D885">
        <v>3</v>
      </c>
      <c r="E885" s="10">
        <f>VLOOKUP(B885,Table2[[SKU]:[Avg Price]],4,0)</f>
        <v>499</v>
      </c>
      <c r="F885" s="10">
        <f>Table4[[#This Row],[price per unit]]*Table4[[#This Row],[Sales in unit]]</f>
        <v>1497</v>
      </c>
      <c r="G885" t="str">
        <f>TEXT(Table4[[#This Row],[Date]],"dddd")</f>
        <v>Saturday</v>
      </c>
    </row>
    <row r="886" spans="1:7" x14ac:dyDescent="0.3">
      <c r="A886" s="4">
        <v>44296</v>
      </c>
      <c r="B886" t="s">
        <v>21</v>
      </c>
      <c r="C886" t="s">
        <v>40</v>
      </c>
      <c r="D886">
        <v>2</v>
      </c>
      <c r="E886" s="10">
        <f>VLOOKUP(B886,Table2[[SKU]:[Avg Price]],4,0)</f>
        <v>299</v>
      </c>
      <c r="F886" s="10">
        <f>Table4[[#This Row],[price per unit]]*Table4[[#This Row],[Sales in unit]]</f>
        <v>598</v>
      </c>
      <c r="G886" t="str">
        <f>TEXT(Table4[[#This Row],[Date]],"dddd")</f>
        <v>Saturday</v>
      </c>
    </row>
    <row r="887" spans="1:7" x14ac:dyDescent="0.3">
      <c r="A887" s="4">
        <v>44296</v>
      </c>
      <c r="B887" t="s">
        <v>22</v>
      </c>
      <c r="C887" t="s">
        <v>40</v>
      </c>
      <c r="D887">
        <v>2</v>
      </c>
      <c r="E887" s="10">
        <f>VLOOKUP(B887,Table2[[SKU]:[Avg Price]],4,0)</f>
        <v>901</v>
      </c>
      <c r="F887" s="10">
        <f>Table4[[#This Row],[price per unit]]*Table4[[#This Row],[Sales in unit]]</f>
        <v>1802</v>
      </c>
      <c r="G887" t="str">
        <f>TEXT(Table4[[#This Row],[Date]],"dddd")</f>
        <v>Saturday</v>
      </c>
    </row>
    <row r="888" spans="1:7" x14ac:dyDescent="0.3">
      <c r="A888" s="4">
        <v>44296</v>
      </c>
      <c r="B888" t="s">
        <v>23</v>
      </c>
      <c r="C888" t="s">
        <v>40</v>
      </c>
      <c r="D888">
        <v>2</v>
      </c>
      <c r="E888" s="10">
        <f>VLOOKUP(B888,Table2[[SKU]:[Avg Price]],4,0)</f>
        <v>929</v>
      </c>
      <c r="F888" s="10">
        <f>Table4[[#This Row],[price per unit]]*Table4[[#This Row],[Sales in unit]]</f>
        <v>1858</v>
      </c>
      <c r="G888" t="str">
        <f>TEXT(Table4[[#This Row],[Date]],"dddd")</f>
        <v>Saturday</v>
      </c>
    </row>
    <row r="889" spans="1:7" x14ac:dyDescent="0.3">
      <c r="A889" s="4">
        <v>44296</v>
      </c>
      <c r="B889" t="s">
        <v>24</v>
      </c>
      <c r="C889" t="s">
        <v>40</v>
      </c>
      <c r="D889">
        <v>2</v>
      </c>
      <c r="E889" s="10">
        <f>VLOOKUP(B889,Table2[[SKU]:[Avg Price]],4,0)</f>
        <v>1030</v>
      </c>
      <c r="F889" s="10">
        <f>Table4[[#This Row],[price per unit]]*Table4[[#This Row],[Sales in unit]]</f>
        <v>2060</v>
      </c>
      <c r="G889" t="str">
        <f>TEXT(Table4[[#This Row],[Date]],"dddd")</f>
        <v>Saturday</v>
      </c>
    </row>
    <row r="890" spans="1:7" x14ac:dyDescent="0.3">
      <c r="A890" s="4">
        <v>44296</v>
      </c>
      <c r="B890" t="s">
        <v>25</v>
      </c>
      <c r="C890" t="s">
        <v>40</v>
      </c>
      <c r="D890">
        <v>1</v>
      </c>
      <c r="E890" s="10">
        <f>VLOOKUP(B890,Table2[[SKU]:[Avg Price]],4,0)</f>
        <v>1222</v>
      </c>
      <c r="F890" s="10">
        <f>Table4[[#This Row],[price per unit]]*Table4[[#This Row],[Sales in unit]]</f>
        <v>1222</v>
      </c>
      <c r="G890" t="str">
        <f>TEXT(Table4[[#This Row],[Date]],"dddd")</f>
        <v>Saturday</v>
      </c>
    </row>
    <row r="891" spans="1:7" x14ac:dyDescent="0.3">
      <c r="A891" s="4">
        <v>44296</v>
      </c>
      <c r="B891" t="s">
        <v>26</v>
      </c>
      <c r="C891" t="s">
        <v>40</v>
      </c>
      <c r="D891">
        <v>1</v>
      </c>
      <c r="E891" s="10">
        <f>VLOOKUP(B891,Table2[[SKU]:[Avg Price]],4,0)</f>
        <v>649</v>
      </c>
      <c r="F891" s="10">
        <f>Table4[[#This Row],[price per unit]]*Table4[[#This Row],[Sales in unit]]</f>
        <v>649</v>
      </c>
      <c r="G891" t="str">
        <f>TEXT(Table4[[#This Row],[Date]],"dddd")</f>
        <v>Saturday</v>
      </c>
    </row>
    <row r="892" spans="1:7" x14ac:dyDescent="0.3">
      <c r="A892" s="4">
        <v>44296</v>
      </c>
      <c r="B892" t="s">
        <v>27</v>
      </c>
      <c r="C892" t="s">
        <v>40</v>
      </c>
      <c r="D892">
        <v>4</v>
      </c>
      <c r="E892" s="10">
        <f>VLOOKUP(B892,Table2[[SKU]:[Avg Price]],4,0)</f>
        <v>1800</v>
      </c>
      <c r="F892" s="10">
        <f>Table4[[#This Row],[price per unit]]*Table4[[#This Row],[Sales in unit]]</f>
        <v>7200</v>
      </c>
      <c r="G892" t="str">
        <f>TEXT(Table4[[#This Row],[Date]],"dddd")</f>
        <v>Saturday</v>
      </c>
    </row>
    <row r="893" spans="1:7" x14ac:dyDescent="0.3">
      <c r="A893" s="4">
        <v>44296</v>
      </c>
      <c r="B893" t="s">
        <v>28</v>
      </c>
      <c r="C893" t="s">
        <v>40</v>
      </c>
      <c r="D893">
        <v>3</v>
      </c>
      <c r="E893" s="10">
        <f>VLOOKUP(B893,Table2[[SKU]:[Avg Price]],4,0)</f>
        <v>345</v>
      </c>
      <c r="F893" s="10">
        <f>Table4[[#This Row],[price per unit]]*Table4[[#This Row],[Sales in unit]]</f>
        <v>1035</v>
      </c>
      <c r="G893" t="str">
        <f>TEXT(Table4[[#This Row],[Date]],"dddd")</f>
        <v>Saturday</v>
      </c>
    </row>
    <row r="894" spans="1:7" x14ac:dyDescent="0.3">
      <c r="A894" s="4">
        <v>44296</v>
      </c>
      <c r="B894" t="s">
        <v>29</v>
      </c>
      <c r="C894" t="s">
        <v>40</v>
      </c>
      <c r="D894">
        <v>4</v>
      </c>
      <c r="E894" s="10">
        <f>VLOOKUP(B894,Table2[[SKU]:[Avg Price]],4,0)</f>
        <v>350</v>
      </c>
      <c r="F894" s="10">
        <f>Table4[[#This Row],[price per unit]]*Table4[[#This Row],[Sales in unit]]</f>
        <v>1400</v>
      </c>
      <c r="G894" t="str">
        <f>TEXT(Table4[[#This Row],[Date]],"dddd")</f>
        <v>Saturday</v>
      </c>
    </row>
    <row r="895" spans="1:7" x14ac:dyDescent="0.3">
      <c r="A895" s="4">
        <v>44296</v>
      </c>
      <c r="B895" t="s">
        <v>30</v>
      </c>
      <c r="C895" t="s">
        <v>40</v>
      </c>
      <c r="D895">
        <v>3</v>
      </c>
      <c r="E895" s="10">
        <f>VLOOKUP(B895,Table2[[SKU]:[Avg Price]],4,0)</f>
        <v>1575</v>
      </c>
      <c r="F895" s="10">
        <f>Table4[[#This Row],[price per unit]]*Table4[[#This Row],[Sales in unit]]</f>
        <v>4725</v>
      </c>
      <c r="G895" t="str">
        <f>TEXT(Table4[[#This Row],[Date]],"dddd")</f>
        <v>Saturday</v>
      </c>
    </row>
    <row r="896" spans="1:7" x14ac:dyDescent="0.3">
      <c r="A896" s="4">
        <v>44296</v>
      </c>
      <c r="B896" t="s">
        <v>31</v>
      </c>
      <c r="C896" t="s">
        <v>40</v>
      </c>
      <c r="D896">
        <v>4</v>
      </c>
      <c r="E896" s="10">
        <f>VLOOKUP(B896,Table2[[SKU]:[Avg Price]],4,0)</f>
        <v>1045</v>
      </c>
      <c r="F896" s="10">
        <f>Table4[[#This Row],[price per unit]]*Table4[[#This Row],[Sales in unit]]</f>
        <v>4180</v>
      </c>
      <c r="G896" t="str">
        <f>TEXT(Table4[[#This Row],[Date]],"dddd")</f>
        <v>Saturday</v>
      </c>
    </row>
    <row r="897" spans="1:7" x14ac:dyDescent="0.3">
      <c r="A897" s="4">
        <v>44296</v>
      </c>
      <c r="B897" t="s">
        <v>32</v>
      </c>
      <c r="C897" t="s">
        <v>40</v>
      </c>
      <c r="D897">
        <v>4</v>
      </c>
      <c r="E897" s="10">
        <f>VLOOKUP(B897,Table2[[SKU]:[Avg Price]],4,0)</f>
        <v>1186</v>
      </c>
      <c r="F897" s="10">
        <f>Table4[[#This Row],[price per unit]]*Table4[[#This Row],[Sales in unit]]</f>
        <v>4744</v>
      </c>
      <c r="G897" t="str">
        <f>TEXT(Table4[[#This Row],[Date]],"dddd")</f>
        <v>Saturday</v>
      </c>
    </row>
    <row r="898" spans="1:7" x14ac:dyDescent="0.3">
      <c r="A898" s="4">
        <v>44296</v>
      </c>
      <c r="B898" t="s">
        <v>33</v>
      </c>
      <c r="C898" t="s">
        <v>40</v>
      </c>
      <c r="D898">
        <v>4</v>
      </c>
      <c r="E898" s="10">
        <f>VLOOKUP(B898,Table2[[SKU]:[Avg Price]],4,0)</f>
        <v>374</v>
      </c>
      <c r="F898" s="10">
        <f>Table4[[#This Row],[price per unit]]*Table4[[#This Row],[Sales in unit]]</f>
        <v>1496</v>
      </c>
      <c r="G898" t="str">
        <f>TEXT(Table4[[#This Row],[Date]],"dddd")</f>
        <v>Saturday</v>
      </c>
    </row>
    <row r="899" spans="1:7" x14ac:dyDescent="0.3">
      <c r="A899" s="4">
        <v>44296</v>
      </c>
      <c r="B899" t="s">
        <v>34</v>
      </c>
      <c r="C899" t="s">
        <v>40</v>
      </c>
      <c r="D899">
        <v>0</v>
      </c>
      <c r="E899" s="10">
        <f>VLOOKUP(B899,Table2[[SKU]:[Avg Price]],4,0)</f>
        <v>1500</v>
      </c>
      <c r="F899" s="10">
        <f>Table4[[#This Row],[price per unit]]*Table4[[#This Row],[Sales in unit]]</f>
        <v>0</v>
      </c>
      <c r="G899" t="str">
        <f>TEXT(Table4[[#This Row],[Date]],"dddd")</f>
        <v>Saturday</v>
      </c>
    </row>
    <row r="900" spans="1:7" x14ac:dyDescent="0.3">
      <c r="A900" s="4">
        <v>44296</v>
      </c>
      <c r="B900" t="s">
        <v>35</v>
      </c>
      <c r="C900" t="s">
        <v>40</v>
      </c>
      <c r="D900">
        <v>2</v>
      </c>
      <c r="E900" s="10">
        <f>VLOOKUP(B900,Table2[[SKU]:[Avg Price]],4,0)</f>
        <v>1800</v>
      </c>
      <c r="F900" s="10">
        <f>Table4[[#This Row],[price per unit]]*Table4[[#This Row],[Sales in unit]]</f>
        <v>3600</v>
      </c>
      <c r="G900" t="str">
        <f>TEXT(Table4[[#This Row],[Date]],"dddd")</f>
        <v>Saturday</v>
      </c>
    </row>
    <row r="901" spans="1:7" x14ac:dyDescent="0.3">
      <c r="A901" s="4">
        <v>44296</v>
      </c>
      <c r="B901" t="s">
        <v>36</v>
      </c>
      <c r="C901" t="s">
        <v>40</v>
      </c>
      <c r="D901">
        <v>1</v>
      </c>
      <c r="E901" s="10">
        <f>VLOOKUP(B901,Table2[[SKU]:[Avg Price]],4,0)</f>
        <v>1477</v>
      </c>
      <c r="F901" s="10">
        <f>Table4[[#This Row],[price per unit]]*Table4[[#This Row],[Sales in unit]]</f>
        <v>1477</v>
      </c>
      <c r="G901" t="str">
        <f>TEXT(Table4[[#This Row],[Date]],"dddd")</f>
        <v>Saturday</v>
      </c>
    </row>
    <row r="902" spans="1:7" x14ac:dyDescent="0.3">
      <c r="A902" s="4">
        <v>44297</v>
      </c>
      <c r="B902" t="s">
        <v>5</v>
      </c>
      <c r="C902" t="s">
        <v>38</v>
      </c>
      <c r="D902">
        <v>25</v>
      </c>
      <c r="E902" s="10">
        <f>VLOOKUP(B902,Table2[[SKU]:[Avg Price]],4,0)</f>
        <v>210</v>
      </c>
      <c r="F902" s="10">
        <f>Table4[[#This Row],[price per unit]]*Table4[[#This Row],[Sales in unit]]</f>
        <v>5250</v>
      </c>
      <c r="G902" t="str">
        <f>TEXT(Table4[[#This Row],[Date]],"dddd")</f>
        <v>Sunday</v>
      </c>
    </row>
    <row r="903" spans="1:7" x14ac:dyDescent="0.3">
      <c r="A903" s="4">
        <v>44297</v>
      </c>
      <c r="B903" t="s">
        <v>6</v>
      </c>
      <c r="C903" t="s">
        <v>38</v>
      </c>
      <c r="D903">
        <v>16</v>
      </c>
      <c r="E903" s="10">
        <f>VLOOKUP(B903,Table2[[SKU]:[Avg Price]],4,0)</f>
        <v>199</v>
      </c>
      <c r="F903" s="10">
        <f>Table4[[#This Row],[price per unit]]*Table4[[#This Row],[Sales in unit]]</f>
        <v>3184</v>
      </c>
      <c r="G903" t="str">
        <f>TEXT(Table4[[#This Row],[Date]],"dddd")</f>
        <v>Sunday</v>
      </c>
    </row>
    <row r="904" spans="1:7" x14ac:dyDescent="0.3">
      <c r="A904" s="4">
        <v>44297</v>
      </c>
      <c r="B904" t="s">
        <v>7</v>
      </c>
      <c r="C904" t="s">
        <v>38</v>
      </c>
      <c r="D904">
        <v>11</v>
      </c>
      <c r="E904" s="10">
        <f>VLOOKUP(B904,Table2[[SKU]:[Avg Price]],4,0)</f>
        <v>322</v>
      </c>
      <c r="F904" s="10">
        <f>Table4[[#This Row],[price per unit]]*Table4[[#This Row],[Sales in unit]]</f>
        <v>3542</v>
      </c>
      <c r="G904" t="str">
        <f>TEXT(Table4[[#This Row],[Date]],"dddd")</f>
        <v>Sunday</v>
      </c>
    </row>
    <row r="905" spans="1:7" x14ac:dyDescent="0.3">
      <c r="A905" s="4">
        <v>44297</v>
      </c>
      <c r="B905" t="s">
        <v>8</v>
      </c>
      <c r="C905" t="s">
        <v>38</v>
      </c>
      <c r="D905">
        <v>9</v>
      </c>
      <c r="E905" s="10">
        <f>VLOOKUP(B905,Table2[[SKU]:[Avg Price]],4,0)</f>
        <v>161</v>
      </c>
      <c r="F905" s="10">
        <f>Table4[[#This Row],[price per unit]]*Table4[[#This Row],[Sales in unit]]</f>
        <v>1449</v>
      </c>
      <c r="G905" t="str">
        <f>TEXT(Table4[[#This Row],[Date]],"dddd")</f>
        <v>Sunday</v>
      </c>
    </row>
    <row r="906" spans="1:7" x14ac:dyDescent="0.3">
      <c r="A906" s="4">
        <v>44297</v>
      </c>
      <c r="B906" t="s">
        <v>9</v>
      </c>
      <c r="C906" t="s">
        <v>38</v>
      </c>
      <c r="D906">
        <v>5</v>
      </c>
      <c r="E906" s="10">
        <f>VLOOKUP(B906,Table2[[SKU]:[Avg Price]],4,0)</f>
        <v>109</v>
      </c>
      <c r="F906" s="10">
        <f>Table4[[#This Row],[price per unit]]*Table4[[#This Row],[Sales in unit]]</f>
        <v>545</v>
      </c>
      <c r="G906" t="str">
        <f>TEXT(Table4[[#This Row],[Date]],"dddd")</f>
        <v>Sunday</v>
      </c>
    </row>
    <row r="907" spans="1:7" x14ac:dyDescent="0.3">
      <c r="A907" s="4">
        <v>44297</v>
      </c>
      <c r="B907" t="s">
        <v>10</v>
      </c>
      <c r="C907" t="s">
        <v>38</v>
      </c>
      <c r="D907">
        <v>5</v>
      </c>
      <c r="E907" s="10">
        <f>VLOOKUP(B907,Table2[[SKU]:[Avg Price]],4,0)</f>
        <v>122</v>
      </c>
      <c r="F907" s="10">
        <f>Table4[[#This Row],[price per unit]]*Table4[[#This Row],[Sales in unit]]</f>
        <v>610</v>
      </c>
      <c r="G907" t="str">
        <f>TEXT(Table4[[#This Row],[Date]],"dddd")</f>
        <v>Sunday</v>
      </c>
    </row>
    <row r="908" spans="1:7" x14ac:dyDescent="0.3">
      <c r="A908" s="4">
        <v>44297</v>
      </c>
      <c r="B908" t="s">
        <v>11</v>
      </c>
      <c r="C908" t="s">
        <v>38</v>
      </c>
      <c r="D908">
        <v>5</v>
      </c>
      <c r="E908" s="10">
        <f>VLOOKUP(B908,Table2[[SKU]:[Avg Price]],4,0)</f>
        <v>96</v>
      </c>
      <c r="F908" s="10">
        <f>Table4[[#This Row],[price per unit]]*Table4[[#This Row],[Sales in unit]]</f>
        <v>480</v>
      </c>
      <c r="G908" t="str">
        <f>TEXT(Table4[[#This Row],[Date]],"dddd")</f>
        <v>Sunday</v>
      </c>
    </row>
    <row r="909" spans="1:7" x14ac:dyDescent="0.3">
      <c r="A909" s="4">
        <v>44297</v>
      </c>
      <c r="B909" t="s">
        <v>12</v>
      </c>
      <c r="C909" t="s">
        <v>38</v>
      </c>
      <c r="D909">
        <v>0</v>
      </c>
      <c r="E909" s="10">
        <f>VLOOKUP(B909,Table2[[SKU]:[Avg Price]],4,0)</f>
        <v>73</v>
      </c>
      <c r="F909" s="10">
        <f>Table4[[#This Row],[price per unit]]*Table4[[#This Row],[Sales in unit]]</f>
        <v>0</v>
      </c>
      <c r="G909" t="str">
        <f>TEXT(Table4[[#This Row],[Date]],"dddd")</f>
        <v>Sunday</v>
      </c>
    </row>
    <row r="910" spans="1:7" x14ac:dyDescent="0.3">
      <c r="A910" s="4">
        <v>44297</v>
      </c>
      <c r="B910" t="s">
        <v>14</v>
      </c>
      <c r="C910" t="s">
        <v>38</v>
      </c>
      <c r="D910">
        <v>1</v>
      </c>
      <c r="E910" s="10">
        <f>VLOOKUP(B910,Table2[[SKU]:[Avg Price]],4,0)</f>
        <v>225</v>
      </c>
      <c r="F910" s="10">
        <f>Table4[[#This Row],[price per unit]]*Table4[[#This Row],[Sales in unit]]</f>
        <v>225</v>
      </c>
      <c r="G910" t="str">
        <f>TEXT(Table4[[#This Row],[Date]],"dddd")</f>
        <v>Sunday</v>
      </c>
    </row>
    <row r="911" spans="1:7" x14ac:dyDescent="0.3">
      <c r="A911" s="4">
        <v>44297</v>
      </c>
      <c r="B911" t="s">
        <v>16</v>
      </c>
      <c r="C911" t="s">
        <v>38</v>
      </c>
      <c r="D911">
        <v>0</v>
      </c>
      <c r="E911" s="10">
        <f>VLOOKUP(B911,Table2[[SKU]:[Avg Price]],4,0)</f>
        <v>559</v>
      </c>
      <c r="F911" s="10">
        <f>Table4[[#This Row],[price per unit]]*Table4[[#This Row],[Sales in unit]]</f>
        <v>0</v>
      </c>
      <c r="G911" t="str">
        <f>TEXT(Table4[[#This Row],[Date]],"dddd")</f>
        <v>Sunday</v>
      </c>
    </row>
    <row r="912" spans="1:7" x14ac:dyDescent="0.3">
      <c r="A912" s="4">
        <v>44297</v>
      </c>
      <c r="B912" t="s">
        <v>17</v>
      </c>
      <c r="C912" t="s">
        <v>38</v>
      </c>
      <c r="D912">
        <v>27</v>
      </c>
      <c r="E912" s="10">
        <f>VLOOKUP(B912,Table2[[SKU]:[Avg Price]],4,0)</f>
        <v>3199</v>
      </c>
      <c r="F912" s="10">
        <f>Table4[[#This Row],[price per unit]]*Table4[[#This Row],[Sales in unit]]</f>
        <v>86373</v>
      </c>
      <c r="G912" t="str">
        <f>TEXT(Table4[[#This Row],[Date]],"dddd")</f>
        <v>Sunday</v>
      </c>
    </row>
    <row r="913" spans="1:7" x14ac:dyDescent="0.3">
      <c r="A913" s="4">
        <v>44297</v>
      </c>
      <c r="B913" t="s">
        <v>18</v>
      </c>
      <c r="C913" t="s">
        <v>38</v>
      </c>
      <c r="D913">
        <v>15</v>
      </c>
      <c r="E913" s="10">
        <f>VLOOKUP(B913,Table2[[SKU]:[Avg Price]],4,0)</f>
        <v>371</v>
      </c>
      <c r="F913" s="10">
        <f>Table4[[#This Row],[price per unit]]*Table4[[#This Row],[Sales in unit]]</f>
        <v>5565</v>
      </c>
      <c r="G913" t="str">
        <f>TEXT(Table4[[#This Row],[Date]],"dddd")</f>
        <v>Sunday</v>
      </c>
    </row>
    <row r="914" spans="1:7" x14ac:dyDescent="0.3">
      <c r="A914" s="4">
        <v>44297</v>
      </c>
      <c r="B914" t="s">
        <v>19</v>
      </c>
      <c r="C914" t="s">
        <v>38</v>
      </c>
      <c r="D914">
        <v>13</v>
      </c>
      <c r="E914" s="10">
        <f>VLOOKUP(B914,Table2[[SKU]:[Avg Price]],4,0)</f>
        <v>2300</v>
      </c>
      <c r="F914" s="10">
        <f>Table4[[#This Row],[price per unit]]*Table4[[#This Row],[Sales in unit]]</f>
        <v>29900</v>
      </c>
      <c r="G914" t="str">
        <f>TEXT(Table4[[#This Row],[Date]],"dddd")</f>
        <v>Sunday</v>
      </c>
    </row>
    <row r="915" spans="1:7" x14ac:dyDescent="0.3">
      <c r="A915" s="4">
        <v>44297</v>
      </c>
      <c r="B915" t="s">
        <v>20</v>
      </c>
      <c r="C915" t="s">
        <v>38</v>
      </c>
      <c r="D915">
        <v>10</v>
      </c>
      <c r="E915" s="10">
        <f>VLOOKUP(B915,Table2[[SKU]:[Avg Price]],4,0)</f>
        <v>499</v>
      </c>
      <c r="F915" s="10">
        <f>Table4[[#This Row],[price per unit]]*Table4[[#This Row],[Sales in unit]]</f>
        <v>4990</v>
      </c>
      <c r="G915" t="str">
        <f>TEXT(Table4[[#This Row],[Date]],"dddd")</f>
        <v>Sunday</v>
      </c>
    </row>
    <row r="916" spans="1:7" x14ac:dyDescent="0.3">
      <c r="A916" s="4">
        <v>44297</v>
      </c>
      <c r="B916" t="s">
        <v>21</v>
      </c>
      <c r="C916" t="s">
        <v>38</v>
      </c>
      <c r="D916">
        <v>5</v>
      </c>
      <c r="E916" s="10">
        <f>VLOOKUP(B916,Table2[[SKU]:[Avg Price]],4,0)</f>
        <v>299</v>
      </c>
      <c r="F916" s="10">
        <f>Table4[[#This Row],[price per unit]]*Table4[[#This Row],[Sales in unit]]</f>
        <v>1495</v>
      </c>
      <c r="G916" t="str">
        <f>TEXT(Table4[[#This Row],[Date]],"dddd")</f>
        <v>Sunday</v>
      </c>
    </row>
    <row r="917" spans="1:7" x14ac:dyDescent="0.3">
      <c r="A917" s="4">
        <v>44297</v>
      </c>
      <c r="B917" t="s">
        <v>22</v>
      </c>
      <c r="C917" t="s">
        <v>38</v>
      </c>
      <c r="D917">
        <v>2</v>
      </c>
      <c r="E917" s="10">
        <f>VLOOKUP(B917,Table2[[SKU]:[Avg Price]],4,0)</f>
        <v>901</v>
      </c>
      <c r="F917" s="10">
        <f>Table4[[#This Row],[price per unit]]*Table4[[#This Row],[Sales in unit]]</f>
        <v>1802</v>
      </c>
      <c r="G917" t="str">
        <f>TEXT(Table4[[#This Row],[Date]],"dddd")</f>
        <v>Sunday</v>
      </c>
    </row>
    <row r="918" spans="1:7" x14ac:dyDescent="0.3">
      <c r="A918" s="4">
        <v>44297</v>
      </c>
      <c r="B918" t="s">
        <v>23</v>
      </c>
      <c r="C918" t="s">
        <v>38</v>
      </c>
      <c r="D918">
        <v>5</v>
      </c>
      <c r="E918" s="10">
        <f>VLOOKUP(B918,Table2[[SKU]:[Avg Price]],4,0)</f>
        <v>929</v>
      </c>
      <c r="F918" s="10">
        <f>Table4[[#This Row],[price per unit]]*Table4[[#This Row],[Sales in unit]]</f>
        <v>4645</v>
      </c>
      <c r="G918" t="str">
        <f>TEXT(Table4[[#This Row],[Date]],"dddd")</f>
        <v>Sunday</v>
      </c>
    </row>
    <row r="919" spans="1:7" x14ac:dyDescent="0.3">
      <c r="A919" s="4">
        <v>44297</v>
      </c>
      <c r="B919" t="s">
        <v>24</v>
      </c>
      <c r="C919" t="s">
        <v>38</v>
      </c>
      <c r="D919">
        <v>0</v>
      </c>
      <c r="E919" s="10">
        <f>VLOOKUP(B919,Table2[[SKU]:[Avg Price]],4,0)</f>
        <v>1030</v>
      </c>
      <c r="F919" s="10">
        <f>Table4[[#This Row],[price per unit]]*Table4[[#This Row],[Sales in unit]]</f>
        <v>0</v>
      </c>
      <c r="G919" t="str">
        <f>TEXT(Table4[[#This Row],[Date]],"dddd")</f>
        <v>Sunday</v>
      </c>
    </row>
    <row r="920" spans="1:7" x14ac:dyDescent="0.3">
      <c r="A920" s="4">
        <v>44297</v>
      </c>
      <c r="B920" t="s">
        <v>25</v>
      </c>
      <c r="C920" t="s">
        <v>38</v>
      </c>
      <c r="D920">
        <v>1</v>
      </c>
      <c r="E920" s="10">
        <f>VLOOKUP(B920,Table2[[SKU]:[Avg Price]],4,0)</f>
        <v>1222</v>
      </c>
      <c r="F920" s="10">
        <f>Table4[[#This Row],[price per unit]]*Table4[[#This Row],[Sales in unit]]</f>
        <v>1222</v>
      </c>
      <c r="G920" t="str">
        <f>TEXT(Table4[[#This Row],[Date]],"dddd")</f>
        <v>Sunday</v>
      </c>
    </row>
    <row r="921" spans="1:7" x14ac:dyDescent="0.3">
      <c r="A921" s="4">
        <v>44297</v>
      </c>
      <c r="B921" t="s">
        <v>26</v>
      </c>
      <c r="C921" t="s">
        <v>38</v>
      </c>
      <c r="D921">
        <v>0</v>
      </c>
      <c r="E921" s="10">
        <f>VLOOKUP(B921,Table2[[SKU]:[Avg Price]],4,0)</f>
        <v>649</v>
      </c>
      <c r="F921" s="10">
        <f>Table4[[#This Row],[price per unit]]*Table4[[#This Row],[Sales in unit]]</f>
        <v>0</v>
      </c>
      <c r="G921" t="str">
        <f>TEXT(Table4[[#This Row],[Date]],"dddd")</f>
        <v>Sunday</v>
      </c>
    </row>
    <row r="922" spans="1:7" x14ac:dyDescent="0.3">
      <c r="A922" s="4">
        <v>44297</v>
      </c>
      <c r="B922" t="s">
        <v>27</v>
      </c>
      <c r="C922" t="s">
        <v>38</v>
      </c>
      <c r="D922">
        <v>31</v>
      </c>
      <c r="E922" s="10">
        <f>VLOOKUP(B922,Table2[[SKU]:[Avg Price]],4,0)</f>
        <v>1800</v>
      </c>
      <c r="F922" s="10">
        <f>Table4[[#This Row],[price per unit]]*Table4[[#This Row],[Sales in unit]]</f>
        <v>55800</v>
      </c>
      <c r="G922" t="str">
        <f>TEXT(Table4[[#This Row],[Date]],"dddd")</f>
        <v>Sunday</v>
      </c>
    </row>
    <row r="923" spans="1:7" x14ac:dyDescent="0.3">
      <c r="A923" s="4">
        <v>44297</v>
      </c>
      <c r="B923" t="s">
        <v>28</v>
      </c>
      <c r="C923" t="s">
        <v>38</v>
      </c>
      <c r="D923">
        <v>11</v>
      </c>
      <c r="E923" s="10">
        <f>VLOOKUP(B923,Table2[[SKU]:[Avg Price]],4,0)</f>
        <v>345</v>
      </c>
      <c r="F923" s="10">
        <f>Table4[[#This Row],[price per unit]]*Table4[[#This Row],[Sales in unit]]</f>
        <v>3795</v>
      </c>
      <c r="G923" t="str">
        <f>TEXT(Table4[[#This Row],[Date]],"dddd")</f>
        <v>Sunday</v>
      </c>
    </row>
    <row r="924" spans="1:7" x14ac:dyDescent="0.3">
      <c r="A924" s="4">
        <v>44297</v>
      </c>
      <c r="B924" t="s">
        <v>29</v>
      </c>
      <c r="C924" t="s">
        <v>38</v>
      </c>
      <c r="D924">
        <v>10</v>
      </c>
      <c r="E924" s="10">
        <f>VLOOKUP(B924,Table2[[SKU]:[Avg Price]],4,0)</f>
        <v>350</v>
      </c>
      <c r="F924" s="10">
        <f>Table4[[#This Row],[price per unit]]*Table4[[#This Row],[Sales in unit]]</f>
        <v>3500</v>
      </c>
      <c r="G924" t="str">
        <f>TEXT(Table4[[#This Row],[Date]],"dddd")</f>
        <v>Sunday</v>
      </c>
    </row>
    <row r="925" spans="1:7" x14ac:dyDescent="0.3">
      <c r="A925" s="4">
        <v>44297</v>
      </c>
      <c r="B925" t="s">
        <v>30</v>
      </c>
      <c r="C925" t="s">
        <v>38</v>
      </c>
      <c r="D925">
        <v>7</v>
      </c>
      <c r="E925" s="10">
        <f>VLOOKUP(B925,Table2[[SKU]:[Avg Price]],4,0)</f>
        <v>1575</v>
      </c>
      <c r="F925" s="10">
        <f>Table4[[#This Row],[price per unit]]*Table4[[#This Row],[Sales in unit]]</f>
        <v>11025</v>
      </c>
      <c r="G925" t="str">
        <f>TEXT(Table4[[#This Row],[Date]],"dddd")</f>
        <v>Sunday</v>
      </c>
    </row>
    <row r="926" spans="1:7" x14ac:dyDescent="0.3">
      <c r="A926" s="4">
        <v>44297</v>
      </c>
      <c r="B926" t="s">
        <v>31</v>
      </c>
      <c r="C926" t="s">
        <v>38</v>
      </c>
      <c r="D926">
        <v>7</v>
      </c>
      <c r="E926" s="10">
        <f>VLOOKUP(B926,Table2[[SKU]:[Avg Price]],4,0)</f>
        <v>1045</v>
      </c>
      <c r="F926" s="10">
        <f>Table4[[#This Row],[price per unit]]*Table4[[#This Row],[Sales in unit]]</f>
        <v>7315</v>
      </c>
      <c r="G926" t="str">
        <f>TEXT(Table4[[#This Row],[Date]],"dddd")</f>
        <v>Sunday</v>
      </c>
    </row>
    <row r="927" spans="1:7" x14ac:dyDescent="0.3">
      <c r="A927" s="4">
        <v>44297</v>
      </c>
      <c r="B927" t="s">
        <v>32</v>
      </c>
      <c r="C927" t="s">
        <v>38</v>
      </c>
      <c r="D927">
        <v>5</v>
      </c>
      <c r="E927" s="10">
        <f>VLOOKUP(B927,Table2[[SKU]:[Avg Price]],4,0)</f>
        <v>1186</v>
      </c>
      <c r="F927" s="10">
        <f>Table4[[#This Row],[price per unit]]*Table4[[#This Row],[Sales in unit]]</f>
        <v>5930</v>
      </c>
      <c r="G927" t="str">
        <f>TEXT(Table4[[#This Row],[Date]],"dddd")</f>
        <v>Sunday</v>
      </c>
    </row>
    <row r="928" spans="1:7" x14ac:dyDescent="0.3">
      <c r="A928" s="4">
        <v>44297</v>
      </c>
      <c r="B928" t="s">
        <v>33</v>
      </c>
      <c r="C928" t="s">
        <v>38</v>
      </c>
      <c r="D928">
        <v>2</v>
      </c>
      <c r="E928" s="10">
        <f>VLOOKUP(B928,Table2[[SKU]:[Avg Price]],4,0)</f>
        <v>374</v>
      </c>
      <c r="F928" s="10">
        <f>Table4[[#This Row],[price per unit]]*Table4[[#This Row],[Sales in unit]]</f>
        <v>748</v>
      </c>
      <c r="G928" t="str">
        <f>TEXT(Table4[[#This Row],[Date]],"dddd")</f>
        <v>Sunday</v>
      </c>
    </row>
    <row r="929" spans="1:7" x14ac:dyDescent="0.3">
      <c r="A929" s="4">
        <v>44297</v>
      </c>
      <c r="B929" t="s">
        <v>34</v>
      </c>
      <c r="C929" t="s">
        <v>38</v>
      </c>
      <c r="D929">
        <v>1</v>
      </c>
      <c r="E929" s="10">
        <f>VLOOKUP(B929,Table2[[SKU]:[Avg Price]],4,0)</f>
        <v>1500</v>
      </c>
      <c r="F929" s="10">
        <f>Table4[[#This Row],[price per unit]]*Table4[[#This Row],[Sales in unit]]</f>
        <v>1500</v>
      </c>
      <c r="G929" t="str">
        <f>TEXT(Table4[[#This Row],[Date]],"dddd")</f>
        <v>Sunday</v>
      </c>
    </row>
    <row r="930" spans="1:7" x14ac:dyDescent="0.3">
      <c r="A930" s="4">
        <v>44297</v>
      </c>
      <c r="B930" t="s">
        <v>35</v>
      </c>
      <c r="C930" t="s">
        <v>38</v>
      </c>
      <c r="D930">
        <v>0</v>
      </c>
      <c r="E930" s="10">
        <f>VLOOKUP(B930,Table2[[SKU]:[Avg Price]],4,0)</f>
        <v>1800</v>
      </c>
      <c r="F930" s="10">
        <f>Table4[[#This Row],[price per unit]]*Table4[[#This Row],[Sales in unit]]</f>
        <v>0</v>
      </c>
      <c r="G930" t="str">
        <f>TEXT(Table4[[#This Row],[Date]],"dddd")</f>
        <v>Sunday</v>
      </c>
    </row>
    <row r="931" spans="1:7" x14ac:dyDescent="0.3">
      <c r="A931" s="4">
        <v>44297</v>
      </c>
      <c r="B931" t="s">
        <v>36</v>
      </c>
      <c r="C931" t="s">
        <v>38</v>
      </c>
      <c r="D931">
        <v>0</v>
      </c>
      <c r="E931" s="10">
        <f>VLOOKUP(B931,Table2[[SKU]:[Avg Price]],4,0)</f>
        <v>1477</v>
      </c>
      <c r="F931" s="10">
        <f>Table4[[#This Row],[price per unit]]*Table4[[#This Row],[Sales in unit]]</f>
        <v>0</v>
      </c>
      <c r="G931" t="str">
        <f>TEXT(Table4[[#This Row],[Date]],"dddd")</f>
        <v>Sunday</v>
      </c>
    </row>
    <row r="932" spans="1:7" x14ac:dyDescent="0.3">
      <c r="A932" s="4">
        <v>44297</v>
      </c>
      <c r="B932" t="s">
        <v>5</v>
      </c>
      <c r="C932" t="s">
        <v>39</v>
      </c>
      <c r="D932">
        <v>23</v>
      </c>
      <c r="E932" s="10">
        <f>VLOOKUP(B932,Table2[[SKU]:[Avg Price]],4,0)</f>
        <v>210</v>
      </c>
      <c r="F932" s="10">
        <f>Table4[[#This Row],[price per unit]]*Table4[[#This Row],[Sales in unit]]</f>
        <v>4830</v>
      </c>
      <c r="G932" t="str">
        <f>TEXT(Table4[[#This Row],[Date]],"dddd")</f>
        <v>Sunday</v>
      </c>
    </row>
    <row r="933" spans="1:7" x14ac:dyDescent="0.3">
      <c r="A933" s="4">
        <v>44297</v>
      </c>
      <c r="B933" t="s">
        <v>6</v>
      </c>
      <c r="C933" t="s">
        <v>39</v>
      </c>
      <c r="D933">
        <v>13</v>
      </c>
      <c r="E933" s="10">
        <f>VLOOKUP(B933,Table2[[SKU]:[Avg Price]],4,0)</f>
        <v>199</v>
      </c>
      <c r="F933" s="10">
        <f>Table4[[#This Row],[price per unit]]*Table4[[#This Row],[Sales in unit]]</f>
        <v>2587</v>
      </c>
      <c r="G933" t="str">
        <f>TEXT(Table4[[#This Row],[Date]],"dddd")</f>
        <v>Sunday</v>
      </c>
    </row>
    <row r="934" spans="1:7" x14ac:dyDescent="0.3">
      <c r="A934" s="4">
        <v>44297</v>
      </c>
      <c r="B934" t="s">
        <v>7</v>
      </c>
      <c r="C934" t="s">
        <v>39</v>
      </c>
      <c r="D934">
        <v>8</v>
      </c>
      <c r="E934" s="10">
        <f>VLOOKUP(B934,Table2[[SKU]:[Avg Price]],4,0)</f>
        <v>322</v>
      </c>
      <c r="F934" s="10">
        <f>Table4[[#This Row],[price per unit]]*Table4[[#This Row],[Sales in unit]]</f>
        <v>2576</v>
      </c>
      <c r="G934" t="str">
        <f>TEXT(Table4[[#This Row],[Date]],"dddd")</f>
        <v>Sunday</v>
      </c>
    </row>
    <row r="935" spans="1:7" x14ac:dyDescent="0.3">
      <c r="A935" s="4">
        <v>44297</v>
      </c>
      <c r="B935" t="s">
        <v>8</v>
      </c>
      <c r="C935" t="s">
        <v>39</v>
      </c>
      <c r="D935">
        <v>5</v>
      </c>
      <c r="E935" s="10">
        <f>VLOOKUP(B935,Table2[[SKU]:[Avg Price]],4,0)</f>
        <v>161</v>
      </c>
      <c r="F935" s="10">
        <f>Table4[[#This Row],[price per unit]]*Table4[[#This Row],[Sales in unit]]</f>
        <v>805</v>
      </c>
      <c r="G935" t="str">
        <f>TEXT(Table4[[#This Row],[Date]],"dddd")</f>
        <v>Sunday</v>
      </c>
    </row>
    <row r="936" spans="1:7" x14ac:dyDescent="0.3">
      <c r="A936" s="4">
        <v>44297</v>
      </c>
      <c r="B936" t="s">
        <v>9</v>
      </c>
      <c r="C936" t="s">
        <v>39</v>
      </c>
      <c r="D936">
        <v>4</v>
      </c>
      <c r="E936" s="10">
        <f>VLOOKUP(B936,Table2[[SKU]:[Avg Price]],4,0)</f>
        <v>109</v>
      </c>
      <c r="F936" s="10">
        <f>Table4[[#This Row],[price per unit]]*Table4[[#This Row],[Sales in unit]]</f>
        <v>436</v>
      </c>
      <c r="G936" t="str">
        <f>TEXT(Table4[[#This Row],[Date]],"dddd")</f>
        <v>Sunday</v>
      </c>
    </row>
    <row r="937" spans="1:7" x14ac:dyDescent="0.3">
      <c r="A937" s="4">
        <v>44297</v>
      </c>
      <c r="B937" t="s">
        <v>10</v>
      </c>
      <c r="C937" t="s">
        <v>39</v>
      </c>
      <c r="D937">
        <v>3</v>
      </c>
      <c r="E937" s="10">
        <f>VLOOKUP(B937,Table2[[SKU]:[Avg Price]],4,0)</f>
        <v>122</v>
      </c>
      <c r="F937" s="10">
        <f>Table4[[#This Row],[price per unit]]*Table4[[#This Row],[Sales in unit]]</f>
        <v>366</v>
      </c>
      <c r="G937" t="str">
        <f>TEXT(Table4[[#This Row],[Date]],"dddd")</f>
        <v>Sunday</v>
      </c>
    </row>
    <row r="938" spans="1:7" x14ac:dyDescent="0.3">
      <c r="A938" s="4">
        <v>44297</v>
      </c>
      <c r="B938" t="s">
        <v>11</v>
      </c>
      <c r="C938" t="s">
        <v>39</v>
      </c>
      <c r="D938">
        <v>3</v>
      </c>
      <c r="E938" s="10">
        <f>VLOOKUP(B938,Table2[[SKU]:[Avg Price]],4,0)</f>
        <v>96</v>
      </c>
      <c r="F938" s="10">
        <f>Table4[[#This Row],[price per unit]]*Table4[[#This Row],[Sales in unit]]</f>
        <v>288</v>
      </c>
      <c r="G938" t="str">
        <f>TEXT(Table4[[#This Row],[Date]],"dddd")</f>
        <v>Sunday</v>
      </c>
    </row>
    <row r="939" spans="1:7" x14ac:dyDescent="0.3">
      <c r="A939" s="4">
        <v>44297</v>
      </c>
      <c r="B939" t="s">
        <v>12</v>
      </c>
      <c r="C939" t="s">
        <v>39</v>
      </c>
      <c r="D939">
        <v>0</v>
      </c>
      <c r="E939" s="10">
        <f>VLOOKUP(B939,Table2[[SKU]:[Avg Price]],4,0)</f>
        <v>73</v>
      </c>
      <c r="F939" s="10">
        <f>Table4[[#This Row],[price per unit]]*Table4[[#This Row],[Sales in unit]]</f>
        <v>0</v>
      </c>
      <c r="G939" t="str">
        <f>TEXT(Table4[[#This Row],[Date]],"dddd")</f>
        <v>Sunday</v>
      </c>
    </row>
    <row r="940" spans="1:7" x14ac:dyDescent="0.3">
      <c r="A940" s="4">
        <v>44297</v>
      </c>
      <c r="B940" t="s">
        <v>14</v>
      </c>
      <c r="C940" t="s">
        <v>39</v>
      </c>
      <c r="D940">
        <v>1</v>
      </c>
      <c r="E940" s="10">
        <f>VLOOKUP(B940,Table2[[SKU]:[Avg Price]],4,0)</f>
        <v>225</v>
      </c>
      <c r="F940" s="10">
        <f>Table4[[#This Row],[price per unit]]*Table4[[#This Row],[Sales in unit]]</f>
        <v>225</v>
      </c>
      <c r="G940" t="str">
        <f>TEXT(Table4[[#This Row],[Date]],"dddd")</f>
        <v>Sunday</v>
      </c>
    </row>
    <row r="941" spans="1:7" x14ac:dyDescent="0.3">
      <c r="A941" s="4">
        <v>44297</v>
      </c>
      <c r="B941" t="s">
        <v>16</v>
      </c>
      <c r="C941" t="s">
        <v>39</v>
      </c>
      <c r="D941">
        <v>0</v>
      </c>
      <c r="E941" s="10">
        <f>VLOOKUP(B941,Table2[[SKU]:[Avg Price]],4,0)</f>
        <v>559</v>
      </c>
      <c r="F941" s="10">
        <f>Table4[[#This Row],[price per unit]]*Table4[[#This Row],[Sales in unit]]</f>
        <v>0</v>
      </c>
      <c r="G941" t="str">
        <f>TEXT(Table4[[#This Row],[Date]],"dddd")</f>
        <v>Sunday</v>
      </c>
    </row>
    <row r="942" spans="1:7" x14ac:dyDescent="0.3">
      <c r="A942" s="4">
        <v>44297</v>
      </c>
      <c r="B942" t="s">
        <v>17</v>
      </c>
      <c r="C942" t="s">
        <v>39</v>
      </c>
      <c r="D942">
        <v>9</v>
      </c>
      <c r="E942" s="10">
        <f>VLOOKUP(B942,Table2[[SKU]:[Avg Price]],4,0)</f>
        <v>3199</v>
      </c>
      <c r="F942" s="10">
        <f>Table4[[#This Row],[price per unit]]*Table4[[#This Row],[Sales in unit]]</f>
        <v>28791</v>
      </c>
      <c r="G942" t="str">
        <f>TEXT(Table4[[#This Row],[Date]],"dddd")</f>
        <v>Sunday</v>
      </c>
    </row>
    <row r="943" spans="1:7" x14ac:dyDescent="0.3">
      <c r="A943" s="4">
        <v>44297</v>
      </c>
      <c r="B943" t="s">
        <v>18</v>
      </c>
      <c r="C943" t="s">
        <v>39</v>
      </c>
      <c r="D943">
        <v>13</v>
      </c>
      <c r="E943" s="10">
        <f>VLOOKUP(B943,Table2[[SKU]:[Avg Price]],4,0)</f>
        <v>371</v>
      </c>
      <c r="F943" s="10">
        <f>Table4[[#This Row],[price per unit]]*Table4[[#This Row],[Sales in unit]]</f>
        <v>4823</v>
      </c>
      <c r="G943" t="str">
        <f>TEXT(Table4[[#This Row],[Date]],"dddd")</f>
        <v>Sunday</v>
      </c>
    </row>
    <row r="944" spans="1:7" x14ac:dyDescent="0.3">
      <c r="A944" s="4">
        <v>44297</v>
      </c>
      <c r="B944" t="s">
        <v>19</v>
      </c>
      <c r="C944" t="s">
        <v>39</v>
      </c>
      <c r="D944">
        <v>1</v>
      </c>
      <c r="E944" s="10">
        <f>VLOOKUP(B944,Table2[[SKU]:[Avg Price]],4,0)</f>
        <v>2300</v>
      </c>
      <c r="F944" s="10">
        <f>Table4[[#This Row],[price per unit]]*Table4[[#This Row],[Sales in unit]]</f>
        <v>2300</v>
      </c>
      <c r="G944" t="str">
        <f>TEXT(Table4[[#This Row],[Date]],"dddd")</f>
        <v>Sunday</v>
      </c>
    </row>
    <row r="945" spans="1:7" x14ac:dyDescent="0.3">
      <c r="A945" s="4">
        <v>44297</v>
      </c>
      <c r="B945" t="s">
        <v>20</v>
      </c>
      <c r="C945" t="s">
        <v>39</v>
      </c>
      <c r="D945">
        <v>4</v>
      </c>
      <c r="E945" s="10">
        <f>VLOOKUP(B945,Table2[[SKU]:[Avg Price]],4,0)</f>
        <v>499</v>
      </c>
      <c r="F945" s="10">
        <f>Table4[[#This Row],[price per unit]]*Table4[[#This Row],[Sales in unit]]</f>
        <v>1996</v>
      </c>
      <c r="G945" t="str">
        <f>TEXT(Table4[[#This Row],[Date]],"dddd")</f>
        <v>Sunday</v>
      </c>
    </row>
    <row r="946" spans="1:7" x14ac:dyDescent="0.3">
      <c r="A946" s="4">
        <v>44297</v>
      </c>
      <c r="B946" t="s">
        <v>21</v>
      </c>
      <c r="C946" t="s">
        <v>39</v>
      </c>
      <c r="D946">
        <v>3</v>
      </c>
      <c r="E946" s="10">
        <f>VLOOKUP(B946,Table2[[SKU]:[Avg Price]],4,0)</f>
        <v>299</v>
      </c>
      <c r="F946" s="10">
        <f>Table4[[#This Row],[price per unit]]*Table4[[#This Row],[Sales in unit]]</f>
        <v>897</v>
      </c>
      <c r="G946" t="str">
        <f>TEXT(Table4[[#This Row],[Date]],"dddd")</f>
        <v>Sunday</v>
      </c>
    </row>
    <row r="947" spans="1:7" x14ac:dyDescent="0.3">
      <c r="A947" s="4">
        <v>44297</v>
      </c>
      <c r="B947" t="s">
        <v>22</v>
      </c>
      <c r="C947" t="s">
        <v>39</v>
      </c>
      <c r="D947">
        <v>3</v>
      </c>
      <c r="E947" s="10">
        <f>VLOOKUP(B947,Table2[[SKU]:[Avg Price]],4,0)</f>
        <v>901</v>
      </c>
      <c r="F947" s="10">
        <f>Table4[[#This Row],[price per unit]]*Table4[[#This Row],[Sales in unit]]</f>
        <v>2703</v>
      </c>
      <c r="G947" t="str">
        <f>TEXT(Table4[[#This Row],[Date]],"dddd")</f>
        <v>Sunday</v>
      </c>
    </row>
    <row r="948" spans="1:7" x14ac:dyDescent="0.3">
      <c r="A948" s="4">
        <v>44297</v>
      </c>
      <c r="B948" t="s">
        <v>23</v>
      </c>
      <c r="C948" t="s">
        <v>39</v>
      </c>
      <c r="D948">
        <v>2</v>
      </c>
      <c r="E948" s="10">
        <f>VLOOKUP(B948,Table2[[SKU]:[Avg Price]],4,0)</f>
        <v>929</v>
      </c>
      <c r="F948" s="10">
        <f>Table4[[#This Row],[price per unit]]*Table4[[#This Row],[Sales in unit]]</f>
        <v>1858</v>
      </c>
      <c r="G948" t="str">
        <f>TEXT(Table4[[#This Row],[Date]],"dddd")</f>
        <v>Sunday</v>
      </c>
    </row>
    <row r="949" spans="1:7" x14ac:dyDescent="0.3">
      <c r="A949" s="4">
        <v>44297</v>
      </c>
      <c r="B949" t="s">
        <v>24</v>
      </c>
      <c r="C949" t="s">
        <v>39</v>
      </c>
      <c r="D949">
        <v>0</v>
      </c>
      <c r="E949" s="10">
        <f>VLOOKUP(B949,Table2[[SKU]:[Avg Price]],4,0)</f>
        <v>1030</v>
      </c>
      <c r="F949" s="10">
        <f>Table4[[#This Row],[price per unit]]*Table4[[#This Row],[Sales in unit]]</f>
        <v>0</v>
      </c>
      <c r="G949" t="str">
        <f>TEXT(Table4[[#This Row],[Date]],"dddd")</f>
        <v>Sunday</v>
      </c>
    </row>
    <row r="950" spans="1:7" x14ac:dyDescent="0.3">
      <c r="A950" s="4">
        <v>44297</v>
      </c>
      <c r="B950" t="s">
        <v>25</v>
      </c>
      <c r="C950" t="s">
        <v>39</v>
      </c>
      <c r="D950">
        <v>0</v>
      </c>
      <c r="E950" s="10">
        <f>VLOOKUP(B950,Table2[[SKU]:[Avg Price]],4,0)</f>
        <v>1222</v>
      </c>
      <c r="F950" s="10">
        <f>Table4[[#This Row],[price per unit]]*Table4[[#This Row],[Sales in unit]]</f>
        <v>0</v>
      </c>
      <c r="G950" t="str">
        <f>TEXT(Table4[[#This Row],[Date]],"dddd")</f>
        <v>Sunday</v>
      </c>
    </row>
    <row r="951" spans="1:7" x14ac:dyDescent="0.3">
      <c r="A951" s="4">
        <v>44297</v>
      </c>
      <c r="B951" t="s">
        <v>26</v>
      </c>
      <c r="C951" t="s">
        <v>39</v>
      </c>
      <c r="D951">
        <v>0</v>
      </c>
      <c r="E951" s="10">
        <f>VLOOKUP(B951,Table2[[SKU]:[Avg Price]],4,0)</f>
        <v>649</v>
      </c>
      <c r="F951" s="10">
        <f>Table4[[#This Row],[price per unit]]*Table4[[#This Row],[Sales in unit]]</f>
        <v>0</v>
      </c>
      <c r="G951" t="str">
        <f>TEXT(Table4[[#This Row],[Date]],"dddd")</f>
        <v>Sunday</v>
      </c>
    </row>
    <row r="952" spans="1:7" x14ac:dyDescent="0.3">
      <c r="A952" s="4">
        <v>44297</v>
      </c>
      <c r="B952" t="s">
        <v>27</v>
      </c>
      <c r="C952" t="s">
        <v>39</v>
      </c>
      <c r="D952">
        <v>20</v>
      </c>
      <c r="E952" s="10">
        <f>VLOOKUP(B952,Table2[[SKU]:[Avg Price]],4,0)</f>
        <v>1800</v>
      </c>
      <c r="F952" s="10">
        <f>Table4[[#This Row],[price per unit]]*Table4[[#This Row],[Sales in unit]]</f>
        <v>36000</v>
      </c>
      <c r="G952" t="str">
        <f>TEXT(Table4[[#This Row],[Date]],"dddd")</f>
        <v>Sunday</v>
      </c>
    </row>
    <row r="953" spans="1:7" x14ac:dyDescent="0.3">
      <c r="A953" s="4">
        <v>44297</v>
      </c>
      <c r="B953" t="s">
        <v>28</v>
      </c>
      <c r="C953" t="s">
        <v>39</v>
      </c>
      <c r="D953">
        <v>8</v>
      </c>
      <c r="E953" s="10">
        <f>VLOOKUP(B953,Table2[[SKU]:[Avg Price]],4,0)</f>
        <v>345</v>
      </c>
      <c r="F953" s="10">
        <f>Table4[[#This Row],[price per unit]]*Table4[[#This Row],[Sales in unit]]</f>
        <v>2760</v>
      </c>
      <c r="G953" t="str">
        <f>TEXT(Table4[[#This Row],[Date]],"dddd")</f>
        <v>Sunday</v>
      </c>
    </row>
    <row r="954" spans="1:7" x14ac:dyDescent="0.3">
      <c r="A954" s="4">
        <v>44297</v>
      </c>
      <c r="B954" t="s">
        <v>29</v>
      </c>
      <c r="C954" t="s">
        <v>39</v>
      </c>
      <c r="D954">
        <v>6</v>
      </c>
      <c r="E954" s="10">
        <f>VLOOKUP(B954,Table2[[SKU]:[Avg Price]],4,0)</f>
        <v>350</v>
      </c>
      <c r="F954" s="10">
        <f>Table4[[#This Row],[price per unit]]*Table4[[#This Row],[Sales in unit]]</f>
        <v>2100</v>
      </c>
      <c r="G954" t="str">
        <f>TEXT(Table4[[#This Row],[Date]],"dddd")</f>
        <v>Sunday</v>
      </c>
    </row>
    <row r="955" spans="1:7" x14ac:dyDescent="0.3">
      <c r="A955" s="4">
        <v>44297</v>
      </c>
      <c r="B955" t="s">
        <v>30</v>
      </c>
      <c r="C955" t="s">
        <v>39</v>
      </c>
      <c r="D955">
        <v>5</v>
      </c>
      <c r="E955" s="10">
        <f>VLOOKUP(B955,Table2[[SKU]:[Avg Price]],4,0)</f>
        <v>1575</v>
      </c>
      <c r="F955" s="10">
        <f>Table4[[#This Row],[price per unit]]*Table4[[#This Row],[Sales in unit]]</f>
        <v>7875</v>
      </c>
      <c r="G955" t="str">
        <f>TEXT(Table4[[#This Row],[Date]],"dddd")</f>
        <v>Sunday</v>
      </c>
    </row>
    <row r="956" spans="1:7" x14ac:dyDescent="0.3">
      <c r="A956" s="4">
        <v>44297</v>
      </c>
      <c r="B956" t="s">
        <v>31</v>
      </c>
      <c r="C956" t="s">
        <v>39</v>
      </c>
      <c r="D956">
        <v>2</v>
      </c>
      <c r="E956" s="10">
        <f>VLOOKUP(B956,Table2[[SKU]:[Avg Price]],4,0)</f>
        <v>1045</v>
      </c>
      <c r="F956" s="10">
        <f>Table4[[#This Row],[price per unit]]*Table4[[#This Row],[Sales in unit]]</f>
        <v>2090</v>
      </c>
      <c r="G956" t="str">
        <f>TEXT(Table4[[#This Row],[Date]],"dddd")</f>
        <v>Sunday</v>
      </c>
    </row>
    <row r="957" spans="1:7" x14ac:dyDescent="0.3">
      <c r="A957" s="4">
        <v>44297</v>
      </c>
      <c r="B957" t="s">
        <v>32</v>
      </c>
      <c r="C957" t="s">
        <v>39</v>
      </c>
      <c r="D957">
        <v>0</v>
      </c>
      <c r="E957" s="10">
        <f>VLOOKUP(B957,Table2[[SKU]:[Avg Price]],4,0)</f>
        <v>1186</v>
      </c>
      <c r="F957" s="10">
        <f>Table4[[#This Row],[price per unit]]*Table4[[#This Row],[Sales in unit]]</f>
        <v>0</v>
      </c>
      <c r="G957" t="str">
        <f>TEXT(Table4[[#This Row],[Date]],"dddd")</f>
        <v>Sunday</v>
      </c>
    </row>
    <row r="958" spans="1:7" x14ac:dyDescent="0.3">
      <c r="A958" s="4">
        <v>44297</v>
      </c>
      <c r="B958" t="s">
        <v>33</v>
      </c>
      <c r="C958" t="s">
        <v>39</v>
      </c>
      <c r="D958">
        <v>0</v>
      </c>
      <c r="E958" s="10">
        <f>VLOOKUP(B958,Table2[[SKU]:[Avg Price]],4,0)</f>
        <v>374</v>
      </c>
      <c r="F958" s="10">
        <f>Table4[[#This Row],[price per unit]]*Table4[[#This Row],[Sales in unit]]</f>
        <v>0</v>
      </c>
      <c r="G958" t="str">
        <f>TEXT(Table4[[#This Row],[Date]],"dddd")</f>
        <v>Sunday</v>
      </c>
    </row>
    <row r="959" spans="1:7" x14ac:dyDescent="0.3">
      <c r="A959" s="4">
        <v>44297</v>
      </c>
      <c r="B959" t="s">
        <v>34</v>
      </c>
      <c r="C959" t="s">
        <v>39</v>
      </c>
      <c r="D959">
        <v>0</v>
      </c>
      <c r="E959" s="10">
        <f>VLOOKUP(B959,Table2[[SKU]:[Avg Price]],4,0)</f>
        <v>1500</v>
      </c>
      <c r="F959" s="10">
        <f>Table4[[#This Row],[price per unit]]*Table4[[#This Row],[Sales in unit]]</f>
        <v>0</v>
      </c>
      <c r="G959" t="str">
        <f>TEXT(Table4[[#This Row],[Date]],"dddd")</f>
        <v>Sunday</v>
      </c>
    </row>
    <row r="960" spans="1:7" x14ac:dyDescent="0.3">
      <c r="A960" s="4">
        <v>44297</v>
      </c>
      <c r="B960" t="s">
        <v>35</v>
      </c>
      <c r="C960" t="s">
        <v>39</v>
      </c>
      <c r="D960">
        <v>0</v>
      </c>
      <c r="E960" s="10">
        <f>VLOOKUP(B960,Table2[[SKU]:[Avg Price]],4,0)</f>
        <v>1800</v>
      </c>
      <c r="F960" s="10">
        <f>Table4[[#This Row],[price per unit]]*Table4[[#This Row],[Sales in unit]]</f>
        <v>0</v>
      </c>
      <c r="G960" t="str">
        <f>TEXT(Table4[[#This Row],[Date]],"dddd")</f>
        <v>Sunday</v>
      </c>
    </row>
    <row r="961" spans="1:7" x14ac:dyDescent="0.3">
      <c r="A961" s="4">
        <v>44297</v>
      </c>
      <c r="B961" t="s">
        <v>36</v>
      </c>
      <c r="C961" t="s">
        <v>39</v>
      </c>
      <c r="D961">
        <v>0</v>
      </c>
      <c r="E961" s="10">
        <f>VLOOKUP(B961,Table2[[SKU]:[Avg Price]],4,0)</f>
        <v>1477</v>
      </c>
      <c r="F961" s="10">
        <f>Table4[[#This Row],[price per unit]]*Table4[[#This Row],[Sales in unit]]</f>
        <v>0</v>
      </c>
      <c r="G961" t="str">
        <f>TEXT(Table4[[#This Row],[Date]],"dddd")</f>
        <v>Sunday</v>
      </c>
    </row>
    <row r="962" spans="1:7" x14ac:dyDescent="0.3">
      <c r="A962" s="4">
        <v>44297</v>
      </c>
      <c r="B962" t="s">
        <v>5</v>
      </c>
      <c r="C962" t="s">
        <v>40</v>
      </c>
      <c r="D962">
        <v>11</v>
      </c>
      <c r="E962" s="10">
        <f>VLOOKUP(B962,Table2[[SKU]:[Avg Price]],4,0)</f>
        <v>210</v>
      </c>
      <c r="F962" s="10">
        <f>Table4[[#This Row],[price per unit]]*Table4[[#This Row],[Sales in unit]]</f>
        <v>2310</v>
      </c>
      <c r="G962" t="str">
        <f>TEXT(Table4[[#This Row],[Date]],"dddd")</f>
        <v>Sunday</v>
      </c>
    </row>
    <row r="963" spans="1:7" x14ac:dyDescent="0.3">
      <c r="A963" s="4">
        <v>44297</v>
      </c>
      <c r="B963" t="s">
        <v>6</v>
      </c>
      <c r="C963" t="s">
        <v>40</v>
      </c>
      <c r="D963">
        <v>6</v>
      </c>
      <c r="E963" s="10">
        <f>VLOOKUP(B963,Table2[[SKU]:[Avg Price]],4,0)</f>
        <v>199</v>
      </c>
      <c r="F963" s="10">
        <f>Table4[[#This Row],[price per unit]]*Table4[[#This Row],[Sales in unit]]</f>
        <v>1194</v>
      </c>
      <c r="G963" t="str">
        <f>TEXT(Table4[[#This Row],[Date]],"dddd")</f>
        <v>Sunday</v>
      </c>
    </row>
    <row r="964" spans="1:7" x14ac:dyDescent="0.3">
      <c r="A964" s="4">
        <v>44297</v>
      </c>
      <c r="B964" t="s">
        <v>7</v>
      </c>
      <c r="C964" t="s">
        <v>40</v>
      </c>
      <c r="D964">
        <v>5</v>
      </c>
      <c r="E964" s="10">
        <f>VLOOKUP(B964,Table2[[SKU]:[Avg Price]],4,0)</f>
        <v>322</v>
      </c>
      <c r="F964" s="10">
        <f>Table4[[#This Row],[price per unit]]*Table4[[#This Row],[Sales in unit]]</f>
        <v>1610</v>
      </c>
      <c r="G964" t="str">
        <f>TEXT(Table4[[#This Row],[Date]],"dddd")</f>
        <v>Sunday</v>
      </c>
    </row>
    <row r="965" spans="1:7" x14ac:dyDescent="0.3">
      <c r="A965" s="4">
        <v>44297</v>
      </c>
      <c r="B965" t="s">
        <v>8</v>
      </c>
      <c r="C965" t="s">
        <v>40</v>
      </c>
      <c r="D965">
        <v>3</v>
      </c>
      <c r="E965" s="10">
        <f>VLOOKUP(B965,Table2[[SKU]:[Avg Price]],4,0)</f>
        <v>161</v>
      </c>
      <c r="F965" s="10">
        <f>Table4[[#This Row],[price per unit]]*Table4[[#This Row],[Sales in unit]]</f>
        <v>483</v>
      </c>
      <c r="G965" t="str">
        <f>TEXT(Table4[[#This Row],[Date]],"dddd")</f>
        <v>Sunday</v>
      </c>
    </row>
    <row r="966" spans="1:7" x14ac:dyDescent="0.3">
      <c r="A966" s="4">
        <v>44297</v>
      </c>
      <c r="B966" t="s">
        <v>9</v>
      </c>
      <c r="C966" t="s">
        <v>40</v>
      </c>
      <c r="D966">
        <v>3</v>
      </c>
      <c r="E966" s="10">
        <f>VLOOKUP(B966,Table2[[SKU]:[Avg Price]],4,0)</f>
        <v>109</v>
      </c>
      <c r="F966" s="10">
        <f>Table4[[#This Row],[price per unit]]*Table4[[#This Row],[Sales in unit]]</f>
        <v>327</v>
      </c>
      <c r="G966" t="str">
        <f>TEXT(Table4[[#This Row],[Date]],"dddd")</f>
        <v>Sunday</v>
      </c>
    </row>
    <row r="967" spans="1:7" x14ac:dyDescent="0.3">
      <c r="A967" s="4">
        <v>44297</v>
      </c>
      <c r="B967" t="s">
        <v>10</v>
      </c>
      <c r="C967" t="s">
        <v>40</v>
      </c>
      <c r="D967">
        <v>2</v>
      </c>
      <c r="E967" s="10">
        <f>VLOOKUP(B967,Table2[[SKU]:[Avg Price]],4,0)</f>
        <v>122</v>
      </c>
      <c r="F967" s="10">
        <f>Table4[[#This Row],[price per unit]]*Table4[[#This Row],[Sales in unit]]</f>
        <v>244</v>
      </c>
      <c r="G967" t="str">
        <f>TEXT(Table4[[#This Row],[Date]],"dddd")</f>
        <v>Sunday</v>
      </c>
    </row>
    <row r="968" spans="1:7" x14ac:dyDescent="0.3">
      <c r="A968" s="4">
        <v>44297</v>
      </c>
      <c r="B968" t="s">
        <v>11</v>
      </c>
      <c r="C968" t="s">
        <v>40</v>
      </c>
      <c r="D968">
        <v>2</v>
      </c>
      <c r="E968" s="10">
        <f>VLOOKUP(B968,Table2[[SKU]:[Avg Price]],4,0)</f>
        <v>96</v>
      </c>
      <c r="F968" s="10">
        <f>Table4[[#This Row],[price per unit]]*Table4[[#This Row],[Sales in unit]]</f>
        <v>192</v>
      </c>
      <c r="G968" t="str">
        <f>TEXT(Table4[[#This Row],[Date]],"dddd")</f>
        <v>Sunday</v>
      </c>
    </row>
    <row r="969" spans="1:7" x14ac:dyDescent="0.3">
      <c r="A969" s="4">
        <v>44297</v>
      </c>
      <c r="B969" t="s">
        <v>12</v>
      </c>
      <c r="C969" t="s">
        <v>40</v>
      </c>
      <c r="D969">
        <v>0</v>
      </c>
      <c r="E969" s="10">
        <f>VLOOKUP(B969,Table2[[SKU]:[Avg Price]],4,0)</f>
        <v>73</v>
      </c>
      <c r="F969" s="10">
        <f>Table4[[#This Row],[price per unit]]*Table4[[#This Row],[Sales in unit]]</f>
        <v>0</v>
      </c>
      <c r="G969" t="str">
        <f>TEXT(Table4[[#This Row],[Date]],"dddd")</f>
        <v>Sunday</v>
      </c>
    </row>
    <row r="970" spans="1:7" x14ac:dyDescent="0.3">
      <c r="A970" s="4">
        <v>44297</v>
      </c>
      <c r="B970" t="s">
        <v>14</v>
      </c>
      <c r="C970" t="s">
        <v>40</v>
      </c>
      <c r="D970">
        <v>2</v>
      </c>
      <c r="E970" s="10">
        <f>VLOOKUP(B970,Table2[[SKU]:[Avg Price]],4,0)</f>
        <v>225</v>
      </c>
      <c r="F970" s="10">
        <f>Table4[[#This Row],[price per unit]]*Table4[[#This Row],[Sales in unit]]</f>
        <v>450</v>
      </c>
      <c r="G970" t="str">
        <f>TEXT(Table4[[#This Row],[Date]],"dddd")</f>
        <v>Sunday</v>
      </c>
    </row>
    <row r="971" spans="1:7" x14ac:dyDescent="0.3">
      <c r="A971" s="4">
        <v>44297</v>
      </c>
      <c r="B971" t="s">
        <v>16</v>
      </c>
      <c r="C971" t="s">
        <v>40</v>
      </c>
      <c r="D971">
        <v>2</v>
      </c>
      <c r="E971" s="10">
        <f>VLOOKUP(B971,Table2[[SKU]:[Avg Price]],4,0)</f>
        <v>559</v>
      </c>
      <c r="F971" s="10">
        <f>Table4[[#This Row],[price per unit]]*Table4[[#This Row],[Sales in unit]]</f>
        <v>1118</v>
      </c>
      <c r="G971" t="str">
        <f>TEXT(Table4[[#This Row],[Date]],"dddd")</f>
        <v>Sunday</v>
      </c>
    </row>
    <row r="972" spans="1:7" x14ac:dyDescent="0.3">
      <c r="A972" s="4">
        <v>44297</v>
      </c>
      <c r="B972" t="s">
        <v>17</v>
      </c>
      <c r="C972" t="s">
        <v>40</v>
      </c>
      <c r="D972">
        <v>21</v>
      </c>
      <c r="E972" s="10">
        <f>VLOOKUP(B972,Table2[[SKU]:[Avg Price]],4,0)</f>
        <v>3199</v>
      </c>
      <c r="F972" s="10">
        <f>Table4[[#This Row],[price per unit]]*Table4[[#This Row],[Sales in unit]]</f>
        <v>67179</v>
      </c>
      <c r="G972" t="str">
        <f>TEXT(Table4[[#This Row],[Date]],"dddd")</f>
        <v>Sunday</v>
      </c>
    </row>
    <row r="973" spans="1:7" x14ac:dyDescent="0.3">
      <c r="A973" s="4">
        <v>44297</v>
      </c>
      <c r="B973" t="s">
        <v>18</v>
      </c>
      <c r="C973" t="s">
        <v>40</v>
      </c>
      <c r="D973">
        <v>1</v>
      </c>
      <c r="E973" s="10">
        <f>VLOOKUP(B973,Table2[[SKU]:[Avg Price]],4,0)</f>
        <v>371</v>
      </c>
      <c r="F973" s="10">
        <f>Table4[[#This Row],[price per unit]]*Table4[[#This Row],[Sales in unit]]</f>
        <v>371</v>
      </c>
      <c r="G973" t="str">
        <f>TEXT(Table4[[#This Row],[Date]],"dddd")</f>
        <v>Sunday</v>
      </c>
    </row>
    <row r="974" spans="1:7" x14ac:dyDescent="0.3">
      <c r="A974" s="4">
        <v>44297</v>
      </c>
      <c r="B974" t="s">
        <v>19</v>
      </c>
      <c r="C974" t="s">
        <v>40</v>
      </c>
      <c r="D974">
        <v>10</v>
      </c>
      <c r="E974" s="10">
        <f>VLOOKUP(B974,Table2[[SKU]:[Avg Price]],4,0)</f>
        <v>2300</v>
      </c>
      <c r="F974" s="10">
        <f>Table4[[#This Row],[price per unit]]*Table4[[#This Row],[Sales in unit]]</f>
        <v>23000</v>
      </c>
      <c r="G974" t="str">
        <f>TEXT(Table4[[#This Row],[Date]],"dddd")</f>
        <v>Sunday</v>
      </c>
    </row>
    <row r="975" spans="1:7" x14ac:dyDescent="0.3">
      <c r="A975" s="4">
        <v>44297</v>
      </c>
      <c r="B975" t="s">
        <v>20</v>
      </c>
      <c r="C975" t="s">
        <v>40</v>
      </c>
      <c r="D975">
        <v>5</v>
      </c>
      <c r="E975" s="10">
        <f>VLOOKUP(B975,Table2[[SKU]:[Avg Price]],4,0)</f>
        <v>499</v>
      </c>
      <c r="F975" s="10">
        <f>Table4[[#This Row],[price per unit]]*Table4[[#This Row],[Sales in unit]]</f>
        <v>2495</v>
      </c>
      <c r="G975" t="str">
        <f>TEXT(Table4[[#This Row],[Date]],"dddd")</f>
        <v>Sunday</v>
      </c>
    </row>
    <row r="976" spans="1:7" x14ac:dyDescent="0.3">
      <c r="A976" s="4">
        <v>44297</v>
      </c>
      <c r="B976" t="s">
        <v>21</v>
      </c>
      <c r="C976" t="s">
        <v>40</v>
      </c>
      <c r="D976">
        <v>3</v>
      </c>
      <c r="E976" s="10">
        <f>VLOOKUP(B976,Table2[[SKU]:[Avg Price]],4,0)</f>
        <v>299</v>
      </c>
      <c r="F976" s="10">
        <f>Table4[[#This Row],[price per unit]]*Table4[[#This Row],[Sales in unit]]</f>
        <v>897</v>
      </c>
      <c r="G976" t="str">
        <f>TEXT(Table4[[#This Row],[Date]],"dddd")</f>
        <v>Sunday</v>
      </c>
    </row>
    <row r="977" spans="1:7" x14ac:dyDescent="0.3">
      <c r="A977" s="4">
        <v>44297</v>
      </c>
      <c r="B977" t="s">
        <v>22</v>
      </c>
      <c r="C977" t="s">
        <v>40</v>
      </c>
      <c r="D977">
        <v>1</v>
      </c>
      <c r="E977" s="10">
        <f>VLOOKUP(B977,Table2[[SKU]:[Avg Price]],4,0)</f>
        <v>901</v>
      </c>
      <c r="F977" s="10">
        <f>Table4[[#This Row],[price per unit]]*Table4[[#This Row],[Sales in unit]]</f>
        <v>901</v>
      </c>
      <c r="G977" t="str">
        <f>TEXT(Table4[[#This Row],[Date]],"dddd")</f>
        <v>Sunday</v>
      </c>
    </row>
    <row r="978" spans="1:7" x14ac:dyDescent="0.3">
      <c r="A978" s="4">
        <v>44297</v>
      </c>
      <c r="B978" t="s">
        <v>23</v>
      </c>
      <c r="C978" t="s">
        <v>40</v>
      </c>
      <c r="D978">
        <v>3</v>
      </c>
      <c r="E978" s="10">
        <f>VLOOKUP(B978,Table2[[SKU]:[Avg Price]],4,0)</f>
        <v>929</v>
      </c>
      <c r="F978" s="10">
        <f>Table4[[#This Row],[price per unit]]*Table4[[#This Row],[Sales in unit]]</f>
        <v>2787</v>
      </c>
      <c r="G978" t="str">
        <f>TEXT(Table4[[#This Row],[Date]],"dddd")</f>
        <v>Sunday</v>
      </c>
    </row>
    <row r="979" spans="1:7" x14ac:dyDescent="0.3">
      <c r="A979" s="4">
        <v>44297</v>
      </c>
      <c r="B979" t="s">
        <v>24</v>
      </c>
      <c r="C979" t="s">
        <v>40</v>
      </c>
      <c r="D979">
        <v>1</v>
      </c>
      <c r="E979" s="10">
        <f>VLOOKUP(B979,Table2[[SKU]:[Avg Price]],4,0)</f>
        <v>1030</v>
      </c>
      <c r="F979" s="10">
        <f>Table4[[#This Row],[price per unit]]*Table4[[#This Row],[Sales in unit]]</f>
        <v>1030</v>
      </c>
      <c r="G979" t="str">
        <f>TEXT(Table4[[#This Row],[Date]],"dddd")</f>
        <v>Sunday</v>
      </c>
    </row>
    <row r="980" spans="1:7" x14ac:dyDescent="0.3">
      <c r="A980" s="4">
        <v>44297</v>
      </c>
      <c r="B980" t="s">
        <v>25</v>
      </c>
      <c r="C980" t="s">
        <v>40</v>
      </c>
      <c r="D980">
        <v>1</v>
      </c>
      <c r="E980" s="10">
        <f>VLOOKUP(B980,Table2[[SKU]:[Avg Price]],4,0)</f>
        <v>1222</v>
      </c>
      <c r="F980" s="10">
        <f>Table4[[#This Row],[price per unit]]*Table4[[#This Row],[Sales in unit]]</f>
        <v>1222</v>
      </c>
      <c r="G980" t="str">
        <f>TEXT(Table4[[#This Row],[Date]],"dddd")</f>
        <v>Sunday</v>
      </c>
    </row>
    <row r="981" spans="1:7" x14ac:dyDescent="0.3">
      <c r="A981" s="4">
        <v>44297</v>
      </c>
      <c r="B981" t="s">
        <v>26</v>
      </c>
      <c r="C981" t="s">
        <v>40</v>
      </c>
      <c r="D981">
        <v>2</v>
      </c>
      <c r="E981" s="10">
        <f>VLOOKUP(B981,Table2[[SKU]:[Avg Price]],4,0)</f>
        <v>649</v>
      </c>
      <c r="F981" s="10">
        <f>Table4[[#This Row],[price per unit]]*Table4[[#This Row],[Sales in unit]]</f>
        <v>1298</v>
      </c>
      <c r="G981" t="str">
        <f>TEXT(Table4[[#This Row],[Date]],"dddd")</f>
        <v>Sunday</v>
      </c>
    </row>
    <row r="982" spans="1:7" x14ac:dyDescent="0.3">
      <c r="A982" s="4">
        <v>44297</v>
      </c>
      <c r="B982" t="s">
        <v>27</v>
      </c>
      <c r="C982" t="s">
        <v>40</v>
      </c>
      <c r="D982">
        <v>12</v>
      </c>
      <c r="E982" s="10">
        <f>VLOOKUP(B982,Table2[[SKU]:[Avg Price]],4,0)</f>
        <v>1800</v>
      </c>
      <c r="F982" s="10">
        <f>Table4[[#This Row],[price per unit]]*Table4[[#This Row],[Sales in unit]]</f>
        <v>21600</v>
      </c>
      <c r="G982" t="str">
        <f>TEXT(Table4[[#This Row],[Date]],"dddd")</f>
        <v>Sunday</v>
      </c>
    </row>
    <row r="983" spans="1:7" x14ac:dyDescent="0.3">
      <c r="A983" s="4">
        <v>44297</v>
      </c>
      <c r="B983" t="s">
        <v>28</v>
      </c>
      <c r="C983" t="s">
        <v>40</v>
      </c>
      <c r="D983">
        <v>8</v>
      </c>
      <c r="E983" s="10">
        <f>VLOOKUP(B983,Table2[[SKU]:[Avg Price]],4,0)</f>
        <v>345</v>
      </c>
      <c r="F983" s="10">
        <f>Table4[[#This Row],[price per unit]]*Table4[[#This Row],[Sales in unit]]</f>
        <v>2760</v>
      </c>
      <c r="G983" t="str">
        <f>TEXT(Table4[[#This Row],[Date]],"dddd")</f>
        <v>Sunday</v>
      </c>
    </row>
    <row r="984" spans="1:7" x14ac:dyDescent="0.3">
      <c r="A984" s="4">
        <v>44297</v>
      </c>
      <c r="B984" t="s">
        <v>29</v>
      </c>
      <c r="C984" t="s">
        <v>40</v>
      </c>
      <c r="D984">
        <v>4</v>
      </c>
      <c r="E984" s="10">
        <f>VLOOKUP(B984,Table2[[SKU]:[Avg Price]],4,0)</f>
        <v>350</v>
      </c>
      <c r="F984" s="10">
        <f>Table4[[#This Row],[price per unit]]*Table4[[#This Row],[Sales in unit]]</f>
        <v>1400</v>
      </c>
      <c r="G984" t="str">
        <f>TEXT(Table4[[#This Row],[Date]],"dddd")</f>
        <v>Sunday</v>
      </c>
    </row>
    <row r="985" spans="1:7" x14ac:dyDescent="0.3">
      <c r="A985" s="4">
        <v>44297</v>
      </c>
      <c r="B985" t="s">
        <v>30</v>
      </c>
      <c r="C985" t="s">
        <v>40</v>
      </c>
      <c r="D985">
        <v>3</v>
      </c>
      <c r="E985" s="10">
        <f>VLOOKUP(B985,Table2[[SKU]:[Avg Price]],4,0)</f>
        <v>1575</v>
      </c>
      <c r="F985" s="10">
        <f>Table4[[#This Row],[price per unit]]*Table4[[#This Row],[Sales in unit]]</f>
        <v>4725</v>
      </c>
      <c r="G985" t="str">
        <f>TEXT(Table4[[#This Row],[Date]],"dddd")</f>
        <v>Sunday</v>
      </c>
    </row>
    <row r="986" spans="1:7" x14ac:dyDescent="0.3">
      <c r="A986" s="4">
        <v>44297</v>
      </c>
      <c r="B986" t="s">
        <v>31</v>
      </c>
      <c r="C986" t="s">
        <v>40</v>
      </c>
      <c r="D986">
        <v>5</v>
      </c>
      <c r="E986" s="10">
        <f>VLOOKUP(B986,Table2[[SKU]:[Avg Price]],4,0)</f>
        <v>1045</v>
      </c>
      <c r="F986" s="10">
        <f>Table4[[#This Row],[price per unit]]*Table4[[#This Row],[Sales in unit]]</f>
        <v>5225</v>
      </c>
      <c r="G986" t="str">
        <f>TEXT(Table4[[#This Row],[Date]],"dddd")</f>
        <v>Sunday</v>
      </c>
    </row>
    <row r="987" spans="1:7" x14ac:dyDescent="0.3">
      <c r="A987" s="4">
        <v>44297</v>
      </c>
      <c r="B987" t="s">
        <v>32</v>
      </c>
      <c r="C987" t="s">
        <v>40</v>
      </c>
      <c r="D987">
        <v>5</v>
      </c>
      <c r="E987" s="10">
        <f>VLOOKUP(B987,Table2[[SKU]:[Avg Price]],4,0)</f>
        <v>1186</v>
      </c>
      <c r="F987" s="10">
        <f>Table4[[#This Row],[price per unit]]*Table4[[#This Row],[Sales in unit]]</f>
        <v>5930</v>
      </c>
      <c r="G987" t="str">
        <f>TEXT(Table4[[#This Row],[Date]],"dddd")</f>
        <v>Sunday</v>
      </c>
    </row>
    <row r="988" spans="1:7" x14ac:dyDescent="0.3">
      <c r="A988" s="4">
        <v>44297</v>
      </c>
      <c r="B988" t="s">
        <v>33</v>
      </c>
      <c r="C988" t="s">
        <v>40</v>
      </c>
      <c r="D988">
        <v>3</v>
      </c>
      <c r="E988" s="10">
        <f>VLOOKUP(B988,Table2[[SKU]:[Avg Price]],4,0)</f>
        <v>374</v>
      </c>
      <c r="F988" s="10">
        <f>Table4[[#This Row],[price per unit]]*Table4[[#This Row],[Sales in unit]]</f>
        <v>1122</v>
      </c>
      <c r="G988" t="str">
        <f>TEXT(Table4[[#This Row],[Date]],"dddd")</f>
        <v>Sunday</v>
      </c>
    </row>
    <row r="989" spans="1:7" x14ac:dyDescent="0.3">
      <c r="A989" s="4">
        <v>44297</v>
      </c>
      <c r="B989" t="s">
        <v>34</v>
      </c>
      <c r="C989" t="s">
        <v>40</v>
      </c>
      <c r="D989">
        <v>2</v>
      </c>
      <c r="E989" s="10">
        <f>VLOOKUP(B989,Table2[[SKU]:[Avg Price]],4,0)</f>
        <v>1500</v>
      </c>
      <c r="F989" s="10">
        <f>Table4[[#This Row],[price per unit]]*Table4[[#This Row],[Sales in unit]]</f>
        <v>3000</v>
      </c>
      <c r="G989" t="str">
        <f>TEXT(Table4[[#This Row],[Date]],"dddd")</f>
        <v>Sunday</v>
      </c>
    </row>
    <row r="990" spans="1:7" x14ac:dyDescent="0.3">
      <c r="A990" s="4">
        <v>44297</v>
      </c>
      <c r="B990" t="s">
        <v>35</v>
      </c>
      <c r="C990" t="s">
        <v>40</v>
      </c>
      <c r="D990">
        <v>2</v>
      </c>
      <c r="E990" s="10">
        <f>VLOOKUP(B990,Table2[[SKU]:[Avg Price]],4,0)</f>
        <v>1800</v>
      </c>
      <c r="F990" s="10">
        <f>Table4[[#This Row],[price per unit]]*Table4[[#This Row],[Sales in unit]]</f>
        <v>3600</v>
      </c>
      <c r="G990" t="str">
        <f>TEXT(Table4[[#This Row],[Date]],"dddd")</f>
        <v>Sunday</v>
      </c>
    </row>
    <row r="991" spans="1:7" x14ac:dyDescent="0.3">
      <c r="A991" s="4">
        <v>44297</v>
      </c>
      <c r="B991" t="s">
        <v>36</v>
      </c>
      <c r="C991" t="s">
        <v>40</v>
      </c>
      <c r="D991">
        <v>0</v>
      </c>
      <c r="E991" s="10">
        <f>VLOOKUP(B991,Table2[[SKU]:[Avg Price]],4,0)</f>
        <v>1477</v>
      </c>
      <c r="F991" s="10">
        <f>Table4[[#This Row],[price per unit]]*Table4[[#This Row],[Sales in unit]]</f>
        <v>0</v>
      </c>
      <c r="G991" t="str">
        <f>TEXT(Table4[[#This Row],[Date]],"dddd")</f>
        <v>Sunday</v>
      </c>
    </row>
    <row r="992" spans="1:7" x14ac:dyDescent="0.3">
      <c r="A992" s="4">
        <v>44298</v>
      </c>
      <c r="B992" t="s">
        <v>5</v>
      </c>
      <c r="C992" t="s">
        <v>38</v>
      </c>
      <c r="D992">
        <v>35</v>
      </c>
      <c r="E992" s="10">
        <f>VLOOKUP(B992,Table2[[SKU]:[Avg Price]],4,0)</f>
        <v>210</v>
      </c>
      <c r="F992" s="10">
        <f>Table4[[#This Row],[price per unit]]*Table4[[#This Row],[Sales in unit]]</f>
        <v>7350</v>
      </c>
      <c r="G992" t="str">
        <f>TEXT(Table4[[#This Row],[Date]],"dddd")</f>
        <v>Monday</v>
      </c>
    </row>
    <row r="993" spans="1:7" x14ac:dyDescent="0.3">
      <c r="A993" s="4">
        <v>44298</v>
      </c>
      <c r="B993" t="s">
        <v>6</v>
      </c>
      <c r="C993" t="s">
        <v>38</v>
      </c>
      <c r="D993">
        <v>12</v>
      </c>
      <c r="E993" s="10">
        <f>VLOOKUP(B993,Table2[[SKU]:[Avg Price]],4,0)</f>
        <v>199</v>
      </c>
      <c r="F993" s="10">
        <f>Table4[[#This Row],[price per unit]]*Table4[[#This Row],[Sales in unit]]</f>
        <v>2388</v>
      </c>
      <c r="G993" t="str">
        <f>TEXT(Table4[[#This Row],[Date]],"dddd")</f>
        <v>Monday</v>
      </c>
    </row>
    <row r="994" spans="1:7" x14ac:dyDescent="0.3">
      <c r="A994" s="4">
        <v>44298</v>
      </c>
      <c r="B994" t="s">
        <v>7</v>
      </c>
      <c r="C994" t="s">
        <v>38</v>
      </c>
      <c r="D994">
        <v>10</v>
      </c>
      <c r="E994" s="10">
        <f>VLOOKUP(B994,Table2[[SKU]:[Avg Price]],4,0)</f>
        <v>322</v>
      </c>
      <c r="F994" s="10">
        <f>Table4[[#This Row],[price per unit]]*Table4[[#This Row],[Sales in unit]]</f>
        <v>3220</v>
      </c>
      <c r="G994" t="str">
        <f>TEXT(Table4[[#This Row],[Date]],"dddd")</f>
        <v>Monday</v>
      </c>
    </row>
    <row r="995" spans="1:7" x14ac:dyDescent="0.3">
      <c r="A995" s="4">
        <v>44298</v>
      </c>
      <c r="B995" t="s">
        <v>8</v>
      </c>
      <c r="C995" t="s">
        <v>38</v>
      </c>
      <c r="D995">
        <v>8</v>
      </c>
      <c r="E995" s="10">
        <f>VLOOKUP(B995,Table2[[SKU]:[Avg Price]],4,0)</f>
        <v>161</v>
      </c>
      <c r="F995" s="10">
        <f>Table4[[#This Row],[price per unit]]*Table4[[#This Row],[Sales in unit]]</f>
        <v>1288</v>
      </c>
      <c r="G995" t="str">
        <f>TEXT(Table4[[#This Row],[Date]],"dddd")</f>
        <v>Monday</v>
      </c>
    </row>
    <row r="996" spans="1:7" x14ac:dyDescent="0.3">
      <c r="A996" s="4">
        <v>44298</v>
      </c>
      <c r="B996" t="s">
        <v>9</v>
      </c>
      <c r="C996" t="s">
        <v>38</v>
      </c>
      <c r="D996">
        <v>4</v>
      </c>
      <c r="E996" s="10">
        <f>VLOOKUP(B996,Table2[[SKU]:[Avg Price]],4,0)</f>
        <v>109</v>
      </c>
      <c r="F996" s="10">
        <f>Table4[[#This Row],[price per unit]]*Table4[[#This Row],[Sales in unit]]</f>
        <v>436</v>
      </c>
      <c r="G996" t="str">
        <f>TEXT(Table4[[#This Row],[Date]],"dddd")</f>
        <v>Monday</v>
      </c>
    </row>
    <row r="997" spans="1:7" x14ac:dyDescent="0.3">
      <c r="A997" s="4">
        <v>44298</v>
      </c>
      <c r="B997" t="s">
        <v>10</v>
      </c>
      <c r="C997" t="s">
        <v>38</v>
      </c>
      <c r="D997">
        <v>2</v>
      </c>
      <c r="E997" s="10">
        <f>VLOOKUP(B997,Table2[[SKU]:[Avg Price]],4,0)</f>
        <v>122</v>
      </c>
      <c r="F997" s="10">
        <f>Table4[[#This Row],[price per unit]]*Table4[[#This Row],[Sales in unit]]</f>
        <v>244</v>
      </c>
      <c r="G997" t="str">
        <f>TEXT(Table4[[#This Row],[Date]],"dddd")</f>
        <v>Monday</v>
      </c>
    </row>
    <row r="998" spans="1:7" x14ac:dyDescent="0.3">
      <c r="A998" s="4">
        <v>44298</v>
      </c>
      <c r="B998" t="s">
        <v>11</v>
      </c>
      <c r="C998" t="s">
        <v>38</v>
      </c>
      <c r="D998">
        <v>5</v>
      </c>
      <c r="E998" s="10">
        <f>VLOOKUP(B998,Table2[[SKU]:[Avg Price]],4,0)</f>
        <v>96</v>
      </c>
      <c r="F998" s="10">
        <f>Table4[[#This Row],[price per unit]]*Table4[[#This Row],[Sales in unit]]</f>
        <v>480</v>
      </c>
      <c r="G998" t="str">
        <f>TEXT(Table4[[#This Row],[Date]],"dddd")</f>
        <v>Monday</v>
      </c>
    </row>
    <row r="999" spans="1:7" x14ac:dyDescent="0.3">
      <c r="A999" s="4">
        <v>44298</v>
      </c>
      <c r="B999" t="s">
        <v>12</v>
      </c>
      <c r="C999" t="s">
        <v>38</v>
      </c>
      <c r="D999">
        <v>0</v>
      </c>
      <c r="E999" s="10">
        <f>VLOOKUP(B999,Table2[[SKU]:[Avg Price]],4,0)</f>
        <v>73</v>
      </c>
      <c r="F999" s="10">
        <f>Table4[[#This Row],[price per unit]]*Table4[[#This Row],[Sales in unit]]</f>
        <v>0</v>
      </c>
      <c r="G999" t="str">
        <f>TEXT(Table4[[#This Row],[Date]],"dddd")</f>
        <v>Monday</v>
      </c>
    </row>
    <row r="1000" spans="1:7" x14ac:dyDescent="0.3">
      <c r="A1000" s="4">
        <v>44298</v>
      </c>
      <c r="B1000" t="s">
        <v>14</v>
      </c>
      <c r="C1000" t="s">
        <v>38</v>
      </c>
      <c r="D1000">
        <v>2</v>
      </c>
      <c r="E1000" s="10">
        <f>VLOOKUP(B1000,Table2[[SKU]:[Avg Price]],4,0)</f>
        <v>225</v>
      </c>
      <c r="F1000" s="10">
        <f>Table4[[#This Row],[price per unit]]*Table4[[#This Row],[Sales in unit]]</f>
        <v>450</v>
      </c>
      <c r="G1000" t="str">
        <f>TEXT(Table4[[#This Row],[Date]],"dddd")</f>
        <v>Monday</v>
      </c>
    </row>
    <row r="1001" spans="1:7" x14ac:dyDescent="0.3">
      <c r="A1001" s="4">
        <v>44298</v>
      </c>
      <c r="B1001" t="s">
        <v>16</v>
      </c>
      <c r="C1001" t="s">
        <v>38</v>
      </c>
      <c r="D1001">
        <v>1</v>
      </c>
      <c r="E1001" s="10">
        <f>VLOOKUP(B1001,Table2[[SKU]:[Avg Price]],4,0)</f>
        <v>559</v>
      </c>
      <c r="F1001" s="10">
        <f>Table4[[#This Row],[price per unit]]*Table4[[#This Row],[Sales in unit]]</f>
        <v>559</v>
      </c>
      <c r="G1001" t="str">
        <f>TEXT(Table4[[#This Row],[Date]],"dddd")</f>
        <v>Monday</v>
      </c>
    </row>
    <row r="1002" spans="1:7" x14ac:dyDescent="0.3">
      <c r="A1002" s="4">
        <v>44298</v>
      </c>
      <c r="B1002" t="s">
        <v>17</v>
      </c>
      <c r="C1002" t="s">
        <v>38</v>
      </c>
      <c r="D1002">
        <v>25</v>
      </c>
      <c r="E1002" s="10">
        <f>VLOOKUP(B1002,Table2[[SKU]:[Avg Price]],4,0)</f>
        <v>3199</v>
      </c>
      <c r="F1002" s="10">
        <f>Table4[[#This Row],[price per unit]]*Table4[[#This Row],[Sales in unit]]</f>
        <v>79975</v>
      </c>
      <c r="G1002" t="str">
        <f>TEXT(Table4[[#This Row],[Date]],"dddd")</f>
        <v>Monday</v>
      </c>
    </row>
    <row r="1003" spans="1:7" x14ac:dyDescent="0.3">
      <c r="A1003" s="4">
        <v>44298</v>
      </c>
      <c r="B1003" t="s">
        <v>18</v>
      </c>
      <c r="C1003" t="s">
        <v>38</v>
      </c>
      <c r="D1003">
        <v>10</v>
      </c>
      <c r="E1003" s="10">
        <f>VLOOKUP(B1003,Table2[[SKU]:[Avg Price]],4,0)</f>
        <v>371</v>
      </c>
      <c r="F1003" s="10">
        <f>Table4[[#This Row],[price per unit]]*Table4[[#This Row],[Sales in unit]]</f>
        <v>3710</v>
      </c>
      <c r="G1003" t="str">
        <f>TEXT(Table4[[#This Row],[Date]],"dddd")</f>
        <v>Monday</v>
      </c>
    </row>
    <row r="1004" spans="1:7" x14ac:dyDescent="0.3">
      <c r="A1004" s="4">
        <v>44298</v>
      </c>
      <c r="B1004" t="s">
        <v>19</v>
      </c>
      <c r="C1004" t="s">
        <v>38</v>
      </c>
      <c r="D1004">
        <v>9</v>
      </c>
      <c r="E1004" s="10">
        <f>VLOOKUP(B1004,Table2[[SKU]:[Avg Price]],4,0)</f>
        <v>2300</v>
      </c>
      <c r="F1004" s="10">
        <f>Table4[[#This Row],[price per unit]]*Table4[[#This Row],[Sales in unit]]</f>
        <v>20700</v>
      </c>
      <c r="G1004" t="str">
        <f>TEXT(Table4[[#This Row],[Date]],"dddd")</f>
        <v>Monday</v>
      </c>
    </row>
    <row r="1005" spans="1:7" x14ac:dyDescent="0.3">
      <c r="A1005" s="4">
        <v>44298</v>
      </c>
      <c r="B1005" t="s">
        <v>20</v>
      </c>
      <c r="C1005" t="s">
        <v>38</v>
      </c>
      <c r="D1005">
        <v>9</v>
      </c>
      <c r="E1005" s="10">
        <f>VLOOKUP(B1005,Table2[[SKU]:[Avg Price]],4,0)</f>
        <v>499</v>
      </c>
      <c r="F1005" s="10">
        <f>Table4[[#This Row],[price per unit]]*Table4[[#This Row],[Sales in unit]]</f>
        <v>4491</v>
      </c>
      <c r="G1005" t="str">
        <f>TEXT(Table4[[#This Row],[Date]],"dddd")</f>
        <v>Monday</v>
      </c>
    </row>
    <row r="1006" spans="1:7" x14ac:dyDescent="0.3">
      <c r="A1006" s="4">
        <v>44298</v>
      </c>
      <c r="B1006" t="s">
        <v>21</v>
      </c>
      <c r="C1006" t="s">
        <v>38</v>
      </c>
      <c r="D1006">
        <v>5</v>
      </c>
      <c r="E1006" s="10">
        <f>VLOOKUP(B1006,Table2[[SKU]:[Avg Price]],4,0)</f>
        <v>299</v>
      </c>
      <c r="F1006" s="10">
        <f>Table4[[#This Row],[price per unit]]*Table4[[#This Row],[Sales in unit]]</f>
        <v>1495</v>
      </c>
      <c r="G1006" t="str">
        <f>TEXT(Table4[[#This Row],[Date]],"dddd")</f>
        <v>Monday</v>
      </c>
    </row>
    <row r="1007" spans="1:7" x14ac:dyDescent="0.3">
      <c r="A1007" s="4">
        <v>44298</v>
      </c>
      <c r="B1007" t="s">
        <v>22</v>
      </c>
      <c r="C1007" t="s">
        <v>38</v>
      </c>
      <c r="D1007">
        <v>4</v>
      </c>
      <c r="E1007" s="10">
        <f>VLOOKUP(B1007,Table2[[SKU]:[Avg Price]],4,0)</f>
        <v>901</v>
      </c>
      <c r="F1007" s="10">
        <f>Table4[[#This Row],[price per unit]]*Table4[[#This Row],[Sales in unit]]</f>
        <v>3604</v>
      </c>
      <c r="G1007" t="str">
        <f>TEXT(Table4[[#This Row],[Date]],"dddd")</f>
        <v>Monday</v>
      </c>
    </row>
    <row r="1008" spans="1:7" x14ac:dyDescent="0.3">
      <c r="A1008" s="4">
        <v>44298</v>
      </c>
      <c r="B1008" t="s">
        <v>23</v>
      </c>
      <c r="C1008" t="s">
        <v>38</v>
      </c>
      <c r="D1008">
        <v>2</v>
      </c>
      <c r="E1008" s="10">
        <f>VLOOKUP(B1008,Table2[[SKU]:[Avg Price]],4,0)</f>
        <v>929</v>
      </c>
      <c r="F1008" s="10">
        <f>Table4[[#This Row],[price per unit]]*Table4[[#This Row],[Sales in unit]]</f>
        <v>1858</v>
      </c>
      <c r="G1008" t="str">
        <f>TEXT(Table4[[#This Row],[Date]],"dddd")</f>
        <v>Monday</v>
      </c>
    </row>
    <row r="1009" spans="1:7" x14ac:dyDescent="0.3">
      <c r="A1009" s="4">
        <v>44298</v>
      </c>
      <c r="B1009" t="s">
        <v>24</v>
      </c>
      <c r="C1009" t="s">
        <v>38</v>
      </c>
      <c r="D1009">
        <v>1</v>
      </c>
      <c r="E1009" s="10">
        <f>VLOOKUP(B1009,Table2[[SKU]:[Avg Price]],4,0)</f>
        <v>1030</v>
      </c>
      <c r="F1009" s="10">
        <f>Table4[[#This Row],[price per unit]]*Table4[[#This Row],[Sales in unit]]</f>
        <v>1030</v>
      </c>
      <c r="G1009" t="str">
        <f>TEXT(Table4[[#This Row],[Date]],"dddd")</f>
        <v>Monday</v>
      </c>
    </row>
    <row r="1010" spans="1:7" x14ac:dyDescent="0.3">
      <c r="A1010" s="4">
        <v>44298</v>
      </c>
      <c r="B1010" t="s">
        <v>25</v>
      </c>
      <c r="C1010" t="s">
        <v>38</v>
      </c>
      <c r="D1010">
        <v>1</v>
      </c>
      <c r="E1010" s="10">
        <f>VLOOKUP(B1010,Table2[[SKU]:[Avg Price]],4,0)</f>
        <v>1222</v>
      </c>
      <c r="F1010" s="10">
        <f>Table4[[#This Row],[price per unit]]*Table4[[#This Row],[Sales in unit]]</f>
        <v>1222</v>
      </c>
      <c r="G1010" t="str">
        <f>TEXT(Table4[[#This Row],[Date]],"dddd")</f>
        <v>Monday</v>
      </c>
    </row>
    <row r="1011" spans="1:7" x14ac:dyDescent="0.3">
      <c r="A1011" s="4">
        <v>44298</v>
      </c>
      <c r="B1011" t="s">
        <v>26</v>
      </c>
      <c r="C1011" t="s">
        <v>38</v>
      </c>
      <c r="D1011">
        <v>2</v>
      </c>
      <c r="E1011" s="10">
        <f>VLOOKUP(B1011,Table2[[SKU]:[Avg Price]],4,0)</f>
        <v>649</v>
      </c>
      <c r="F1011" s="10">
        <f>Table4[[#This Row],[price per unit]]*Table4[[#This Row],[Sales in unit]]</f>
        <v>1298</v>
      </c>
      <c r="G1011" t="str">
        <f>TEXT(Table4[[#This Row],[Date]],"dddd")</f>
        <v>Monday</v>
      </c>
    </row>
    <row r="1012" spans="1:7" x14ac:dyDescent="0.3">
      <c r="A1012" s="4">
        <v>44298</v>
      </c>
      <c r="B1012" t="s">
        <v>27</v>
      </c>
      <c r="C1012" t="s">
        <v>38</v>
      </c>
      <c r="D1012">
        <v>25</v>
      </c>
      <c r="E1012" s="10">
        <f>VLOOKUP(B1012,Table2[[SKU]:[Avg Price]],4,0)</f>
        <v>1800</v>
      </c>
      <c r="F1012" s="10">
        <f>Table4[[#This Row],[price per unit]]*Table4[[#This Row],[Sales in unit]]</f>
        <v>45000</v>
      </c>
      <c r="G1012" t="str">
        <f>TEXT(Table4[[#This Row],[Date]],"dddd")</f>
        <v>Monday</v>
      </c>
    </row>
    <row r="1013" spans="1:7" x14ac:dyDescent="0.3">
      <c r="A1013" s="4">
        <v>44298</v>
      </c>
      <c r="B1013" t="s">
        <v>28</v>
      </c>
      <c r="C1013" t="s">
        <v>38</v>
      </c>
      <c r="D1013">
        <v>12</v>
      </c>
      <c r="E1013" s="10">
        <f>VLOOKUP(B1013,Table2[[SKU]:[Avg Price]],4,0)</f>
        <v>345</v>
      </c>
      <c r="F1013" s="10">
        <f>Table4[[#This Row],[price per unit]]*Table4[[#This Row],[Sales in unit]]</f>
        <v>4140</v>
      </c>
      <c r="G1013" t="str">
        <f>TEXT(Table4[[#This Row],[Date]],"dddd")</f>
        <v>Monday</v>
      </c>
    </row>
    <row r="1014" spans="1:7" x14ac:dyDescent="0.3">
      <c r="A1014" s="4">
        <v>44298</v>
      </c>
      <c r="B1014" t="s">
        <v>29</v>
      </c>
      <c r="C1014" t="s">
        <v>38</v>
      </c>
      <c r="D1014">
        <v>12</v>
      </c>
      <c r="E1014" s="10">
        <f>VLOOKUP(B1014,Table2[[SKU]:[Avg Price]],4,0)</f>
        <v>350</v>
      </c>
      <c r="F1014" s="10">
        <f>Table4[[#This Row],[price per unit]]*Table4[[#This Row],[Sales in unit]]</f>
        <v>4200</v>
      </c>
      <c r="G1014" t="str">
        <f>TEXT(Table4[[#This Row],[Date]],"dddd")</f>
        <v>Monday</v>
      </c>
    </row>
    <row r="1015" spans="1:7" x14ac:dyDescent="0.3">
      <c r="A1015" s="4">
        <v>44298</v>
      </c>
      <c r="B1015" t="s">
        <v>30</v>
      </c>
      <c r="C1015" t="s">
        <v>38</v>
      </c>
      <c r="D1015">
        <v>8</v>
      </c>
      <c r="E1015" s="10">
        <f>VLOOKUP(B1015,Table2[[SKU]:[Avg Price]],4,0)</f>
        <v>1575</v>
      </c>
      <c r="F1015" s="10">
        <f>Table4[[#This Row],[price per unit]]*Table4[[#This Row],[Sales in unit]]</f>
        <v>12600</v>
      </c>
      <c r="G1015" t="str">
        <f>TEXT(Table4[[#This Row],[Date]],"dddd")</f>
        <v>Monday</v>
      </c>
    </row>
    <row r="1016" spans="1:7" x14ac:dyDescent="0.3">
      <c r="A1016" s="4">
        <v>44298</v>
      </c>
      <c r="B1016" t="s">
        <v>31</v>
      </c>
      <c r="C1016" t="s">
        <v>38</v>
      </c>
      <c r="D1016">
        <v>6</v>
      </c>
      <c r="E1016" s="10">
        <f>VLOOKUP(B1016,Table2[[SKU]:[Avg Price]],4,0)</f>
        <v>1045</v>
      </c>
      <c r="F1016" s="10">
        <f>Table4[[#This Row],[price per unit]]*Table4[[#This Row],[Sales in unit]]</f>
        <v>6270</v>
      </c>
      <c r="G1016" t="str">
        <f>TEXT(Table4[[#This Row],[Date]],"dddd")</f>
        <v>Monday</v>
      </c>
    </row>
    <row r="1017" spans="1:7" x14ac:dyDescent="0.3">
      <c r="A1017" s="4">
        <v>44298</v>
      </c>
      <c r="B1017" t="s">
        <v>32</v>
      </c>
      <c r="C1017" t="s">
        <v>38</v>
      </c>
      <c r="D1017">
        <v>4</v>
      </c>
      <c r="E1017" s="10">
        <f>VLOOKUP(B1017,Table2[[SKU]:[Avg Price]],4,0)</f>
        <v>1186</v>
      </c>
      <c r="F1017" s="10">
        <f>Table4[[#This Row],[price per unit]]*Table4[[#This Row],[Sales in unit]]</f>
        <v>4744</v>
      </c>
      <c r="G1017" t="str">
        <f>TEXT(Table4[[#This Row],[Date]],"dddd")</f>
        <v>Monday</v>
      </c>
    </row>
    <row r="1018" spans="1:7" x14ac:dyDescent="0.3">
      <c r="A1018" s="4">
        <v>44298</v>
      </c>
      <c r="B1018" t="s">
        <v>33</v>
      </c>
      <c r="C1018" t="s">
        <v>38</v>
      </c>
      <c r="D1018">
        <v>4</v>
      </c>
      <c r="E1018" s="10">
        <f>VLOOKUP(B1018,Table2[[SKU]:[Avg Price]],4,0)</f>
        <v>374</v>
      </c>
      <c r="F1018" s="10">
        <f>Table4[[#This Row],[price per unit]]*Table4[[#This Row],[Sales in unit]]</f>
        <v>1496</v>
      </c>
      <c r="G1018" t="str">
        <f>TEXT(Table4[[#This Row],[Date]],"dddd")</f>
        <v>Monday</v>
      </c>
    </row>
    <row r="1019" spans="1:7" x14ac:dyDescent="0.3">
      <c r="A1019" s="4">
        <v>44298</v>
      </c>
      <c r="B1019" t="s">
        <v>34</v>
      </c>
      <c r="C1019" t="s">
        <v>38</v>
      </c>
      <c r="D1019">
        <v>0</v>
      </c>
      <c r="E1019" s="10">
        <f>VLOOKUP(B1019,Table2[[SKU]:[Avg Price]],4,0)</f>
        <v>1500</v>
      </c>
      <c r="F1019" s="10">
        <f>Table4[[#This Row],[price per unit]]*Table4[[#This Row],[Sales in unit]]</f>
        <v>0</v>
      </c>
      <c r="G1019" t="str">
        <f>TEXT(Table4[[#This Row],[Date]],"dddd")</f>
        <v>Monday</v>
      </c>
    </row>
    <row r="1020" spans="1:7" x14ac:dyDescent="0.3">
      <c r="A1020" s="4">
        <v>44298</v>
      </c>
      <c r="B1020" t="s">
        <v>35</v>
      </c>
      <c r="C1020" t="s">
        <v>38</v>
      </c>
      <c r="D1020">
        <v>0</v>
      </c>
      <c r="E1020" s="10">
        <f>VLOOKUP(B1020,Table2[[SKU]:[Avg Price]],4,0)</f>
        <v>1800</v>
      </c>
      <c r="F1020" s="10">
        <f>Table4[[#This Row],[price per unit]]*Table4[[#This Row],[Sales in unit]]</f>
        <v>0</v>
      </c>
      <c r="G1020" t="str">
        <f>TEXT(Table4[[#This Row],[Date]],"dddd")</f>
        <v>Monday</v>
      </c>
    </row>
    <row r="1021" spans="1:7" x14ac:dyDescent="0.3">
      <c r="A1021" s="4">
        <v>44298</v>
      </c>
      <c r="B1021" t="s">
        <v>36</v>
      </c>
      <c r="C1021" t="s">
        <v>38</v>
      </c>
      <c r="D1021">
        <v>0</v>
      </c>
      <c r="E1021" s="10">
        <f>VLOOKUP(B1021,Table2[[SKU]:[Avg Price]],4,0)</f>
        <v>1477</v>
      </c>
      <c r="F1021" s="10">
        <f>Table4[[#This Row],[price per unit]]*Table4[[#This Row],[Sales in unit]]</f>
        <v>0</v>
      </c>
      <c r="G1021" t="str">
        <f>TEXT(Table4[[#This Row],[Date]],"dddd")</f>
        <v>Monday</v>
      </c>
    </row>
    <row r="1022" spans="1:7" x14ac:dyDescent="0.3">
      <c r="A1022" s="4">
        <v>44298</v>
      </c>
      <c r="B1022" t="s">
        <v>5</v>
      </c>
      <c r="C1022" t="s">
        <v>39</v>
      </c>
      <c r="D1022">
        <v>23</v>
      </c>
      <c r="E1022" s="10">
        <f>VLOOKUP(B1022,Table2[[SKU]:[Avg Price]],4,0)</f>
        <v>210</v>
      </c>
      <c r="F1022" s="10">
        <f>Table4[[#This Row],[price per unit]]*Table4[[#This Row],[Sales in unit]]</f>
        <v>4830</v>
      </c>
      <c r="G1022" t="str">
        <f>TEXT(Table4[[#This Row],[Date]],"dddd")</f>
        <v>Monday</v>
      </c>
    </row>
    <row r="1023" spans="1:7" x14ac:dyDescent="0.3">
      <c r="A1023" s="4">
        <v>44298</v>
      </c>
      <c r="B1023" t="s">
        <v>6</v>
      </c>
      <c r="C1023" t="s">
        <v>39</v>
      </c>
      <c r="D1023">
        <v>10</v>
      </c>
      <c r="E1023" s="10">
        <f>VLOOKUP(B1023,Table2[[SKU]:[Avg Price]],4,0)</f>
        <v>199</v>
      </c>
      <c r="F1023" s="10">
        <f>Table4[[#This Row],[price per unit]]*Table4[[#This Row],[Sales in unit]]</f>
        <v>1990</v>
      </c>
      <c r="G1023" t="str">
        <f>TEXT(Table4[[#This Row],[Date]],"dddd")</f>
        <v>Monday</v>
      </c>
    </row>
    <row r="1024" spans="1:7" x14ac:dyDescent="0.3">
      <c r="A1024" s="4">
        <v>44298</v>
      </c>
      <c r="B1024" t="s">
        <v>7</v>
      </c>
      <c r="C1024" t="s">
        <v>39</v>
      </c>
      <c r="D1024">
        <v>8</v>
      </c>
      <c r="E1024" s="10">
        <f>VLOOKUP(B1024,Table2[[SKU]:[Avg Price]],4,0)</f>
        <v>322</v>
      </c>
      <c r="F1024" s="10">
        <f>Table4[[#This Row],[price per unit]]*Table4[[#This Row],[Sales in unit]]</f>
        <v>2576</v>
      </c>
      <c r="G1024" t="str">
        <f>TEXT(Table4[[#This Row],[Date]],"dddd")</f>
        <v>Monday</v>
      </c>
    </row>
    <row r="1025" spans="1:7" x14ac:dyDescent="0.3">
      <c r="A1025" s="4">
        <v>44298</v>
      </c>
      <c r="B1025" t="s">
        <v>8</v>
      </c>
      <c r="C1025" t="s">
        <v>39</v>
      </c>
      <c r="D1025">
        <v>5</v>
      </c>
      <c r="E1025" s="10">
        <f>VLOOKUP(B1025,Table2[[SKU]:[Avg Price]],4,0)</f>
        <v>161</v>
      </c>
      <c r="F1025" s="10">
        <f>Table4[[#This Row],[price per unit]]*Table4[[#This Row],[Sales in unit]]</f>
        <v>805</v>
      </c>
      <c r="G1025" t="str">
        <f>TEXT(Table4[[#This Row],[Date]],"dddd")</f>
        <v>Monday</v>
      </c>
    </row>
    <row r="1026" spans="1:7" x14ac:dyDescent="0.3">
      <c r="A1026" s="4">
        <v>44298</v>
      </c>
      <c r="B1026" t="s">
        <v>9</v>
      </c>
      <c r="C1026" t="s">
        <v>39</v>
      </c>
      <c r="D1026">
        <v>3</v>
      </c>
      <c r="E1026" s="10">
        <f>VLOOKUP(B1026,Table2[[SKU]:[Avg Price]],4,0)</f>
        <v>109</v>
      </c>
      <c r="F1026" s="10">
        <f>Table4[[#This Row],[price per unit]]*Table4[[#This Row],[Sales in unit]]</f>
        <v>327</v>
      </c>
      <c r="G1026" t="str">
        <f>TEXT(Table4[[#This Row],[Date]],"dddd")</f>
        <v>Monday</v>
      </c>
    </row>
    <row r="1027" spans="1:7" x14ac:dyDescent="0.3">
      <c r="A1027" s="4">
        <v>44298</v>
      </c>
      <c r="B1027" t="s">
        <v>10</v>
      </c>
      <c r="C1027" t="s">
        <v>39</v>
      </c>
      <c r="D1027">
        <v>1</v>
      </c>
      <c r="E1027" s="10">
        <f>VLOOKUP(B1027,Table2[[SKU]:[Avg Price]],4,0)</f>
        <v>122</v>
      </c>
      <c r="F1027" s="10">
        <f>Table4[[#This Row],[price per unit]]*Table4[[#This Row],[Sales in unit]]</f>
        <v>122</v>
      </c>
      <c r="G1027" t="str">
        <f>TEXT(Table4[[#This Row],[Date]],"dddd")</f>
        <v>Monday</v>
      </c>
    </row>
    <row r="1028" spans="1:7" x14ac:dyDescent="0.3">
      <c r="A1028" s="4">
        <v>44298</v>
      </c>
      <c r="B1028" t="s">
        <v>11</v>
      </c>
      <c r="C1028" t="s">
        <v>39</v>
      </c>
      <c r="D1028">
        <v>3</v>
      </c>
      <c r="E1028" s="10">
        <f>VLOOKUP(B1028,Table2[[SKU]:[Avg Price]],4,0)</f>
        <v>96</v>
      </c>
      <c r="F1028" s="10">
        <f>Table4[[#This Row],[price per unit]]*Table4[[#This Row],[Sales in unit]]</f>
        <v>288</v>
      </c>
      <c r="G1028" t="str">
        <f>TEXT(Table4[[#This Row],[Date]],"dddd")</f>
        <v>Monday</v>
      </c>
    </row>
    <row r="1029" spans="1:7" x14ac:dyDescent="0.3">
      <c r="A1029" s="4">
        <v>44298</v>
      </c>
      <c r="B1029" t="s">
        <v>12</v>
      </c>
      <c r="C1029" t="s">
        <v>39</v>
      </c>
      <c r="D1029">
        <v>0</v>
      </c>
      <c r="E1029" s="10">
        <f>VLOOKUP(B1029,Table2[[SKU]:[Avg Price]],4,0)</f>
        <v>73</v>
      </c>
      <c r="F1029" s="10">
        <f>Table4[[#This Row],[price per unit]]*Table4[[#This Row],[Sales in unit]]</f>
        <v>0</v>
      </c>
      <c r="G1029" t="str">
        <f>TEXT(Table4[[#This Row],[Date]],"dddd")</f>
        <v>Monday</v>
      </c>
    </row>
    <row r="1030" spans="1:7" x14ac:dyDescent="0.3">
      <c r="A1030" s="4">
        <v>44298</v>
      </c>
      <c r="B1030" t="s">
        <v>14</v>
      </c>
      <c r="C1030" t="s">
        <v>39</v>
      </c>
      <c r="D1030">
        <v>1</v>
      </c>
      <c r="E1030" s="10">
        <f>VLOOKUP(B1030,Table2[[SKU]:[Avg Price]],4,0)</f>
        <v>225</v>
      </c>
      <c r="F1030" s="10">
        <f>Table4[[#This Row],[price per unit]]*Table4[[#This Row],[Sales in unit]]</f>
        <v>225</v>
      </c>
      <c r="G1030" t="str">
        <f>TEXT(Table4[[#This Row],[Date]],"dddd")</f>
        <v>Monday</v>
      </c>
    </row>
    <row r="1031" spans="1:7" x14ac:dyDescent="0.3">
      <c r="A1031" s="4">
        <v>44298</v>
      </c>
      <c r="B1031" t="s">
        <v>16</v>
      </c>
      <c r="C1031" t="s">
        <v>39</v>
      </c>
      <c r="D1031">
        <v>1</v>
      </c>
      <c r="E1031" s="10">
        <f>VLOOKUP(B1031,Table2[[SKU]:[Avg Price]],4,0)</f>
        <v>559</v>
      </c>
      <c r="F1031" s="10">
        <f>Table4[[#This Row],[price per unit]]*Table4[[#This Row],[Sales in unit]]</f>
        <v>559</v>
      </c>
      <c r="G1031" t="str">
        <f>TEXT(Table4[[#This Row],[Date]],"dddd")</f>
        <v>Monday</v>
      </c>
    </row>
    <row r="1032" spans="1:7" x14ac:dyDescent="0.3">
      <c r="A1032" s="4">
        <v>44298</v>
      </c>
      <c r="B1032" t="s">
        <v>17</v>
      </c>
      <c r="C1032" t="s">
        <v>39</v>
      </c>
      <c r="D1032">
        <v>23</v>
      </c>
      <c r="E1032" s="10">
        <f>VLOOKUP(B1032,Table2[[SKU]:[Avg Price]],4,0)</f>
        <v>3199</v>
      </c>
      <c r="F1032" s="10">
        <f>Table4[[#This Row],[price per unit]]*Table4[[#This Row],[Sales in unit]]</f>
        <v>73577</v>
      </c>
      <c r="G1032" t="str">
        <f>TEXT(Table4[[#This Row],[Date]],"dddd")</f>
        <v>Monday</v>
      </c>
    </row>
    <row r="1033" spans="1:7" x14ac:dyDescent="0.3">
      <c r="A1033" s="4">
        <v>44298</v>
      </c>
      <c r="B1033" t="s">
        <v>18</v>
      </c>
      <c r="C1033" t="s">
        <v>39</v>
      </c>
      <c r="D1033">
        <v>10</v>
      </c>
      <c r="E1033" s="10">
        <f>VLOOKUP(B1033,Table2[[SKU]:[Avg Price]],4,0)</f>
        <v>371</v>
      </c>
      <c r="F1033" s="10">
        <f>Table4[[#This Row],[price per unit]]*Table4[[#This Row],[Sales in unit]]</f>
        <v>3710</v>
      </c>
      <c r="G1033" t="str">
        <f>TEXT(Table4[[#This Row],[Date]],"dddd")</f>
        <v>Monday</v>
      </c>
    </row>
    <row r="1034" spans="1:7" x14ac:dyDescent="0.3">
      <c r="A1034" s="4">
        <v>44298</v>
      </c>
      <c r="B1034" t="s">
        <v>19</v>
      </c>
      <c r="C1034" t="s">
        <v>39</v>
      </c>
      <c r="D1034">
        <v>9</v>
      </c>
      <c r="E1034" s="10">
        <f>VLOOKUP(B1034,Table2[[SKU]:[Avg Price]],4,0)</f>
        <v>2300</v>
      </c>
      <c r="F1034" s="10">
        <f>Table4[[#This Row],[price per unit]]*Table4[[#This Row],[Sales in unit]]</f>
        <v>20700</v>
      </c>
      <c r="G1034" t="str">
        <f>TEXT(Table4[[#This Row],[Date]],"dddd")</f>
        <v>Monday</v>
      </c>
    </row>
    <row r="1035" spans="1:7" x14ac:dyDescent="0.3">
      <c r="A1035" s="4">
        <v>44298</v>
      </c>
      <c r="B1035" t="s">
        <v>20</v>
      </c>
      <c r="C1035" t="s">
        <v>39</v>
      </c>
      <c r="D1035">
        <v>0</v>
      </c>
      <c r="E1035" s="10">
        <f>VLOOKUP(B1035,Table2[[SKU]:[Avg Price]],4,0)</f>
        <v>499</v>
      </c>
      <c r="F1035" s="10">
        <f>Table4[[#This Row],[price per unit]]*Table4[[#This Row],[Sales in unit]]</f>
        <v>0</v>
      </c>
      <c r="G1035" t="str">
        <f>TEXT(Table4[[#This Row],[Date]],"dddd")</f>
        <v>Monday</v>
      </c>
    </row>
    <row r="1036" spans="1:7" x14ac:dyDescent="0.3">
      <c r="A1036" s="4">
        <v>44298</v>
      </c>
      <c r="B1036" t="s">
        <v>21</v>
      </c>
      <c r="C1036" t="s">
        <v>39</v>
      </c>
      <c r="D1036">
        <v>4</v>
      </c>
      <c r="E1036" s="10">
        <f>VLOOKUP(B1036,Table2[[SKU]:[Avg Price]],4,0)</f>
        <v>299</v>
      </c>
      <c r="F1036" s="10">
        <f>Table4[[#This Row],[price per unit]]*Table4[[#This Row],[Sales in unit]]</f>
        <v>1196</v>
      </c>
      <c r="G1036" t="str">
        <f>TEXT(Table4[[#This Row],[Date]],"dddd")</f>
        <v>Monday</v>
      </c>
    </row>
    <row r="1037" spans="1:7" x14ac:dyDescent="0.3">
      <c r="A1037" s="4">
        <v>44298</v>
      </c>
      <c r="B1037" t="s">
        <v>22</v>
      </c>
      <c r="C1037" t="s">
        <v>39</v>
      </c>
      <c r="D1037">
        <v>4</v>
      </c>
      <c r="E1037" s="10">
        <f>VLOOKUP(B1037,Table2[[SKU]:[Avg Price]],4,0)</f>
        <v>901</v>
      </c>
      <c r="F1037" s="10">
        <f>Table4[[#This Row],[price per unit]]*Table4[[#This Row],[Sales in unit]]</f>
        <v>3604</v>
      </c>
      <c r="G1037" t="str">
        <f>TEXT(Table4[[#This Row],[Date]],"dddd")</f>
        <v>Monday</v>
      </c>
    </row>
    <row r="1038" spans="1:7" x14ac:dyDescent="0.3">
      <c r="A1038" s="4">
        <v>44298</v>
      </c>
      <c r="B1038" t="s">
        <v>23</v>
      </c>
      <c r="C1038" t="s">
        <v>39</v>
      </c>
      <c r="D1038">
        <v>0</v>
      </c>
      <c r="E1038" s="10">
        <f>VLOOKUP(B1038,Table2[[SKU]:[Avg Price]],4,0)</f>
        <v>929</v>
      </c>
      <c r="F1038" s="10">
        <f>Table4[[#This Row],[price per unit]]*Table4[[#This Row],[Sales in unit]]</f>
        <v>0</v>
      </c>
      <c r="G1038" t="str">
        <f>TEXT(Table4[[#This Row],[Date]],"dddd")</f>
        <v>Monday</v>
      </c>
    </row>
    <row r="1039" spans="1:7" x14ac:dyDescent="0.3">
      <c r="A1039" s="4">
        <v>44298</v>
      </c>
      <c r="B1039" t="s">
        <v>24</v>
      </c>
      <c r="C1039" t="s">
        <v>39</v>
      </c>
      <c r="D1039">
        <v>1</v>
      </c>
      <c r="E1039" s="10">
        <f>VLOOKUP(B1039,Table2[[SKU]:[Avg Price]],4,0)</f>
        <v>1030</v>
      </c>
      <c r="F1039" s="10">
        <f>Table4[[#This Row],[price per unit]]*Table4[[#This Row],[Sales in unit]]</f>
        <v>1030</v>
      </c>
      <c r="G1039" t="str">
        <f>TEXT(Table4[[#This Row],[Date]],"dddd")</f>
        <v>Monday</v>
      </c>
    </row>
    <row r="1040" spans="1:7" x14ac:dyDescent="0.3">
      <c r="A1040" s="4">
        <v>44298</v>
      </c>
      <c r="B1040" t="s">
        <v>25</v>
      </c>
      <c r="C1040" t="s">
        <v>39</v>
      </c>
      <c r="D1040">
        <v>0</v>
      </c>
      <c r="E1040" s="10">
        <f>VLOOKUP(B1040,Table2[[SKU]:[Avg Price]],4,0)</f>
        <v>1222</v>
      </c>
      <c r="F1040" s="10">
        <f>Table4[[#This Row],[price per unit]]*Table4[[#This Row],[Sales in unit]]</f>
        <v>0</v>
      </c>
      <c r="G1040" t="str">
        <f>TEXT(Table4[[#This Row],[Date]],"dddd")</f>
        <v>Monday</v>
      </c>
    </row>
    <row r="1041" spans="1:7" x14ac:dyDescent="0.3">
      <c r="A1041" s="4">
        <v>44298</v>
      </c>
      <c r="B1041" t="s">
        <v>26</v>
      </c>
      <c r="C1041" t="s">
        <v>39</v>
      </c>
      <c r="D1041">
        <v>0</v>
      </c>
      <c r="E1041" s="10">
        <f>VLOOKUP(B1041,Table2[[SKU]:[Avg Price]],4,0)</f>
        <v>649</v>
      </c>
      <c r="F1041" s="10">
        <f>Table4[[#This Row],[price per unit]]*Table4[[#This Row],[Sales in unit]]</f>
        <v>0</v>
      </c>
      <c r="G1041" t="str">
        <f>TEXT(Table4[[#This Row],[Date]],"dddd")</f>
        <v>Monday</v>
      </c>
    </row>
    <row r="1042" spans="1:7" x14ac:dyDescent="0.3">
      <c r="A1042" s="4">
        <v>44298</v>
      </c>
      <c r="B1042" t="s">
        <v>27</v>
      </c>
      <c r="C1042" t="s">
        <v>39</v>
      </c>
      <c r="D1042">
        <v>19</v>
      </c>
      <c r="E1042" s="10">
        <f>VLOOKUP(B1042,Table2[[SKU]:[Avg Price]],4,0)</f>
        <v>1800</v>
      </c>
      <c r="F1042" s="10">
        <f>Table4[[#This Row],[price per unit]]*Table4[[#This Row],[Sales in unit]]</f>
        <v>34200</v>
      </c>
      <c r="G1042" t="str">
        <f>TEXT(Table4[[#This Row],[Date]],"dddd")</f>
        <v>Monday</v>
      </c>
    </row>
    <row r="1043" spans="1:7" x14ac:dyDescent="0.3">
      <c r="A1043" s="4">
        <v>44298</v>
      </c>
      <c r="B1043" t="s">
        <v>28</v>
      </c>
      <c r="C1043" t="s">
        <v>39</v>
      </c>
      <c r="D1043">
        <v>8</v>
      </c>
      <c r="E1043" s="10">
        <f>VLOOKUP(B1043,Table2[[SKU]:[Avg Price]],4,0)</f>
        <v>345</v>
      </c>
      <c r="F1043" s="10">
        <f>Table4[[#This Row],[price per unit]]*Table4[[#This Row],[Sales in unit]]</f>
        <v>2760</v>
      </c>
      <c r="G1043" t="str">
        <f>TEXT(Table4[[#This Row],[Date]],"dddd")</f>
        <v>Monday</v>
      </c>
    </row>
    <row r="1044" spans="1:7" x14ac:dyDescent="0.3">
      <c r="A1044" s="4">
        <v>44298</v>
      </c>
      <c r="B1044" t="s">
        <v>29</v>
      </c>
      <c r="C1044" t="s">
        <v>39</v>
      </c>
      <c r="D1044">
        <v>8</v>
      </c>
      <c r="E1044" s="10">
        <f>VLOOKUP(B1044,Table2[[SKU]:[Avg Price]],4,0)</f>
        <v>350</v>
      </c>
      <c r="F1044" s="10">
        <f>Table4[[#This Row],[price per unit]]*Table4[[#This Row],[Sales in unit]]</f>
        <v>2800</v>
      </c>
      <c r="G1044" t="str">
        <f>TEXT(Table4[[#This Row],[Date]],"dddd")</f>
        <v>Monday</v>
      </c>
    </row>
    <row r="1045" spans="1:7" x14ac:dyDescent="0.3">
      <c r="A1045" s="4">
        <v>44298</v>
      </c>
      <c r="B1045" t="s">
        <v>30</v>
      </c>
      <c r="C1045" t="s">
        <v>39</v>
      </c>
      <c r="D1045">
        <v>7</v>
      </c>
      <c r="E1045" s="10">
        <f>VLOOKUP(B1045,Table2[[SKU]:[Avg Price]],4,0)</f>
        <v>1575</v>
      </c>
      <c r="F1045" s="10">
        <f>Table4[[#This Row],[price per unit]]*Table4[[#This Row],[Sales in unit]]</f>
        <v>11025</v>
      </c>
      <c r="G1045" t="str">
        <f>TEXT(Table4[[#This Row],[Date]],"dddd")</f>
        <v>Monday</v>
      </c>
    </row>
    <row r="1046" spans="1:7" x14ac:dyDescent="0.3">
      <c r="A1046" s="4">
        <v>44298</v>
      </c>
      <c r="B1046" t="s">
        <v>31</v>
      </c>
      <c r="C1046" t="s">
        <v>39</v>
      </c>
      <c r="D1046">
        <v>2</v>
      </c>
      <c r="E1046" s="10">
        <f>VLOOKUP(B1046,Table2[[SKU]:[Avg Price]],4,0)</f>
        <v>1045</v>
      </c>
      <c r="F1046" s="10">
        <f>Table4[[#This Row],[price per unit]]*Table4[[#This Row],[Sales in unit]]</f>
        <v>2090</v>
      </c>
      <c r="G1046" t="str">
        <f>TEXT(Table4[[#This Row],[Date]],"dddd")</f>
        <v>Monday</v>
      </c>
    </row>
    <row r="1047" spans="1:7" x14ac:dyDescent="0.3">
      <c r="A1047" s="4">
        <v>44298</v>
      </c>
      <c r="B1047" t="s">
        <v>32</v>
      </c>
      <c r="C1047" t="s">
        <v>39</v>
      </c>
      <c r="D1047">
        <v>1</v>
      </c>
      <c r="E1047" s="10">
        <f>VLOOKUP(B1047,Table2[[SKU]:[Avg Price]],4,0)</f>
        <v>1186</v>
      </c>
      <c r="F1047" s="10">
        <f>Table4[[#This Row],[price per unit]]*Table4[[#This Row],[Sales in unit]]</f>
        <v>1186</v>
      </c>
      <c r="G1047" t="str">
        <f>TEXT(Table4[[#This Row],[Date]],"dddd")</f>
        <v>Monday</v>
      </c>
    </row>
    <row r="1048" spans="1:7" x14ac:dyDescent="0.3">
      <c r="A1048" s="4">
        <v>44298</v>
      </c>
      <c r="B1048" t="s">
        <v>33</v>
      </c>
      <c r="C1048" t="s">
        <v>39</v>
      </c>
      <c r="D1048">
        <v>1</v>
      </c>
      <c r="E1048" s="10">
        <f>VLOOKUP(B1048,Table2[[SKU]:[Avg Price]],4,0)</f>
        <v>374</v>
      </c>
      <c r="F1048" s="10">
        <f>Table4[[#This Row],[price per unit]]*Table4[[#This Row],[Sales in unit]]</f>
        <v>374</v>
      </c>
      <c r="G1048" t="str">
        <f>TEXT(Table4[[#This Row],[Date]],"dddd")</f>
        <v>Monday</v>
      </c>
    </row>
    <row r="1049" spans="1:7" x14ac:dyDescent="0.3">
      <c r="A1049" s="4">
        <v>44298</v>
      </c>
      <c r="B1049" t="s">
        <v>34</v>
      </c>
      <c r="C1049" t="s">
        <v>39</v>
      </c>
      <c r="D1049">
        <v>0</v>
      </c>
      <c r="E1049" s="10">
        <f>VLOOKUP(B1049,Table2[[SKU]:[Avg Price]],4,0)</f>
        <v>1500</v>
      </c>
      <c r="F1049" s="10">
        <f>Table4[[#This Row],[price per unit]]*Table4[[#This Row],[Sales in unit]]</f>
        <v>0</v>
      </c>
      <c r="G1049" t="str">
        <f>TEXT(Table4[[#This Row],[Date]],"dddd")</f>
        <v>Monday</v>
      </c>
    </row>
    <row r="1050" spans="1:7" x14ac:dyDescent="0.3">
      <c r="A1050" s="4">
        <v>44298</v>
      </c>
      <c r="B1050" t="s">
        <v>35</v>
      </c>
      <c r="C1050" t="s">
        <v>39</v>
      </c>
      <c r="D1050">
        <v>0</v>
      </c>
      <c r="E1050" s="10">
        <f>VLOOKUP(B1050,Table2[[SKU]:[Avg Price]],4,0)</f>
        <v>1800</v>
      </c>
      <c r="F1050" s="10">
        <f>Table4[[#This Row],[price per unit]]*Table4[[#This Row],[Sales in unit]]</f>
        <v>0</v>
      </c>
      <c r="G1050" t="str">
        <f>TEXT(Table4[[#This Row],[Date]],"dddd")</f>
        <v>Monday</v>
      </c>
    </row>
    <row r="1051" spans="1:7" x14ac:dyDescent="0.3">
      <c r="A1051" s="4">
        <v>44298</v>
      </c>
      <c r="B1051" t="s">
        <v>36</v>
      </c>
      <c r="C1051" t="s">
        <v>39</v>
      </c>
      <c r="D1051">
        <v>0</v>
      </c>
      <c r="E1051" s="10">
        <f>VLOOKUP(B1051,Table2[[SKU]:[Avg Price]],4,0)</f>
        <v>1477</v>
      </c>
      <c r="F1051" s="10">
        <f>Table4[[#This Row],[price per unit]]*Table4[[#This Row],[Sales in unit]]</f>
        <v>0</v>
      </c>
      <c r="G1051" t="str">
        <f>TEXT(Table4[[#This Row],[Date]],"dddd")</f>
        <v>Monday</v>
      </c>
    </row>
    <row r="1052" spans="1:7" x14ac:dyDescent="0.3">
      <c r="A1052" s="4">
        <v>44298</v>
      </c>
      <c r="B1052" t="s">
        <v>5</v>
      </c>
      <c r="C1052" t="s">
        <v>40</v>
      </c>
      <c r="D1052">
        <v>3</v>
      </c>
      <c r="E1052" s="10">
        <f>VLOOKUP(B1052,Table2[[SKU]:[Avg Price]],4,0)</f>
        <v>210</v>
      </c>
      <c r="F1052" s="10">
        <f>Table4[[#This Row],[price per unit]]*Table4[[#This Row],[Sales in unit]]</f>
        <v>630</v>
      </c>
      <c r="G1052" t="str">
        <f>TEXT(Table4[[#This Row],[Date]],"dddd")</f>
        <v>Monday</v>
      </c>
    </row>
    <row r="1053" spans="1:7" x14ac:dyDescent="0.3">
      <c r="A1053" s="4">
        <v>44298</v>
      </c>
      <c r="B1053" t="s">
        <v>6</v>
      </c>
      <c r="C1053" t="s">
        <v>40</v>
      </c>
      <c r="D1053">
        <v>6</v>
      </c>
      <c r="E1053" s="10">
        <f>VLOOKUP(B1053,Table2[[SKU]:[Avg Price]],4,0)</f>
        <v>199</v>
      </c>
      <c r="F1053" s="10">
        <f>Table4[[#This Row],[price per unit]]*Table4[[#This Row],[Sales in unit]]</f>
        <v>1194</v>
      </c>
      <c r="G1053" t="str">
        <f>TEXT(Table4[[#This Row],[Date]],"dddd")</f>
        <v>Monday</v>
      </c>
    </row>
    <row r="1054" spans="1:7" x14ac:dyDescent="0.3">
      <c r="A1054" s="4">
        <v>44298</v>
      </c>
      <c r="B1054" t="s">
        <v>7</v>
      </c>
      <c r="C1054" t="s">
        <v>40</v>
      </c>
      <c r="D1054">
        <v>2</v>
      </c>
      <c r="E1054" s="10">
        <f>VLOOKUP(B1054,Table2[[SKU]:[Avg Price]],4,0)</f>
        <v>322</v>
      </c>
      <c r="F1054" s="10">
        <f>Table4[[#This Row],[price per unit]]*Table4[[#This Row],[Sales in unit]]</f>
        <v>644</v>
      </c>
      <c r="G1054" t="str">
        <f>TEXT(Table4[[#This Row],[Date]],"dddd")</f>
        <v>Monday</v>
      </c>
    </row>
    <row r="1055" spans="1:7" x14ac:dyDescent="0.3">
      <c r="A1055" s="4">
        <v>44298</v>
      </c>
      <c r="B1055" t="s">
        <v>8</v>
      </c>
      <c r="C1055" t="s">
        <v>40</v>
      </c>
      <c r="D1055">
        <v>5</v>
      </c>
      <c r="E1055" s="10">
        <f>VLOOKUP(B1055,Table2[[SKU]:[Avg Price]],4,0)</f>
        <v>161</v>
      </c>
      <c r="F1055" s="10">
        <f>Table4[[#This Row],[price per unit]]*Table4[[#This Row],[Sales in unit]]</f>
        <v>805</v>
      </c>
      <c r="G1055" t="str">
        <f>TEXT(Table4[[#This Row],[Date]],"dddd")</f>
        <v>Monday</v>
      </c>
    </row>
    <row r="1056" spans="1:7" x14ac:dyDescent="0.3">
      <c r="A1056" s="4">
        <v>44298</v>
      </c>
      <c r="B1056" t="s">
        <v>9</v>
      </c>
      <c r="C1056" t="s">
        <v>40</v>
      </c>
      <c r="D1056">
        <v>3</v>
      </c>
      <c r="E1056" s="10">
        <f>VLOOKUP(B1056,Table2[[SKU]:[Avg Price]],4,0)</f>
        <v>109</v>
      </c>
      <c r="F1056" s="10">
        <f>Table4[[#This Row],[price per unit]]*Table4[[#This Row],[Sales in unit]]</f>
        <v>327</v>
      </c>
      <c r="G1056" t="str">
        <f>TEXT(Table4[[#This Row],[Date]],"dddd")</f>
        <v>Monday</v>
      </c>
    </row>
    <row r="1057" spans="1:7" x14ac:dyDescent="0.3">
      <c r="A1057" s="4">
        <v>44298</v>
      </c>
      <c r="B1057" t="s">
        <v>10</v>
      </c>
      <c r="C1057" t="s">
        <v>40</v>
      </c>
      <c r="D1057">
        <v>2</v>
      </c>
      <c r="E1057" s="10">
        <f>VLOOKUP(B1057,Table2[[SKU]:[Avg Price]],4,0)</f>
        <v>122</v>
      </c>
      <c r="F1057" s="10">
        <f>Table4[[#This Row],[price per unit]]*Table4[[#This Row],[Sales in unit]]</f>
        <v>244</v>
      </c>
      <c r="G1057" t="str">
        <f>TEXT(Table4[[#This Row],[Date]],"dddd")</f>
        <v>Monday</v>
      </c>
    </row>
    <row r="1058" spans="1:7" x14ac:dyDescent="0.3">
      <c r="A1058" s="4">
        <v>44298</v>
      </c>
      <c r="B1058" t="s">
        <v>11</v>
      </c>
      <c r="C1058" t="s">
        <v>40</v>
      </c>
      <c r="D1058">
        <v>1</v>
      </c>
      <c r="E1058" s="10">
        <f>VLOOKUP(B1058,Table2[[SKU]:[Avg Price]],4,0)</f>
        <v>96</v>
      </c>
      <c r="F1058" s="10">
        <f>Table4[[#This Row],[price per unit]]*Table4[[#This Row],[Sales in unit]]</f>
        <v>96</v>
      </c>
      <c r="G1058" t="str">
        <f>TEXT(Table4[[#This Row],[Date]],"dddd")</f>
        <v>Monday</v>
      </c>
    </row>
    <row r="1059" spans="1:7" x14ac:dyDescent="0.3">
      <c r="A1059" s="4">
        <v>44298</v>
      </c>
      <c r="B1059" t="s">
        <v>12</v>
      </c>
      <c r="C1059" t="s">
        <v>40</v>
      </c>
      <c r="D1059">
        <v>0</v>
      </c>
      <c r="E1059" s="10">
        <f>VLOOKUP(B1059,Table2[[SKU]:[Avg Price]],4,0)</f>
        <v>73</v>
      </c>
      <c r="F1059" s="10">
        <f>Table4[[#This Row],[price per unit]]*Table4[[#This Row],[Sales in unit]]</f>
        <v>0</v>
      </c>
      <c r="G1059" t="str">
        <f>TEXT(Table4[[#This Row],[Date]],"dddd")</f>
        <v>Monday</v>
      </c>
    </row>
    <row r="1060" spans="1:7" x14ac:dyDescent="0.3">
      <c r="A1060" s="4">
        <v>44298</v>
      </c>
      <c r="B1060" t="s">
        <v>14</v>
      </c>
      <c r="C1060" t="s">
        <v>40</v>
      </c>
      <c r="D1060">
        <v>2</v>
      </c>
      <c r="E1060" s="10">
        <f>VLOOKUP(B1060,Table2[[SKU]:[Avg Price]],4,0)</f>
        <v>225</v>
      </c>
      <c r="F1060" s="10">
        <f>Table4[[#This Row],[price per unit]]*Table4[[#This Row],[Sales in unit]]</f>
        <v>450</v>
      </c>
      <c r="G1060" t="str">
        <f>TEXT(Table4[[#This Row],[Date]],"dddd")</f>
        <v>Monday</v>
      </c>
    </row>
    <row r="1061" spans="1:7" x14ac:dyDescent="0.3">
      <c r="A1061" s="4">
        <v>44298</v>
      </c>
      <c r="B1061" t="s">
        <v>16</v>
      </c>
      <c r="C1061" t="s">
        <v>40</v>
      </c>
      <c r="D1061">
        <v>2</v>
      </c>
      <c r="E1061" s="10">
        <f>VLOOKUP(B1061,Table2[[SKU]:[Avg Price]],4,0)</f>
        <v>559</v>
      </c>
      <c r="F1061" s="10">
        <f>Table4[[#This Row],[price per unit]]*Table4[[#This Row],[Sales in unit]]</f>
        <v>1118</v>
      </c>
      <c r="G1061" t="str">
        <f>TEXT(Table4[[#This Row],[Date]],"dddd")</f>
        <v>Monday</v>
      </c>
    </row>
    <row r="1062" spans="1:7" x14ac:dyDescent="0.3">
      <c r="A1062" s="4">
        <v>44298</v>
      </c>
      <c r="B1062" t="s">
        <v>17</v>
      </c>
      <c r="C1062" t="s">
        <v>40</v>
      </c>
      <c r="D1062">
        <v>14</v>
      </c>
      <c r="E1062" s="10">
        <f>VLOOKUP(B1062,Table2[[SKU]:[Avg Price]],4,0)</f>
        <v>3199</v>
      </c>
      <c r="F1062" s="10">
        <f>Table4[[#This Row],[price per unit]]*Table4[[#This Row],[Sales in unit]]</f>
        <v>44786</v>
      </c>
      <c r="G1062" t="str">
        <f>TEXT(Table4[[#This Row],[Date]],"dddd")</f>
        <v>Monday</v>
      </c>
    </row>
    <row r="1063" spans="1:7" x14ac:dyDescent="0.3">
      <c r="A1063" s="4">
        <v>44298</v>
      </c>
      <c r="B1063" t="s">
        <v>18</v>
      </c>
      <c r="C1063" t="s">
        <v>40</v>
      </c>
      <c r="D1063">
        <v>6</v>
      </c>
      <c r="E1063" s="10">
        <f>VLOOKUP(B1063,Table2[[SKU]:[Avg Price]],4,0)</f>
        <v>371</v>
      </c>
      <c r="F1063" s="10">
        <f>Table4[[#This Row],[price per unit]]*Table4[[#This Row],[Sales in unit]]</f>
        <v>2226</v>
      </c>
      <c r="G1063" t="str">
        <f>TEXT(Table4[[#This Row],[Date]],"dddd")</f>
        <v>Monday</v>
      </c>
    </row>
    <row r="1064" spans="1:7" x14ac:dyDescent="0.3">
      <c r="A1064" s="4">
        <v>44298</v>
      </c>
      <c r="B1064" t="s">
        <v>19</v>
      </c>
      <c r="C1064" t="s">
        <v>40</v>
      </c>
      <c r="D1064">
        <v>2</v>
      </c>
      <c r="E1064" s="10">
        <f>VLOOKUP(B1064,Table2[[SKU]:[Avg Price]],4,0)</f>
        <v>2300</v>
      </c>
      <c r="F1064" s="10">
        <f>Table4[[#This Row],[price per unit]]*Table4[[#This Row],[Sales in unit]]</f>
        <v>4600</v>
      </c>
      <c r="G1064" t="str">
        <f>TEXT(Table4[[#This Row],[Date]],"dddd")</f>
        <v>Monday</v>
      </c>
    </row>
    <row r="1065" spans="1:7" x14ac:dyDescent="0.3">
      <c r="A1065" s="4">
        <v>44298</v>
      </c>
      <c r="B1065" t="s">
        <v>20</v>
      </c>
      <c r="C1065" t="s">
        <v>40</v>
      </c>
      <c r="D1065">
        <v>7</v>
      </c>
      <c r="E1065" s="10">
        <f>VLOOKUP(B1065,Table2[[SKU]:[Avg Price]],4,0)</f>
        <v>499</v>
      </c>
      <c r="F1065" s="10">
        <f>Table4[[#This Row],[price per unit]]*Table4[[#This Row],[Sales in unit]]</f>
        <v>3493</v>
      </c>
      <c r="G1065" t="str">
        <f>TEXT(Table4[[#This Row],[Date]],"dddd")</f>
        <v>Monday</v>
      </c>
    </row>
    <row r="1066" spans="1:7" x14ac:dyDescent="0.3">
      <c r="A1066" s="4">
        <v>44298</v>
      </c>
      <c r="B1066" t="s">
        <v>21</v>
      </c>
      <c r="C1066" t="s">
        <v>40</v>
      </c>
      <c r="D1066">
        <v>4</v>
      </c>
      <c r="E1066" s="10">
        <f>VLOOKUP(B1066,Table2[[SKU]:[Avg Price]],4,0)</f>
        <v>299</v>
      </c>
      <c r="F1066" s="10">
        <f>Table4[[#This Row],[price per unit]]*Table4[[#This Row],[Sales in unit]]</f>
        <v>1196</v>
      </c>
      <c r="G1066" t="str">
        <f>TEXT(Table4[[#This Row],[Date]],"dddd")</f>
        <v>Monday</v>
      </c>
    </row>
    <row r="1067" spans="1:7" x14ac:dyDescent="0.3">
      <c r="A1067" s="4">
        <v>44298</v>
      </c>
      <c r="B1067" t="s">
        <v>22</v>
      </c>
      <c r="C1067" t="s">
        <v>40</v>
      </c>
      <c r="D1067">
        <v>2</v>
      </c>
      <c r="E1067" s="10">
        <f>VLOOKUP(B1067,Table2[[SKU]:[Avg Price]],4,0)</f>
        <v>901</v>
      </c>
      <c r="F1067" s="10">
        <f>Table4[[#This Row],[price per unit]]*Table4[[#This Row],[Sales in unit]]</f>
        <v>1802</v>
      </c>
      <c r="G1067" t="str">
        <f>TEXT(Table4[[#This Row],[Date]],"dddd")</f>
        <v>Monday</v>
      </c>
    </row>
    <row r="1068" spans="1:7" x14ac:dyDescent="0.3">
      <c r="A1068" s="4">
        <v>44298</v>
      </c>
      <c r="B1068" t="s">
        <v>23</v>
      </c>
      <c r="C1068" t="s">
        <v>40</v>
      </c>
      <c r="D1068">
        <v>3</v>
      </c>
      <c r="E1068" s="10">
        <f>VLOOKUP(B1068,Table2[[SKU]:[Avg Price]],4,0)</f>
        <v>929</v>
      </c>
      <c r="F1068" s="10">
        <f>Table4[[#This Row],[price per unit]]*Table4[[#This Row],[Sales in unit]]</f>
        <v>2787</v>
      </c>
      <c r="G1068" t="str">
        <f>TEXT(Table4[[#This Row],[Date]],"dddd")</f>
        <v>Monday</v>
      </c>
    </row>
    <row r="1069" spans="1:7" x14ac:dyDescent="0.3">
      <c r="A1069" s="4">
        <v>44298</v>
      </c>
      <c r="B1069" t="s">
        <v>24</v>
      </c>
      <c r="C1069" t="s">
        <v>40</v>
      </c>
      <c r="D1069">
        <v>2</v>
      </c>
      <c r="E1069" s="10">
        <f>VLOOKUP(B1069,Table2[[SKU]:[Avg Price]],4,0)</f>
        <v>1030</v>
      </c>
      <c r="F1069" s="10">
        <f>Table4[[#This Row],[price per unit]]*Table4[[#This Row],[Sales in unit]]</f>
        <v>2060</v>
      </c>
      <c r="G1069" t="str">
        <f>TEXT(Table4[[#This Row],[Date]],"dddd")</f>
        <v>Monday</v>
      </c>
    </row>
    <row r="1070" spans="1:7" x14ac:dyDescent="0.3">
      <c r="A1070" s="4">
        <v>44298</v>
      </c>
      <c r="B1070" t="s">
        <v>25</v>
      </c>
      <c r="C1070" t="s">
        <v>40</v>
      </c>
      <c r="D1070">
        <v>2</v>
      </c>
      <c r="E1070" s="10">
        <f>VLOOKUP(B1070,Table2[[SKU]:[Avg Price]],4,0)</f>
        <v>1222</v>
      </c>
      <c r="F1070" s="10">
        <f>Table4[[#This Row],[price per unit]]*Table4[[#This Row],[Sales in unit]]</f>
        <v>2444</v>
      </c>
      <c r="G1070" t="str">
        <f>TEXT(Table4[[#This Row],[Date]],"dddd")</f>
        <v>Monday</v>
      </c>
    </row>
    <row r="1071" spans="1:7" x14ac:dyDescent="0.3">
      <c r="A1071" s="4">
        <v>44298</v>
      </c>
      <c r="B1071" t="s">
        <v>26</v>
      </c>
      <c r="C1071" t="s">
        <v>40</v>
      </c>
      <c r="D1071">
        <v>3</v>
      </c>
      <c r="E1071" s="10">
        <f>VLOOKUP(B1071,Table2[[SKU]:[Avg Price]],4,0)</f>
        <v>649</v>
      </c>
      <c r="F1071" s="10">
        <f>Table4[[#This Row],[price per unit]]*Table4[[#This Row],[Sales in unit]]</f>
        <v>1947</v>
      </c>
      <c r="G1071" t="str">
        <f>TEXT(Table4[[#This Row],[Date]],"dddd")</f>
        <v>Monday</v>
      </c>
    </row>
    <row r="1072" spans="1:7" x14ac:dyDescent="0.3">
      <c r="A1072" s="4">
        <v>44298</v>
      </c>
      <c r="B1072" t="s">
        <v>27</v>
      </c>
      <c r="C1072" t="s">
        <v>40</v>
      </c>
      <c r="D1072">
        <v>11</v>
      </c>
      <c r="E1072" s="10">
        <f>VLOOKUP(B1072,Table2[[SKU]:[Avg Price]],4,0)</f>
        <v>1800</v>
      </c>
      <c r="F1072" s="10">
        <f>Table4[[#This Row],[price per unit]]*Table4[[#This Row],[Sales in unit]]</f>
        <v>19800</v>
      </c>
      <c r="G1072" t="str">
        <f>TEXT(Table4[[#This Row],[Date]],"dddd")</f>
        <v>Monday</v>
      </c>
    </row>
    <row r="1073" spans="1:7" x14ac:dyDescent="0.3">
      <c r="A1073" s="4">
        <v>44298</v>
      </c>
      <c r="B1073" t="s">
        <v>28</v>
      </c>
      <c r="C1073" t="s">
        <v>40</v>
      </c>
      <c r="D1073">
        <v>7</v>
      </c>
      <c r="E1073" s="10">
        <f>VLOOKUP(B1073,Table2[[SKU]:[Avg Price]],4,0)</f>
        <v>345</v>
      </c>
      <c r="F1073" s="10">
        <f>Table4[[#This Row],[price per unit]]*Table4[[#This Row],[Sales in unit]]</f>
        <v>2415</v>
      </c>
      <c r="G1073" t="str">
        <f>TEXT(Table4[[#This Row],[Date]],"dddd")</f>
        <v>Monday</v>
      </c>
    </row>
    <row r="1074" spans="1:7" x14ac:dyDescent="0.3">
      <c r="A1074" s="4">
        <v>44298</v>
      </c>
      <c r="B1074" t="s">
        <v>29</v>
      </c>
      <c r="C1074" t="s">
        <v>40</v>
      </c>
      <c r="D1074">
        <v>1</v>
      </c>
      <c r="E1074" s="10">
        <f>VLOOKUP(B1074,Table2[[SKU]:[Avg Price]],4,0)</f>
        <v>350</v>
      </c>
      <c r="F1074" s="10">
        <f>Table4[[#This Row],[price per unit]]*Table4[[#This Row],[Sales in unit]]</f>
        <v>350</v>
      </c>
      <c r="G1074" t="str">
        <f>TEXT(Table4[[#This Row],[Date]],"dddd")</f>
        <v>Monday</v>
      </c>
    </row>
    <row r="1075" spans="1:7" x14ac:dyDescent="0.3">
      <c r="A1075" s="4">
        <v>44298</v>
      </c>
      <c r="B1075" t="s">
        <v>30</v>
      </c>
      <c r="C1075" t="s">
        <v>40</v>
      </c>
      <c r="D1075">
        <v>3</v>
      </c>
      <c r="E1075" s="10">
        <f>VLOOKUP(B1075,Table2[[SKU]:[Avg Price]],4,0)</f>
        <v>1575</v>
      </c>
      <c r="F1075" s="10">
        <f>Table4[[#This Row],[price per unit]]*Table4[[#This Row],[Sales in unit]]</f>
        <v>4725</v>
      </c>
      <c r="G1075" t="str">
        <f>TEXT(Table4[[#This Row],[Date]],"dddd")</f>
        <v>Monday</v>
      </c>
    </row>
    <row r="1076" spans="1:7" x14ac:dyDescent="0.3">
      <c r="A1076" s="4">
        <v>44298</v>
      </c>
      <c r="B1076" t="s">
        <v>31</v>
      </c>
      <c r="C1076" t="s">
        <v>40</v>
      </c>
      <c r="D1076">
        <v>5</v>
      </c>
      <c r="E1076" s="10">
        <f>VLOOKUP(B1076,Table2[[SKU]:[Avg Price]],4,0)</f>
        <v>1045</v>
      </c>
      <c r="F1076" s="10">
        <f>Table4[[#This Row],[price per unit]]*Table4[[#This Row],[Sales in unit]]</f>
        <v>5225</v>
      </c>
      <c r="G1076" t="str">
        <f>TEXT(Table4[[#This Row],[Date]],"dddd")</f>
        <v>Monday</v>
      </c>
    </row>
    <row r="1077" spans="1:7" x14ac:dyDescent="0.3">
      <c r="A1077" s="4">
        <v>44298</v>
      </c>
      <c r="B1077" t="s">
        <v>32</v>
      </c>
      <c r="C1077" t="s">
        <v>40</v>
      </c>
      <c r="D1077">
        <v>3</v>
      </c>
      <c r="E1077" s="10">
        <f>VLOOKUP(B1077,Table2[[SKU]:[Avg Price]],4,0)</f>
        <v>1186</v>
      </c>
      <c r="F1077" s="10">
        <f>Table4[[#This Row],[price per unit]]*Table4[[#This Row],[Sales in unit]]</f>
        <v>3558</v>
      </c>
      <c r="G1077" t="str">
        <f>TEXT(Table4[[#This Row],[Date]],"dddd")</f>
        <v>Monday</v>
      </c>
    </row>
    <row r="1078" spans="1:7" x14ac:dyDescent="0.3">
      <c r="A1078" s="4">
        <v>44298</v>
      </c>
      <c r="B1078" t="s">
        <v>33</v>
      </c>
      <c r="C1078" t="s">
        <v>40</v>
      </c>
      <c r="D1078">
        <v>3</v>
      </c>
      <c r="E1078" s="10">
        <f>VLOOKUP(B1078,Table2[[SKU]:[Avg Price]],4,0)</f>
        <v>374</v>
      </c>
      <c r="F1078" s="10">
        <f>Table4[[#This Row],[price per unit]]*Table4[[#This Row],[Sales in unit]]</f>
        <v>1122</v>
      </c>
      <c r="G1078" t="str">
        <f>TEXT(Table4[[#This Row],[Date]],"dddd")</f>
        <v>Monday</v>
      </c>
    </row>
    <row r="1079" spans="1:7" x14ac:dyDescent="0.3">
      <c r="A1079" s="4">
        <v>44298</v>
      </c>
      <c r="B1079" t="s">
        <v>34</v>
      </c>
      <c r="C1079" t="s">
        <v>40</v>
      </c>
      <c r="D1079">
        <v>0</v>
      </c>
      <c r="E1079" s="10">
        <f>VLOOKUP(B1079,Table2[[SKU]:[Avg Price]],4,0)</f>
        <v>1500</v>
      </c>
      <c r="F1079" s="10">
        <f>Table4[[#This Row],[price per unit]]*Table4[[#This Row],[Sales in unit]]</f>
        <v>0</v>
      </c>
      <c r="G1079" t="str">
        <f>TEXT(Table4[[#This Row],[Date]],"dddd")</f>
        <v>Monday</v>
      </c>
    </row>
    <row r="1080" spans="1:7" x14ac:dyDescent="0.3">
      <c r="A1080" s="4">
        <v>44298</v>
      </c>
      <c r="B1080" t="s">
        <v>35</v>
      </c>
      <c r="C1080" t="s">
        <v>40</v>
      </c>
      <c r="D1080">
        <v>1</v>
      </c>
      <c r="E1080" s="10">
        <f>VLOOKUP(B1080,Table2[[SKU]:[Avg Price]],4,0)</f>
        <v>1800</v>
      </c>
      <c r="F1080" s="10">
        <f>Table4[[#This Row],[price per unit]]*Table4[[#This Row],[Sales in unit]]</f>
        <v>1800</v>
      </c>
      <c r="G1080" t="str">
        <f>TEXT(Table4[[#This Row],[Date]],"dddd")</f>
        <v>Monday</v>
      </c>
    </row>
    <row r="1081" spans="1:7" x14ac:dyDescent="0.3">
      <c r="A1081" s="4">
        <v>44298</v>
      </c>
      <c r="B1081" t="s">
        <v>36</v>
      </c>
      <c r="C1081" t="s">
        <v>40</v>
      </c>
      <c r="D1081">
        <v>0</v>
      </c>
      <c r="E1081" s="10">
        <f>VLOOKUP(B1081,Table2[[SKU]:[Avg Price]],4,0)</f>
        <v>1477</v>
      </c>
      <c r="F1081" s="10">
        <f>Table4[[#This Row],[price per unit]]*Table4[[#This Row],[Sales in unit]]</f>
        <v>0</v>
      </c>
      <c r="G1081" t="str">
        <f>TEXT(Table4[[#This Row],[Date]],"dddd")</f>
        <v>Monday</v>
      </c>
    </row>
    <row r="1082" spans="1:7" x14ac:dyDescent="0.3">
      <c r="A1082" s="4">
        <v>44299</v>
      </c>
      <c r="B1082" t="s">
        <v>5</v>
      </c>
      <c r="C1082" t="s">
        <v>38</v>
      </c>
      <c r="D1082">
        <v>32</v>
      </c>
      <c r="E1082" s="10">
        <f>VLOOKUP(B1082,Table2[[SKU]:[Avg Price]],4,0)</f>
        <v>210</v>
      </c>
      <c r="F1082" s="10">
        <f>Table4[[#This Row],[price per unit]]*Table4[[#This Row],[Sales in unit]]</f>
        <v>6720</v>
      </c>
      <c r="G1082" t="str">
        <f>TEXT(Table4[[#This Row],[Date]],"dddd")</f>
        <v>Tuesday</v>
      </c>
    </row>
    <row r="1083" spans="1:7" x14ac:dyDescent="0.3">
      <c r="A1083" s="4">
        <v>44299</v>
      </c>
      <c r="B1083" t="s">
        <v>6</v>
      </c>
      <c r="C1083" t="s">
        <v>38</v>
      </c>
      <c r="D1083">
        <v>15</v>
      </c>
      <c r="E1083" s="10">
        <f>VLOOKUP(B1083,Table2[[SKU]:[Avg Price]],4,0)</f>
        <v>199</v>
      </c>
      <c r="F1083" s="10">
        <f>Table4[[#This Row],[price per unit]]*Table4[[#This Row],[Sales in unit]]</f>
        <v>2985</v>
      </c>
      <c r="G1083" t="str">
        <f>TEXT(Table4[[#This Row],[Date]],"dddd")</f>
        <v>Tuesday</v>
      </c>
    </row>
    <row r="1084" spans="1:7" x14ac:dyDescent="0.3">
      <c r="A1084" s="4">
        <v>44299</v>
      </c>
      <c r="B1084" t="s">
        <v>7</v>
      </c>
      <c r="C1084" t="s">
        <v>38</v>
      </c>
      <c r="D1084">
        <v>10</v>
      </c>
      <c r="E1084" s="10">
        <f>VLOOKUP(B1084,Table2[[SKU]:[Avg Price]],4,0)</f>
        <v>322</v>
      </c>
      <c r="F1084" s="10">
        <f>Table4[[#This Row],[price per unit]]*Table4[[#This Row],[Sales in unit]]</f>
        <v>3220</v>
      </c>
      <c r="G1084" t="str">
        <f>TEXT(Table4[[#This Row],[Date]],"dddd")</f>
        <v>Tuesday</v>
      </c>
    </row>
    <row r="1085" spans="1:7" x14ac:dyDescent="0.3">
      <c r="A1085" s="4">
        <v>44299</v>
      </c>
      <c r="B1085" t="s">
        <v>8</v>
      </c>
      <c r="C1085" t="s">
        <v>38</v>
      </c>
      <c r="D1085">
        <v>8</v>
      </c>
      <c r="E1085" s="10">
        <f>VLOOKUP(B1085,Table2[[SKU]:[Avg Price]],4,0)</f>
        <v>161</v>
      </c>
      <c r="F1085" s="10">
        <f>Table4[[#This Row],[price per unit]]*Table4[[#This Row],[Sales in unit]]</f>
        <v>1288</v>
      </c>
      <c r="G1085" t="str">
        <f>TEXT(Table4[[#This Row],[Date]],"dddd")</f>
        <v>Tuesday</v>
      </c>
    </row>
    <row r="1086" spans="1:7" x14ac:dyDescent="0.3">
      <c r="A1086" s="4">
        <v>44299</v>
      </c>
      <c r="B1086" t="s">
        <v>9</v>
      </c>
      <c r="C1086" t="s">
        <v>38</v>
      </c>
      <c r="D1086">
        <v>4</v>
      </c>
      <c r="E1086" s="10">
        <f>VLOOKUP(B1086,Table2[[SKU]:[Avg Price]],4,0)</f>
        <v>109</v>
      </c>
      <c r="F1086" s="10">
        <f>Table4[[#This Row],[price per unit]]*Table4[[#This Row],[Sales in unit]]</f>
        <v>436</v>
      </c>
      <c r="G1086" t="str">
        <f>TEXT(Table4[[#This Row],[Date]],"dddd")</f>
        <v>Tuesday</v>
      </c>
    </row>
    <row r="1087" spans="1:7" x14ac:dyDescent="0.3">
      <c r="A1087" s="4">
        <v>44299</v>
      </c>
      <c r="B1087" t="s">
        <v>10</v>
      </c>
      <c r="C1087" t="s">
        <v>38</v>
      </c>
      <c r="D1087">
        <v>4</v>
      </c>
      <c r="E1087" s="10">
        <f>VLOOKUP(B1087,Table2[[SKU]:[Avg Price]],4,0)</f>
        <v>122</v>
      </c>
      <c r="F1087" s="10">
        <f>Table4[[#This Row],[price per unit]]*Table4[[#This Row],[Sales in unit]]</f>
        <v>488</v>
      </c>
      <c r="G1087" t="str">
        <f>TEXT(Table4[[#This Row],[Date]],"dddd")</f>
        <v>Tuesday</v>
      </c>
    </row>
    <row r="1088" spans="1:7" x14ac:dyDescent="0.3">
      <c r="A1088" s="4">
        <v>44299</v>
      </c>
      <c r="B1088" t="s">
        <v>11</v>
      </c>
      <c r="C1088" t="s">
        <v>38</v>
      </c>
      <c r="D1088">
        <v>3</v>
      </c>
      <c r="E1088" s="10">
        <f>VLOOKUP(B1088,Table2[[SKU]:[Avg Price]],4,0)</f>
        <v>96</v>
      </c>
      <c r="F1088" s="10">
        <f>Table4[[#This Row],[price per unit]]*Table4[[#This Row],[Sales in unit]]</f>
        <v>288</v>
      </c>
      <c r="G1088" t="str">
        <f>TEXT(Table4[[#This Row],[Date]],"dddd")</f>
        <v>Tuesday</v>
      </c>
    </row>
    <row r="1089" spans="1:7" x14ac:dyDescent="0.3">
      <c r="A1089" s="4">
        <v>44299</v>
      </c>
      <c r="B1089" t="s">
        <v>12</v>
      </c>
      <c r="C1089" t="s">
        <v>38</v>
      </c>
      <c r="D1089">
        <v>0</v>
      </c>
      <c r="E1089" s="10">
        <f>VLOOKUP(B1089,Table2[[SKU]:[Avg Price]],4,0)</f>
        <v>73</v>
      </c>
      <c r="F1089" s="10">
        <f>Table4[[#This Row],[price per unit]]*Table4[[#This Row],[Sales in unit]]</f>
        <v>0</v>
      </c>
      <c r="G1089" t="str">
        <f>TEXT(Table4[[#This Row],[Date]],"dddd")</f>
        <v>Tuesday</v>
      </c>
    </row>
    <row r="1090" spans="1:7" x14ac:dyDescent="0.3">
      <c r="A1090" s="4">
        <v>44299</v>
      </c>
      <c r="B1090" t="s">
        <v>14</v>
      </c>
      <c r="C1090" t="s">
        <v>38</v>
      </c>
      <c r="D1090">
        <v>0</v>
      </c>
      <c r="E1090" s="10">
        <f>VLOOKUP(B1090,Table2[[SKU]:[Avg Price]],4,0)</f>
        <v>225</v>
      </c>
      <c r="F1090" s="10">
        <f>Table4[[#This Row],[price per unit]]*Table4[[#This Row],[Sales in unit]]</f>
        <v>0</v>
      </c>
      <c r="G1090" t="str">
        <f>TEXT(Table4[[#This Row],[Date]],"dddd")</f>
        <v>Tuesday</v>
      </c>
    </row>
    <row r="1091" spans="1:7" x14ac:dyDescent="0.3">
      <c r="A1091" s="4">
        <v>44299</v>
      </c>
      <c r="B1091" t="s">
        <v>16</v>
      </c>
      <c r="C1091" t="s">
        <v>38</v>
      </c>
      <c r="D1091">
        <v>2</v>
      </c>
      <c r="E1091" s="10">
        <f>VLOOKUP(B1091,Table2[[SKU]:[Avg Price]],4,0)</f>
        <v>559</v>
      </c>
      <c r="F1091" s="10">
        <f>Table4[[#This Row],[price per unit]]*Table4[[#This Row],[Sales in unit]]</f>
        <v>1118</v>
      </c>
      <c r="G1091" t="str">
        <f>TEXT(Table4[[#This Row],[Date]],"dddd")</f>
        <v>Tuesday</v>
      </c>
    </row>
    <row r="1092" spans="1:7" x14ac:dyDescent="0.3">
      <c r="A1092" s="4">
        <v>44299</v>
      </c>
      <c r="B1092" t="s">
        <v>17</v>
      </c>
      <c r="C1092" t="s">
        <v>38</v>
      </c>
      <c r="D1092">
        <v>26</v>
      </c>
      <c r="E1092" s="10">
        <f>VLOOKUP(B1092,Table2[[SKU]:[Avg Price]],4,0)</f>
        <v>3199</v>
      </c>
      <c r="F1092" s="10">
        <f>Table4[[#This Row],[price per unit]]*Table4[[#This Row],[Sales in unit]]</f>
        <v>83174</v>
      </c>
      <c r="G1092" t="str">
        <f>TEXT(Table4[[#This Row],[Date]],"dddd")</f>
        <v>Tuesday</v>
      </c>
    </row>
    <row r="1093" spans="1:7" x14ac:dyDescent="0.3">
      <c r="A1093" s="4">
        <v>44299</v>
      </c>
      <c r="B1093" t="s">
        <v>18</v>
      </c>
      <c r="C1093" t="s">
        <v>38</v>
      </c>
      <c r="D1093">
        <v>17</v>
      </c>
      <c r="E1093" s="10">
        <f>VLOOKUP(B1093,Table2[[SKU]:[Avg Price]],4,0)</f>
        <v>371</v>
      </c>
      <c r="F1093" s="10">
        <f>Table4[[#This Row],[price per unit]]*Table4[[#This Row],[Sales in unit]]</f>
        <v>6307</v>
      </c>
      <c r="G1093" t="str">
        <f>TEXT(Table4[[#This Row],[Date]],"dddd")</f>
        <v>Tuesday</v>
      </c>
    </row>
    <row r="1094" spans="1:7" x14ac:dyDescent="0.3">
      <c r="A1094" s="4">
        <v>44299</v>
      </c>
      <c r="B1094" t="s">
        <v>19</v>
      </c>
      <c r="C1094" t="s">
        <v>38</v>
      </c>
      <c r="D1094">
        <v>12</v>
      </c>
      <c r="E1094" s="10">
        <f>VLOOKUP(B1094,Table2[[SKU]:[Avg Price]],4,0)</f>
        <v>2300</v>
      </c>
      <c r="F1094" s="10">
        <f>Table4[[#This Row],[price per unit]]*Table4[[#This Row],[Sales in unit]]</f>
        <v>27600</v>
      </c>
      <c r="G1094" t="str">
        <f>TEXT(Table4[[#This Row],[Date]],"dddd")</f>
        <v>Tuesday</v>
      </c>
    </row>
    <row r="1095" spans="1:7" x14ac:dyDescent="0.3">
      <c r="A1095" s="4">
        <v>44299</v>
      </c>
      <c r="B1095" t="s">
        <v>20</v>
      </c>
      <c r="C1095" t="s">
        <v>38</v>
      </c>
      <c r="D1095">
        <v>8</v>
      </c>
      <c r="E1095" s="10">
        <f>VLOOKUP(B1095,Table2[[SKU]:[Avg Price]],4,0)</f>
        <v>499</v>
      </c>
      <c r="F1095" s="10">
        <f>Table4[[#This Row],[price per unit]]*Table4[[#This Row],[Sales in unit]]</f>
        <v>3992</v>
      </c>
      <c r="G1095" t="str">
        <f>TEXT(Table4[[#This Row],[Date]],"dddd")</f>
        <v>Tuesday</v>
      </c>
    </row>
    <row r="1096" spans="1:7" x14ac:dyDescent="0.3">
      <c r="A1096" s="4">
        <v>44299</v>
      </c>
      <c r="B1096" t="s">
        <v>21</v>
      </c>
      <c r="C1096" t="s">
        <v>38</v>
      </c>
      <c r="D1096">
        <v>6</v>
      </c>
      <c r="E1096" s="10">
        <f>VLOOKUP(B1096,Table2[[SKU]:[Avg Price]],4,0)</f>
        <v>299</v>
      </c>
      <c r="F1096" s="10">
        <f>Table4[[#This Row],[price per unit]]*Table4[[#This Row],[Sales in unit]]</f>
        <v>1794</v>
      </c>
      <c r="G1096" t="str">
        <f>TEXT(Table4[[#This Row],[Date]],"dddd")</f>
        <v>Tuesday</v>
      </c>
    </row>
    <row r="1097" spans="1:7" x14ac:dyDescent="0.3">
      <c r="A1097" s="4">
        <v>44299</v>
      </c>
      <c r="B1097" t="s">
        <v>22</v>
      </c>
      <c r="C1097" t="s">
        <v>38</v>
      </c>
      <c r="D1097">
        <v>2</v>
      </c>
      <c r="E1097" s="10">
        <f>VLOOKUP(B1097,Table2[[SKU]:[Avg Price]],4,0)</f>
        <v>901</v>
      </c>
      <c r="F1097" s="10">
        <f>Table4[[#This Row],[price per unit]]*Table4[[#This Row],[Sales in unit]]</f>
        <v>1802</v>
      </c>
      <c r="G1097" t="str">
        <f>TEXT(Table4[[#This Row],[Date]],"dddd")</f>
        <v>Tuesday</v>
      </c>
    </row>
    <row r="1098" spans="1:7" x14ac:dyDescent="0.3">
      <c r="A1098" s="4">
        <v>44299</v>
      </c>
      <c r="B1098" t="s">
        <v>23</v>
      </c>
      <c r="C1098" t="s">
        <v>38</v>
      </c>
      <c r="D1098">
        <v>3</v>
      </c>
      <c r="E1098" s="10">
        <f>VLOOKUP(B1098,Table2[[SKU]:[Avg Price]],4,0)</f>
        <v>929</v>
      </c>
      <c r="F1098" s="10">
        <f>Table4[[#This Row],[price per unit]]*Table4[[#This Row],[Sales in unit]]</f>
        <v>2787</v>
      </c>
      <c r="G1098" t="str">
        <f>TEXT(Table4[[#This Row],[Date]],"dddd")</f>
        <v>Tuesday</v>
      </c>
    </row>
    <row r="1099" spans="1:7" x14ac:dyDescent="0.3">
      <c r="A1099" s="4">
        <v>44299</v>
      </c>
      <c r="B1099" t="s">
        <v>24</v>
      </c>
      <c r="C1099" t="s">
        <v>38</v>
      </c>
      <c r="D1099">
        <v>0</v>
      </c>
      <c r="E1099" s="10">
        <f>VLOOKUP(B1099,Table2[[SKU]:[Avg Price]],4,0)</f>
        <v>1030</v>
      </c>
      <c r="F1099" s="10">
        <f>Table4[[#This Row],[price per unit]]*Table4[[#This Row],[Sales in unit]]</f>
        <v>0</v>
      </c>
      <c r="G1099" t="str">
        <f>TEXT(Table4[[#This Row],[Date]],"dddd")</f>
        <v>Tuesday</v>
      </c>
    </row>
    <row r="1100" spans="1:7" x14ac:dyDescent="0.3">
      <c r="A1100" s="4">
        <v>44299</v>
      </c>
      <c r="B1100" t="s">
        <v>25</v>
      </c>
      <c r="C1100" t="s">
        <v>38</v>
      </c>
      <c r="D1100">
        <v>2</v>
      </c>
      <c r="E1100" s="10">
        <f>VLOOKUP(B1100,Table2[[SKU]:[Avg Price]],4,0)</f>
        <v>1222</v>
      </c>
      <c r="F1100" s="10">
        <f>Table4[[#This Row],[price per unit]]*Table4[[#This Row],[Sales in unit]]</f>
        <v>2444</v>
      </c>
      <c r="G1100" t="str">
        <f>TEXT(Table4[[#This Row],[Date]],"dddd")</f>
        <v>Tuesday</v>
      </c>
    </row>
    <row r="1101" spans="1:7" x14ac:dyDescent="0.3">
      <c r="A1101" s="4">
        <v>44299</v>
      </c>
      <c r="B1101" t="s">
        <v>26</v>
      </c>
      <c r="C1101" t="s">
        <v>38</v>
      </c>
      <c r="D1101">
        <v>0</v>
      </c>
      <c r="E1101" s="10">
        <f>VLOOKUP(B1101,Table2[[SKU]:[Avg Price]],4,0)</f>
        <v>649</v>
      </c>
      <c r="F1101" s="10">
        <f>Table4[[#This Row],[price per unit]]*Table4[[#This Row],[Sales in unit]]</f>
        <v>0</v>
      </c>
      <c r="G1101" t="str">
        <f>TEXT(Table4[[#This Row],[Date]],"dddd")</f>
        <v>Tuesday</v>
      </c>
    </row>
    <row r="1102" spans="1:7" x14ac:dyDescent="0.3">
      <c r="A1102" s="4">
        <v>44299</v>
      </c>
      <c r="B1102" t="s">
        <v>27</v>
      </c>
      <c r="C1102" t="s">
        <v>38</v>
      </c>
      <c r="D1102">
        <v>34</v>
      </c>
      <c r="E1102" s="10">
        <f>VLOOKUP(B1102,Table2[[SKU]:[Avg Price]],4,0)</f>
        <v>1800</v>
      </c>
      <c r="F1102" s="10">
        <f>Table4[[#This Row],[price per unit]]*Table4[[#This Row],[Sales in unit]]</f>
        <v>61200</v>
      </c>
      <c r="G1102" t="str">
        <f>TEXT(Table4[[#This Row],[Date]],"dddd")</f>
        <v>Tuesday</v>
      </c>
    </row>
    <row r="1103" spans="1:7" x14ac:dyDescent="0.3">
      <c r="A1103" s="4">
        <v>44299</v>
      </c>
      <c r="B1103" t="s">
        <v>28</v>
      </c>
      <c r="C1103" t="s">
        <v>38</v>
      </c>
      <c r="D1103">
        <v>14</v>
      </c>
      <c r="E1103" s="10">
        <f>VLOOKUP(B1103,Table2[[SKU]:[Avg Price]],4,0)</f>
        <v>345</v>
      </c>
      <c r="F1103" s="10">
        <f>Table4[[#This Row],[price per unit]]*Table4[[#This Row],[Sales in unit]]</f>
        <v>4830</v>
      </c>
      <c r="G1103" t="str">
        <f>TEXT(Table4[[#This Row],[Date]],"dddd")</f>
        <v>Tuesday</v>
      </c>
    </row>
    <row r="1104" spans="1:7" x14ac:dyDescent="0.3">
      <c r="A1104" s="4">
        <v>44299</v>
      </c>
      <c r="B1104" t="s">
        <v>29</v>
      </c>
      <c r="C1104" t="s">
        <v>38</v>
      </c>
      <c r="D1104">
        <v>9</v>
      </c>
      <c r="E1104" s="10">
        <f>VLOOKUP(B1104,Table2[[SKU]:[Avg Price]],4,0)</f>
        <v>350</v>
      </c>
      <c r="F1104" s="10">
        <f>Table4[[#This Row],[price per unit]]*Table4[[#This Row],[Sales in unit]]</f>
        <v>3150</v>
      </c>
      <c r="G1104" t="str">
        <f>TEXT(Table4[[#This Row],[Date]],"dddd")</f>
        <v>Tuesday</v>
      </c>
    </row>
    <row r="1105" spans="1:7" x14ac:dyDescent="0.3">
      <c r="A1105" s="4">
        <v>44299</v>
      </c>
      <c r="B1105" t="s">
        <v>30</v>
      </c>
      <c r="C1105" t="s">
        <v>38</v>
      </c>
      <c r="D1105">
        <v>7</v>
      </c>
      <c r="E1105" s="10">
        <f>VLOOKUP(B1105,Table2[[SKU]:[Avg Price]],4,0)</f>
        <v>1575</v>
      </c>
      <c r="F1105" s="10">
        <f>Table4[[#This Row],[price per unit]]*Table4[[#This Row],[Sales in unit]]</f>
        <v>11025</v>
      </c>
      <c r="G1105" t="str">
        <f>TEXT(Table4[[#This Row],[Date]],"dddd")</f>
        <v>Tuesday</v>
      </c>
    </row>
    <row r="1106" spans="1:7" x14ac:dyDescent="0.3">
      <c r="A1106" s="4">
        <v>44299</v>
      </c>
      <c r="B1106" t="s">
        <v>31</v>
      </c>
      <c r="C1106" t="s">
        <v>38</v>
      </c>
      <c r="D1106">
        <v>7</v>
      </c>
      <c r="E1106" s="10">
        <f>VLOOKUP(B1106,Table2[[SKU]:[Avg Price]],4,0)</f>
        <v>1045</v>
      </c>
      <c r="F1106" s="10">
        <f>Table4[[#This Row],[price per unit]]*Table4[[#This Row],[Sales in unit]]</f>
        <v>7315</v>
      </c>
      <c r="G1106" t="str">
        <f>TEXT(Table4[[#This Row],[Date]],"dddd")</f>
        <v>Tuesday</v>
      </c>
    </row>
    <row r="1107" spans="1:7" x14ac:dyDescent="0.3">
      <c r="A1107" s="4">
        <v>44299</v>
      </c>
      <c r="B1107" t="s">
        <v>32</v>
      </c>
      <c r="C1107" t="s">
        <v>38</v>
      </c>
      <c r="D1107">
        <v>5</v>
      </c>
      <c r="E1107" s="10">
        <f>VLOOKUP(B1107,Table2[[SKU]:[Avg Price]],4,0)</f>
        <v>1186</v>
      </c>
      <c r="F1107" s="10">
        <f>Table4[[#This Row],[price per unit]]*Table4[[#This Row],[Sales in unit]]</f>
        <v>5930</v>
      </c>
      <c r="G1107" t="str">
        <f>TEXT(Table4[[#This Row],[Date]],"dddd")</f>
        <v>Tuesday</v>
      </c>
    </row>
    <row r="1108" spans="1:7" x14ac:dyDescent="0.3">
      <c r="A1108" s="4">
        <v>44299</v>
      </c>
      <c r="B1108" t="s">
        <v>33</v>
      </c>
      <c r="C1108" t="s">
        <v>38</v>
      </c>
      <c r="D1108">
        <v>4</v>
      </c>
      <c r="E1108" s="10">
        <f>VLOOKUP(B1108,Table2[[SKU]:[Avg Price]],4,0)</f>
        <v>374</v>
      </c>
      <c r="F1108" s="10">
        <f>Table4[[#This Row],[price per unit]]*Table4[[#This Row],[Sales in unit]]</f>
        <v>1496</v>
      </c>
      <c r="G1108" t="str">
        <f>TEXT(Table4[[#This Row],[Date]],"dddd")</f>
        <v>Tuesday</v>
      </c>
    </row>
    <row r="1109" spans="1:7" x14ac:dyDescent="0.3">
      <c r="A1109" s="4">
        <v>44299</v>
      </c>
      <c r="B1109" t="s">
        <v>34</v>
      </c>
      <c r="C1109" t="s">
        <v>38</v>
      </c>
      <c r="D1109">
        <v>2</v>
      </c>
      <c r="E1109" s="10">
        <f>VLOOKUP(B1109,Table2[[SKU]:[Avg Price]],4,0)</f>
        <v>1500</v>
      </c>
      <c r="F1109" s="10">
        <f>Table4[[#This Row],[price per unit]]*Table4[[#This Row],[Sales in unit]]</f>
        <v>3000</v>
      </c>
      <c r="G1109" t="str">
        <f>TEXT(Table4[[#This Row],[Date]],"dddd")</f>
        <v>Tuesday</v>
      </c>
    </row>
    <row r="1110" spans="1:7" x14ac:dyDescent="0.3">
      <c r="A1110" s="4">
        <v>44299</v>
      </c>
      <c r="B1110" t="s">
        <v>35</v>
      </c>
      <c r="C1110" t="s">
        <v>38</v>
      </c>
      <c r="D1110">
        <v>1</v>
      </c>
      <c r="E1110" s="10">
        <f>VLOOKUP(B1110,Table2[[SKU]:[Avg Price]],4,0)</f>
        <v>1800</v>
      </c>
      <c r="F1110" s="10">
        <f>Table4[[#This Row],[price per unit]]*Table4[[#This Row],[Sales in unit]]</f>
        <v>1800</v>
      </c>
      <c r="G1110" t="str">
        <f>TEXT(Table4[[#This Row],[Date]],"dddd")</f>
        <v>Tuesday</v>
      </c>
    </row>
    <row r="1111" spans="1:7" x14ac:dyDescent="0.3">
      <c r="A1111" s="4">
        <v>44299</v>
      </c>
      <c r="B1111" t="s">
        <v>36</v>
      </c>
      <c r="C1111" t="s">
        <v>38</v>
      </c>
      <c r="D1111">
        <v>0</v>
      </c>
      <c r="E1111" s="10">
        <f>VLOOKUP(B1111,Table2[[SKU]:[Avg Price]],4,0)</f>
        <v>1477</v>
      </c>
      <c r="F1111" s="10">
        <f>Table4[[#This Row],[price per unit]]*Table4[[#This Row],[Sales in unit]]</f>
        <v>0</v>
      </c>
      <c r="G1111" t="str">
        <f>TEXT(Table4[[#This Row],[Date]],"dddd")</f>
        <v>Tuesday</v>
      </c>
    </row>
    <row r="1112" spans="1:7" x14ac:dyDescent="0.3">
      <c r="A1112" s="4">
        <v>44299</v>
      </c>
      <c r="B1112" t="s">
        <v>5</v>
      </c>
      <c r="C1112" t="s">
        <v>39</v>
      </c>
      <c r="D1112">
        <v>24</v>
      </c>
      <c r="E1112" s="10">
        <f>VLOOKUP(B1112,Table2[[SKU]:[Avg Price]],4,0)</f>
        <v>210</v>
      </c>
      <c r="F1112" s="10">
        <f>Table4[[#This Row],[price per unit]]*Table4[[#This Row],[Sales in unit]]</f>
        <v>5040</v>
      </c>
      <c r="G1112" t="str">
        <f>TEXT(Table4[[#This Row],[Date]],"dddd")</f>
        <v>Tuesday</v>
      </c>
    </row>
    <row r="1113" spans="1:7" x14ac:dyDescent="0.3">
      <c r="A1113" s="4">
        <v>44299</v>
      </c>
      <c r="B1113" t="s">
        <v>6</v>
      </c>
      <c r="C1113" t="s">
        <v>39</v>
      </c>
      <c r="D1113">
        <v>9</v>
      </c>
      <c r="E1113" s="10">
        <f>VLOOKUP(B1113,Table2[[SKU]:[Avg Price]],4,0)</f>
        <v>199</v>
      </c>
      <c r="F1113" s="10">
        <f>Table4[[#This Row],[price per unit]]*Table4[[#This Row],[Sales in unit]]</f>
        <v>1791</v>
      </c>
      <c r="G1113" t="str">
        <f>TEXT(Table4[[#This Row],[Date]],"dddd")</f>
        <v>Tuesday</v>
      </c>
    </row>
    <row r="1114" spans="1:7" x14ac:dyDescent="0.3">
      <c r="A1114" s="4">
        <v>44299</v>
      </c>
      <c r="B1114" t="s">
        <v>7</v>
      </c>
      <c r="C1114" t="s">
        <v>39</v>
      </c>
      <c r="D1114">
        <v>6</v>
      </c>
      <c r="E1114" s="10">
        <f>VLOOKUP(B1114,Table2[[SKU]:[Avg Price]],4,0)</f>
        <v>322</v>
      </c>
      <c r="F1114" s="10">
        <f>Table4[[#This Row],[price per unit]]*Table4[[#This Row],[Sales in unit]]</f>
        <v>1932</v>
      </c>
      <c r="G1114" t="str">
        <f>TEXT(Table4[[#This Row],[Date]],"dddd")</f>
        <v>Tuesday</v>
      </c>
    </row>
    <row r="1115" spans="1:7" x14ac:dyDescent="0.3">
      <c r="A1115" s="4">
        <v>44299</v>
      </c>
      <c r="B1115" t="s">
        <v>8</v>
      </c>
      <c r="C1115" t="s">
        <v>39</v>
      </c>
      <c r="D1115">
        <v>6</v>
      </c>
      <c r="E1115" s="10">
        <f>VLOOKUP(B1115,Table2[[SKU]:[Avg Price]],4,0)</f>
        <v>161</v>
      </c>
      <c r="F1115" s="10">
        <f>Table4[[#This Row],[price per unit]]*Table4[[#This Row],[Sales in unit]]</f>
        <v>966</v>
      </c>
      <c r="G1115" t="str">
        <f>TEXT(Table4[[#This Row],[Date]],"dddd")</f>
        <v>Tuesday</v>
      </c>
    </row>
    <row r="1116" spans="1:7" x14ac:dyDescent="0.3">
      <c r="A1116" s="4">
        <v>44299</v>
      </c>
      <c r="B1116" t="s">
        <v>9</v>
      </c>
      <c r="C1116" t="s">
        <v>39</v>
      </c>
      <c r="D1116">
        <v>4</v>
      </c>
      <c r="E1116" s="10">
        <f>VLOOKUP(B1116,Table2[[SKU]:[Avg Price]],4,0)</f>
        <v>109</v>
      </c>
      <c r="F1116" s="10">
        <f>Table4[[#This Row],[price per unit]]*Table4[[#This Row],[Sales in unit]]</f>
        <v>436</v>
      </c>
      <c r="G1116" t="str">
        <f>TEXT(Table4[[#This Row],[Date]],"dddd")</f>
        <v>Tuesday</v>
      </c>
    </row>
    <row r="1117" spans="1:7" x14ac:dyDescent="0.3">
      <c r="A1117" s="4">
        <v>44299</v>
      </c>
      <c r="B1117" t="s">
        <v>10</v>
      </c>
      <c r="C1117" t="s">
        <v>39</v>
      </c>
      <c r="D1117">
        <v>3</v>
      </c>
      <c r="E1117" s="10">
        <f>VLOOKUP(B1117,Table2[[SKU]:[Avg Price]],4,0)</f>
        <v>122</v>
      </c>
      <c r="F1117" s="10">
        <f>Table4[[#This Row],[price per unit]]*Table4[[#This Row],[Sales in unit]]</f>
        <v>366</v>
      </c>
      <c r="G1117" t="str">
        <f>TEXT(Table4[[#This Row],[Date]],"dddd")</f>
        <v>Tuesday</v>
      </c>
    </row>
    <row r="1118" spans="1:7" x14ac:dyDescent="0.3">
      <c r="A1118" s="4">
        <v>44299</v>
      </c>
      <c r="B1118" t="s">
        <v>11</v>
      </c>
      <c r="C1118" t="s">
        <v>39</v>
      </c>
      <c r="D1118">
        <v>2</v>
      </c>
      <c r="E1118" s="10">
        <f>VLOOKUP(B1118,Table2[[SKU]:[Avg Price]],4,0)</f>
        <v>96</v>
      </c>
      <c r="F1118" s="10">
        <f>Table4[[#This Row],[price per unit]]*Table4[[#This Row],[Sales in unit]]</f>
        <v>192</v>
      </c>
      <c r="G1118" t="str">
        <f>TEXT(Table4[[#This Row],[Date]],"dddd")</f>
        <v>Tuesday</v>
      </c>
    </row>
    <row r="1119" spans="1:7" x14ac:dyDescent="0.3">
      <c r="A1119" s="4">
        <v>44299</v>
      </c>
      <c r="B1119" t="s">
        <v>12</v>
      </c>
      <c r="C1119" t="s">
        <v>39</v>
      </c>
      <c r="D1119">
        <v>0</v>
      </c>
      <c r="E1119" s="10">
        <f>VLOOKUP(B1119,Table2[[SKU]:[Avg Price]],4,0)</f>
        <v>73</v>
      </c>
      <c r="F1119" s="10">
        <f>Table4[[#This Row],[price per unit]]*Table4[[#This Row],[Sales in unit]]</f>
        <v>0</v>
      </c>
      <c r="G1119" t="str">
        <f>TEXT(Table4[[#This Row],[Date]],"dddd")</f>
        <v>Tuesday</v>
      </c>
    </row>
    <row r="1120" spans="1:7" x14ac:dyDescent="0.3">
      <c r="A1120" s="4">
        <v>44299</v>
      </c>
      <c r="B1120" t="s">
        <v>14</v>
      </c>
      <c r="C1120" t="s">
        <v>39</v>
      </c>
      <c r="D1120">
        <v>0</v>
      </c>
      <c r="E1120" s="10">
        <f>VLOOKUP(B1120,Table2[[SKU]:[Avg Price]],4,0)</f>
        <v>225</v>
      </c>
      <c r="F1120" s="10">
        <f>Table4[[#This Row],[price per unit]]*Table4[[#This Row],[Sales in unit]]</f>
        <v>0</v>
      </c>
      <c r="G1120" t="str">
        <f>TEXT(Table4[[#This Row],[Date]],"dddd")</f>
        <v>Tuesday</v>
      </c>
    </row>
    <row r="1121" spans="1:7" x14ac:dyDescent="0.3">
      <c r="A1121" s="4">
        <v>44299</v>
      </c>
      <c r="B1121" t="s">
        <v>16</v>
      </c>
      <c r="C1121" t="s">
        <v>39</v>
      </c>
      <c r="D1121">
        <v>1</v>
      </c>
      <c r="E1121" s="10">
        <f>VLOOKUP(B1121,Table2[[SKU]:[Avg Price]],4,0)</f>
        <v>559</v>
      </c>
      <c r="F1121" s="10">
        <f>Table4[[#This Row],[price per unit]]*Table4[[#This Row],[Sales in unit]]</f>
        <v>559</v>
      </c>
      <c r="G1121" t="str">
        <f>TEXT(Table4[[#This Row],[Date]],"dddd")</f>
        <v>Tuesday</v>
      </c>
    </row>
    <row r="1122" spans="1:7" x14ac:dyDescent="0.3">
      <c r="A1122" s="4">
        <v>44299</v>
      </c>
      <c r="B1122" t="s">
        <v>17</v>
      </c>
      <c r="C1122" t="s">
        <v>39</v>
      </c>
      <c r="D1122">
        <v>25</v>
      </c>
      <c r="E1122" s="10">
        <f>VLOOKUP(B1122,Table2[[SKU]:[Avg Price]],4,0)</f>
        <v>3199</v>
      </c>
      <c r="F1122" s="10">
        <f>Table4[[#This Row],[price per unit]]*Table4[[#This Row],[Sales in unit]]</f>
        <v>79975</v>
      </c>
      <c r="G1122" t="str">
        <f>TEXT(Table4[[#This Row],[Date]],"dddd")</f>
        <v>Tuesday</v>
      </c>
    </row>
    <row r="1123" spans="1:7" x14ac:dyDescent="0.3">
      <c r="A1123" s="4">
        <v>44299</v>
      </c>
      <c r="B1123" t="s">
        <v>18</v>
      </c>
      <c r="C1123" t="s">
        <v>39</v>
      </c>
      <c r="D1123">
        <v>3</v>
      </c>
      <c r="E1123" s="10">
        <f>VLOOKUP(B1123,Table2[[SKU]:[Avg Price]],4,0)</f>
        <v>371</v>
      </c>
      <c r="F1123" s="10">
        <f>Table4[[#This Row],[price per unit]]*Table4[[#This Row],[Sales in unit]]</f>
        <v>1113</v>
      </c>
      <c r="G1123" t="str">
        <f>TEXT(Table4[[#This Row],[Date]],"dddd")</f>
        <v>Tuesday</v>
      </c>
    </row>
    <row r="1124" spans="1:7" x14ac:dyDescent="0.3">
      <c r="A1124" s="4">
        <v>44299</v>
      </c>
      <c r="B1124" t="s">
        <v>19</v>
      </c>
      <c r="C1124" t="s">
        <v>39</v>
      </c>
      <c r="D1124">
        <v>11</v>
      </c>
      <c r="E1124" s="10">
        <f>VLOOKUP(B1124,Table2[[SKU]:[Avg Price]],4,0)</f>
        <v>2300</v>
      </c>
      <c r="F1124" s="10">
        <f>Table4[[#This Row],[price per unit]]*Table4[[#This Row],[Sales in unit]]</f>
        <v>25300</v>
      </c>
      <c r="G1124" t="str">
        <f>TEXT(Table4[[#This Row],[Date]],"dddd")</f>
        <v>Tuesday</v>
      </c>
    </row>
    <row r="1125" spans="1:7" x14ac:dyDescent="0.3">
      <c r="A1125" s="4">
        <v>44299</v>
      </c>
      <c r="B1125" t="s">
        <v>20</v>
      </c>
      <c r="C1125" t="s">
        <v>39</v>
      </c>
      <c r="D1125">
        <v>5</v>
      </c>
      <c r="E1125" s="10">
        <f>VLOOKUP(B1125,Table2[[SKU]:[Avg Price]],4,0)</f>
        <v>499</v>
      </c>
      <c r="F1125" s="10">
        <f>Table4[[#This Row],[price per unit]]*Table4[[#This Row],[Sales in unit]]</f>
        <v>2495</v>
      </c>
      <c r="G1125" t="str">
        <f>TEXT(Table4[[#This Row],[Date]],"dddd")</f>
        <v>Tuesday</v>
      </c>
    </row>
    <row r="1126" spans="1:7" x14ac:dyDescent="0.3">
      <c r="A1126" s="4">
        <v>44299</v>
      </c>
      <c r="B1126" t="s">
        <v>21</v>
      </c>
      <c r="C1126" t="s">
        <v>39</v>
      </c>
      <c r="D1126">
        <v>0</v>
      </c>
      <c r="E1126" s="10">
        <f>VLOOKUP(B1126,Table2[[SKU]:[Avg Price]],4,0)</f>
        <v>299</v>
      </c>
      <c r="F1126" s="10">
        <f>Table4[[#This Row],[price per unit]]*Table4[[#This Row],[Sales in unit]]</f>
        <v>0</v>
      </c>
      <c r="G1126" t="str">
        <f>TEXT(Table4[[#This Row],[Date]],"dddd")</f>
        <v>Tuesday</v>
      </c>
    </row>
    <row r="1127" spans="1:7" x14ac:dyDescent="0.3">
      <c r="A1127" s="4">
        <v>44299</v>
      </c>
      <c r="B1127" t="s">
        <v>22</v>
      </c>
      <c r="C1127" t="s">
        <v>39</v>
      </c>
      <c r="D1127">
        <v>1</v>
      </c>
      <c r="E1127" s="10">
        <f>VLOOKUP(B1127,Table2[[SKU]:[Avg Price]],4,0)</f>
        <v>901</v>
      </c>
      <c r="F1127" s="10">
        <f>Table4[[#This Row],[price per unit]]*Table4[[#This Row],[Sales in unit]]</f>
        <v>901</v>
      </c>
      <c r="G1127" t="str">
        <f>TEXT(Table4[[#This Row],[Date]],"dddd")</f>
        <v>Tuesday</v>
      </c>
    </row>
    <row r="1128" spans="1:7" x14ac:dyDescent="0.3">
      <c r="A1128" s="4">
        <v>44299</v>
      </c>
      <c r="B1128" t="s">
        <v>23</v>
      </c>
      <c r="C1128" t="s">
        <v>39</v>
      </c>
      <c r="D1128">
        <v>1</v>
      </c>
      <c r="E1128" s="10">
        <f>VLOOKUP(B1128,Table2[[SKU]:[Avg Price]],4,0)</f>
        <v>929</v>
      </c>
      <c r="F1128" s="10">
        <f>Table4[[#This Row],[price per unit]]*Table4[[#This Row],[Sales in unit]]</f>
        <v>929</v>
      </c>
      <c r="G1128" t="str">
        <f>TEXT(Table4[[#This Row],[Date]],"dddd")</f>
        <v>Tuesday</v>
      </c>
    </row>
    <row r="1129" spans="1:7" x14ac:dyDescent="0.3">
      <c r="A1129" s="4">
        <v>44299</v>
      </c>
      <c r="B1129" t="s">
        <v>24</v>
      </c>
      <c r="C1129" t="s">
        <v>39</v>
      </c>
      <c r="D1129">
        <v>0</v>
      </c>
      <c r="E1129" s="10">
        <f>VLOOKUP(B1129,Table2[[SKU]:[Avg Price]],4,0)</f>
        <v>1030</v>
      </c>
      <c r="F1129" s="10">
        <f>Table4[[#This Row],[price per unit]]*Table4[[#This Row],[Sales in unit]]</f>
        <v>0</v>
      </c>
      <c r="G1129" t="str">
        <f>TEXT(Table4[[#This Row],[Date]],"dddd")</f>
        <v>Tuesday</v>
      </c>
    </row>
    <row r="1130" spans="1:7" x14ac:dyDescent="0.3">
      <c r="A1130" s="4">
        <v>44299</v>
      </c>
      <c r="B1130" t="s">
        <v>25</v>
      </c>
      <c r="C1130" t="s">
        <v>39</v>
      </c>
      <c r="D1130">
        <v>0</v>
      </c>
      <c r="E1130" s="10">
        <f>VLOOKUP(B1130,Table2[[SKU]:[Avg Price]],4,0)</f>
        <v>1222</v>
      </c>
      <c r="F1130" s="10">
        <f>Table4[[#This Row],[price per unit]]*Table4[[#This Row],[Sales in unit]]</f>
        <v>0</v>
      </c>
      <c r="G1130" t="str">
        <f>TEXT(Table4[[#This Row],[Date]],"dddd")</f>
        <v>Tuesday</v>
      </c>
    </row>
    <row r="1131" spans="1:7" x14ac:dyDescent="0.3">
      <c r="A1131" s="4">
        <v>44299</v>
      </c>
      <c r="B1131" t="s">
        <v>26</v>
      </c>
      <c r="C1131" t="s">
        <v>39</v>
      </c>
      <c r="D1131">
        <v>0</v>
      </c>
      <c r="E1131" s="10">
        <f>VLOOKUP(B1131,Table2[[SKU]:[Avg Price]],4,0)</f>
        <v>649</v>
      </c>
      <c r="F1131" s="10">
        <f>Table4[[#This Row],[price per unit]]*Table4[[#This Row],[Sales in unit]]</f>
        <v>0</v>
      </c>
      <c r="G1131" t="str">
        <f>TEXT(Table4[[#This Row],[Date]],"dddd")</f>
        <v>Tuesday</v>
      </c>
    </row>
    <row r="1132" spans="1:7" x14ac:dyDescent="0.3">
      <c r="A1132" s="4">
        <v>44299</v>
      </c>
      <c r="B1132" t="s">
        <v>27</v>
      </c>
      <c r="C1132" t="s">
        <v>39</v>
      </c>
      <c r="D1132">
        <v>24</v>
      </c>
      <c r="E1132" s="10">
        <f>VLOOKUP(B1132,Table2[[SKU]:[Avg Price]],4,0)</f>
        <v>1800</v>
      </c>
      <c r="F1132" s="10">
        <f>Table4[[#This Row],[price per unit]]*Table4[[#This Row],[Sales in unit]]</f>
        <v>43200</v>
      </c>
      <c r="G1132" t="str">
        <f>TEXT(Table4[[#This Row],[Date]],"dddd")</f>
        <v>Tuesday</v>
      </c>
    </row>
    <row r="1133" spans="1:7" x14ac:dyDescent="0.3">
      <c r="A1133" s="4">
        <v>44299</v>
      </c>
      <c r="B1133" t="s">
        <v>28</v>
      </c>
      <c r="C1133" t="s">
        <v>39</v>
      </c>
      <c r="D1133">
        <v>9</v>
      </c>
      <c r="E1133" s="10">
        <f>VLOOKUP(B1133,Table2[[SKU]:[Avg Price]],4,0)</f>
        <v>345</v>
      </c>
      <c r="F1133" s="10">
        <f>Table4[[#This Row],[price per unit]]*Table4[[#This Row],[Sales in unit]]</f>
        <v>3105</v>
      </c>
      <c r="G1133" t="str">
        <f>TEXT(Table4[[#This Row],[Date]],"dddd")</f>
        <v>Tuesday</v>
      </c>
    </row>
    <row r="1134" spans="1:7" x14ac:dyDescent="0.3">
      <c r="A1134" s="4">
        <v>44299</v>
      </c>
      <c r="B1134" t="s">
        <v>29</v>
      </c>
      <c r="C1134" t="s">
        <v>39</v>
      </c>
      <c r="D1134">
        <v>7</v>
      </c>
      <c r="E1134" s="10">
        <f>VLOOKUP(B1134,Table2[[SKU]:[Avg Price]],4,0)</f>
        <v>350</v>
      </c>
      <c r="F1134" s="10">
        <f>Table4[[#This Row],[price per unit]]*Table4[[#This Row],[Sales in unit]]</f>
        <v>2450</v>
      </c>
      <c r="G1134" t="str">
        <f>TEXT(Table4[[#This Row],[Date]],"dddd")</f>
        <v>Tuesday</v>
      </c>
    </row>
    <row r="1135" spans="1:7" x14ac:dyDescent="0.3">
      <c r="A1135" s="4">
        <v>44299</v>
      </c>
      <c r="B1135" t="s">
        <v>30</v>
      </c>
      <c r="C1135" t="s">
        <v>39</v>
      </c>
      <c r="D1135">
        <v>6</v>
      </c>
      <c r="E1135" s="10">
        <f>VLOOKUP(B1135,Table2[[SKU]:[Avg Price]],4,0)</f>
        <v>1575</v>
      </c>
      <c r="F1135" s="10">
        <f>Table4[[#This Row],[price per unit]]*Table4[[#This Row],[Sales in unit]]</f>
        <v>9450</v>
      </c>
      <c r="G1135" t="str">
        <f>TEXT(Table4[[#This Row],[Date]],"dddd")</f>
        <v>Tuesday</v>
      </c>
    </row>
    <row r="1136" spans="1:7" x14ac:dyDescent="0.3">
      <c r="A1136" s="4">
        <v>44299</v>
      </c>
      <c r="B1136" t="s">
        <v>31</v>
      </c>
      <c r="C1136" t="s">
        <v>39</v>
      </c>
      <c r="D1136">
        <v>3</v>
      </c>
      <c r="E1136" s="10">
        <f>VLOOKUP(B1136,Table2[[SKU]:[Avg Price]],4,0)</f>
        <v>1045</v>
      </c>
      <c r="F1136" s="10">
        <f>Table4[[#This Row],[price per unit]]*Table4[[#This Row],[Sales in unit]]</f>
        <v>3135</v>
      </c>
      <c r="G1136" t="str">
        <f>TEXT(Table4[[#This Row],[Date]],"dddd")</f>
        <v>Tuesday</v>
      </c>
    </row>
    <row r="1137" spans="1:7" x14ac:dyDescent="0.3">
      <c r="A1137" s="4">
        <v>44299</v>
      </c>
      <c r="B1137" t="s">
        <v>32</v>
      </c>
      <c r="C1137" t="s">
        <v>39</v>
      </c>
      <c r="D1137">
        <v>2</v>
      </c>
      <c r="E1137" s="10">
        <f>VLOOKUP(B1137,Table2[[SKU]:[Avg Price]],4,0)</f>
        <v>1186</v>
      </c>
      <c r="F1137" s="10">
        <f>Table4[[#This Row],[price per unit]]*Table4[[#This Row],[Sales in unit]]</f>
        <v>2372</v>
      </c>
      <c r="G1137" t="str">
        <f>TEXT(Table4[[#This Row],[Date]],"dddd")</f>
        <v>Tuesday</v>
      </c>
    </row>
    <row r="1138" spans="1:7" x14ac:dyDescent="0.3">
      <c r="A1138" s="4">
        <v>44299</v>
      </c>
      <c r="B1138" t="s">
        <v>33</v>
      </c>
      <c r="C1138" t="s">
        <v>39</v>
      </c>
      <c r="D1138">
        <v>1</v>
      </c>
      <c r="E1138" s="10">
        <f>VLOOKUP(B1138,Table2[[SKU]:[Avg Price]],4,0)</f>
        <v>374</v>
      </c>
      <c r="F1138" s="10">
        <f>Table4[[#This Row],[price per unit]]*Table4[[#This Row],[Sales in unit]]</f>
        <v>374</v>
      </c>
      <c r="G1138" t="str">
        <f>TEXT(Table4[[#This Row],[Date]],"dddd")</f>
        <v>Tuesday</v>
      </c>
    </row>
    <row r="1139" spans="1:7" x14ac:dyDescent="0.3">
      <c r="A1139" s="4">
        <v>44299</v>
      </c>
      <c r="B1139" t="s">
        <v>34</v>
      </c>
      <c r="C1139" t="s">
        <v>39</v>
      </c>
      <c r="D1139">
        <v>0</v>
      </c>
      <c r="E1139" s="10">
        <f>VLOOKUP(B1139,Table2[[SKU]:[Avg Price]],4,0)</f>
        <v>1500</v>
      </c>
      <c r="F1139" s="10">
        <f>Table4[[#This Row],[price per unit]]*Table4[[#This Row],[Sales in unit]]</f>
        <v>0</v>
      </c>
      <c r="G1139" t="str">
        <f>TEXT(Table4[[#This Row],[Date]],"dddd")</f>
        <v>Tuesday</v>
      </c>
    </row>
    <row r="1140" spans="1:7" x14ac:dyDescent="0.3">
      <c r="A1140" s="4">
        <v>44299</v>
      </c>
      <c r="B1140" t="s">
        <v>35</v>
      </c>
      <c r="C1140" t="s">
        <v>39</v>
      </c>
      <c r="D1140">
        <v>0</v>
      </c>
      <c r="E1140" s="10">
        <f>VLOOKUP(B1140,Table2[[SKU]:[Avg Price]],4,0)</f>
        <v>1800</v>
      </c>
      <c r="F1140" s="10">
        <f>Table4[[#This Row],[price per unit]]*Table4[[#This Row],[Sales in unit]]</f>
        <v>0</v>
      </c>
      <c r="G1140" t="str">
        <f>TEXT(Table4[[#This Row],[Date]],"dddd")</f>
        <v>Tuesday</v>
      </c>
    </row>
    <row r="1141" spans="1:7" x14ac:dyDescent="0.3">
      <c r="A1141" s="4">
        <v>44299</v>
      </c>
      <c r="B1141" t="s">
        <v>36</v>
      </c>
      <c r="C1141" t="s">
        <v>39</v>
      </c>
      <c r="D1141">
        <v>0</v>
      </c>
      <c r="E1141" s="10">
        <f>VLOOKUP(B1141,Table2[[SKU]:[Avg Price]],4,0)</f>
        <v>1477</v>
      </c>
      <c r="F1141" s="10">
        <f>Table4[[#This Row],[price per unit]]*Table4[[#This Row],[Sales in unit]]</f>
        <v>0</v>
      </c>
      <c r="G1141" t="str">
        <f>TEXT(Table4[[#This Row],[Date]],"dddd")</f>
        <v>Tuesday</v>
      </c>
    </row>
    <row r="1142" spans="1:7" x14ac:dyDescent="0.3">
      <c r="A1142" s="4">
        <v>44299</v>
      </c>
      <c r="B1142" t="s">
        <v>5</v>
      </c>
      <c r="C1142" t="s">
        <v>40</v>
      </c>
      <c r="D1142">
        <v>8</v>
      </c>
      <c r="E1142" s="10">
        <f>VLOOKUP(B1142,Table2[[SKU]:[Avg Price]],4,0)</f>
        <v>210</v>
      </c>
      <c r="F1142" s="10">
        <f>Table4[[#This Row],[price per unit]]*Table4[[#This Row],[Sales in unit]]</f>
        <v>1680</v>
      </c>
      <c r="G1142" t="str">
        <f>TEXT(Table4[[#This Row],[Date]],"dddd")</f>
        <v>Tuesday</v>
      </c>
    </row>
    <row r="1143" spans="1:7" x14ac:dyDescent="0.3">
      <c r="A1143" s="4">
        <v>44299</v>
      </c>
      <c r="B1143" t="s">
        <v>6</v>
      </c>
      <c r="C1143" t="s">
        <v>40</v>
      </c>
      <c r="D1143">
        <v>5</v>
      </c>
      <c r="E1143" s="10">
        <f>VLOOKUP(B1143,Table2[[SKU]:[Avg Price]],4,0)</f>
        <v>199</v>
      </c>
      <c r="F1143" s="10">
        <f>Table4[[#This Row],[price per unit]]*Table4[[#This Row],[Sales in unit]]</f>
        <v>995</v>
      </c>
      <c r="G1143" t="str">
        <f>TEXT(Table4[[#This Row],[Date]],"dddd")</f>
        <v>Tuesday</v>
      </c>
    </row>
    <row r="1144" spans="1:7" x14ac:dyDescent="0.3">
      <c r="A1144" s="4">
        <v>44299</v>
      </c>
      <c r="B1144" t="s">
        <v>7</v>
      </c>
      <c r="C1144" t="s">
        <v>40</v>
      </c>
      <c r="D1144">
        <v>6</v>
      </c>
      <c r="E1144" s="10">
        <f>VLOOKUP(B1144,Table2[[SKU]:[Avg Price]],4,0)</f>
        <v>322</v>
      </c>
      <c r="F1144" s="10">
        <f>Table4[[#This Row],[price per unit]]*Table4[[#This Row],[Sales in unit]]</f>
        <v>1932</v>
      </c>
      <c r="G1144" t="str">
        <f>TEXT(Table4[[#This Row],[Date]],"dddd")</f>
        <v>Tuesday</v>
      </c>
    </row>
    <row r="1145" spans="1:7" x14ac:dyDescent="0.3">
      <c r="A1145" s="4">
        <v>44299</v>
      </c>
      <c r="B1145" t="s">
        <v>8</v>
      </c>
      <c r="C1145" t="s">
        <v>40</v>
      </c>
      <c r="D1145">
        <v>6</v>
      </c>
      <c r="E1145" s="10">
        <f>VLOOKUP(B1145,Table2[[SKU]:[Avg Price]],4,0)</f>
        <v>161</v>
      </c>
      <c r="F1145" s="10">
        <f>Table4[[#This Row],[price per unit]]*Table4[[#This Row],[Sales in unit]]</f>
        <v>966</v>
      </c>
      <c r="G1145" t="str">
        <f>TEXT(Table4[[#This Row],[Date]],"dddd")</f>
        <v>Tuesday</v>
      </c>
    </row>
    <row r="1146" spans="1:7" x14ac:dyDescent="0.3">
      <c r="A1146" s="4">
        <v>44299</v>
      </c>
      <c r="B1146" t="s">
        <v>9</v>
      </c>
      <c r="C1146" t="s">
        <v>40</v>
      </c>
      <c r="D1146">
        <v>4</v>
      </c>
      <c r="E1146" s="10">
        <f>VLOOKUP(B1146,Table2[[SKU]:[Avg Price]],4,0)</f>
        <v>109</v>
      </c>
      <c r="F1146" s="10">
        <f>Table4[[#This Row],[price per unit]]*Table4[[#This Row],[Sales in unit]]</f>
        <v>436</v>
      </c>
      <c r="G1146" t="str">
        <f>TEXT(Table4[[#This Row],[Date]],"dddd")</f>
        <v>Tuesday</v>
      </c>
    </row>
    <row r="1147" spans="1:7" x14ac:dyDescent="0.3">
      <c r="A1147" s="4">
        <v>44299</v>
      </c>
      <c r="B1147" t="s">
        <v>10</v>
      </c>
      <c r="C1147" t="s">
        <v>40</v>
      </c>
      <c r="D1147">
        <v>2</v>
      </c>
      <c r="E1147" s="10">
        <f>VLOOKUP(B1147,Table2[[SKU]:[Avg Price]],4,0)</f>
        <v>122</v>
      </c>
      <c r="F1147" s="10">
        <f>Table4[[#This Row],[price per unit]]*Table4[[#This Row],[Sales in unit]]</f>
        <v>244</v>
      </c>
      <c r="G1147" t="str">
        <f>TEXT(Table4[[#This Row],[Date]],"dddd")</f>
        <v>Tuesday</v>
      </c>
    </row>
    <row r="1148" spans="1:7" x14ac:dyDescent="0.3">
      <c r="A1148" s="4">
        <v>44299</v>
      </c>
      <c r="B1148" t="s">
        <v>11</v>
      </c>
      <c r="C1148" t="s">
        <v>40</v>
      </c>
      <c r="D1148">
        <v>2</v>
      </c>
      <c r="E1148" s="10">
        <f>VLOOKUP(B1148,Table2[[SKU]:[Avg Price]],4,0)</f>
        <v>96</v>
      </c>
      <c r="F1148" s="10">
        <f>Table4[[#This Row],[price per unit]]*Table4[[#This Row],[Sales in unit]]</f>
        <v>192</v>
      </c>
      <c r="G1148" t="str">
        <f>TEXT(Table4[[#This Row],[Date]],"dddd")</f>
        <v>Tuesday</v>
      </c>
    </row>
    <row r="1149" spans="1:7" x14ac:dyDescent="0.3">
      <c r="A1149" s="4">
        <v>44299</v>
      </c>
      <c r="B1149" t="s">
        <v>12</v>
      </c>
      <c r="C1149" t="s">
        <v>40</v>
      </c>
      <c r="D1149">
        <v>0</v>
      </c>
      <c r="E1149" s="10">
        <f>VLOOKUP(B1149,Table2[[SKU]:[Avg Price]],4,0)</f>
        <v>73</v>
      </c>
      <c r="F1149" s="10">
        <f>Table4[[#This Row],[price per unit]]*Table4[[#This Row],[Sales in unit]]</f>
        <v>0</v>
      </c>
      <c r="G1149" t="str">
        <f>TEXT(Table4[[#This Row],[Date]],"dddd")</f>
        <v>Tuesday</v>
      </c>
    </row>
    <row r="1150" spans="1:7" x14ac:dyDescent="0.3">
      <c r="A1150" s="4">
        <v>44299</v>
      </c>
      <c r="B1150" t="s">
        <v>14</v>
      </c>
      <c r="C1150" t="s">
        <v>40</v>
      </c>
      <c r="D1150">
        <v>1</v>
      </c>
      <c r="E1150" s="10">
        <f>VLOOKUP(B1150,Table2[[SKU]:[Avg Price]],4,0)</f>
        <v>225</v>
      </c>
      <c r="F1150" s="10">
        <f>Table4[[#This Row],[price per unit]]*Table4[[#This Row],[Sales in unit]]</f>
        <v>225</v>
      </c>
      <c r="G1150" t="str">
        <f>TEXT(Table4[[#This Row],[Date]],"dddd")</f>
        <v>Tuesday</v>
      </c>
    </row>
    <row r="1151" spans="1:7" x14ac:dyDescent="0.3">
      <c r="A1151" s="4">
        <v>44299</v>
      </c>
      <c r="B1151" t="s">
        <v>16</v>
      </c>
      <c r="C1151" t="s">
        <v>40</v>
      </c>
      <c r="D1151">
        <v>1</v>
      </c>
      <c r="E1151" s="10">
        <f>VLOOKUP(B1151,Table2[[SKU]:[Avg Price]],4,0)</f>
        <v>559</v>
      </c>
      <c r="F1151" s="10">
        <f>Table4[[#This Row],[price per unit]]*Table4[[#This Row],[Sales in unit]]</f>
        <v>559</v>
      </c>
      <c r="G1151" t="str">
        <f>TEXT(Table4[[#This Row],[Date]],"dddd")</f>
        <v>Tuesday</v>
      </c>
    </row>
    <row r="1152" spans="1:7" x14ac:dyDescent="0.3">
      <c r="A1152" s="4">
        <v>44299</v>
      </c>
      <c r="B1152" t="s">
        <v>17</v>
      </c>
      <c r="C1152" t="s">
        <v>40</v>
      </c>
      <c r="D1152">
        <v>13</v>
      </c>
      <c r="E1152" s="10">
        <f>VLOOKUP(B1152,Table2[[SKU]:[Avg Price]],4,0)</f>
        <v>3199</v>
      </c>
      <c r="F1152" s="10">
        <f>Table4[[#This Row],[price per unit]]*Table4[[#This Row],[Sales in unit]]</f>
        <v>41587</v>
      </c>
      <c r="G1152" t="str">
        <f>TEXT(Table4[[#This Row],[Date]],"dddd")</f>
        <v>Tuesday</v>
      </c>
    </row>
    <row r="1153" spans="1:7" x14ac:dyDescent="0.3">
      <c r="A1153" s="4">
        <v>44299</v>
      </c>
      <c r="B1153" t="s">
        <v>18</v>
      </c>
      <c r="C1153" t="s">
        <v>40</v>
      </c>
      <c r="D1153">
        <v>13</v>
      </c>
      <c r="E1153" s="10">
        <f>VLOOKUP(B1153,Table2[[SKU]:[Avg Price]],4,0)</f>
        <v>371</v>
      </c>
      <c r="F1153" s="10">
        <f>Table4[[#This Row],[price per unit]]*Table4[[#This Row],[Sales in unit]]</f>
        <v>4823</v>
      </c>
      <c r="G1153" t="str">
        <f>TEXT(Table4[[#This Row],[Date]],"dddd")</f>
        <v>Tuesday</v>
      </c>
    </row>
    <row r="1154" spans="1:7" x14ac:dyDescent="0.3">
      <c r="A1154" s="4">
        <v>44299</v>
      </c>
      <c r="B1154" t="s">
        <v>19</v>
      </c>
      <c r="C1154" t="s">
        <v>40</v>
      </c>
      <c r="D1154">
        <v>2</v>
      </c>
      <c r="E1154" s="10">
        <f>VLOOKUP(B1154,Table2[[SKU]:[Avg Price]],4,0)</f>
        <v>2300</v>
      </c>
      <c r="F1154" s="10">
        <f>Table4[[#This Row],[price per unit]]*Table4[[#This Row],[Sales in unit]]</f>
        <v>4600</v>
      </c>
      <c r="G1154" t="str">
        <f>TEXT(Table4[[#This Row],[Date]],"dddd")</f>
        <v>Tuesday</v>
      </c>
    </row>
    <row r="1155" spans="1:7" x14ac:dyDescent="0.3">
      <c r="A1155" s="4">
        <v>44299</v>
      </c>
      <c r="B1155" t="s">
        <v>20</v>
      </c>
      <c r="C1155" t="s">
        <v>40</v>
      </c>
      <c r="D1155">
        <v>6</v>
      </c>
      <c r="E1155" s="10">
        <f>VLOOKUP(B1155,Table2[[SKU]:[Avg Price]],4,0)</f>
        <v>499</v>
      </c>
      <c r="F1155" s="10">
        <f>Table4[[#This Row],[price per unit]]*Table4[[#This Row],[Sales in unit]]</f>
        <v>2994</v>
      </c>
      <c r="G1155" t="str">
        <f>TEXT(Table4[[#This Row],[Date]],"dddd")</f>
        <v>Tuesday</v>
      </c>
    </row>
    <row r="1156" spans="1:7" x14ac:dyDescent="0.3">
      <c r="A1156" s="4">
        <v>44299</v>
      </c>
      <c r="B1156" t="s">
        <v>21</v>
      </c>
      <c r="C1156" t="s">
        <v>40</v>
      </c>
      <c r="D1156">
        <v>6</v>
      </c>
      <c r="E1156" s="10">
        <f>VLOOKUP(B1156,Table2[[SKU]:[Avg Price]],4,0)</f>
        <v>299</v>
      </c>
      <c r="F1156" s="10">
        <f>Table4[[#This Row],[price per unit]]*Table4[[#This Row],[Sales in unit]]</f>
        <v>1794</v>
      </c>
      <c r="G1156" t="str">
        <f>TEXT(Table4[[#This Row],[Date]],"dddd")</f>
        <v>Tuesday</v>
      </c>
    </row>
    <row r="1157" spans="1:7" x14ac:dyDescent="0.3">
      <c r="A1157" s="4">
        <v>44299</v>
      </c>
      <c r="B1157" t="s">
        <v>22</v>
      </c>
      <c r="C1157" t="s">
        <v>40</v>
      </c>
      <c r="D1157">
        <v>4</v>
      </c>
      <c r="E1157" s="10">
        <f>VLOOKUP(B1157,Table2[[SKU]:[Avg Price]],4,0)</f>
        <v>901</v>
      </c>
      <c r="F1157" s="10">
        <f>Table4[[#This Row],[price per unit]]*Table4[[#This Row],[Sales in unit]]</f>
        <v>3604</v>
      </c>
      <c r="G1157" t="str">
        <f>TEXT(Table4[[#This Row],[Date]],"dddd")</f>
        <v>Tuesday</v>
      </c>
    </row>
    <row r="1158" spans="1:7" x14ac:dyDescent="0.3">
      <c r="A1158" s="4">
        <v>44299</v>
      </c>
      <c r="B1158" t="s">
        <v>23</v>
      </c>
      <c r="C1158" t="s">
        <v>40</v>
      </c>
      <c r="D1158">
        <v>3</v>
      </c>
      <c r="E1158" s="10">
        <f>VLOOKUP(B1158,Table2[[SKU]:[Avg Price]],4,0)</f>
        <v>929</v>
      </c>
      <c r="F1158" s="10">
        <f>Table4[[#This Row],[price per unit]]*Table4[[#This Row],[Sales in unit]]</f>
        <v>2787</v>
      </c>
      <c r="G1158" t="str">
        <f>TEXT(Table4[[#This Row],[Date]],"dddd")</f>
        <v>Tuesday</v>
      </c>
    </row>
    <row r="1159" spans="1:7" x14ac:dyDescent="0.3">
      <c r="A1159" s="4">
        <v>44299</v>
      </c>
      <c r="B1159" t="s">
        <v>24</v>
      </c>
      <c r="C1159" t="s">
        <v>40</v>
      </c>
      <c r="D1159">
        <v>1</v>
      </c>
      <c r="E1159" s="10">
        <f>VLOOKUP(B1159,Table2[[SKU]:[Avg Price]],4,0)</f>
        <v>1030</v>
      </c>
      <c r="F1159" s="10">
        <f>Table4[[#This Row],[price per unit]]*Table4[[#This Row],[Sales in unit]]</f>
        <v>1030</v>
      </c>
      <c r="G1159" t="str">
        <f>TEXT(Table4[[#This Row],[Date]],"dddd")</f>
        <v>Tuesday</v>
      </c>
    </row>
    <row r="1160" spans="1:7" x14ac:dyDescent="0.3">
      <c r="A1160" s="4">
        <v>44299</v>
      </c>
      <c r="B1160" t="s">
        <v>25</v>
      </c>
      <c r="C1160" t="s">
        <v>40</v>
      </c>
      <c r="D1160">
        <v>2</v>
      </c>
      <c r="E1160" s="10">
        <f>VLOOKUP(B1160,Table2[[SKU]:[Avg Price]],4,0)</f>
        <v>1222</v>
      </c>
      <c r="F1160" s="10">
        <f>Table4[[#This Row],[price per unit]]*Table4[[#This Row],[Sales in unit]]</f>
        <v>2444</v>
      </c>
      <c r="G1160" t="str">
        <f>TEXT(Table4[[#This Row],[Date]],"dddd")</f>
        <v>Tuesday</v>
      </c>
    </row>
    <row r="1161" spans="1:7" x14ac:dyDescent="0.3">
      <c r="A1161" s="4">
        <v>44299</v>
      </c>
      <c r="B1161" t="s">
        <v>26</v>
      </c>
      <c r="C1161" t="s">
        <v>40</v>
      </c>
      <c r="D1161">
        <v>2</v>
      </c>
      <c r="E1161" s="10">
        <f>VLOOKUP(B1161,Table2[[SKU]:[Avg Price]],4,0)</f>
        <v>649</v>
      </c>
      <c r="F1161" s="10">
        <f>Table4[[#This Row],[price per unit]]*Table4[[#This Row],[Sales in unit]]</f>
        <v>1298</v>
      </c>
      <c r="G1161" t="str">
        <f>TEXT(Table4[[#This Row],[Date]],"dddd")</f>
        <v>Tuesday</v>
      </c>
    </row>
    <row r="1162" spans="1:7" x14ac:dyDescent="0.3">
      <c r="A1162" s="4">
        <v>44299</v>
      </c>
      <c r="B1162" t="s">
        <v>27</v>
      </c>
      <c r="C1162" t="s">
        <v>40</v>
      </c>
      <c r="D1162">
        <v>3</v>
      </c>
      <c r="E1162" s="10">
        <f>VLOOKUP(B1162,Table2[[SKU]:[Avg Price]],4,0)</f>
        <v>1800</v>
      </c>
      <c r="F1162" s="10">
        <f>Table4[[#This Row],[price per unit]]*Table4[[#This Row],[Sales in unit]]</f>
        <v>5400</v>
      </c>
      <c r="G1162" t="str">
        <f>TEXT(Table4[[#This Row],[Date]],"dddd")</f>
        <v>Tuesday</v>
      </c>
    </row>
    <row r="1163" spans="1:7" x14ac:dyDescent="0.3">
      <c r="A1163" s="4">
        <v>44299</v>
      </c>
      <c r="B1163" t="s">
        <v>28</v>
      </c>
      <c r="C1163" t="s">
        <v>40</v>
      </c>
      <c r="D1163">
        <v>5</v>
      </c>
      <c r="E1163" s="10">
        <f>VLOOKUP(B1163,Table2[[SKU]:[Avg Price]],4,0)</f>
        <v>345</v>
      </c>
      <c r="F1163" s="10">
        <f>Table4[[#This Row],[price per unit]]*Table4[[#This Row],[Sales in unit]]</f>
        <v>1725</v>
      </c>
      <c r="G1163" t="str">
        <f>TEXT(Table4[[#This Row],[Date]],"dddd")</f>
        <v>Tuesday</v>
      </c>
    </row>
    <row r="1164" spans="1:7" x14ac:dyDescent="0.3">
      <c r="A1164" s="4">
        <v>44299</v>
      </c>
      <c r="B1164" t="s">
        <v>29</v>
      </c>
      <c r="C1164" t="s">
        <v>40</v>
      </c>
      <c r="D1164">
        <v>5</v>
      </c>
      <c r="E1164" s="10">
        <f>VLOOKUP(B1164,Table2[[SKU]:[Avg Price]],4,0)</f>
        <v>350</v>
      </c>
      <c r="F1164" s="10">
        <f>Table4[[#This Row],[price per unit]]*Table4[[#This Row],[Sales in unit]]</f>
        <v>1750</v>
      </c>
      <c r="G1164" t="str">
        <f>TEXT(Table4[[#This Row],[Date]],"dddd")</f>
        <v>Tuesday</v>
      </c>
    </row>
    <row r="1165" spans="1:7" x14ac:dyDescent="0.3">
      <c r="A1165" s="4">
        <v>44299</v>
      </c>
      <c r="B1165" t="s">
        <v>30</v>
      </c>
      <c r="C1165" t="s">
        <v>40</v>
      </c>
      <c r="D1165">
        <v>2</v>
      </c>
      <c r="E1165" s="10">
        <f>VLOOKUP(B1165,Table2[[SKU]:[Avg Price]],4,0)</f>
        <v>1575</v>
      </c>
      <c r="F1165" s="10">
        <f>Table4[[#This Row],[price per unit]]*Table4[[#This Row],[Sales in unit]]</f>
        <v>3150</v>
      </c>
      <c r="G1165" t="str">
        <f>TEXT(Table4[[#This Row],[Date]],"dddd")</f>
        <v>Tuesday</v>
      </c>
    </row>
    <row r="1166" spans="1:7" x14ac:dyDescent="0.3">
      <c r="A1166" s="4">
        <v>44299</v>
      </c>
      <c r="B1166" t="s">
        <v>31</v>
      </c>
      <c r="C1166" t="s">
        <v>40</v>
      </c>
      <c r="D1166">
        <v>4</v>
      </c>
      <c r="E1166" s="10">
        <f>VLOOKUP(B1166,Table2[[SKU]:[Avg Price]],4,0)</f>
        <v>1045</v>
      </c>
      <c r="F1166" s="10">
        <f>Table4[[#This Row],[price per unit]]*Table4[[#This Row],[Sales in unit]]</f>
        <v>4180</v>
      </c>
      <c r="G1166" t="str">
        <f>TEXT(Table4[[#This Row],[Date]],"dddd")</f>
        <v>Tuesday</v>
      </c>
    </row>
    <row r="1167" spans="1:7" x14ac:dyDescent="0.3">
      <c r="A1167" s="4">
        <v>44299</v>
      </c>
      <c r="B1167" t="s">
        <v>32</v>
      </c>
      <c r="C1167" t="s">
        <v>40</v>
      </c>
      <c r="D1167">
        <v>2</v>
      </c>
      <c r="E1167" s="10">
        <f>VLOOKUP(B1167,Table2[[SKU]:[Avg Price]],4,0)</f>
        <v>1186</v>
      </c>
      <c r="F1167" s="10">
        <f>Table4[[#This Row],[price per unit]]*Table4[[#This Row],[Sales in unit]]</f>
        <v>2372</v>
      </c>
      <c r="G1167" t="str">
        <f>TEXT(Table4[[#This Row],[Date]],"dddd")</f>
        <v>Tuesday</v>
      </c>
    </row>
    <row r="1168" spans="1:7" x14ac:dyDescent="0.3">
      <c r="A1168" s="4">
        <v>44299</v>
      </c>
      <c r="B1168" t="s">
        <v>33</v>
      </c>
      <c r="C1168" t="s">
        <v>40</v>
      </c>
      <c r="D1168">
        <v>3</v>
      </c>
      <c r="E1168" s="10">
        <f>VLOOKUP(B1168,Table2[[SKU]:[Avg Price]],4,0)</f>
        <v>374</v>
      </c>
      <c r="F1168" s="10">
        <f>Table4[[#This Row],[price per unit]]*Table4[[#This Row],[Sales in unit]]</f>
        <v>1122</v>
      </c>
      <c r="G1168" t="str">
        <f>TEXT(Table4[[#This Row],[Date]],"dddd")</f>
        <v>Tuesday</v>
      </c>
    </row>
    <row r="1169" spans="1:7" x14ac:dyDescent="0.3">
      <c r="A1169" s="4">
        <v>44299</v>
      </c>
      <c r="B1169" t="s">
        <v>34</v>
      </c>
      <c r="C1169" t="s">
        <v>40</v>
      </c>
      <c r="D1169">
        <v>3</v>
      </c>
      <c r="E1169" s="10">
        <f>VLOOKUP(B1169,Table2[[SKU]:[Avg Price]],4,0)</f>
        <v>1500</v>
      </c>
      <c r="F1169" s="10">
        <f>Table4[[#This Row],[price per unit]]*Table4[[#This Row],[Sales in unit]]</f>
        <v>4500</v>
      </c>
      <c r="G1169" t="str">
        <f>TEXT(Table4[[#This Row],[Date]],"dddd")</f>
        <v>Tuesday</v>
      </c>
    </row>
    <row r="1170" spans="1:7" x14ac:dyDescent="0.3">
      <c r="A1170" s="4">
        <v>44299</v>
      </c>
      <c r="B1170" t="s">
        <v>35</v>
      </c>
      <c r="C1170" t="s">
        <v>40</v>
      </c>
      <c r="D1170">
        <v>2</v>
      </c>
      <c r="E1170" s="10">
        <f>VLOOKUP(B1170,Table2[[SKU]:[Avg Price]],4,0)</f>
        <v>1800</v>
      </c>
      <c r="F1170" s="10">
        <f>Table4[[#This Row],[price per unit]]*Table4[[#This Row],[Sales in unit]]</f>
        <v>3600</v>
      </c>
      <c r="G1170" t="str">
        <f>TEXT(Table4[[#This Row],[Date]],"dddd")</f>
        <v>Tuesday</v>
      </c>
    </row>
    <row r="1171" spans="1:7" x14ac:dyDescent="0.3">
      <c r="A1171" s="4">
        <v>44299</v>
      </c>
      <c r="B1171" t="s">
        <v>36</v>
      </c>
      <c r="C1171" t="s">
        <v>40</v>
      </c>
      <c r="D1171">
        <v>2</v>
      </c>
      <c r="E1171" s="10">
        <f>VLOOKUP(B1171,Table2[[SKU]:[Avg Price]],4,0)</f>
        <v>1477</v>
      </c>
      <c r="F1171" s="10">
        <f>Table4[[#This Row],[price per unit]]*Table4[[#This Row],[Sales in unit]]</f>
        <v>2954</v>
      </c>
      <c r="G1171" t="str">
        <f>TEXT(Table4[[#This Row],[Date]],"dddd")</f>
        <v>Tuesday</v>
      </c>
    </row>
    <row r="1172" spans="1:7" x14ac:dyDescent="0.3">
      <c r="A1172" s="4">
        <v>44300</v>
      </c>
      <c r="B1172" t="s">
        <v>5</v>
      </c>
      <c r="C1172" t="s">
        <v>38</v>
      </c>
      <c r="D1172">
        <v>31</v>
      </c>
      <c r="E1172" s="10">
        <f>VLOOKUP(B1172,Table2[[SKU]:[Avg Price]],4,0)</f>
        <v>210</v>
      </c>
      <c r="F1172" s="10">
        <f>Table4[[#This Row],[price per unit]]*Table4[[#This Row],[Sales in unit]]</f>
        <v>6510</v>
      </c>
      <c r="G1172" t="str">
        <f>TEXT(Table4[[#This Row],[Date]],"dddd")</f>
        <v>Wednesday</v>
      </c>
    </row>
    <row r="1173" spans="1:7" x14ac:dyDescent="0.3">
      <c r="A1173" s="4">
        <v>44300</v>
      </c>
      <c r="B1173" t="s">
        <v>6</v>
      </c>
      <c r="C1173" t="s">
        <v>38</v>
      </c>
      <c r="D1173">
        <v>15</v>
      </c>
      <c r="E1173" s="10">
        <f>VLOOKUP(B1173,Table2[[SKU]:[Avg Price]],4,0)</f>
        <v>199</v>
      </c>
      <c r="F1173" s="10">
        <f>Table4[[#This Row],[price per unit]]*Table4[[#This Row],[Sales in unit]]</f>
        <v>2985</v>
      </c>
      <c r="G1173" t="str">
        <f>TEXT(Table4[[#This Row],[Date]],"dddd")</f>
        <v>Wednesday</v>
      </c>
    </row>
    <row r="1174" spans="1:7" x14ac:dyDescent="0.3">
      <c r="A1174" s="4">
        <v>44300</v>
      </c>
      <c r="B1174" t="s">
        <v>7</v>
      </c>
      <c r="C1174" t="s">
        <v>38</v>
      </c>
      <c r="D1174">
        <v>9</v>
      </c>
      <c r="E1174" s="10">
        <f>VLOOKUP(B1174,Table2[[SKU]:[Avg Price]],4,0)</f>
        <v>322</v>
      </c>
      <c r="F1174" s="10">
        <f>Table4[[#This Row],[price per unit]]*Table4[[#This Row],[Sales in unit]]</f>
        <v>2898</v>
      </c>
      <c r="G1174" t="str">
        <f>TEXT(Table4[[#This Row],[Date]],"dddd")</f>
        <v>Wednesday</v>
      </c>
    </row>
    <row r="1175" spans="1:7" x14ac:dyDescent="0.3">
      <c r="A1175" s="4">
        <v>44300</v>
      </c>
      <c r="B1175" t="s">
        <v>8</v>
      </c>
      <c r="C1175" t="s">
        <v>38</v>
      </c>
      <c r="D1175">
        <v>10</v>
      </c>
      <c r="E1175" s="10">
        <f>VLOOKUP(B1175,Table2[[SKU]:[Avg Price]],4,0)</f>
        <v>161</v>
      </c>
      <c r="F1175" s="10">
        <f>Table4[[#This Row],[price per unit]]*Table4[[#This Row],[Sales in unit]]</f>
        <v>1610</v>
      </c>
      <c r="G1175" t="str">
        <f>TEXT(Table4[[#This Row],[Date]],"dddd")</f>
        <v>Wednesday</v>
      </c>
    </row>
    <row r="1176" spans="1:7" x14ac:dyDescent="0.3">
      <c r="A1176" s="4">
        <v>44300</v>
      </c>
      <c r="B1176" t="s">
        <v>9</v>
      </c>
      <c r="C1176" t="s">
        <v>38</v>
      </c>
      <c r="D1176">
        <v>7</v>
      </c>
      <c r="E1176" s="10">
        <f>VLOOKUP(B1176,Table2[[SKU]:[Avg Price]],4,0)</f>
        <v>109</v>
      </c>
      <c r="F1176" s="10">
        <f>Table4[[#This Row],[price per unit]]*Table4[[#This Row],[Sales in unit]]</f>
        <v>763</v>
      </c>
      <c r="G1176" t="str">
        <f>TEXT(Table4[[#This Row],[Date]],"dddd")</f>
        <v>Wednesday</v>
      </c>
    </row>
    <row r="1177" spans="1:7" x14ac:dyDescent="0.3">
      <c r="A1177" s="4">
        <v>44300</v>
      </c>
      <c r="B1177" t="s">
        <v>10</v>
      </c>
      <c r="C1177" t="s">
        <v>38</v>
      </c>
      <c r="D1177">
        <v>4</v>
      </c>
      <c r="E1177" s="10">
        <f>VLOOKUP(B1177,Table2[[SKU]:[Avg Price]],4,0)</f>
        <v>122</v>
      </c>
      <c r="F1177" s="10">
        <f>Table4[[#This Row],[price per unit]]*Table4[[#This Row],[Sales in unit]]</f>
        <v>488</v>
      </c>
      <c r="G1177" t="str">
        <f>TEXT(Table4[[#This Row],[Date]],"dddd")</f>
        <v>Wednesday</v>
      </c>
    </row>
    <row r="1178" spans="1:7" x14ac:dyDescent="0.3">
      <c r="A1178" s="4">
        <v>44300</v>
      </c>
      <c r="B1178" t="s">
        <v>11</v>
      </c>
      <c r="C1178" t="s">
        <v>38</v>
      </c>
      <c r="D1178">
        <v>3</v>
      </c>
      <c r="E1178" s="10">
        <f>VLOOKUP(B1178,Table2[[SKU]:[Avg Price]],4,0)</f>
        <v>96</v>
      </c>
      <c r="F1178" s="10">
        <f>Table4[[#This Row],[price per unit]]*Table4[[#This Row],[Sales in unit]]</f>
        <v>288</v>
      </c>
      <c r="G1178" t="str">
        <f>TEXT(Table4[[#This Row],[Date]],"dddd")</f>
        <v>Wednesday</v>
      </c>
    </row>
    <row r="1179" spans="1:7" x14ac:dyDescent="0.3">
      <c r="A1179" s="4">
        <v>44300</v>
      </c>
      <c r="B1179" t="s">
        <v>12</v>
      </c>
      <c r="C1179" t="s">
        <v>38</v>
      </c>
      <c r="D1179">
        <v>0</v>
      </c>
      <c r="E1179" s="10">
        <f>VLOOKUP(B1179,Table2[[SKU]:[Avg Price]],4,0)</f>
        <v>73</v>
      </c>
      <c r="F1179" s="10">
        <f>Table4[[#This Row],[price per unit]]*Table4[[#This Row],[Sales in unit]]</f>
        <v>0</v>
      </c>
      <c r="G1179" t="str">
        <f>TEXT(Table4[[#This Row],[Date]],"dddd")</f>
        <v>Wednesday</v>
      </c>
    </row>
    <row r="1180" spans="1:7" x14ac:dyDescent="0.3">
      <c r="A1180" s="4">
        <v>44300</v>
      </c>
      <c r="B1180" t="s">
        <v>14</v>
      </c>
      <c r="C1180" t="s">
        <v>38</v>
      </c>
      <c r="D1180">
        <v>1</v>
      </c>
      <c r="E1180" s="10">
        <f>VLOOKUP(B1180,Table2[[SKU]:[Avg Price]],4,0)</f>
        <v>225</v>
      </c>
      <c r="F1180" s="10">
        <f>Table4[[#This Row],[price per unit]]*Table4[[#This Row],[Sales in unit]]</f>
        <v>225</v>
      </c>
      <c r="G1180" t="str">
        <f>TEXT(Table4[[#This Row],[Date]],"dddd")</f>
        <v>Wednesday</v>
      </c>
    </row>
    <row r="1181" spans="1:7" x14ac:dyDescent="0.3">
      <c r="A1181" s="4">
        <v>44300</v>
      </c>
      <c r="B1181" t="s">
        <v>16</v>
      </c>
      <c r="C1181" t="s">
        <v>38</v>
      </c>
      <c r="D1181">
        <v>0</v>
      </c>
      <c r="E1181" s="10">
        <f>VLOOKUP(B1181,Table2[[SKU]:[Avg Price]],4,0)</f>
        <v>559</v>
      </c>
      <c r="F1181" s="10">
        <f>Table4[[#This Row],[price per unit]]*Table4[[#This Row],[Sales in unit]]</f>
        <v>0</v>
      </c>
      <c r="G1181" t="str">
        <f>TEXT(Table4[[#This Row],[Date]],"dddd")</f>
        <v>Wednesday</v>
      </c>
    </row>
    <row r="1182" spans="1:7" x14ac:dyDescent="0.3">
      <c r="A1182" s="4">
        <v>44300</v>
      </c>
      <c r="B1182" t="s">
        <v>17</v>
      </c>
      <c r="C1182" t="s">
        <v>38</v>
      </c>
      <c r="D1182">
        <v>30</v>
      </c>
      <c r="E1182" s="10">
        <f>VLOOKUP(B1182,Table2[[SKU]:[Avg Price]],4,0)</f>
        <v>3199</v>
      </c>
      <c r="F1182" s="10">
        <f>Table4[[#This Row],[price per unit]]*Table4[[#This Row],[Sales in unit]]</f>
        <v>95970</v>
      </c>
      <c r="G1182" t="str">
        <f>TEXT(Table4[[#This Row],[Date]],"dddd")</f>
        <v>Wednesday</v>
      </c>
    </row>
    <row r="1183" spans="1:7" x14ac:dyDescent="0.3">
      <c r="A1183" s="4">
        <v>44300</v>
      </c>
      <c r="B1183" t="s">
        <v>18</v>
      </c>
      <c r="C1183" t="s">
        <v>38</v>
      </c>
      <c r="D1183">
        <v>14</v>
      </c>
      <c r="E1183" s="10">
        <f>VLOOKUP(B1183,Table2[[SKU]:[Avg Price]],4,0)</f>
        <v>371</v>
      </c>
      <c r="F1183" s="10">
        <f>Table4[[#This Row],[price per unit]]*Table4[[#This Row],[Sales in unit]]</f>
        <v>5194</v>
      </c>
      <c r="G1183" t="str">
        <f>TEXT(Table4[[#This Row],[Date]],"dddd")</f>
        <v>Wednesday</v>
      </c>
    </row>
    <row r="1184" spans="1:7" x14ac:dyDescent="0.3">
      <c r="A1184" s="4">
        <v>44300</v>
      </c>
      <c r="B1184" t="s">
        <v>19</v>
      </c>
      <c r="C1184" t="s">
        <v>38</v>
      </c>
      <c r="D1184">
        <v>8</v>
      </c>
      <c r="E1184" s="10">
        <f>VLOOKUP(B1184,Table2[[SKU]:[Avg Price]],4,0)</f>
        <v>2300</v>
      </c>
      <c r="F1184" s="10">
        <f>Table4[[#This Row],[price per unit]]*Table4[[#This Row],[Sales in unit]]</f>
        <v>18400</v>
      </c>
      <c r="G1184" t="str">
        <f>TEXT(Table4[[#This Row],[Date]],"dddd")</f>
        <v>Wednesday</v>
      </c>
    </row>
    <row r="1185" spans="1:7" x14ac:dyDescent="0.3">
      <c r="A1185" s="4">
        <v>44300</v>
      </c>
      <c r="B1185" t="s">
        <v>20</v>
      </c>
      <c r="C1185" t="s">
        <v>38</v>
      </c>
      <c r="D1185">
        <v>11</v>
      </c>
      <c r="E1185" s="10">
        <f>VLOOKUP(B1185,Table2[[SKU]:[Avg Price]],4,0)</f>
        <v>499</v>
      </c>
      <c r="F1185" s="10">
        <f>Table4[[#This Row],[price per unit]]*Table4[[#This Row],[Sales in unit]]</f>
        <v>5489</v>
      </c>
      <c r="G1185" t="str">
        <f>TEXT(Table4[[#This Row],[Date]],"dddd")</f>
        <v>Wednesday</v>
      </c>
    </row>
    <row r="1186" spans="1:7" x14ac:dyDescent="0.3">
      <c r="A1186" s="4">
        <v>44300</v>
      </c>
      <c r="B1186" t="s">
        <v>21</v>
      </c>
      <c r="C1186" t="s">
        <v>38</v>
      </c>
      <c r="D1186">
        <v>7</v>
      </c>
      <c r="E1186" s="10">
        <f>VLOOKUP(B1186,Table2[[SKU]:[Avg Price]],4,0)</f>
        <v>299</v>
      </c>
      <c r="F1186" s="10">
        <f>Table4[[#This Row],[price per unit]]*Table4[[#This Row],[Sales in unit]]</f>
        <v>2093</v>
      </c>
      <c r="G1186" t="str">
        <f>TEXT(Table4[[#This Row],[Date]],"dddd")</f>
        <v>Wednesday</v>
      </c>
    </row>
    <row r="1187" spans="1:7" x14ac:dyDescent="0.3">
      <c r="A1187" s="4">
        <v>44300</v>
      </c>
      <c r="B1187" t="s">
        <v>22</v>
      </c>
      <c r="C1187" t="s">
        <v>38</v>
      </c>
      <c r="D1187">
        <v>5</v>
      </c>
      <c r="E1187" s="10">
        <f>VLOOKUP(B1187,Table2[[SKU]:[Avg Price]],4,0)</f>
        <v>901</v>
      </c>
      <c r="F1187" s="10">
        <f>Table4[[#This Row],[price per unit]]*Table4[[#This Row],[Sales in unit]]</f>
        <v>4505</v>
      </c>
      <c r="G1187" t="str">
        <f>TEXT(Table4[[#This Row],[Date]],"dddd")</f>
        <v>Wednesday</v>
      </c>
    </row>
    <row r="1188" spans="1:7" x14ac:dyDescent="0.3">
      <c r="A1188" s="4">
        <v>44300</v>
      </c>
      <c r="B1188" t="s">
        <v>23</v>
      </c>
      <c r="C1188" t="s">
        <v>38</v>
      </c>
      <c r="D1188">
        <v>5</v>
      </c>
      <c r="E1188" s="10">
        <f>VLOOKUP(B1188,Table2[[SKU]:[Avg Price]],4,0)</f>
        <v>929</v>
      </c>
      <c r="F1188" s="10">
        <f>Table4[[#This Row],[price per unit]]*Table4[[#This Row],[Sales in unit]]</f>
        <v>4645</v>
      </c>
      <c r="G1188" t="str">
        <f>TEXT(Table4[[#This Row],[Date]],"dddd")</f>
        <v>Wednesday</v>
      </c>
    </row>
    <row r="1189" spans="1:7" x14ac:dyDescent="0.3">
      <c r="A1189" s="4">
        <v>44300</v>
      </c>
      <c r="B1189" t="s">
        <v>24</v>
      </c>
      <c r="C1189" t="s">
        <v>38</v>
      </c>
      <c r="D1189">
        <v>0</v>
      </c>
      <c r="E1189" s="10">
        <f>VLOOKUP(B1189,Table2[[SKU]:[Avg Price]],4,0)</f>
        <v>1030</v>
      </c>
      <c r="F1189" s="10">
        <f>Table4[[#This Row],[price per unit]]*Table4[[#This Row],[Sales in unit]]</f>
        <v>0</v>
      </c>
      <c r="G1189" t="str">
        <f>TEXT(Table4[[#This Row],[Date]],"dddd")</f>
        <v>Wednesday</v>
      </c>
    </row>
    <row r="1190" spans="1:7" x14ac:dyDescent="0.3">
      <c r="A1190" s="4">
        <v>44300</v>
      </c>
      <c r="B1190" t="s">
        <v>25</v>
      </c>
      <c r="C1190" t="s">
        <v>38</v>
      </c>
      <c r="D1190">
        <v>1</v>
      </c>
      <c r="E1190" s="10">
        <f>VLOOKUP(B1190,Table2[[SKU]:[Avg Price]],4,0)</f>
        <v>1222</v>
      </c>
      <c r="F1190" s="10">
        <f>Table4[[#This Row],[price per unit]]*Table4[[#This Row],[Sales in unit]]</f>
        <v>1222</v>
      </c>
      <c r="G1190" t="str">
        <f>TEXT(Table4[[#This Row],[Date]],"dddd")</f>
        <v>Wednesday</v>
      </c>
    </row>
    <row r="1191" spans="1:7" x14ac:dyDescent="0.3">
      <c r="A1191" s="4">
        <v>44300</v>
      </c>
      <c r="B1191" t="s">
        <v>26</v>
      </c>
      <c r="C1191" t="s">
        <v>38</v>
      </c>
      <c r="D1191">
        <v>1</v>
      </c>
      <c r="E1191" s="10">
        <f>VLOOKUP(B1191,Table2[[SKU]:[Avg Price]],4,0)</f>
        <v>649</v>
      </c>
      <c r="F1191" s="10">
        <f>Table4[[#This Row],[price per unit]]*Table4[[#This Row],[Sales in unit]]</f>
        <v>649</v>
      </c>
      <c r="G1191" t="str">
        <f>TEXT(Table4[[#This Row],[Date]],"dddd")</f>
        <v>Wednesday</v>
      </c>
    </row>
    <row r="1192" spans="1:7" x14ac:dyDescent="0.3">
      <c r="A1192" s="4">
        <v>44300</v>
      </c>
      <c r="B1192" t="s">
        <v>27</v>
      </c>
      <c r="C1192" t="s">
        <v>38</v>
      </c>
      <c r="D1192">
        <v>28</v>
      </c>
      <c r="E1192" s="10">
        <f>VLOOKUP(B1192,Table2[[SKU]:[Avg Price]],4,0)</f>
        <v>1800</v>
      </c>
      <c r="F1192" s="10">
        <f>Table4[[#This Row],[price per unit]]*Table4[[#This Row],[Sales in unit]]</f>
        <v>50400</v>
      </c>
      <c r="G1192" t="str">
        <f>TEXT(Table4[[#This Row],[Date]],"dddd")</f>
        <v>Wednesday</v>
      </c>
    </row>
    <row r="1193" spans="1:7" x14ac:dyDescent="0.3">
      <c r="A1193" s="4">
        <v>44300</v>
      </c>
      <c r="B1193" t="s">
        <v>28</v>
      </c>
      <c r="C1193" t="s">
        <v>38</v>
      </c>
      <c r="D1193">
        <v>12</v>
      </c>
      <c r="E1193" s="10">
        <f>VLOOKUP(B1193,Table2[[SKU]:[Avg Price]],4,0)</f>
        <v>345</v>
      </c>
      <c r="F1193" s="10">
        <f>Table4[[#This Row],[price per unit]]*Table4[[#This Row],[Sales in unit]]</f>
        <v>4140</v>
      </c>
      <c r="G1193" t="str">
        <f>TEXT(Table4[[#This Row],[Date]],"dddd")</f>
        <v>Wednesday</v>
      </c>
    </row>
    <row r="1194" spans="1:7" x14ac:dyDescent="0.3">
      <c r="A1194" s="4">
        <v>44300</v>
      </c>
      <c r="B1194" t="s">
        <v>29</v>
      </c>
      <c r="C1194" t="s">
        <v>38</v>
      </c>
      <c r="D1194">
        <v>10</v>
      </c>
      <c r="E1194" s="10">
        <f>VLOOKUP(B1194,Table2[[SKU]:[Avg Price]],4,0)</f>
        <v>350</v>
      </c>
      <c r="F1194" s="10">
        <f>Table4[[#This Row],[price per unit]]*Table4[[#This Row],[Sales in unit]]</f>
        <v>3500</v>
      </c>
      <c r="G1194" t="str">
        <f>TEXT(Table4[[#This Row],[Date]],"dddd")</f>
        <v>Wednesday</v>
      </c>
    </row>
    <row r="1195" spans="1:7" x14ac:dyDescent="0.3">
      <c r="A1195" s="4">
        <v>44300</v>
      </c>
      <c r="B1195" t="s">
        <v>30</v>
      </c>
      <c r="C1195" t="s">
        <v>38</v>
      </c>
      <c r="D1195">
        <v>8</v>
      </c>
      <c r="E1195" s="10">
        <f>VLOOKUP(B1195,Table2[[SKU]:[Avg Price]],4,0)</f>
        <v>1575</v>
      </c>
      <c r="F1195" s="10">
        <f>Table4[[#This Row],[price per unit]]*Table4[[#This Row],[Sales in unit]]</f>
        <v>12600</v>
      </c>
      <c r="G1195" t="str">
        <f>TEXT(Table4[[#This Row],[Date]],"dddd")</f>
        <v>Wednesday</v>
      </c>
    </row>
    <row r="1196" spans="1:7" x14ac:dyDescent="0.3">
      <c r="A1196" s="4">
        <v>44300</v>
      </c>
      <c r="B1196" t="s">
        <v>31</v>
      </c>
      <c r="C1196" t="s">
        <v>38</v>
      </c>
      <c r="D1196">
        <v>7</v>
      </c>
      <c r="E1196" s="10">
        <f>VLOOKUP(B1196,Table2[[SKU]:[Avg Price]],4,0)</f>
        <v>1045</v>
      </c>
      <c r="F1196" s="10">
        <f>Table4[[#This Row],[price per unit]]*Table4[[#This Row],[Sales in unit]]</f>
        <v>7315</v>
      </c>
      <c r="G1196" t="str">
        <f>TEXT(Table4[[#This Row],[Date]],"dddd")</f>
        <v>Wednesday</v>
      </c>
    </row>
    <row r="1197" spans="1:7" x14ac:dyDescent="0.3">
      <c r="A1197" s="4">
        <v>44300</v>
      </c>
      <c r="B1197" t="s">
        <v>32</v>
      </c>
      <c r="C1197" t="s">
        <v>38</v>
      </c>
      <c r="D1197">
        <v>4</v>
      </c>
      <c r="E1197" s="10">
        <f>VLOOKUP(B1197,Table2[[SKU]:[Avg Price]],4,0)</f>
        <v>1186</v>
      </c>
      <c r="F1197" s="10">
        <f>Table4[[#This Row],[price per unit]]*Table4[[#This Row],[Sales in unit]]</f>
        <v>4744</v>
      </c>
      <c r="G1197" t="str">
        <f>TEXT(Table4[[#This Row],[Date]],"dddd")</f>
        <v>Wednesday</v>
      </c>
    </row>
    <row r="1198" spans="1:7" x14ac:dyDescent="0.3">
      <c r="A1198" s="4">
        <v>44300</v>
      </c>
      <c r="B1198" t="s">
        <v>33</v>
      </c>
      <c r="C1198" t="s">
        <v>38</v>
      </c>
      <c r="D1198">
        <v>2</v>
      </c>
      <c r="E1198" s="10">
        <f>VLOOKUP(B1198,Table2[[SKU]:[Avg Price]],4,0)</f>
        <v>374</v>
      </c>
      <c r="F1198" s="10">
        <f>Table4[[#This Row],[price per unit]]*Table4[[#This Row],[Sales in unit]]</f>
        <v>748</v>
      </c>
      <c r="G1198" t="str">
        <f>TEXT(Table4[[#This Row],[Date]],"dddd")</f>
        <v>Wednesday</v>
      </c>
    </row>
    <row r="1199" spans="1:7" x14ac:dyDescent="0.3">
      <c r="A1199" s="4">
        <v>44300</v>
      </c>
      <c r="B1199" t="s">
        <v>34</v>
      </c>
      <c r="C1199" t="s">
        <v>38</v>
      </c>
      <c r="D1199">
        <v>1</v>
      </c>
      <c r="E1199" s="10">
        <f>VLOOKUP(B1199,Table2[[SKU]:[Avg Price]],4,0)</f>
        <v>1500</v>
      </c>
      <c r="F1199" s="10">
        <f>Table4[[#This Row],[price per unit]]*Table4[[#This Row],[Sales in unit]]</f>
        <v>1500</v>
      </c>
      <c r="G1199" t="str">
        <f>TEXT(Table4[[#This Row],[Date]],"dddd")</f>
        <v>Wednesday</v>
      </c>
    </row>
    <row r="1200" spans="1:7" x14ac:dyDescent="0.3">
      <c r="A1200" s="4">
        <v>44300</v>
      </c>
      <c r="B1200" t="s">
        <v>35</v>
      </c>
      <c r="C1200" t="s">
        <v>38</v>
      </c>
      <c r="D1200">
        <v>0</v>
      </c>
      <c r="E1200" s="10">
        <f>VLOOKUP(B1200,Table2[[SKU]:[Avg Price]],4,0)</f>
        <v>1800</v>
      </c>
      <c r="F1200" s="10">
        <f>Table4[[#This Row],[price per unit]]*Table4[[#This Row],[Sales in unit]]</f>
        <v>0</v>
      </c>
      <c r="G1200" t="str">
        <f>TEXT(Table4[[#This Row],[Date]],"dddd")</f>
        <v>Wednesday</v>
      </c>
    </row>
    <row r="1201" spans="1:7" x14ac:dyDescent="0.3">
      <c r="A1201" s="4">
        <v>44300</v>
      </c>
      <c r="B1201" t="s">
        <v>36</v>
      </c>
      <c r="C1201" t="s">
        <v>38</v>
      </c>
      <c r="D1201">
        <v>0</v>
      </c>
      <c r="E1201" s="10">
        <f>VLOOKUP(B1201,Table2[[SKU]:[Avg Price]],4,0)</f>
        <v>1477</v>
      </c>
      <c r="F1201" s="10">
        <f>Table4[[#This Row],[price per unit]]*Table4[[#This Row],[Sales in unit]]</f>
        <v>0</v>
      </c>
      <c r="G1201" t="str">
        <f>TEXT(Table4[[#This Row],[Date]],"dddd")</f>
        <v>Wednesday</v>
      </c>
    </row>
    <row r="1202" spans="1:7" x14ac:dyDescent="0.3">
      <c r="A1202" s="4">
        <v>44300</v>
      </c>
      <c r="B1202" t="s">
        <v>5</v>
      </c>
      <c r="C1202" t="s">
        <v>39</v>
      </c>
      <c r="D1202">
        <v>22</v>
      </c>
      <c r="E1202" s="10">
        <f>VLOOKUP(B1202,Table2[[SKU]:[Avg Price]],4,0)</f>
        <v>210</v>
      </c>
      <c r="F1202" s="10">
        <f>Table4[[#This Row],[price per unit]]*Table4[[#This Row],[Sales in unit]]</f>
        <v>4620</v>
      </c>
      <c r="G1202" t="str">
        <f>TEXT(Table4[[#This Row],[Date]],"dddd")</f>
        <v>Wednesday</v>
      </c>
    </row>
    <row r="1203" spans="1:7" x14ac:dyDescent="0.3">
      <c r="A1203" s="4">
        <v>44300</v>
      </c>
      <c r="B1203" t="s">
        <v>6</v>
      </c>
      <c r="C1203" t="s">
        <v>39</v>
      </c>
      <c r="D1203">
        <v>12</v>
      </c>
      <c r="E1203" s="10">
        <f>VLOOKUP(B1203,Table2[[SKU]:[Avg Price]],4,0)</f>
        <v>199</v>
      </c>
      <c r="F1203" s="10">
        <f>Table4[[#This Row],[price per unit]]*Table4[[#This Row],[Sales in unit]]</f>
        <v>2388</v>
      </c>
      <c r="G1203" t="str">
        <f>TEXT(Table4[[#This Row],[Date]],"dddd")</f>
        <v>Wednesday</v>
      </c>
    </row>
    <row r="1204" spans="1:7" x14ac:dyDescent="0.3">
      <c r="A1204" s="4">
        <v>44300</v>
      </c>
      <c r="B1204" t="s">
        <v>7</v>
      </c>
      <c r="C1204" t="s">
        <v>39</v>
      </c>
      <c r="D1204">
        <v>6</v>
      </c>
      <c r="E1204" s="10">
        <f>VLOOKUP(B1204,Table2[[SKU]:[Avg Price]],4,0)</f>
        <v>322</v>
      </c>
      <c r="F1204" s="10">
        <f>Table4[[#This Row],[price per unit]]*Table4[[#This Row],[Sales in unit]]</f>
        <v>1932</v>
      </c>
      <c r="G1204" t="str">
        <f>TEXT(Table4[[#This Row],[Date]],"dddd")</f>
        <v>Wednesday</v>
      </c>
    </row>
    <row r="1205" spans="1:7" x14ac:dyDescent="0.3">
      <c r="A1205" s="4">
        <v>44300</v>
      </c>
      <c r="B1205" t="s">
        <v>8</v>
      </c>
      <c r="C1205" t="s">
        <v>39</v>
      </c>
      <c r="D1205">
        <v>6</v>
      </c>
      <c r="E1205" s="10">
        <f>VLOOKUP(B1205,Table2[[SKU]:[Avg Price]],4,0)</f>
        <v>161</v>
      </c>
      <c r="F1205" s="10">
        <f>Table4[[#This Row],[price per unit]]*Table4[[#This Row],[Sales in unit]]</f>
        <v>966</v>
      </c>
      <c r="G1205" t="str">
        <f>TEXT(Table4[[#This Row],[Date]],"dddd")</f>
        <v>Wednesday</v>
      </c>
    </row>
    <row r="1206" spans="1:7" x14ac:dyDescent="0.3">
      <c r="A1206" s="4">
        <v>44300</v>
      </c>
      <c r="B1206" t="s">
        <v>9</v>
      </c>
      <c r="C1206" t="s">
        <v>39</v>
      </c>
      <c r="D1206">
        <v>4</v>
      </c>
      <c r="E1206" s="10">
        <f>VLOOKUP(B1206,Table2[[SKU]:[Avg Price]],4,0)</f>
        <v>109</v>
      </c>
      <c r="F1206" s="10">
        <f>Table4[[#This Row],[price per unit]]*Table4[[#This Row],[Sales in unit]]</f>
        <v>436</v>
      </c>
      <c r="G1206" t="str">
        <f>TEXT(Table4[[#This Row],[Date]],"dddd")</f>
        <v>Wednesday</v>
      </c>
    </row>
    <row r="1207" spans="1:7" x14ac:dyDescent="0.3">
      <c r="A1207" s="4">
        <v>44300</v>
      </c>
      <c r="B1207" t="s">
        <v>10</v>
      </c>
      <c r="C1207" t="s">
        <v>39</v>
      </c>
      <c r="D1207">
        <v>2</v>
      </c>
      <c r="E1207" s="10">
        <f>VLOOKUP(B1207,Table2[[SKU]:[Avg Price]],4,0)</f>
        <v>122</v>
      </c>
      <c r="F1207" s="10">
        <f>Table4[[#This Row],[price per unit]]*Table4[[#This Row],[Sales in unit]]</f>
        <v>244</v>
      </c>
      <c r="G1207" t="str">
        <f>TEXT(Table4[[#This Row],[Date]],"dddd")</f>
        <v>Wednesday</v>
      </c>
    </row>
    <row r="1208" spans="1:7" x14ac:dyDescent="0.3">
      <c r="A1208" s="4">
        <v>44300</v>
      </c>
      <c r="B1208" t="s">
        <v>11</v>
      </c>
      <c r="C1208" t="s">
        <v>39</v>
      </c>
      <c r="D1208">
        <v>3</v>
      </c>
      <c r="E1208" s="10">
        <f>VLOOKUP(B1208,Table2[[SKU]:[Avg Price]],4,0)</f>
        <v>96</v>
      </c>
      <c r="F1208" s="10">
        <f>Table4[[#This Row],[price per unit]]*Table4[[#This Row],[Sales in unit]]</f>
        <v>288</v>
      </c>
      <c r="G1208" t="str">
        <f>TEXT(Table4[[#This Row],[Date]],"dddd")</f>
        <v>Wednesday</v>
      </c>
    </row>
    <row r="1209" spans="1:7" x14ac:dyDescent="0.3">
      <c r="A1209" s="4">
        <v>44300</v>
      </c>
      <c r="B1209" t="s">
        <v>12</v>
      </c>
      <c r="C1209" t="s">
        <v>39</v>
      </c>
      <c r="D1209">
        <v>0</v>
      </c>
      <c r="E1209" s="10">
        <f>VLOOKUP(B1209,Table2[[SKU]:[Avg Price]],4,0)</f>
        <v>73</v>
      </c>
      <c r="F1209" s="10">
        <f>Table4[[#This Row],[price per unit]]*Table4[[#This Row],[Sales in unit]]</f>
        <v>0</v>
      </c>
      <c r="G1209" t="str">
        <f>TEXT(Table4[[#This Row],[Date]],"dddd")</f>
        <v>Wednesday</v>
      </c>
    </row>
    <row r="1210" spans="1:7" x14ac:dyDescent="0.3">
      <c r="A1210" s="4">
        <v>44300</v>
      </c>
      <c r="B1210" t="s">
        <v>14</v>
      </c>
      <c r="C1210" t="s">
        <v>39</v>
      </c>
      <c r="D1210">
        <v>0</v>
      </c>
      <c r="E1210" s="10">
        <f>VLOOKUP(B1210,Table2[[SKU]:[Avg Price]],4,0)</f>
        <v>225</v>
      </c>
      <c r="F1210" s="10">
        <f>Table4[[#This Row],[price per unit]]*Table4[[#This Row],[Sales in unit]]</f>
        <v>0</v>
      </c>
      <c r="G1210" t="str">
        <f>TEXT(Table4[[#This Row],[Date]],"dddd")</f>
        <v>Wednesday</v>
      </c>
    </row>
    <row r="1211" spans="1:7" x14ac:dyDescent="0.3">
      <c r="A1211" s="4">
        <v>44300</v>
      </c>
      <c r="B1211" t="s">
        <v>16</v>
      </c>
      <c r="C1211" t="s">
        <v>39</v>
      </c>
      <c r="D1211">
        <v>0</v>
      </c>
      <c r="E1211" s="10">
        <f>VLOOKUP(B1211,Table2[[SKU]:[Avg Price]],4,0)</f>
        <v>559</v>
      </c>
      <c r="F1211" s="10">
        <f>Table4[[#This Row],[price per unit]]*Table4[[#This Row],[Sales in unit]]</f>
        <v>0</v>
      </c>
      <c r="G1211" t="str">
        <f>TEXT(Table4[[#This Row],[Date]],"dddd")</f>
        <v>Wednesday</v>
      </c>
    </row>
    <row r="1212" spans="1:7" x14ac:dyDescent="0.3">
      <c r="A1212" s="4">
        <v>44300</v>
      </c>
      <c r="B1212" t="s">
        <v>17</v>
      </c>
      <c r="C1212" t="s">
        <v>39</v>
      </c>
      <c r="D1212">
        <v>2</v>
      </c>
      <c r="E1212" s="10">
        <f>VLOOKUP(B1212,Table2[[SKU]:[Avg Price]],4,0)</f>
        <v>3199</v>
      </c>
      <c r="F1212" s="10">
        <f>Table4[[#This Row],[price per unit]]*Table4[[#This Row],[Sales in unit]]</f>
        <v>6398</v>
      </c>
      <c r="G1212" t="str">
        <f>TEXT(Table4[[#This Row],[Date]],"dddd")</f>
        <v>Wednesday</v>
      </c>
    </row>
    <row r="1213" spans="1:7" x14ac:dyDescent="0.3">
      <c r="A1213" s="4">
        <v>44300</v>
      </c>
      <c r="B1213" t="s">
        <v>18</v>
      </c>
      <c r="C1213" t="s">
        <v>39</v>
      </c>
      <c r="D1213">
        <v>10</v>
      </c>
      <c r="E1213" s="10">
        <f>VLOOKUP(B1213,Table2[[SKU]:[Avg Price]],4,0)</f>
        <v>371</v>
      </c>
      <c r="F1213" s="10">
        <f>Table4[[#This Row],[price per unit]]*Table4[[#This Row],[Sales in unit]]</f>
        <v>3710</v>
      </c>
      <c r="G1213" t="str">
        <f>TEXT(Table4[[#This Row],[Date]],"dddd")</f>
        <v>Wednesday</v>
      </c>
    </row>
    <row r="1214" spans="1:7" x14ac:dyDescent="0.3">
      <c r="A1214" s="4">
        <v>44300</v>
      </c>
      <c r="B1214" t="s">
        <v>19</v>
      </c>
      <c r="C1214" t="s">
        <v>39</v>
      </c>
      <c r="D1214">
        <v>10</v>
      </c>
      <c r="E1214" s="10">
        <f>VLOOKUP(B1214,Table2[[SKU]:[Avg Price]],4,0)</f>
        <v>2300</v>
      </c>
      <c r="F1214" s="10">
        <f>Table4[[#This Row],[price per unit]]*Table4[[#This Row],[Sales in unit]]</f>
        <v>23000</v>
      </c>
      <c r="G1214" t="str">
        <f>TEXT(Table4[[#This Row],[Date]],"dddd")</f>
        <v>Wednesday</v>
      </c>
    </row>
    <row r="1215" spans="1:7" x14ac:dyDescent="0.3">
      <c r="A1215" s="4">
        <v>44300</v>
      </c>
      <c r="B1215" t="s">
        <v>20</v>
      </c>
      <c r="C1215" t="s">
        <v>39</v>
      </c>
      <c r="D1215">
        <v>6</v>
      </c>
      <c r="E1215" s="10">
        <f>VLOOKUP(B1215,Table2[[SKU]:[Avg Price]],4,0)</f>
        <v>499</v>
      </c>
      <c r="F1215" s="10">
        <f>Table4[[#This Row],[price per unit]]*Table4[[#This Row],[Sales in unit]]</f>
        <v>2994</v>
      </c>
      <c r="G1215" t="str">
        <f>TEXT(Table4[[#This Row],[Date]],"dddd")</f>
        <v>Wednesday</v>
      </c>
    </row>
    <row r="1216" spans="1:7" x14ac:dyDescent="0.3">
      <c r="A1216" s="4">
        <v>44300</v>
      </c>
      <c r="B1216" t="s">
        <v>21</v>
      </c>
      <c r="C1216" t="s">
        <v>39</v>
      </c>
      <c r="D1216">
        <v>0</v>
      </c>
      <c r="E1216" s="10">
        <f>VLOOKUP(B1216,Table2[[SKU]:[Avg Price]],4,0)</f>
        <v>299</v>
      </c>
      <c r="F1216" s="10">
        <f>Table4[[#This Row],[price per unit]]*Table4[[#This Row],[Sales in unit]]</f>
        <v>0</v>
      </c>
      <c r="G1216" t="str">
        <f>TEXT(Table4[[#This Row],[Date]],"dddd")</f>
        <v>Wednesday</v>
      </c>
    </row>
    <row r="1217" spans="1:7" x14ac:dyDescent="0.3">
      <c r="A1217" s="4">
        <v>44300</v>
      </c>
      <c r="B1217" t="s">
        <v>22</v>
      </c>
      <c r="C1217" t="s">
        <v>39</v>
      </c>
      <c r="D1217">
        <v>0</v>
      </c>
      <c r="E1217" s="10">
        <f>VLOOKUP(B1217,Table2[[SKU]:[Avg Price]],4,0)</f>
        <v>901</v>
      </c>
      <c r="F1217" s="10">
        <f>Table4[[#This Row],[price per unit]]*Table4[[#This Row],[Sales in unit]]</f>
        <v>0</v>
      </c>
      <c r="G1217" t="str">
        <f>TEXT(Table4[[#This Row],[Date]],"dddd")</f>
        <v>Wednesday</v>
      </c>
    </row>
    <row r="1218" spans="1:7" x14ac:dyDescent="0.3">
      <c r="A1218" s="4">
        <v>44300</v>
      </c>
      <c r="B1218" t="s">
        <v>23</v>
      </c>
      <c r="C1218" t="s">
        <v>39</v>
      </c>
      <c r="D1218">
        <v>1</v>
      </c>
      <c r="E1218" s="10">
        <f>VLOOKUP(B1218,Table2[[SKU]:[Avg Price]],4,0)</f>
        <v>929</v>
      </c>
      <c r="F1218" s="10">
        <f>Table4[[#This Row],[price per unit]]*Table4[[#This Row],[Sales in unit]]</f>
        <v>929</v>
      </c>
      <c r="G1218" t="str">
        <f>TEXT(Table4[[#This Row],[Date]],"dddd")</f>
        <v>Wednesday</v>
      </c>
    </row>
    <row r="1219" spans="1:7" x14ac:dyDescent="0.3">
      <c r="A1219" s="4">
        <v>44300</v>
      </c>
      <c r="B1219" t="s">
        <v>24</v>
      </c>
      <c r="C1219" t="s">
        <v>39</v>
      </c>
      <c r="D1219">
        <v>1</v>
      </c>
      <c r="E1219" s="10">
        <f>VLOOKUP(B1219,Table2[[SKU]:[Avg Price]],4,0)</f>
        <v>1030</v>
      </c>
      <c r="F1219" s="10">
        <f>Table4[[#This Row],[price per unit]]*Table4[[#This Row],[Sales in unit]]</f>
        <v>1030</v>
      </c>
      <c r="G1219" t="str">
        <f>TEXT(Table4[[#This Row],[Date]],"dddd")</f>
        <v>Wednesday</v>
      </c>
    </row>
    <row r="1220" spans="1:7" x14ac:dyDescent="0.3">
      <c r="A1220" s="4">
        <v>44300</v>
      </c>
      <c r="B1220" t="s">
        <v>25</v>
      </c>
      <c r="C1220" t="s">
        <v>39</v>
      </c>
      <c r="D1220">
        <v>0</v>
      </c>
      <c r="E1220" s="10">
        <f>VLOOKUP(B1220,Table2[[SKU]:[Avg Price]],4,0)</f>
        <v>1222</v>
      </c>
      <c r="F1220" s="10">
        <f>Table4[[#This Row],[price per unit]]*Table4[[#This Row],[Sales in unit]]</f>
        <v>0</v>
      </c>
      <c r="G1220" t="str">
        <f>TEXT(Table4[[#This Row],[Date]],"dddd")</f>
        <v>Wednesday</v>
      </c>
    </row>
    <row r="1221" spans="1:7" x14ac:dyDescent="0.3">
      <c r="A1221" s="4">
        <v>44300</v>
      </c>
      <c r="B1221" t="s">
        <v>26</v>
      </c>
      <c r="C1221" t="s">
        <v>39</v>
      </c>
      <c r="D1221">
        <v>0</v>
      </c>
      <c r="E1221" s="10">
        <f>VLOOKUP(B1221,Table2[[SKU]:[Avg Price]],4,0)</f>
        <v>649</v>
      </c>
      <c r="F1221" s="10">
        <f>Table4[[#This Row],[price per unit]]*Table4[[#This Row],[Sales in unit]]</f>
        <v>0</v>
      </c>
      <c r="G1221" t="str">
        <f>TEXT(Table4[[#This Row],[Date]],"dddd")</f>
        <v>Wednesday</v>
      </c>
    </row>
    <row r="1222" spans="1:7" x14ac:dyDescent="0.3">
      <c r="A1222" s="4">
        <v>44300</v>
      </c>
      <c r="B1222" t="s">
        <v>27</v>
      </c>
      <c r="C1222" t="s">
        <v>39</v>
      </c>
      <c r="D1222">
        <v>19</v>
      </c>
      <c r="E1222" s="10">
        <f>VLOOKUP(B1222,Table2[[SKU]:[Avg Price]],4,0)</f>
        <v>1800</v>
      </c>
      <c r="F1222" s="10">
        <f>Table4[[#This Row],[price per unit]]*Table4[[#This Row],[Sales in unit]]</f>
        <v>34200</v>
      </c>
      <c r="G1222" t="str">
        <f>TEXT(Table4[[#This Row],[Date]],"dddd")</f>
        <v>Wednesday</v>
      </c>
    </row>
    <row r="1223" spans="1:7" x14ac:dyDescent="0.3">
      <c r="A1223" s="4">
        <v>44300</v>
      </c>
      <c r="B1223" t="s">
        <v>28</v>
      </c>
      <c r="C1223" t="s">
        <v>39</v>
      </c>
      <c r="D1223">
        <v>10</v>
      </c>
      <c r="E1223" s="10">
        <f>VLOOKUP(B1223,Table2[[SKU]:[Avg Price]],4,0)</f>
        <v>345</v>
      </c>
      <c r="F1223" s="10">
        <f>Table4[[#This Row],[price per unit]]*Table4[[#This Row],[Sales in unit]]</f>
        <v>3450</v>
      </c>
      <c r="G1223" t="str">
        <f>TEXT(Table4[[#This Row],[Date]],"dddd")</f>
        <v>Wednesday</v>
      </c>
    </row>
    <row r="1224" spans="1:7" x14ac:dyDescent="0.3">
      <c r="A1224" s="4">
        <v>44300</v>
      </c>
      <c r="B1224" t="s">
        <v>29</v>
      </c>
      <c r="C1224" t="s">
        <v>39</v>
      </c>
      <c r="D1224">
        <v>6</v>
      </c>
      <c r="E1224" s="10">
        <f>VLOOKUP(B1224,Table2[[SKU]:[Avg Price]],4,0)</f>
        <v>350</v>
      </c>
      <c r="F1224" s="10">
        <f>Table4[[#This Row],[price per unit]]*Table4[[#This Row],[Sales in unit]]</f>
        <v>2100</v>
      </c>
      <c r="G1224" t="str">
        <f>TEXT(Table4[[#This Row],[Date]],"dddd")</f>
        <v>Wednesday</v>
      </c>
    </row>
    <row r="1225" spans="1:7" x14ac:dyDescent="0.3">
      <c r="A1225" s="4">
        <v>44300</v>
      </c>
      <c r="B1225" t="s">
        <v>30</v>
      </c>
      <c r="C1225" t="s">
        <v>39</v>
      </c>
      <c r="D1225">
        <v>5</v>
      </c>
      <c r="E1225" s="10">
        <f>VLOOKUP(B1225,Table2[[SKU]:[Avg Price]],4,0)</f>
        <v>1575</v>
      </c>
      <c r="F1225" s="10">
        <f>Table4[[#This Row],[price per unit]]*Table4[[#This Row],[Sales in unit]]</f>
        <v>7875</v>
      </c>
      <c r="G1225" t="str">
        <f>TEXT(Table4[[#This Row],[Date]],"dddd")</f>
        <v>Wednesday</v>
      </c>
    </row>
    <row r="1226" spans="1:7" x14ac:dyDescent="0.3">
      <c r="A1226" s="4">
        <v>44300</v>
      </c>
      <c r="B1226" t="s">
        <v>31</v>
      </c>
      <c r="C1226" t="s">
        <v>39</v>
      </c>
      <c r="D1226">
        <v>2</v>
      </c>
      <c r="E1226" s="10">
        <f>VLOOKUP(B1226,Table2[[SKU]:[Avg Price]],4,0)</f>
        <v>1045</v>
      </c>
      <c r="F1226" s="10">
        <f>Table4[[#This Row],[price per unit]]*Table4[[#This Row],[Sales in unit]]</f>
        <v>2090</v>
      </c>
      <c r="G1226" t="str">
        <f>TEXT(Table4[[#This Row],[Date]],"dddd")</f>
        <v>Wednesday</v>
      </c>
    </row>
    <row r="1227" spans="1:7" x14ac:dyDescent="0.3">
      <c r="A1227" s="4">
        <v>44300</v>
      </c>
      <c r="B1227" t="s">
        <v>32</v>
      </c>
      <c r="C1227" t="s">
        <v>39</v>
      </c>
      <c r="D1227">
        <v>4</v>
      </c>
      <c r="E1227" s="10">
        <f>VLOOKUP(B1227,Table2[[SKU]:[Avg Price]],4,0)</f>
        <v>1186</v>
      </c>
      <c r="F1227" s="10">
        <f>Table4[[#This Row],[price per unit]]*Table4[[#This Row],[Sales in unit]]</f>
        <v>4744</v>
      </c>
      <c r="G1227" t="str">
        <f>TEXT(Table4[[#This Row],[Date]],"dddd")</f>
        <v>Wednesday</v>
      </c>
    </row>
    <row r="1228" spans="1:7" x14ac:dyDescent="0.3">
      <c r="A1228" s="4">
        <v>44300</v>
      </c>
      <c r="B1228" t="s">
        <v>33</v>
      </c>
      <c r="C1228" t="s">
        <v>39</v>
      </c>
      <c r="D1228">
        <v>1</v>
      </c>
      <c r="E1228" s="10">
        <f>VLOOKUP(B1228,Table2[[SKU]:[Avg Price]],4,0)</f>
        <v>374</v>
      </c>
      <c r="F1228" s="10">
        <f>Table4[[#This Row],[price per unit]]*Table4[[#This Row],[Sales in unit]]</f>
        <v>374</v>
      </c>
      <c r="G1228" t="str">
        <f>TEXT(Table4[[#This Row],[Date]],"dddd")</f>
        <v>Wednesday</v>
      </c>
    </row>
    <row r="1229" spans="1:7" x14ac:dyDescent="0.3">
      <c r="A1229" s="4">
        <v>44300</v>
      </c>
      <c r="B1229" t="s">
        <v>34</v>
      </c>
      <c r="C1229" t="s">
        <v>39</v>
      </c>
      <c r="D1229">
        <v>1</v>
      </c>
      <c r="E1229" s="10">
        <f>VLOOKUP(B1229,Table2[[SKU]:[Avg Price]],4,0)</f>
        <v>1500</v>
      </c>
      <c r="F1229" s="10">
        <f>Table4[[#This Row],[price per unit]]*Table4[[#This Row],[Sales in unit]]</f>
        <v>1500</v>
      </c>
      <c r="G1229" t="str">
        <f>TEXT(Table4[[#This Row],[Date]],"dddd")</f>
        <v>Wednesday</v>
      </c>
    </row>
    <row r="1230" spans="1:7" x14ac:dyDescent="0.3">
      <c r="A1230" s="4">
        <v>44300</v>
      </c>
      <c r="B1230" t="s">
        <v>35</v>
      </c>
      <c r="C1230" t="s">
        <v>39</v>
      </c>
      <c r="D1230">
        <v>0</v>
      </c>
      <c r="E1230" s="10">
        <f>VLOOKUP(B1230,Table2[[SKU]:[Avg Price]],4,0)</f>
        <v>1800</v>
      </c>
      <c r="F1230" s="10">
        <f>Table4[[#This Row],[price per unit]]*Table4[[#This Row],[Sales in unit]]</f>
        <v>0</v>
      </c>
      <c r="G1230" t="str">
        <f>TEXT(Table4[[#This Row],[Date]],"dddd")</f>
        <v>Wednesday</v>
      </c>
    </row>
    <row r="1231" spans="1:7" x14ac:dyDescent="0.3">
      <c r="A1231" s="4">
        <v>44300</v>
      </c>
      <c r="B1231" t="s">
        <v>36</v>
      </c>
      <c r="C1231" t="s">
        <v>39</v>
      </c>
      <c r="D1231">
        <v>0</v>
      </c>
      <c r="E1231" s="10">
        <f>VLOOKUP(B1231,Table2[[SKU]:[Avg Price]],4,0)</f>
        <v>1477</v>
      </c>
      <c r="F1231" s="10">
        <f>Table4[[#This Row],[price per unit]]*Table4[[#This Row],[Sales in unit]]</f>
        <v>0</v>
      </c>
      <c r="G1231" t="str">
        <f>TEXT(Table4[[#This Row],[Date]],"dddd")</f>
        <v>Wednesday</v>
      </c>
    </row>
    <row r="1232" spans="1:7" x14ac:dyDescent="0.3">
      <c r="A1232" s="4">
        <v>44300</v>
      </c>
      <c r="B1232" t="s">
        <v>5</v>
      </c>
      <c r="C1232" t="s">
        <v>40</v>
      </c>
      <c r="D1232">
        <v>10</v>
      </c>
      <c r="E1232" s="10">
        <f>VLOOKUP(B1232,Table2[[SKU]:[Avg Price]],4,0)</f>
        <v>210</v>
      </c>
      <c r="F1232" s="10">
        <f>Table4[[#This Row],[price per unit]]*Table4[[#This Row],[Sales in unit]]</f>
        <v>2100</v>
      </c>
      <c r="G1232" t="str">
        <f>TEXT(Table4[[#This Row],[Date]],"dddd")</f>
        <v>Wednesday</v>
      </c>
    </row>
    <row r="1233" spans="1:7" x14ac:dyDescent="0.3">
      <c r="A1233" s="4">
        <v>44300</v>
      </c>
      <c r="B1233" t="s">
        <v>6</v>
      </c>
      <c r="C1233" t="s">
        <v>40</v>
      </c>
      <c r="D1233">
        <v>6</v>
      </c>
      <c r="E1233" s="10">
        <f>VLOOKUP(B1233,Table2[[SKU]:[Avg Price]],4,0)</f>
        <v>199</v>
      </c>
      <c r="F1233" s="10">
        <f>Table4[[#This Row],[price per unit]]*Table4[[#This Row],[Sales in unit]]</f>
        <v>1194</v>
      </c>
      <c r="G1233" t="str">
        <f>TEXT(Table4[[#This Row],[Date]],"dddd")</f>
        <v>Wednesday</v>
      </c>
    </row>
    <row r="1234" spans="1:7" x14ac:dyDescent="0.3">
      <c r="A1234" s="4">
        <v>44300</v>
      </c>
      <c r="B1234" t="s">
        <v>7</v>
      </c>
      <c r="C1234" t="s">
        <v>40</v>
      </c>
      <c r="D1234">
        <v>5</v>
      </c>
      <c r="E1234" s="10">
        <f>VLOOKUP(B1234,Table2[[SKU]:[Avg Price]],4,0)</f>
        <v>322</v>
      </c>
      <c r="F1234" s="10">
        <f>Table4[[#This Row],[price per unit]]*Table4[[#This Row],[Sales in unit]]</f>
        <v>1610</v>
      </c>
      <c r="G1234" t="str">
        <f>TEXT(Table4[[#This Row],[Date]],"dddd")</f>
        <v>Wednesday</v>
      </c>
    </row>
    <row r="1235" spans="1:7" x14ac:dyDescent="0.3">
      <c r="A1235" s="4">
        <v>44300</v>
      </c>
      <c r="B1235" t="s">
        <v>8</v>
      </c>
      <c r="C1235" t="s">
        <v>40</v>
      </c>
      <c r="D1235">
        <v>2</v>
      </c>
      <c r="E1235" s="10">
        <f>VLOOKUP(B1235,Table2[[SKU]:[Avg Price]],4,0)</f>
        <v>161</v>
      </c>
      <c r="F1235" s="10">
        <f>Table4[[#This Row],[price per unit]]*Table4[[#This Row],[Sales in unit]]</f>
        <v>322</v>
      </c>
      <c r="G1235" t="str">
        <f>TEXT(Table4[[#This Row],[Date]],"dddd")</f>
        <v>Wednesday</v>
      </c>
    </row>
    <row r="1236" spans="1:7" x14ac:dyDescent="0.3">
      <c r="A1236" s="4">
        <v>44300</v>
      </c>
      <c r="B1236" t="s">
        <v>9</v>
      </c>
      <c r="C1236" t="s">
        <v>40</v>
      </c>
      <c r="D1236">
        <v>3</v>
      </c>
      <c r="E1236" s="10">
        <f>VLOOKUP(B1236,Table2[[SKU]:[Avg Price]],4,0)</f>
        <v>109</v>
      </c>
      <c r="F1236" s="10">
        <f>Table4[[#This Row],[price per unit]]*Table4[[#This Row],[Sales in unit]]</f>
        <v>327</v>
      </c>
      <c r="G1236" t="str">
        <f>TEXT(Table4[[#This Row],[Date]],"dddd")</f>
        <v>Wednesday</v>
      </c>
    </row>
    <row r="1237" spans="1:7" x14ac:dyDescent="0.3">
      <c r="A1237" s="4">
        <v>44300</v>
      </c>
      <c r="B1237" t="s">
        <v>10</v>
      </c>
      <c r="C1237" t="s">
        <v>40</v>
      </c>
      <c r="D1237">
        <v>2</v>
      </c>
      <c r="E1237" s="10">
        <f>VLOOKUP(B1237,Table2[[SKU]:[Avg Price]],4,0)</f>
        <v>122</v>
      </c>
      <c r="F1237" s="10">
        <f>Table4[[#This Row],[price per unit]]*Table4[[#This Row],[Sales in unit]]</f>
        <v>244</v>
      </c>
      <c r="G1237" t="str">
        <f>TEXT(Table4[[#This Row],[Date]],"dddd")</f>
        <v>Wednesday</v>
      </c>
    </row>
    <row r="1238" spans="1:7" x14ac:dyDescent="0.3">
      <c r="A1238" s="4">
        <v>44300</v>
      </c>
      <c r="B1238" t="s">
        <v>11</v>
      </c>
      <c r="C1238" t="s">
        <v>40</v>
      </c>
      <c r="D1238">
        <v>2</v>
      </c>
      <c r="E1238" s="10">
        <f>VLOOKUP(B1238,Table2[[SKU]:[Avg Price]],4,0)</f>
        <v>96</v>
      </c>
      <c r="F1238" s="10">
        <f>Table4[[#This Row],[price per unit]]*Table4[[#This Row],[Sales in unit]]</f>
        <v>192</v>
      </c>
      <c r="G1238" t="str">
        <f>TEXT(Table4[[#This Row],[Date]],"dddd")</f>
        <v>Wednesday</v>
      </c>
    </row>
    <row r="1239" spans="1:7" x14ac:dyDescent="0.3">
      <c r="A1239" s="4">
        <v>44300</v>
      </c>
      <c r="B1239" t="s">
        <v>12</v>
      </c>
      <c r="C1239" t="s">
        <v>40</v>
      </c>
      <c r="D1239">
        <v>1</v>
      </c>
      <c r="E1239" s="10">
        <f>VLOOKUP(B1239,Table2[[SKU]:[Avg Price]],4,0)</f>
        <v>73</v>
      </c>
      <c r="F1239" s="10">
        <f>Table4[[#This Row],[price per unit]]*Table4[[#This Row],[Sales in unit]]</f>
        <v>73</v>
      </c>
      <c r="G1239" t="str">
        <f>TEXT(Table4[[#This Row],[Date]],"dddd")</f>
        <v>Wednesday</v>
      </c>
    </row>
    <row r="1240" spans="1:7" x14ac:dyDescent="0.3">
      <c r="A1240" s="4">
        <v>44300</v>
      </c>
      <c r="B1240" t="s">
        <v>14</v>
      </c>
      <c r="C1240" t="s">
        <v>40</v>
      </c>
      <c r="D1240">
        <v>1</v>
      </c>
      <c r="E1240" s="10">
        <f>VLOOKUP(B1240,Table2[[SKU]:[Avg Price]],4,0)</f>
        <v>225</v>
      </c>
      <c r="F1240" s="10">
        <f>Table4[[#This Row],[price per unit]]*Table4[[#This Row],[Sales in unit]]</f>
        <v>225</v>
      </c>
      <c r="G1240" t="str">
        <f>TEXT(Table4[[#This Row],[Date]],"dddd")</f>
        <v>Wednesday</v>
      </c>
    </row>
    <row r="1241" spans="1:7" x14ac:dyDescent="0.3">
      <c r="A1241" s="4">
        <v>44300</v>
      </c>
      <c r="B1241" t="s">
        <v>16</v>
      </c>
      <c r="C1241" t="s">
        <v>40</v>
      </c>
      <c r="D1241">
        <v>1</v>
      </c>
      <c r="E1241" s="10">
        <f>VLOOKUP(B1241,Table2[[SKU]:[Avg Price]],4,0)</f>
        <v>559</v>
      </c>
      <c r="F1241" s="10">
        <f>Table4[[#This Row],[price per unit]]*Table4[[#This Row],[Sales in unit]]</f>
        <v>559</v>
      </c>
      <c r="G1241" t="str">
        <f>TEXT(Table4[[#This Row],[Date]],"dddd")</f>
        <v>Wednesday</v>
      </c>
    </row>
    <row r="1242" spans="1:7" x14ac:dyDescent="0.3">
      <c r="A1242" s="4">
        <v>44300</v>
      </c>
      <c r="B1242" t="s">
        <v>17</v>
      </c>
      <c r="C1242" t="s">
        <v>40</v>
      </c>
      <c r="D1242">
        <v>28</v>
      </c>
      <c r="E1242" s="10">
        <f>VLOOKUP(B1242,Table2[[SKU]:[Avg Price]],4,0)</f>
        <v>3199</v>
      </c>
      <c r="F1242" s="10">
        <f>Table4[[#This Row],[price per unit]]*Table4[[#This Row],[Sales in unit]]</f>
        <v>89572</v>
      </c>
      <c r="G1242" t="str">
        <f>TEXT(Table4[[#This Row],[Date]],"dddd")</f>
        <v>Wednesday</v>
      </c>
    </row>
    <row r="1243" spans="1:7" x14ac:dyDescent="0.3">
      <c r="A1243" s="4">
        <v>44300</v>
      </c>
      <c r="B1243" t="s">
        <v>18</v>
      </c>
      <c r="C1243" t="s">
        <v>40</v>
      </c>
      <c r="D1243">
        <v>1</v>
      </c>
      <c r="E1243" s="10">
        <f>VLOOKUP(B1243,Table2[[SKU]:[Avg Price]],4,0)</f>
        <v>371</v>
      </c>
      <c r="F1243" s="10">
        <f>Table4[[#This Row],[price per unit]]*Table4[[#This Row],[Sales in unit]]</f>
        <v>371</v>
      </c>
      <c r="G1243" t="str">
        <f>TEXT(Table4[[#This Row],[Date]],"dddd")</f>
        <v>Wednesday</v>
      </c>
    </row>
    <row r="1244" spans="1:7" x14ac:dyDescent="0.3">
      <c r="A1244" s="4">
        <v>44300</v>
      </c>
      <c r="B1244" t="s">
        <v>19</v>
      </c>
      <c r="C1244" t="s">
        <v>40</v>
      </c>
      <c r="D1244">
        <v>4</v>
      </c>
      <c r="E1244" s="10">
        <f>VLOOKUP(B1244,Table2[[SKU]:[Avg Price]],4,0)</f>
        <v>2300</v>
      </c>
      <c r="F1244" s="10">
        <f>Table4[[#This Row],[price per unit]]*Table4[[#This Row],[Sales in unit]]</f>
        <v>9200</v>
      </c>
      <c r="G1244" t="str">
        <f>TEXT(Table4[[#This Row],[Date]],"dddd")</f>
        <v>Wednesday</v>
      </c>
    </row>
    <row r="1245" spans="1:7" x14ac:dyDescent="0.3">
      <c r="A1245" s="4">
        <v>44300</v>
      </c>
      <c r="B1245" t="s">
        <v>20</v>
      </c>
      <c r="C1245" t="s">
        <v>40</v>
      </c>
      <c r="D1245">
        <v>3</v>
      </c>
      <c r="E1245" s="10">
        <f>VLOOKUP(B1245,Table2[[SKU]:[Avg Price]],4,0)</f>
        <v>499</v>
      </c>
      <c r="F1245" s="10">
        <f>Table4[[#This Row],[price per unit]]*Table4[[#This Row],[Sales in unit]]</f>
        <v>1497</v>
      </c>
      <c r="G1245" t="str">
        <f>TEXT(Table4[[#This Row],[Date]],"dddd")</f>
        <v>Wednesday</v>
      </c>
    </row>
    <row r="1246" spans="1:7" x14ac:dyDescent="0.3">
      <c r="A1246" s="4">
        <v>44300</v>
      </c>
      <c r="B1246" t="s">
        <v>21</v>
      </c>
      <c r="C1246" t="s">
        <v>40</v>
      </c>
      <c r="D1246">
        <v>6</v>
      </c>
      <c r="E1246" s="10">
        <f>VLOOKUP(B1246,Table2[[SKU]:[Avg Price]],4,0)</f>
        <v>299</v>
      </c>
      <c r="F1246" s="10">
        <f>Table4[[#This Row],[price per unit]]*Table4[[#This Row],[Sales in unit]]</f>
        <v>1794</v>
      </c>
      <c r="G1246" t="str">
        <f>TEXT(Table4[[#This Row],[Date]],"dddd")</f>
        <v>Wednesday</v>
      </c>
    </row>
    <row r="1247" spans="1:7" x14ac:dyDescent="0.3">
      <c r="A1247" s="4">
        <v>44300</v>
      </c>
      <c r="B1247" t="s">
        <v>22</v>
      </c>
      <c r="C1247" t="s">
        <v>40</v>
      </c>
      <c r="D1247">
        <v>5</v>
      </c>
      <c r="E1247" s="10">
        <f>VLOOKUP(B1247,Table2[[SKU]:[Avg Price]],4,0)</f>
        <v>901</v>
      </c>
      <c r="F1247" s="10">
        <f>Table4[[#This Row],[price per unit]]*Table4[[#This Row],[Sales in unit]]</f>
        <v>4505</v>
      </c>
      <c r="G1247" t="str">
        <f>TEXT(Table4[[#This Row],[Date]],"dddd")</f>
        <v>Wednesday</v>
      </c>
    </row>
    <row r="1248" spans="1:7" x14ac:dyDescent="0.3">
      <c r="A1248" s="4">
        <v>44300</v>
      </c>
      <c r="B1248" t="s">
        <v>23</v>
      </c>
      <c r="C1248" t="s">
        <v>40</v>
      </c>
      <c r="D1248">
        <v>3</v>
      </c>
      <c r="E1248" s="10">
        <f>VLOOKUP(B1248,Table2[[SKU]:[Avg Price]],4,0)</f>
        <v>929</v>
      </c>
      <c r="F1248" s="10">
        <f>Table4[[#This Row],[price per unit]]*Table4[[#This Row],[Sales in unit]]</f>
        <v>2787</v>
      </c>
      <c r="G1248" t="str">
        <f>TEXT(Table4[[#This Row],[Date]],"dddd")</f>
        <v>Wednesday</v>
      </c>
    </row>
    <row r="1249" spans="1:7" x14ac:dyDescent="0.3">
      <c r="A1249" s="4">
        <v>44300</v>
      </c>
      <c r="B1249" t="s">
        <v>24</v>
      </c>
      <c r="C1249" t="s">
        <v>40</v>
      </c>
      <c r="D1249">
        <v>1</v>
      </c>
      <c r="E1249" s="10">
        <f>VLOOKUP(B1249,Table2[[SKU]:[Avg Price]],4,0)</f>
        <v>1030</v>
      </c>
      <c r="F1249" s="10">
        <f>Table4[[#This Row],[price per unit]]*Table4[[#This Row],[Sales in unit]]</f>
        <v>1030</v>
      </c>
      <c r="G1249" t="str">
        <f>TEXT(Table4[[#This Row],[Date]],"dddd")</f>
        <v>Wednesday</v>
      </c>
    </row>
    <row r="1250" spans="1:7" x14ac:dyDescent="0.3">
      <c r="A1250" s="4">
        <v>44300</v>
      </c>
      <c r="B1250" t="s">
        <v>25</v>
      </c>
      <c r="C1250" t="s">
        <v>40</v>
      </c>
      <c r="D1250">
        <v>2</v>
      </c>
      <c r="E1250" s="10">
        <f>VLOOKUP(B1250,Table2[[SKU]:[Avg Price]],4,0)</f>
        <v>1222</v>
      </c>
      <c r="F1250" s="10">
        <f>Table4[[#This Row],[price per unit]]*Table4[[#This Row],[Sales in unit]]</f>
        <v>2444</v>
      </c>
      <c r="G1250" t="str">
        <f>TEXT(Table4[[#This Row],[Date]],"dddd")</f>
        <v>Wednesday</v>
      </c>
    </row>
    <row r="1251" spans="1:7" x14ac:dyDescent="0.3">
      <c r="A1251" s="4">
        <v>44300</v>
      </c>
      <c r="B1251" t="s">
        <v>26</v>
      </c>
      <c r="C1251" t="s">
        <v>40</v>
      </c>
      <c r="D1251">
        <v>2</v>
      </c>
      <c r="E1251" s="10">
        <f>VLOOKUP(B1251,Table2[[SKU]:[Avg Price]],4,0)</f>
        <v>649</v>
      </c>
      <c r="F1251" s="10">
        <f>Table4[[#This Row],[price per unit]]*Table4[[#This Row],[Sales in unit]]</f>
        <v>1298</v>
      </c>
      <c r="G1251" t="str">
        <f>TEXT(Table4[[#This Row],[Date]],"dddd")</f>
        <v>Wednesday</v>
      </c>
    </row>
    <row r="1252" spans="1:7" x14ac:dyDescent="0.3">
      <c r="A1252" s="4">
        <v>44300</v>
      </c>
      <c r="B1252" t="s">
        <v>27</v>
      </c>
      <c r="C1252" t="s">
        <v>40</v>
      </c>
      <c r="D1252">
        <v>14</v>
      </c>
      <c r="E1252" s="10">
        <f>VLOOKUP(B1252,Table2[[SKU]:[Avg Price]],4,0)</f>
        <v>1800</v>
      </c>
      <c r="F1252" s="10">
        <f>Table4[[#This Row],[price per unit]]*Table4[[#This Row],[Sales in unit]]</f>
        <v>25200</v>
      </c>
      <c r="G1252" t="str">
        <f>TEXT(Table4[[#This Row],[Date]],"dddd")</f>
        <v>Wednesday</v>
      </c>
    </row>
    <row r="1253" spans="1:7" x14ac:dyDescent="0.3">
      <c r="A1253" s="4">
        <v>44300</v>
      </c>
      <c r="B1253" t="s">
        <v>28</v>
      </c>
      <c r="C1253" t="s">
        <v>40</v>
      </c>
      <c r="D1253">
        <v>6</v>
      </c>
      <c r="E1253" s="10">
        <f>VLOOKUP(B1253,Table2[[SKU]:[Avg Price]],4,0)</f>
        <v>345</v>
      </c>
      <c r="F1253" s="10">
        <f>Table4[[#This Row],[price per unit]]*Table4[[#This Row],[Sales in unit]]</f>
        <v>2070</v>
      </c>
      <c r="G1253" t="str">
        <f>TEXT(Table4[[#This Row],[Date]],"dddd")</f>
        <v>Wednesday</v>
      </c>
    </row>
    <row r="1254" spans="1:7" x14ac:dyDescent="0.3">
      <c r="A1254" s="4">
        <v>44300</v>
      </c>
      <c r="B1254" t="s">
        <v>29</v>
      </c>
      <c r="C1254" t="s">
        <v>40</v>
      </c>
      <c r="D1254">
        <v>5</v>
      </c>
      <c r="E1254" s="10">
        <f>VLOOKUP(B1254,Table2[[SKU]:[Avg Price]],4,0)</f>
        <v>350</v>
      </c>
      <c r="F1254" s="10">
        <f>Table4[[#This Row],[price per unit]]*Table4[[#This Row],[Sales in unit]]</f>
        <v>1750</v>
      </c>
      <c r="G1254" t="str">
        <f>TEXT(Table4[[#This Row],[Date]],"dddd")</f>
        <v>Wednesday</v>
      </c>
    </row>
    <row r="1255" spans="1:7" x14ac:dyDescent="0.3">
      <c r="A1255" s="4">
        <v>44300</v>
      </c>
      <c r="B1255" t="s">
        <v>30</v>
      </c>
      <c r="C1255" t="s">
        <v>40</v>
      </c>
      <c r="D1255">
        <v>4</v>
      </c>
      <c r="E1255" s="10">
        <f>VLOOKUP(B1255,Table2[[SKU]:[Avg Price]],4,0)</f>
        <v>1575</v>
      </c>
      <c r="F1255" s="10">
        <f>Table4[[#This Row],[price per unit]]*Table4[[#This Row],[Sales in unit]]</f>
        <v>6300</v>
      </c>
      <c r="G1255" t="str">
        <f>TEXT(Table4[[#This Row],[Date]],"dddd")</f>
        <v>Wednesday</v>
      </c>
    </row>
    <row r="1256" spans="1:7" x14ac:dyDescent="0.3">
      <c r="A1256" s="4">
        <v>44300</v>
      </c>
      <c r="B1256" t="s">
        <v>31</v>
      </c>
      <c r="C1256" t="s">
        <v>40</v>
      </c>
      <c r="D1256">
        <v>5</v>
      </c>
      <c r="E1256" s="10">
        <f>VLOOKUP(B1256,Table2[[SKU]:[Avg Price]],4,0)</f>
        <v>1045</v>
      </c>
      <c r="F1256" s="10">
        <f>Table4[[#This Row],[price per unit]]*Table4[[#This Row],[Sales in unit]]</f>
        <v>5225</v>
      </c>
      <c r="G1256" t="str">
        <f>TEXT(Table4[[#This Row],[Date]],"dddd")</f>
        <v>Wednesday</v>
      </c>
    </row>
    <row r="1257" spans="1:7" x14ac:dyDescent="0.3">
      <c r="A1257" s="4">
        <v>44300</v>
      </c>
      <c r="B1257" t="s">
        <v>32</v>
      </c>
      <c r="C1257" t="s">
        <v>40</v>
      </c>
      <c r="D1257">
        <v>2</v>
      </c>
      <c r="E1257" s="10">
        <f>VLOOKUP(B1257,Table2[[SKU]:[Avg Price]],4,0)</f>
        <v>1186</v>
      </c>
      <c r="F1257" s="10">
        <f>Table4[[#This Row],[price per unit]]*Table4[[#This Row],[Sales in unit]]</f>
        <v>2372</v>
      </c>
      <c r="G1257" t="str">
        <f>TEXT(Table4[[#This Row],[Date]],"dddd")</f>
        <v>Wednesday</v>
      </c>
    </row>
    <row r="1258" spans="1:7" x14ac:dyDescent="0.3">
      <c r="A1258" s="4">
        <v>44300</v>
      </c>
      <c r="B1258" t="s">
        <v>33</v>
      </c>
      <c r="C1258" t="s">
        <v>40</v>
      </c>
      <c r="D1258">
        <v>3</v>
      </c>
      <c r="E1258" s="10">
        <f>VLOOKUP(B1258,Table2[[SKU]:[Avg Price]],4,0)</f>
        <v>374</v>
      </c>
      <c r="F1258" s="10">
        <f>Table4[[#This Row],[price per unit]]*Table4[[#This Row],[Sales in unit]]</f>
        <v>1122</v>
      </c>
      <c r="G1258" t="str">
        <f>TEXT(Table4[[#This Row],[Date]],"dddd")</f>
        <v>Wednesday</v>
      </c>
    </row>
    <row r="1259" spans="1:7" x14ac:dyDescent="0.3">
      <c r="A1259" s="4">
        <v>44300</v>
      </c>
      <c r="B1259" t="s">
        <v>34</v>
      </c>
      <c r="C1259" t="s">
        <v>40</v>
      </c>
      <c r="D1259">
        <v>2</v>
      </c>
      <c r="E1259" s="10">
        <f>VLOOKUP(B1259,Table2[[SKU]:[Avg Price]],4,0)</f>
        <v>1500</v>
      </c>
      <c r="F1259" s="10">
        <f>Table4[[#This Row],[price per unit]]*Table4[[#This Row],[Sales in unit]]</f>
        <v>3000</v>
      </c>
      <c r="G1259" t="str">
        <f>TEXT(Table4[[#This Row],[Date]],"dddd")</f>
        <v>Wednesday</v>
      </c>
    </row>
    <row r="1260" spans="1:7" x14ac:dyDescent="0.3">
      <c r="A1260" s="4">
        <v>44300</v>
      </c>
      <c r="B1260" t="s">
        <v>35</v>
      </c>
      <c r="C1260" t="s">
        <v>40</v>
      </c>
      <c r="D1260">
        <v>1</v>
      </c>
      <c r="E1260" s="10">
        <f>VLOOKUP(B1260,Table2[[SKU]:[Avg Price]],4,0)</f>
        <v>1800</v>
      </c>
      <c r="F1260" s="10">
        <f>Table4[[#This Row],[price per unit]]*Table4[[#This Row],[Sales in unit]]</f>
        <v>1800</v>
      </c>
      <c r="G1260" t="str">
        <f>TEXT(Table4[[#This Row],[Date]],"dddd")</f>
        <v>Wednesday</v>
      </c>
    </row>
    <row r="1261" spans="1:7" x14ac:dyDescent="0.3">
      <c r="A1261" s="4">
        <v>44300</v>
      </c>
      <c r="B1261" t="s">
        <v>36</v>
      </c>
      <c r="C1261" t="s">
        <v>40</v>
      </c>
      <c r="D1261">
        <v>1</v>
      </c>
      <c r="E1261" s="10">
        <f>VLOOKUP(B1261,Table2[[SKU]:[Avg Price]],4,0)</f>
        <v>1477</v>
      </c>
      <c r="F1261" s="10">
        <f>Table4[[#This Row],[price per unit]]*Table4[[#This Row],[Sales in unit]]</f>
        <v>1477</v>
      </c>
      <c r="G1261" t="str">
        <f>TEXT(Table4[[#This Row],[Date]],"dddd")</f>
        <v>Wednesday</v>
      </c>
    </row>
    <row r="1262" spans="1:7" x14ac:dyDescent="0.3">
      <c r="A1262" s="4">
        <v>44301</v>
      </c>
      <c r="B1262" t="s">
        <v>5</v>
      </c>
      <c r="C1262" t="s">
        <v>38</v>
      </c>
      <c r="D1262">
        <v>27</v>
      </c>
      <c r="E1262" s="10">
        <f>VLOOKUP(B1262,Table2[[SKU]:[Avg Price]],4,0)</f>
        <v>210</v>
      </c>
      <c r="F1262" s="10">
        <f>Table4[[#This Row],[price per unit]]*Table4[[#This Row],[Sales in unit]]</f>
        <v>5670</v>
      </c>
      <c r="G1262" t="str">
        <f>TEXT(Table4[[#This Row],[Date]],"dddd")</f>
        <v>Thursday</v>
      </c>
    </row>
    <row r="1263" spans="1:7" x14ac:dyDescent="0.3">
      <c r="A1263" s="4">
        <v>44301</v>
      </c>
      <c r="B1263" t="s">
        <v>6</v>
      </c>
      <c r="C1263" t="s">
        <v>38</v>
      </c>
      <c r="D1263">
        <v>16</v>
      </c>
      <c r="E1263" s="10">
        <f>VLOOKUP(B1263,Table2[[SKU]:[Avg Price]],4,0)</f>
        <v>199</v>
      </c>
      <c r="F1263" s="10">
        <f>Table4[[#This Row],[price per unit]]*Table4[[#This Row],[Sales in unit]]</f>
        <v>3184</v>
      </c>
      <c r="G1263" t="str">
        <f>TEXT(Table4[[#This Row],[Date]],"dddd")</f>
        <v>Thursday</v>
      </c>
    </row>
    <row r="1264" spans="1:7" x14ac:dyDescent="0.3">
      <c r="A1264" s="4">
        <v>44301</v>
      </c>
      <c r="B1264" t="s">
        <v>7</v>
      </c>
      <c r="C1264" t="s">
        <v>38</v>
      </c>
      <c r="D1264">
        <v>11</v>
      </c>
      <c r="E1264" s="10">
        <f>VLOOKUP(B1264,Table2[[SKU]:[Avg Price]],4,0)</f>
        <v>322</v>
      </c>
      <c r="F1264" s="10">
        <f>Table4[[#This Row],[price per unit]]*Table4[[#This Row],[Sales in unit]]</f>
        <v>3542</v>
      </c>
      <c r="G1264" t="str">
        <f>TEXT(Table4[[#This Row],[Date]],"dddd")</f>
        <v>Thursday</v>
      </c>
    </row>
    <row r="1265" spans="1:7" x14ac:dyDescent="0.3">
      <c r="A1265" s="4">
        <v>44301</v>
      </c>
      <c r="B1265" t="s">
        <v>8</v>
      </c>
      <c r="C1265" t="s">
        <v>38</v>
      </c>
      <c r="D1265">
        <v>8</v>
      </c>
      <c r="E1265" s="10">
        <f>VLOOKUP(B1265,Table2[[SKU]:[Avg Price]],4,0)</f>
        <v>161</v>
      </c>
      <c r="F1265" s="10">
        <f>Table4[[#This Row],[price per unit]]*Table4[[#This Row],[Sales in unit]]</f>
        <v>1288</v>
      </c>
      <c r="G1265" t="str">
        <f>TEXT(Table4[[#This Row],[Date]],"dddd")</f>
        <v>Thursday</v>
      </c>
    </row>
    <row r="1266" spans="1:7" x14ac:dyDescent="0.3">
      <c r="A1266" s="4">
        <v>44301</v>
      </c>
      <c r="B1266" t="s">
        <v>9</v>
      </c>
      <c r="C1266" t="s">
        <v>38</v>
      </c>
      <c r="D1266">
        <v>6</v>
      </c>
      <c r="E1266" s="10">
        <f>VLOOKUP(B1266,Table2[[SKU]:[Avg Price]],4,0)</f>
        <v>109</v>
      </c>
      <c r="F1266" s="10">
        <f>Table4[[#This Row],[price per unit]]*Table4[[#This Row],[Sales in unit]]</f>
        <v>654</v>
      </c>
      <c r="G1266" t="str">
        <f>TEXT(Table4[[#This Row],[Date]],"dddd")</f>
        <v>Thursday</v>
      </c>
    </row>
    <row r="1267" spans="1:7" x14ac:dyDescent="0.3">
      <c r="A1267" s="4">
        <v>44301</v>
      </c>
      <c r="B1267" t="s">
        <v>10</v>
      </c>
      <c r="C1267" t="s">
        <v>38</v>
      </c>
      <c r="D1267">
        <v>2</v>
      </c>
      <c r="E1267" s="10">
        <f>VLOOKUP(B1267,Table2[[SKU]:[Avg Price]],4,0)</f>
        <v>122</v>
      </c>
      <c r="F1267" s="10">
        <f>Table4[[#This Row],[price per unit]]*Table4[[#This Row],[Sales in unit]]</f>
        <v>244</v>
      </c>
      <c r="G1267" t="str">
        <f>TEXT(Table4[[#This Row],[Date]],"dddd")</f>
        <v>Thursday</v>
      </c>
    </row>
    <row r="1268" spans="1:7" x14ac:dyDescent="0.3">
      <c r="A1268" s="4">
        <v>44301</v>
      </c>
      <c r="B1268" t="s">
        <v>11</v>
      </c>
      <c r="C1268" t="s">
        <v>38</v>
      </c>
      <c r="D1268">
        <v>3</v>
      </c>
      <c r="E1268" s="10">
        <f>VLOOKUP(B1268,Table2[[SKU]:[Avg Price]],4,0)</f>
        <v>96</v>
      </c>
      <c r="F1268" s="10">
        <f>Table4[[#This Row],[price per unit]]*Table4[[#This Row],[Sales in unit]]</f>
        <v>288</v>
      </c>
      <c r="G1268" t="str">
        <f>TEXT(Table4[[#This Row],[Date]],"dddd")</f>
        <v>Thursday</v>
      </c>
    </row>
    <row r="1269" spans="1:7" x14ac:dyDescent="0.3">
      <c r="A1269" s="4">
        <v>44301</v>
      </c>
      <c r="B1269" t="s">
        <v>12</v>
      </c>
      <c r="C1269" t="s">
        <v>38</v>
      </c>
      <c r="D1269">
        <v>0</v>
      </c>
      <c r="E1269" s="10">
        <f>VLOOKUP(B1269,Table2[[SKU]:[Avg Price]],4,0)</f>
        <v>73</v>
      </c>
      <c r="F1269" s="10">
        <f>Table4[[#This Row],[price per unit]]*Table4[[#This Row],[Sales in unit]]</f>
        <v>0</v>
      </c>
      <c r="G1269" t="str">
        <f>TEXT(Table4[[#This Row],[Date]],"dddd")</f>
        <v>Thursday</v>
      </c>
    </row>
    <row r="1270" spans="1:7" x14ac:dyDescent="0.3">
      <c r="A1270" s="4">
        <v>44301</v>
      </c>
      <c r="B1270" t="s">
        <v>14</v>
      </c>
      <c r="C1270" t="s">
        <v>38</v>
      </c>
      <c r="D1270">
        <v>2</v>
      </c>
      <c r="E1270" s="10">
        <f>VLOOKUP(B1270,Table2[[SKU]:[Avg Price]],4,0)</f>
        <v>225</v>
      </c>
      <c r="F1270" s="10">
        <f>Table4[[#This Row],[price per unit]]*Table4[[#This Row],[Sales in unit]]</f>
        <v>450</v>
      </c>
      <c r="G1270" t="str">
        <f>TEXT(Table4[[#This Row],[Date]],"dddd")</f>
        <v>Thursday</v>
      </c>
    </row>
    <row r="1271" spans="1:7" x14ac:dyDescent="0.3">
      <c r="A1271" s="4">
        <v>44301</v>
      </c>
      <c r="B1271" t="s">
        <v>16</v>
      </c>
      <c r="C1271" t="s">
        <v>38</v>
      </c>
      <c r="D1271">
        <v>1</v>
      </c>
      <c r="E1271" s="10">
        <f>VLOOKUP(B1271,Table2[[SKU]:[Avg Price]],4,0)</f>
        <v>559</v>
      </c>
      <c r="F1271" s="10">
        <f>Table4[[#This Row],[price per unit]]*Table4[[#This Row],[Sales in unit]]</f>
        <v>559</v>
      </c>
      <c r="G1271" t="str">
        <f>TEXT(Table4[[#This Row],[Date]],"dddd")</f>
        <v>Thursday</v>
      </c>
    </row>
    <row r="1272" spans="1:7" x14ac:dyDescent="0.3">
      <c r="A1272" s="4">
        <v>44301</v>
      </c>
      <c r="B1272" t="s">
        <v>17</v>
      </c>
      <c r="C1272" t="s">
        <v>38</v>
      </c>
      <c r="D1272">
        <v>30</v>
      </c>
      <c r="E1272" s="10">
        <f>VLOOKUP(B1272,Table2[[SKU]:[Avg Price]],4,0)</f>
        <v>3199</v>
      </c>
      <c r="F1272" s="10">
        <f>Table4[[#This Row],[price per unit]]*Table4[[#This Row],[Sales in unit]]</f>
        <v>95970</v>
      </c>
      <c r="G1272" t="str">
        <f>TEXT(Table4[[#This Row],[Date]],"dddd")</f>
        <v>Thursday</v>
      </c>
    </row>
    <row r="1273" spans="1:7" x14ac:dyDescent="0.3">
      <c r="A1273" s="4">
        <v>44301</v>
      </c>
      <c r="B1273" t="s">
        <v>18</v>
      </c>
      <c r="C1273" t="s">
        <v>38</v>
      </c>
      <c r="D1273">
        <v>16</v>
      </c>
      <c r="E1273" s="10">
        <f>VLOOKUP(B1273,Table2[[SKU]:[Avg Price]],4,0)</f>
        <v>371</v>
      </c>
      <c r="F1273" s="10">
        <f>Table4[[#This Row],[price per unit]]*Table4[[#This Row],[Sales in unit]]</f>
        <v>5936</v>
      </c>
      <c r="G1273" t="str">
        <f>TEXT(Table4[[#This Row],[Date]],"dddd")</f>
        <v>Thursday</v>
      </c>
    </row>
    <row r="1274" spans="1:7" x14ac:dyDescent="0.3">
      <c r="A1274" s="4">
        <v>44301</v>
      </c>
      <c r="B1274" t="s">
        <v>19</v>
      </c>
      <c r="C1274" t="s">
        <v>38</v>
      </c>
      <c r="D1274">
        <v>8</v>
      </c>
      <c r="E1274" s="10">
        <f>VLOOKUP(B1274,Table2[[SKU]:[Avg Price]],4,0)</f>
        <v>2300</v>
      </c>
      <c r="F1274" s="10">
        <f>Table4[[#This Row],[price per unit]]*Table4[[#This Row],[Sales in unit]]</f>
        <v>18400</v>
      </c>
      <c r="G1274" t="str">
        <f>TEXT(Table4[[#This Row],[Date]],"dddd")</f>
        <v>Thursday</v>
      </c>
    </row>
    <row r="1275" spans="1:7" x14ac:dyDescent="0.3">
      <c r="A1275" s="4">
        <v>44301</v>
      </c>
      <c r="B1275" t="s">
        <v>20</v>
      </c>
      <c r="C1275" t="s">
        <v>38</v>
      </c>
      <c r="D1275">
        <v>7</v>
      </c>
      <c r="E1275" s="10">
        <f>VLOOKUP(B1275,Table2[[SKU]:[Avg Price]],4,0)</f>
        <v>499</v>
      </c>
      <c r="F1275" s="10">
        <f>Table4[[#This Row],[price per unit]]*Table4[[#This Row],[Sales in unit]]</f>
        <v>3493</v>
      </c>
      <c r="G1275" t="str">
        <f>TEXT(Table4[[#This Row],[Date]],"dddd")</f>
        <v>Thursday</v>
      </c>
    </row>
    <row r="1276" spans="1:7" x14ac:dyDescent="0.3">
      <c r="A1276" s="4">
        <v>44301</v>
      </c>
      <c r="B1276" t="s">
        <v>21</v>
      </c>
      <c r="C1276" t="s">
        <v>38</v>
      </c>
      <c r="D1276">
        <v>7</v>
      </c>
      <c r="E1276" s="10">
        <f>VLOOKUP(B1276,Table2[[SKU]:[Avg Price]],4,0)</f>
        <v>299</v>
      </c>
      <c r="F1276" s="10">
        <f>Table4[[#This Row],[price per unit]]*Table4[[#This Row],[Sales in unit]]</f>
        <v>2093</v>
      </c>
      <c r="G1276" t="str">
        <f>TEXT(Table4[[#This Row],[Date]],"dddd")</f>
        <v>Thursday</v>
      </c>
    </row>
    <row r="1277" spans="1:7" x14ac:dyDescent="0.3">
      <c r="A1277" s="4">
        <v>44301</v>
      </c>
      <c r="B1277" t="s">
        <v>22</v>
      </c>
      <c r="C1277" t="s">
        <v>38</v>
      </c>
      <c r="D1277">
        <v>2</v>
      </c>
      <c r="E1277" s="10">
        <f>VLOOKUP(B1277,Table2[[SKU]:[Avg Price]],4,0)</f>
        <v>901</v>
      </c>
      <c r="F1277" s="10">
        <f>Table4[[#This Row],[price per unit]]*Table4[[#This Row],[Sales in unit]]</f>
        <v>1802</v>
      </c>
      <c r="G1277" t="str">
        <f>TEXT(Table4[[#This Row],[Date]],"dddd")</f>
        <v>Thursday</v>
      </c>
    </row>
    <row r="1278" spans="1:7" x14ac:dyDescent="0.3">
      <c r="A1278" s="4">
        <v>44301</v>
      </c>
      <c r="B1278" t="s">
        <v>23</v>
      </c>
      <c r="C1278" t="s">
        <v>38</v>
      </c>
      <c r="D1278">
        <v>3</v>
      </c>
      <c r="E1278" s="10">
        <f>VLOOKUP(B1278,Table2[[SKU]:[Avg Price]],4,0)</f>
        <v>929</v>
      </c>
      <c r="F1278" s="10">
        <f>Table4[[#This Row],[price per unit]]*Table4[[#This Row],[Sales in unit]]</f>
        <v>2787</v>
      </c>
      <c r="G1278" t="str">
        <f>TEXT(Table4[[#This Row],[Date]],"dddd")</f>
        <v>Thursday</v>
      </c>
    </row>
    <row r="1279" spans="1:7" x14ac:dyDescent="0.3">
      <c r="A1279" s="4">
        <v>44301</v>
      </c>
      <c r="B1279" t="s">
        <v>24</v>
      </c>
      <c r="C1279" t="s">
        <v>38</v>
      </c>
      <c r="D1279">
        <v>1</v>
      </c>
      <c r="E1279" s="10">
        <f>VLOOKUP(B1279,Table2[[SKU]:[Avg Price]],4,0)</f>
        <v>1030</v>
      </c>
      <c r="F1279" s="10">
        <f>Table4[[#This Row],[price per unit]]*Table4[[#This Row],[Sales in unit]]</f>
        <v>1030</v>
      </c>
      <c r="G1279" t="str">
        <f>TEXT(Table4[[#This Row],[Date]],"dddd")</f>
        <v>Thursday</v>
      </c>
    </row>
    <row r="1280" spans="1:7" x14ac:dyDescent="0.3">
      <c r="A1280" s="4">
        <v>44301</v>
      </c>
      <c r="B1280" t="s">
        <v>25</v>
      </c>
      <c r="C1280" t="s">
        <v>38</v>
      </c>
      <c r="D1280">
        <v>0</v>
      </c>
      <c r="E1280" s="10">
        <f>VLOOKUP(B1280,Table2[[SKU]:[Avg Price]],4,0)</f>
        <v>1222</v>
      </c>
      <c r="F1280" s="10">
        <f>Table4[[#This Row],[price per unit]]*Table4[[#This Row],[Sales in unit]]</f>
        <v>0</v>
      </c>
      <c r="G1280" t="str">
        <f>TEXT(Table4[[#This Row],[Date]],"dddd")</f>
        <v>Thursday</v>
      </c>
    </row>
    <row r="1281" spans="1:7" x14ac:dyDescent="0.3">
      <c r="A1281" s="4">
        <v>44301</v>
      </c>
      <c r="B1281" t="s">
        <v>26</v>
      </c>
      <c r="C1281" t="s">
        <v>38</v>
      </c>
      <c r="D1281">
        <v>2</v>
      </c>
      <c r="E1281" s="10">
        <f>VLOOKUP(B1281,Table2[[SKU]:[Avg Price]],4,0)</f>
        <v>649</v>
      </c>
      <c r="F1281" s="10">
        <f>Table4[[#This Row],[price per unit]]*Table4[[#This Row],[Sales in unit]]</f>
        <v>1298</v>
      </c>
      <c r="G1281" t="str">
        <f>TEXT(Table4[[#This Row],[Date]],"dddd")</f>
        <v>Thursday</v>
      </c>
    </row>
    <row r="1282" spans="1:7" x14ac:dyDescent="0.3">
      <c r="A1282" s="4">
        <v>44301</v>
      </c>
      <c r="B1282" t="s">
        <v>27</v>
      </c>
      <c r="C1282" t="s">
        <v>38</v>
      </c>
      <c r="D1282">
        <v>30</v>
      </c>
      <c r="E1282" s="10">
        <f>VLOOKUP(B1282,Table2[[SKU]:[Avg Price]],4,0)</f>
        <v>1800</v>
      </c>
      <c r="F1282" s="10">
        <f>Table4[[#This Row],[price per unit]]*Table4[[#This Row],[Sales in unit]]</f>
        <v>54000</v>
      </c>
      <c r="G1282" t="str">
        <f>TEXT(Table4[[#This Row],[Date]],"dddd")</f>
        <v>Thursday</v>
      </c>
    </row>
    <row r="1283" spans="1:7" x14ac:dyDescent="0.3">
      <c r="A1283" s="4">
        <v>44301</v>
      </c>
      <c r="B1283" t="s">
        <v>28</v>
      </c>
      <c r="C1283" t="s">
        <v>38</v>
      </c>
      <c r="D1283">
        <v>18</v>
      </c>
      <c r="E1283" s="10">
        <f>VLOOKUP(B1283,Table2[[SKU]:[Avg Price]],4,0)</f>
        <v>345</v>
      </c>
      <c r="F1283" s="10">
        <f>Table4[[#This Row],[price per unit]]*Table4[[#This Row],[Sales in unit]]</f>
        <v>6210</v>
      </c>
      <c r="G1283" t="str">
        <f>TEXT(Table4[[#This Row],[Date]],"dddd")</f>
        <v>Thursday</v>
      </c>
    </row>
    <row r="1284" spans="1:7" x14ac:dyDescent="0.3">
      <c r="A1284" s="4">
        <v>44301</v>
      </c>
      <c r="B1284" t="s">
        <v>29</v>
      </c>
      <c r="C1284" t="s">
        <v>38</v>
      </c>
      <c r="D1284">
        <v>10</v>
      </c>
      <c r="E1284" s="10">
        <f>VLOOKUP(B1284,Table2[[SKU]:[Avg Price]],4,0)</f>
        <v>350</v>
      </c>
      <c r="F1284" s="10">
        <f>Table4[[#This Row],[price per unit]]*Table4[[#This Row],[Sales in unit]]</f>
        <v>3500</v>
      </c>
      <c r="G1284" t="str">
        <f>TEXT(Table4[[#This Row],[Date]],"dddd")</f>
        <v>Thursday</v>
      </c>
    </row>
    <row r="1285" spans="1:7" x14ac:dyDescent="0.3">
      <c r="A1285" s="4">
        <v>44301</v>
      </c>
      <c r="B1285" t="s">
        <v>30</v>
      </c>
      <c r="C1285" t="s">
        <v>38</v>
      </c>
      <c r="D1285">
        <v>11</v>
      </c>
      <c r="E1285" s="10">
        <f>VLOOKUP(B1285,Table2[[SKU]:[Avg Price]],4,0)</f>
        <v>1575</v>
      </c>
      <c r="F1285" s="10">
        <f>Table4[[#This Row],[price per unit]]*Table4[[#This Row],[Sales in unit]]</f>
        <v>17325</v>
      </c>
      <c r="G1285" t="str">
        <f>TEXT(Table4[[#This Row],[Date]],"dddd")</f>
        <v>Thursday</v>
      </c>
    </row>
    <row r="1286" spans="1:7" x14ac:dyDescent="0.3">
      <c r="A1286" s="4">
        <v>44301</v>
      </c>
      <c r="B1286" t="s">
        <v>31</v>
      </c>
      <c r="C1286" t="s">
        <v>38</v>
      </c>
      <c r="D1286">
        <v>7</v>
      </c>
      <c r="E1286" s="10">
        <f>VLOOKUP(B1286,Table2[[SKU]:[Avg Price]],4,0)</f>
        <v>1045</v>
      </c>
      <c r="F1286" s="10">
        <f>Table4[[#This Row],[price per unit]]*Table4[[#This Row],[Sales in unit]]</f>
        <v>7315</v>
      </c>
      <c r="G1286" t="str">
        <f>TEXT(Table4[[#This Row],[Date]],"dddd")</f>
        <v>Thursday</v>
      </c>
    </row>
    <row r="1287" spans="1:7" x14ac:dyDescent="0.3">
      <c r="A1287" s="4">
        <v>44301</v>
      </c>
      <c r="B1287" t="s">
        <v>32</v>
      </c>
      <c r="C1287" t="s">
        <v>38</v>
      </c>
      <c r="D1287">
        <v>4</v>
      </c>
      <c r="E1287" s="10">
        <f>VLOOKUP(B1287,Table2[[SKU]:[Avg Price]],4,0)</f>
        <v>1186</v>
      </c>
      <c r="F1287" s="10">
        <f>Table4[[#This Row],[price per unit]]*Table4[[#This Row],[Sales in unit]]</f>
        <v>4744</v>
      </c>
      <c r="G1287" t="str">
        <f>TEXT(Table4[[#This Row],[Date]],"dddd")</f>
        <v>Thursday</v>
      </c>
    </row>
    <row r="1288" spans="1:7" x14ac:dyDescent="0.3">
      <c r="A1288" s="4">
        <v>44301</v>
      </c>
      <c r="B1288" t="s">
        <v>33</v>
      </c>
      <c r="C1288" t="s">
        <v>38</v>
      </c>
      <c r="D1288">
        <v>2</v>
      </c>
      <c r="E1288" s="10">
        <f>VLOOKUP(B1288,Table2[[SKU]:[Avg Price]],4,0)</f>
        <v>374</v>
      </c>
      <c r="F1288" s="10">
        <f>Table4[[#This Row],[price per unit]]*Table4[[#This Row],[Sales in unit]]</f>
        <v>748</v>
      </c>
      <c r="G1288" t="str">
        <f>TEXT(Table4[[#This Row],[Date]],"dddd")</f>
        <v>Thursday</v>
      </c>
    </row>
    <row r="1289" spans="1:7" x14ac:dyDescent="0.3">
      <c r="A1289" s="4">
        <v>44301</v>
      </c>
      <c r="B1289" t="s">
        <v>34</v>
      </c>
      <c r="C1289" t="s">
        <v>38</v>
      </c>
      <c r="D1289">
        <v>1</v>
      </c>
      <c r="E1289" s="10">
        <f>VLOOKUP(B1289,Table2[[SKU]:[Avg Price]],4,0)</f>
        <v>1500</v>
      </c>
      <c r="F1289" s="10">
        <f>Table4[[#This Row],[price per unit]]*Table4[[#This Row],[Sales in unit]]</f>
        <v>1500</v>
      </c>
      <c r="G1289" t="str">
        <f>TEXT(Table4[[#This Row],[Date]],"dddd")</f>
        <v>Thursday</v>
      </c>
    </row>
    <row r="1290" spans="1:7" x14ac:dyDescent="0.3">
      <c r="A1290" s="4">
        <v>44301</v>
      </c>
      <c r="B1290" t="s">
        <v>35</v>
      </c>
      <c r="C1290" t="s">
        <v>38</v>
      </c>
      <c r="D1290">
        <v>1</v>
      </c>
      <c r="E1290" s="10">
        <f>VLOOKUP(B1290,Table2[[SKU]:[Avg Price]],4,0)</f>
        <v>1800</v>
      </c>
      <c r="F1290" s="10">
        <f>Table4[[#This Row],[price per unit]]*Table4[[#This Row],[Sales in unit]]</f>
        <v>1800</v>
      </c>
      <c r="G1290" t="str">
        <f>TEXT(Table4[[#This Row],[Date]],"dddd")</f>
        <v>Thursday</v>
      </c>
    </row>
    <row r="1291" spans="1:7" x14ac:dyDescent="0.3">
      <c r="A1291" s="4">
        <v>44301</v>
      </c>
      <c r="B1291" t="s">
        <v>36</v>
      </c>
      <c r="C1291" t="s">
        <v>38</v>
      </c>
      <c r="D1291">
        <v>0</v>
      </c>
      <c r="E1291" s="10">
        <f>VLOOKUP(B1291,Table2[[SKU]:[Avg Price]],4,0)</f>
        <v>1477</v>
      </c>
      <c r="F1291" s="10">
        <f>Table4[[#This Row],[price per unit]]*Table4[[#This Row],[Sales in unit]]</f>
        <v>0</v>
      </c>
      <c r="G1291" t="str">
        <f>TEXT(Table4[[#This Row],[Date]],"dddd")</f>
        <v>Thursday</v>
      </c>
    </row>
    <row r="1292" spans="1:7" x14ac:dyDescent="0.3">
      <c r="A1292" s="4">
        <v>44301</v>
      </c>
      <c r="B1292" t="s">
        <v>5</v>
      </c>
      <c r="C1292" t="s">
        <v>39</v>
      </c>
      <c r="D1292">
        <v>19</v>
      </c>
      <c r="E1292" s="10">
        <f>VLOOKUP(B1292,Table2[[SKU]:[Avg Price]],4,0)</f>
        <v>210</v>
      </c>
      <c r="F1292" s="10">
        <f>Table4[[#This Row],[price per unit]]*Table4[[#This Row],[Sales in unit]]</f>
        <v>3990</v>
      </c>
      <c r="G1292" t="str">
        <f>TEXT(Table4[[#This Row],[Date]],"dddd")</f>
        <v>Thursday</v>
      </c>
    </row>
    <row r="1293" spans="1:7" x14ac:dyDescent="0.3">
      <c r="A1293" s="4">
        <v>44301</v>
      </c>
      <c r="B1293" t="s">
        <v>6</v>
      </c>
      <c r="C1293" t="s">
        <v>39</v>
      </c>
      <c r="D1293">
        <v>11</v>
      </c>
      <c r="E1293" s="10">
        <f>VLOOKUP(B1293,Table2[[SKU]:[Avg Price]],4,0)</f>
        <v>199</v>
      </c>
      <c r="F1293" s="10">
        <f>Table4[[#This Row],[price per unit]]*Table4[[#This Row],[Sales in unit]]</f>
        <v>2189</v>
      </c>
      <c r="G1293" t="str">
        <f>TEXT(Table4[[#This Row],[Date]],"dddd")</f>
        <v>Thursday</v>
      </c>
    </row>
    <row r="1294" spans="1:7" x14ac:dyDescent="0.3">
      <c r="A1294" s="4">
        <v>44301</v>
      </c>
      <c r="B1294" t="s">
        <v>7</v>
      </c>
      <c r="C1294" t="s">
        <v>39</v>
      </c>
      <c r="D1294">
        <v>8</v>
      </c>
      <c r="E1294" s="10">
        <f>VLOOKUP(B1294,Table2[[SKU]:[Avg Price]],4,0)</f>
        <v>322</v>
      </c>
      <c r="F1294" s="10">
        <f>Table4[[#This Row],[price per unit]]*Table4[[#This Row],[Sales in unit]]</f>
        <v>2576</v>
      </c>
      <c r="G1294" t="str">
        <f>TEXT(Table4[[#This Row],[Date]],"dddd")</f>
        <v>Thursday</v>
      </c>
    </row>
    <row r="1295" spans="1:7" x14ac:dyDescent="0.3">
      <c r="A1295" s="4">
        <v>44301</v>
      </c>
      <c r="B1295" t="s">
        <v>8</v>
      </c>
      <c r="C1295" t="s">
        <v>39</v>
      </c>
      <c r="D1295">
        <v>6</v>
      </c>
      <c r="E1295" s="10">
        <f>VLOOKUP(B1295,Table2[[SKU]:[Avg Price]],4,0)</f>
        <v>161</v>
      </c>
      <c r="F1295" s="10">
        <f>Table4[[#This Row],[price per unit]]*Table4[[#This Row],[Sales in unit]]</f>
        <v>966</v>
      </c>
      <c r="G1295" t="str">
        <f>TEXT(Table4[[#This Row],[Date]],"dddd")</f>
        <v>Thursday</v>
      </c>
    </row>
    <row r="1296" spans="1:7" x14ac:dyDescent="0.3">
      <c r="A1296" s="4">
        <v>44301</v>
      </c>
      <c r="B1296" t="s">
        <v>9</v>
      </c>
      <c r="C1296" t="s">
        <v>39</v>
      </c>
      <c r="D1296">
        <v>3</v>
      </c>
      <c r="E1296" s="10">
        <f>VLOOKUP(B1296,Table2[[SKU]:[Avg Price]],4,0)</f>
        <v>109</v>
      </c>
      <c r="F1296" s="10">
        <f>Table4[[#This Row],[price per unit]]*Table4[[#This Row],[Sales in unit]]</f>
        <v>327</v>
      </c>
      <c r="G1296" t="str">
        <f>TEXT(Table4[[#This Row],[Date]],"dddd")</f>
        <v>Thursday</v>
      </c>
    </row>
    <row r="1297" spans="1:7" x14ac:dyDescent="0.3">
      <c r="A1297" s="4">
        <v>44301</v>
      </c>
      <c r="B1297" t="s">
        <v>10</v>
      </c>
      <c r="C1297" t="s">
        <v>39</v>
      </c>
      <c r="D1297">
        <v>1</v>
      </c>
      <c r="E1297" s="10">
        <f>VLOOKUP(B1297,Table2[[SKU]:[Avg Price]],4,0)</f>
        <v>122</v>
      </c>
      <c r="F1297" s="10">
        <f>Table4[[#This Row],[price per unit]]*Table4[[#This Row],[Sales in unit]]</f>
        <v>122</v>
      </c>
      <c r="G1297" t="str">
        <f>TEXT(Table4[[#This Row],[Date]],"dddd")</f>
        <v>Thursday</v>
      </c>
    </row>
    <row r="1298" spans="1:7" x14ac:dyDescent="0.3">
      <c r="A1298" s="4">
        <v>44301</v>
      </c>
      <c r="B1298" t="s">
        <v>11</v>
      </c>
      <c r="C1298" t="s">
        <v>39</v>
      </c>
      <c r="D1298">
        <v>2</v>
      </c>
      <c r="E1298" s="10">
        <f>VLOOKUP(B1298,Table2[[SKU]:[Avg Price]],4,0)</f>
        <v>96</v>
      </c>
      <c r="F1298" s="10">
        <f>Table4[[#This Row],[price per unit]]*Table4[[#This Row],[Sales in unit]]</f>
        <v>192</v>
      </c>
      <c r="G1298" t="str">
        <f>TEXT(Table4[[#This Row],[Date]],"dddd")</f>
        <v>Thursday</v>
      </c>
    </row>
    <row r="1299" spans="1:7" x14ac:dyDescent="0.3">
      <c r="A1299" s="4">
        <v>44301</v>
      </c>
      <c r="B1299" t="s">
        <v>12</v>
      </c>
      <c r="C1299" t="s">
        <v>39</v>
      </c>
      <c r="D1299">
        <v>0</v>
      </c>
      <c r="E1299" s="10">
        <f>VLOOKUP(B1299,Table2[[SKU]:[Avg Price]],4,0)</f>
        <v>73</v>
      </c>
      <c r="F1299" s="10">
        <f>Table4[[#This Row],[price per unit]]*Table4[[#This Row],[Sales in unit]]</f>
        <v>0</v>
      </c>
      <c r="G1299" t="str">
        <f>TEXT(Table4[[#This Row],[Date]],"dddd")</f>
        <v>Thursday</v>
      </c>
    </row>
    <row r="1300" spans="1:7" x14ac:dyDescent="0.3">
      <c r="A1300" s="4">
        <v>44301</v>
      </c>
      <c r="B1300" t="s">
        <v>14</v>
      </c>
      <c r="C1300" t="s">
        <v>39</v>
      </c>
      <c r="D1300">
        <v>1</v>
      </c>
      <c r="E1300" s="10">
        <f>VLOOKUP(B1300,Table2[[SKU]:[Avg Price]],4,0)</f>
        <v>225</v>
      </c>
      <c r="F1300" s="10">
        <f>Table4[[#This Row],[price per unit]]*Table4[[#This Row],[Sales in unit]]</f>
        <v>225</v>
      </c>
      <c r="G1300" t="str">
        <f>TEXT(Table4[[#This Row],[Date]],"dddd")</f>
        <v>Thursday</v>
      </c>
    </row>
    <row r="1301" spans="1:7" x14ac:dyDescent="0.3">
      <c r="A1301" s="4">
        <v>44301</v>
      </c>
      <c r="B1301" t="s">
        <v>16</v>
      </c>
      <c r="C1301" t="s">
        <v>39</v>
      </c>
      <c r="D1301">
        <v>0</v>
      </c>
      <c r="E1301" s="10">
        <f>VLOOKUP(B1301,Table2[[SKU]:[Avg Price]],4,0)</f>
        <v>559</v>
      </c>
      <c r="F1301" s="10">
        <f>Table4[[#This Row],[price per unit]]*Table4[[#This Row],[Sales in unit]]</f>
        <v>0</v>
      </c>
      <c r="G1301" t="str">
        <f>TEXT(Table4[[#This Row],[Date]],"dddd")</f>
        <v>Thursday</v>
      </c>
    </row>
    <row r="1302" spans="1:7" x14ac:dyDescent="0.3">
      <c r="A1302" s="4">
        <v>44301</v>
      </c>
      <c r="B1302" t="s">
        <v>17</v>
      </c>
      <c r="C1302" t="s">
        <v>39</v>
      </c>
      <c r="D1302">
        <v>26</v>
      </c>
      <c r="E1302" s="10">
        <f>VLOOKUP(B1302,Table2[[SKU]:[Avg Price]],4,0)</f>
        <v>3199</v>
      </c>
      <c r="F1302" s="10">
        <f>Table4[[#This Row],[price per unit]]*Table4[[#This Row],[Sales in unit]]</f>
        <v>83174</v>
      </c>
      <c r="G1302" t="str">
        <f>TEXT(Table4[[#This Row],[Date]],"dddd")</f>
        <v>Thursday</v>
      </c>
    </row>
    <row r="1303" spans="1:7" x14ac:dyDescent="0.3">
      <c r="A1303" s="4">
        <v>44301</v>
      </c>
      <c r="B1303" t="s">
        <v>18</v>
      </c>
      <c r="C1303" t="s">
        <v>39</v>
      </c>
      <c r="D1303">
        <v>3</v>
      </c>
      <c r="E1303" s="10">
        <f>VLOOKUP(B1303,Table2[[SKU]:[Avg Price]],4,0)</f>
        <v>371</v>
      </c>
      <c r="F1303" s="10">
        <f>Table4[[#This Row],[price per unit]]*Table4[[#This Row],[Sales in unit]]</f>
        <v>1113</v>
      </c>
      <c r="G1303" t="str">
        <f>TEXT(Table4[[#This Row],[Date]],"dddd")</f>
        <v>Thursday</v>
      </c>
    </row>
    <row r="1304" spans="1:7" x14ac:dyDescent="0.3">
      <c r="A1304" s="4">
        <v>44301</v>
      </c>
      <c r="B1304" t="s">
        <v>19</v>
      </c>
      <c r="C1304" t="s">
        <v>39</v>
      </c>
      <c r="D1304">
        <v>9</v>
      </c>
      <c r="E1304" s="10">
        <f>VLOOKUP(B1304,Table2[[SKU]:[Avg Price]],4,0)</f>
        <v>2300</v>
      </c>
      <c r="F1304" s="10">
        <f>Table4[[#This Row],[price per unit]]*Table4[[#This Row],[Sales in unit]]</f>
        <v>20700</v>
      </c>
      <c r="G1304" t="str">
        <f>TEXT(Table4[[#This Row],[Date]],"dddd")</f>
        <v>Thursday</v>
      </c>
    </row>
    <row r="1305" spans="1:7" x14ac:dyDescent="0.3">
      <c r="A1305" s="4">
        <v>44301</v>
      </c>
      <c r="B1305" t="s">
        <v>20</v>
      </c>
      <c r="C1305" t="s">
        <v>39</v>
      </c>
      <c r="D1305">
        <v>8</v>
      </c>
      <c r="E1305" s="10">
        <f>VLOOKUP(B1305,Table2[[SKU]:[Avg Price]],4,0)</f>
        <v>499</v>
      </c>
      <c r="F1305" s="10">
        <f>Table4[[#This Row],[price per unit]]*Table4[[#This Row],[Sales in unit]]</f>
        <v>3992</v>
      </c>
      <c r="G1305" t="str">
        <f>TEXT(Table4[[#This Row],[Date]],"dddd")</f>
        <v>Thursday</v>
      </c>
    </row>
    <row r="1306" spans="1:7" x14ac:dyDescent="0.3">
      <c r="A1306" s="4">
        <v>44301</v>
      </c>
      <c r="B1306" t="s">
        <v>21</v>
      </c>
      <c r="C1306" t="s">
        <v>39</v>
      </c>
      <c r="D1306">
        <v>0</v>
      </c>
      <c r="E1306" s="10">
        <f>VLOOKUP(B1306,Table2[[SKU]:[Avg Price]],4,0)</f>
        <v>299</v>
      </c>
      <c r="F1306" s="10">
        <f>Table4[[#This Row],[price per unit]]*Table4[[#This Row],[Sales in unit]]</f>
        <v>0</v>
      </c>
      <c r="G1306" t="str">
        <f>TEXT(Table4[[#This Row],[Date]],"dddd")</f>
        <v>Thursday</v>
      </c>
    </row>
    <row r="1307" spans="1:7" x14ac:dyDescent="0.3">
      <c r="A1307" s="4">
        <v>44301</v>
      </c>
      <c r="B1307" t="s">
        <v>22</v>
      </c>
      <c r="C1307" t="s">
        <v>39</v>
      </c>
      <c r="D1307">
        <v>0</v>
      </c>
      <c r="E1307" s="10">
        <f>VLOOKUP(B1307,Table2[[SKU]:[Avg Price]],4,0)</f>
        <v>901</v>
      </c>
      <c r="F1307" s="10">
        <f>Table4[[#This Row],[price per unit]]*Table4[[#This Row],[Sales in unit]]</f>
        <v>0</v>
      </c>
      <c r="G1307" t="str">
        <f>TEXT(Table4[[#This Row],[Date]],"dddd")</f>
        <v>Thursday</v>
      </c>
    </row>
    <row r="1308" spans="1:7" x14ac:dyDescent="0.3">
      <c r="A1308" s="4">
        <v>44301</v>
      </c>
      <c r="B1308" t="s">
        <v>23</v>
      </c>
      <c r="C1308" t="s">
        <v>39</v>
      </c>
      <c r="D1308">
        <v>2</v>
      </c>
      <c r="E1308" s="10">
        <f>VLOOKUP(B1308,Table2[[SKU]:[Avg Price]],4,0)</f>
        <v>929</v>
      </c>
      <c r="F1308" s="10">
        <f>Table4[[#This Row],[price per unit]]*Table4[[#This Row],[Sales in unit]]</f>
        <v>1858</v>
      </c>
      <c r="G1308" t="str">
        <f>TEXT(Table4[[#This Row],[Date]],"dddd")</f>
        <v>Thursday</v>
      </c>
    </row>
    <row r="1309" spans="1:7" x14ac:dyDescent="0.3">
      <c r="A1309" s="4">
        <v>44301</v>
      </c>
      <c r="B1309" t="s">
        <v>24</v>
      </c>
      <c r="C1309" t="s">
        <v>39</v>
      </c>
      <c r="D1309">
        <v>0</v>
      </c>
      <c r="E1309" s="10">
        <f>VLOOKUP(B1309,Table2[[SKU]:[Avg Price]],4,0)</f>
        <v>1030</v>
      </c>
      <c r="F1309" s="10">
        <f>Table4[[#This Row],[price per unit]]*Table4[[#This Row],[Sales in unit]]</f>
        <v>0</v>
      </c>
      <c r="G1309" t="str">
        <f>TEXT(Table4[[#This Row],[Date]],"dddd")</f>
        <v>Thursday</v>
      </c>
    </row>
    <row r="1310" spans="1:7" x14ac:dyDescent="0.3">
      <c r="A1310" s="4">
        <v>44301</v>
      </c>
      <c r="B1310" t="s">
        <v>25</v>
      </c>
      <c r="C1310" t="s">
        <v>39</v>
      </c>
      <c r="D1310">
        <v>0</v>
      </c>
      <c r="E1310" s="10">
        <f>VLOOKUP(B1310,Table2[[SKU]:[Avg Price]],4,0)</f>
        <v>1222</v>
      </c>
      <c r="F1310" s="10">
        <f>Table4[[#This Row],[price per unit]]*Table4[[#This Row],[Sales in unit]]</f>
        <v>0</v>
      </c>
      <c r="G1310" t="str">
        <f>TEXT(Table4[[#This Row],[Date]],"dddd")</f>
        <v>Thursday</v>
      </c>
    </row>
    <row r="1311" spans="1:7" x14ac:dyDescent="0.3">
      <c r="A1311" s="4">
        <v>44301</v>
      </c>
      <c r="B1311" t="s">
        <v>26</v>
      </c>
      <c r="C1311" t="s">
        <v>39</v>
      </c>
      <c r="D1311">
        <v>0</v>
      </c>
      <c r="E1311" s="10">
        <f>VLOOKUP(B1311,Table2[[SKU]:[Avg Price]],4,0)</f>
        <v>649</v>
      </c>
      <c r="F1311" s="10">
        <f>Table4[[#This Row],[price per unit]]*Table4[[#This Row],[Sales in unit]]</f>
        <v>0</v>
      </c>
      <c r="G1311" t="str">
        <f>TEXT(Table4[[#This Row],[Date]],"dddd")</f>
        <v>Thursday</v>
      </c>
    </row>
    <row r="1312" spans="1:7" x14ac:dyDescent="0.3">
      <c r="A1312" s="4">
        <v>44301</v>
      </c>
      <c r="B1312" t="s">
        <v>27</v>
      </c>
      <c r="C1312" t="s">
        <v>39</v>
      </c>
      <c r="D1312">
        <v>18</v>
      </c>
      <c r="E1312" s="10">
        <f>VLOOKUP(B1312,Table2[[SKU]:[Avg Price]],4,0)</f>
        <v>1800</v>
      </c>
      <c r="F1312" s="10">
        <f>Table4[[#This Row],[price per unit]]*Table4[[#This Row],[Sales in unit]]</f>
        <v>32400</v>
      </c>
      <c r="G1312" t="str">
        <f>TEXT(Table4[[#This Row],[Date]],"dddd")</f>
        <v>Thursday</v>
      </c>
    </row>
    <row r="1313" spans="1:7" x14ac:dyDescent="0.3">
      <c r="A1313" s="4">
        <v>44301</v>
      </c>
      <c r="B1313" t="s">
        <v>28</v>
      </c>
      <c r="C1313" t="s">
        <v>39</v>
      </c>
      <c r="D1313">
        <v>13</v>
      </c>
      <c r="E1313" s="10">
        <f>VLOOKUP(B1313,Table2[[SKU]:[Avg Price]],4,0)</f>
        <v>345</v>
      </c>
      <c r="F1313" s="10">
        <f>Table4[[#This Row],[price per unit]]*Table4[[#This Row],[Sales in unit]]</f>
        <v>4485</v>
      </c>
      <c r="G1313" t="str">
        <f>TEXT(Table4[[#This Row],[Date]],"dddd")</f>
        <v>Thursday</v>
      </c>
    </row>
    <row r="1314" spans="1:7" x14ac:dyDescent="0.3">
      <c r="A1314" s="4">
        <v>44301</v>
      </c>
      <c r="B1314" t="s">
        <v>29</v>
      </c>
      <c r="C1314" t="s">
        <v>39</v>
      </c>
      <c r="D1314">
        <v>8</v>
      </c>
      <c r="E1314" s="10">
        <f>VLOOKUP(B1314,Table2[[SKU]:[Avg Price]],4,0)</f>
        <v>350</v>
      </c>
      <c r="F1314" s="10">
        <f>Table4[[#This Row],[price per unit]]*Table4[[#This Row],[Sales in unit]]</f>
        <v>2800</v>
      </c>
      <c r="G1314" t="str">
        <f>TEXT(Table4[[#This Row],[Date]],"dddd")</f>
        <v>Thursday</v>
      </c>
    </row>
    <row r="1315" spans="1:7" x14ac:dyDescent="0.3">
      <c r="A1315" s="4">
        <v>44301</v>
      </c>
      <c r="B1315" t="s">
        <v>30</v>
      </c>
      <c r="C1315" t="s">
        <v>39</v>
      </c>
      <c r="D1315">
        <v>7</v>
      </c>
      <c r="E1315" s="10">
        <f>VLOOKUP(B1315,Table2[[SKU]:[Avg Price]],4,0)</f>
        <v>1575</v>
      </c>
      <c r="F1315" s="10">
        <f>Table4[[#This Row],[price per unit]]*Table4[[#This Row],[Sales in unit]]</f>
        <v>11025</v>
      </c>
      <c r="G1315" t="str">
        <f>TEXT(Table4[[#This Row],[Date]],"dddd")</f>
        <v>Thursday</v>
      </c>
    </row>
    <row r="1316" spans="1:7" x14ac:dyDescent="0.3">
      <c r="A1316" s="4">
        <v>44301</v>
      </c>
      <c r="B1316" t="s">
        <v>31</v>
      </c>
      <c r="C1316" t="s">
        <v>39</v>
      </c>
      <c r="D1316">
        <v>3</v>
      </c>
      <c r="E1316" s="10">
        <f>VLOOKUP(B1316,Table2[[SKU]:[Avg Price]],4,0)</f>
        <v>1045</v>
      </c>
      <c r="F1316" s="10">
        <f>Table4[[#This Row],[price per unit]]*Table4[[#This Row],[Sales in unit]]</f>
        <v>3135</v>
      </c>
      <c r="G1316" t="str">
        <f>TEXT(Table4[[#This Row],[Date]],"dddd")</f>
        <v>Thursday</v>
      </c>
    </row>
    <row r="1317" spans="1:7" x14ac:dyDescent="0.3">
      <c r="A1317" s="4">
        <v>44301</v>
      </c>
      <c r="B1317" t="s">
        <v>32</v>
      </c>
      <c r="C1317" t="s">
        <v>39</v>
      </c>
      <c r="D1317">
        <v>5</v>
      </c>
      <c r="E1317" s="10">
        <f>VLOOKUP(B1317,Table2[[SKU]:[Avg Price]],4,0)</f>
        <v>1186</v>
      </c>
      <c r="F1317" s="10">
        <f>Table4[[#This Row],[price per unit]]*Table4[[#This Row],[Sales in unit]]</f>
        <v>5930</v>
      </c>
      <c r="G1317" t="str">
        <f>TEXT(Table4[[#This Row],[Date]],"dddd")</f>
        <v>Thursday</v>
      </c>
    </row>
    <row r="1318" spans="1:7" x14ac:dyDescent="0.3">
      <c r="A1318" s="4">
        <v>44301</v>
      </c>
      <c r="B1318" t="s">
        <v>33</v>
      </c>
      <c r="C1318" t="s">
        <v>39</v>
      </c>
      <c r="D1318">
        <v>0</v>
      </c>
      <c r="E1318" s="10">
        <f>VLOOKUP(B1318,Table2[[SKU]:[Avg Price]],4,0)</f>
        <v>374</v>
      </c>
      <c r="F1318" s="10">
        <f>Table4[[#This Row],[price per unit]]*Table4[[#This Row],[Sales in unit]]</f>
        <v>0</v>
      </c>
      <c r="G1318" t="str">
        <f>TEXT(Table4[[#This Row],[Date]],"dddd")</f>
        <v>Thursday</v>
      </c>
    </row>
    <row r="1319" spans="1:7" x14ac:dyDescent="0.3">
      <c r="A1319" s="4">
        <v>44301</v>
      </c>
      <c r="B1319" t="s">
        <v>34</v>
      </c>
      <c r="C1319" t="s">
        <v>39</v>
      </c>
      <c r="D1319">
        <v>1</v>
      </c>
      <c r="E1319" s="10">
        <f>VLOOKUP(B1319,Table2[[SKU]:[Avg Price]],4,0)</f>
        <v>1500</v>
      </c>
      <c r="F1319" s="10">
        <f>Table4[[#This Row],[price per unit]]*Table4[[#This Row],[Sales in unit]]</f>
        <v>1500</v>
      </c>
      <c r="G1319" t="str">
        <f>TEXT(Table4[[#This Row],[Date]],"dddd")</f>
        <v>Thursday</v>
      </c>
    </row>
    <row r="1320" spans="1:7" x14ac:dyDescent="0.3">
      <c r="A1320" s="4">
        <v>44301</v>
      </c>
      <c r="B1320" t="s">
        <v>35</v>
      </c>
      <c r="C1320" t="s">
        <v>39</v>
      </c>
      <c r="D1320">
        <v>0</v>
      </c>
      <c r="E1320" s="10">
        <f>VLOOKUP(B1320,Table2[[SKU]:[Avg Price]],4,0)</f>
        <v>1800</v>
      </c>
      <c r="F1320" s="10">
        <f>Table4[[#This Row],[price per unit]]*Table4[[#This Row],[Sales in unit]]</f>
        <v>0</v>
      </c>
      <c r="G1320" t="str">
        <f>TEXT(Table4[[#This Row],[Date]],"dddd")</f>
        <v>Thursday</v>
      </c>
    </row>
    <row r="1321" spans="1:7" x14ac:dyDescent="0.3">
      <c r="A1321" s="4">
        <v>44301</v>
      </c>
      <c r="B1321" t="s">
        <v>36</v>
      </c>
      <c r="C1321" t="s">
        <v>39</v>
      </c>
      <c r="D1321">
        <v>0</v>
      </c>
      <c r="E1321" s="10">
        <f>VLOOKUP(B1321,Table2[[SKU]:[Avg Price]],4,0)</f>
        <v>1477</v>
      </c>
      <c r="F1321" s="10">
        <f>Table4[[#This Row],[price per unit]]*Table4[[#This Row],[Sales in unit]]</f>
        <v>0</v>
      </c>
      <c r="G1321" t="str">
        <f>TEXT(Table4[[#This Row],[Date]],"dddd")</f>
        <v>Thursday</v>
      </c>
    </row>
    <row r="1322" spans="1:7" x14ac:dyDescent="0.3">
      <c r="A1322" s="4">
        <v>44301</v>
      </c>
      <c r="B1322" t="s">
        <v>5</v>
      </c>
      <c r="C1322" t="s">
        <v>40</v>
      </c>
      <c r="D1322">
        <v>12</v>
      </c>
      <c r="E1322" s="10">
        <f>VLOOKUP(B1322,Table2[[SKU]:[Avg Price]],4,0)</f>
        <v>210</v>
      </c>
      <c r="F1322" s="10">
        <f>Table4[[#This Row],[price per unit]]*Table4[[#This Row],[Sales in unit]]</f>
        <v>2520</v>
      </c>
      <c r="G1322" t="str">
        <f>TEXT(Table4[[#This Row],[Date]],"dddd")</f>
        <v>Thursday</v>
      </c>
    </row>
    <row r="1323" spans="1:7" x14ac:dyDescent="0.3">
      <c r="A1323" s="4">
        <v>44301</v>
      </c>
      <c r="B1323" t="s">
        <v>6</v>
      </c>
      <c r="C1323" t="s">
        <v>40</v>
      </c>
      <c r="D1323">
        <v>5</v>
      </c>
      <c r="E1323" s="10">
        <f>VLOOKUP(B1323,Table2[[SKU]:[Avg Price]],4,0)</f>
        <v>199</v>
      </c>
      <c r="F1323" s="10">
        <f>Table4[[#This Row],[price per unit]]*Table4[[#This Row],[Sales in unit]]</f>
        <v>995</v>
      </c>
      <c r="G1323" t="str">
        <f>TEXT(Table4[[#This Row],[Date]],"dddd")</f>
        <v>Thursday</v>
      </c>
    </row>
    <row r="1324" spans="1:7" x14ac:dyDescent="0.3">
      <c r="A1324" s="4">
        <v>44301</v>
      </c>
      <c r="B1324" t="s">
        <v>7</v>
      </c>
      <c r="C1324" t="s">
        <v>40</v>
      </c>
      <c r="D1324">
        <v>3</v>
      </c>
      <c r="E1324" s="10">
        <f>VLOOKUP(B1324,Table2[[SKU]:[Avg Price]],4,0)</f>
        <v>322</v>
      </c>
      <c r="F1324" s="10">
        <f>Table4[[#This Row],[price per unit]]*Table4[[#This Row],[Sales in unit]]</f>
        <v>966</v>
      </c>
      <c r="G1324" t="str">
        <f>TEXT(Table4[[#This Row],[Date]],"dddd")</f>
        <v>Thursday</v>
      </c>
    </row>
    <row r="1325" spans="1:7" x14ac:dyDescent="0.3">
      <c r="A1325" s="4">
        <v>44301</v>
      </c>
      <c r="B1325" t="s">
        <v>8</v>
      </c>
      <c r="C1325" t="s">
        <v>40</v>
      </c>
      <c r="D1325">
        <v>4</v>
      </c>
      <c r="E1325" s="10">
        <f>VLOOKUP(B1325,Table2[[SKU]:[Avg Price]],4,0)</f>
        <v>161</v>
      </c>
      <c r="F1325" s="10">
        <f>Table4[[#This Row],[price per unit]]*Table4[[#This Row],[Sales in unit]]</f>
        <v>644</v>
      </c>
      <c r="G1325" t="str">
        <f>TEXT(Table4[[#This Row],[Date]],"dddd")</f>
        <v>Thursday</v>
      </c>
    </row>
    <row r="1326" spans="1:7" x14ac:dyDescent="0.3">
      <c r="A1326" s="4">
        <v>44301</v>
      </c>
      <c r="B1326" t="s">
        <v>9</v>
      </c>
      <c r="C1326" t="s">
        <v>40</v>
      </c>
      <c r="D1326">
        <v>2</v>
      </c>
      <c r="E1326" s="10">
        <f>VLOOKUP(B1326,Table2[[SKU]:[Avg Price]],4,0)</f>
        <v>109</v>
      </c>
      <c r="F1326" s="10">
        <f>Table4[[#This Row],[price per unit]]*Table4[[#This Row],[Sales in unit]]</f>
        <v>218</v>
      </c>
      <c r="G1326" t="str">
        <f>TEXT(Table4[[#This Row],[Date]],"dddd")</f>
        <v>Thursday</v>
      </c>
    </row>
    <row r="1327" spans="1:7" x14ac:dyDescent="0.3">
      <c r="A1327" s="4">
        <v>44301</v>
      </c>
      <c r="B1327" t="s">
        <v>10</v>
      </c>
      <c r="C1327" t="s">
        <v>40</v>
      </c>
      <c r="D1327">
        <v>2</v>
      </c>
      <c r="E1327" s="10">
        <f>VLOOKUP(B1327,Table2[[SKU]:[Avg Price]],4,0)</f>
        <v>122</v>
      </c>
      <c r="F1327" s="10">
        <f>Table4[[#This Row],[price per unit]]*Table4[[#This Row],[Sales in unit]]</f>
        <v>244</v>
      </c>
      <c r="G1327" t="str">
        <f>TEXT(Table4[[#This Row],[Date]],"dddd")</f>
        <v>Thursday</v>
      </c>
    </row>
    <row r="1328" spans="1:7" x14ac:dyDescent="0.3">
      <c r="A1328" s="4">
        <v>44301</v>
      </c>
      <c r="B1328" t="s">
        <v>11</v>
      </c>
      <c r="C1328" t="s">
        <v>40</v>
      </c>
      <c r="D1328">
        <v>2</v>
      </c>
      <c r="E1328" s="10">
        <f>VLOOKUP(B1328,Table2[[SKU]:[Avg Price]],4,0)</f>
        <v>96</v>
      </c>
      <c r="F1328" s="10">
        <f>Table4[[#This Row],[price per unit]]*Table4[[#This Row],[Sales in unit]]</f>
        <v>192</v>
      </c>
      <c r="G1328" t="str">
        <f>TEXT(Table4[[#This Row],[Date]],"dddd")</f>
        <v>Thursday</v>
      </c>
    </row>
    <row r="1329" spans="1:7" x14ac:dyDescent="0.3">
      <c r="A1329" s="4">
        <v>44301</v>
      </c>
      <c r="B1329" t="s">
        <v>12</v>
      </c>
      <c r="C1329" t="s">
        <v>40</v>
      </c>
      <c r="D1329">
        <v>0</v>
      </c>
      <c r="E1329" s="10">
        <f>VLOOKUP(B1329,Table2[[SKU]:[Avg Price]],4,0)</f>
        <v>73</v>
      </c>
      <c r="F1329" s="10">
        <f>Table4[[#This Row],[price per unit]]*Table4[[#This Row],[Sales in unit]]</f>
        <v>0</v>
      </c>
      <c r="G1329" t="str">
        <f>TEXT(Table4[[#This Row],[Date]],"dddd")</f>
        <v>Thursday</v>
      </c>
    </row>
    <row r="1330" spans="1:7" x14ac:dyDescent="0.3">
      <c r="A1330" s="4">
        <v>44301</v>
      </c>
      <c r="B1330" t="s">
        <v>14</v>
      </c>
      <c r="C1330" t="s">
        <v>40</v>
      </c>
      <c r="D1330">
        <v>2</v>
      </c>
      <c r="E1330" s="10">
        <f>VLOOKUP(B1330,Table2[[SKU]:[Avg Price]],4,0)</f>
        <v>225</v>
      </c>
      <c r="F1330" s="10">
        <f>Table4[[#This Row],[price per unit]]*Table4[[#This Row],[Sales in unit]]</f>
        <v>450</v>
      </c>
      <c r="G1330" t="str">
        <f>TEXT(Table4[[#This Row],[Date]],"dddd")</f>
        <v>Thursday</v>
      </c>
    </row>
    <row r="1331" spans="1:7" x14ac:dyDescent="0.3">
      <c r="A1331" s="4">
        <v>44301</v>
      </c>
      <c r="B1331" t="s">
        <v>16</v>
      </c>
      <c r="C1331" t="s">
        <v>40</v>
      </c>
      <c r="D1331">
        <v>1</v>
      </c>
      <c r="E1331" s="10">
        <f>VLOOKUP(B1331,Table2[[SKU]:[Avg Price]],4,0)</f>
        <v>559</v>
      </c>
      <c r="F1331" s="10">
        <f>Table4[[#This Row],[price per unit]]*Table4[[#This Row],[Sales in unit]]</f>
        <v>559</v>
      </c>
      <c r="G1331" t="str">
        <f>TEXT(Table4[[#This Row],[Date]],"dddd")</f>
        <v>Thursday</v>
      </c>
    </row>
    <row r="1332" spans="1:7" x14ac:dyDescent="0.3">
      <c r="A1332" s="4">
        <v>44301</v>
      </c>
      <c r="B1332" t="s">
        <v>17</v>
      </c>
      <c r="C1332" t="s">
        <v>40</v>
      </c>
      <c r="D1332">
        <v>1</v>
      </c>
      <c r="E1332" s="10">
        <f>VLOOKUP(B1332,Table2[[SKU]:[Avg Price]],4,0)</f>
        <v>3199</v>
      </c>
      <c r="F1332" s="10">
        <f>Table4[[#This Row],[price per unit]]*Table4[[#This Row],[Sales in unit]]</f>
        <v>3199</v>
      </c>
      <c r="G1332" t="str">
        <f>TEXT(Table4[[#This Row],[Date]],"dddd")</f>
        <v>Thursday</v>
      </c>
    </row>
    <row r="1333" spans="1:7" x14ac:dyDescent="0.3">
      <c r="A1333" s="4">
        <v>44301</v>
      </c>
      <c r="B1333" t="s">
        <v>18</v>
      </c>
      <c r="C1333" t="s">
        <v>40</v>
      </c>
      <c r="D1333">
        <v>16</v>
      </c>
      <c r="E1333" s="10">
        <f>VLOOKUP(B1333,Table2[[SKU]:[Avg Price]],4,0)</f>
        <v>371</v>
      </c>
      <c r="F1333" s="10">
        <f>Table4[[#This Row],[price per unit]]*Table4[[#This Row],[Sales in unit]]</f>
        <v>5936</v>
      </c>
      <c r="G1333" t="str">
        <f>TEXT(Table4[[#This Row],[Date]],"dddd")</f>
        <v>Thursday</v>
      </c>
    </row>
    <row r="1334" spans="1:7" x14ac:dyDescent="0.3">
      <c r="A1334" s="4">
        <v>44301</v>
      </c>
      <c r="B1334" t="s">
        <v>19</v>
      </c>
      <c r="C1334" t="s">
        <v>40</v>
      </c>
      <c r="D1334">
        <v>3</v>
      </c>
      <c r="E1334" s="10">
        <f>VLOOKUP(B1334,Table2[[SKU]:[Avg Price]],4,0)</f>
        <v>2300</v>
      </c>
      <c r="F1334" s="10">
        <f>Table4[[#This Row],[price per unit]]*Table4[[#This Row],[Sales in unit]]</f>
        <v>6900</v>
      </c>
      <c r="G1334" t="str">
        <f>TEXT(Table4[[#This Row],[Date]],"dddd")</f>
        <v>Thursday</v>
      </c>
    </row>
    <row r="1335" spans="1:7" x14ac:dyDescent="0.3">
      <c r="A1335" s="4">
        <v>44301</v>
      </c>
      <c r="B1335" t="s">
        <v>20</v>
      </c>
      <c r="C1335" t="s">
        <v>40</v>
      </c>
      <c r="D1335">
        <v>4</v>
      </c>
      <c r="E1335" s="10">
        <f>VLOOKUP(B1335,Table2[[SKU]:[Avg Price]],4,0)</f>
        <v>499</v>
      </c>
      <c r="F1335" s="10">
        <f>Table4[[#This Row],[price per unit]]*Table4[[#This Row],[Sales in unit]]</f>
        <v>1996</v>
      </c>
      <c r="G1335" t="str">
        <f>TEXT(Table4[[#This Row],[Date]],"dddd")</f>
        <v>Thursday</v>
      </c>
    </row>
    <row r="1336" spans="1:7" x14ac:dyDescent="0.3">
      <c r="A1336" s="4">
        <v>44301</v>
      </c>
      <c r="B1336" t="s">
        <v>21</v>
      </c>
      <c r="C1336" t="s">
        <v>40</v>
      </c>
      <c r="D1336">
        <v>6</v>
      </c>
      <c r="E1336" s="10">
        <f>VLOOKUP(B1336,Table2[[SKU]:[Avg Price]],4,0)</f>
        <v>299</v>
      </c>
      <c r="F1336" s="10">
        <f>Table4[[#This Row],[price per unit]]*Table4[[#This Row],[Sales in unit]]</f>
        <v>1794</v>
      </c>
      <c r="G1336" t="str">
        <f>TEXT(Table4[[#This Row],[Date]],"dddd")</f>
        <v>Thursday</v>
      </c>
    </row>
    <row r="1337" spans="1:7" x14ac:dyDescent="0.3">
      <c r="A1337" s="4">
        <v>44301</v>
      </c>
      <c r="B1337" t="s">
        <v>22</v>
      </c>
      <c r="C1337" t="s">
        <v>40</v>
      </c>
      <c r="D1337">
        <v>3</v>
      </c>
      <c r="E1337" s="10">
        <f>VLOOKUP(B1337,Table2[[SKU]:[Avg Price]],4,0)</f>
        <v>901</v>
      </c>
      <c r="F1337" s="10">
        <f>Table4[[#This Row],[price per unit]]*Table4[[#This Row],[Sales in unit]]</f>
        <v>2703</v>
      </c>
      <c r="G1337" t="str">
        <f>TEXT(Table4[[#This Row],[Date]],"dddd")</f>
        <v>Thursday</v>
      </c>
    </row>
    <row r="1338" spans="1:7" x14ac:dyDescent="0.3">
      <c r="A1338" s="4">
        <v>44301</v>
      </c>
      <c r="B1338" t="s">
        <v>23</v>
      </c>
      <c r="C1338" t="s">
        <v>40</v>
      </c>
      <c r="D1338">
        <v>2</v>
      </c>
      <c r="E1338" s="10">
        <f>VLOOKUP(B1338,Table2[[SKU]:[Avg Price]],4,0)</f>
        <v>929</v>
      </c>
      <c r="F1338" s="10">
        <f>Table4[[#This Row],[price per unit]]*Table4[[#This Row],[Sales in unit]]</f>
        <v>1858</v>
      </c>
      <c r="G1338" t="str">
        <f>TEXT(Table4[[#This Row],[Date]],"dddd")</f>
        <v>Thursday</v>
      </c>
    </row>
    <row r="1339" spans="1:7" x14ac:dyDescent="0.3">
      <c r="A1339" s="4">
        <v>44301</v>
      </c>
      <c r="B1339" t="s">
        <v>24</v>
      </c>
      <c r="C1339" t="s">
        <v>40</v>
      </c>
      <c r="D1339">
        <v>2</v>
      </c>
      <c r="E1339" s="10">
        <f>VLOOKUP(B1339,Table2[[SKU]:[Avg Price]],4,0)</f>
        <v>1030</v>
      </c>
      <c r="F1339" s="10">
        <f>Table4[[#This Row],[price per unit]]*Table4[[#This Row],[Sales in unit]]</f>
        <v>2060</v>
      </c>
      <c r="G1339" t="str">
        <f>TEXT(Table4[[#This Row],[Date]],"dddd")</f>
        <v>Thursday</v>
      </c>
    </row>
    <row r="1340" spans="1:7" x14ac:dyDescent="0.3">
      <c r="A1340" s="4">
        <v>44301</v>
      </c>
      <c r="B1340" t="s">
        <v>25</v>
      </c>
      <c r="C1340" t="s">
        <v>40</v>
      </c>
      <c r="D1340">
        <v>1</v>
      </c>
      <c r="E1340" s="10">
        <f>VLOOKUP(B1340,Table2[[SKU]:[Avg Price]],4,0)</f>
        <v>1222</v>
      </c>
      <c r="F1340" s="10">
        <f>Table4[[#This Row],[price per unit]]*Table4[[#This Row],[Sales in unit]]</f>
        <v>1222</v>
      </c>
      <c r="G1340" t="str">
        <f>TEXT(Table4[[#This Row],[Date]],"dddd")</f>
        <v>Thursday</v>
      </c>
    </row>
    <row r="1341" spans="1:7" x14ac:dyDescent="0.3">
      <c r="A1341" s="4">
        <v>44301</v>
      </c>
      <c r="B1341" t="s">
        <v>26</v>
      </c>
      <c r="C1341" t="s">
        <v>40</v>
      </c>
      <c r="D1341">
        <v>3</v>
      </c>
      <c r="E1341" s="10">
        <f>VLOOKUP(B1341,Table2[[SKU]:[Avg Price]],4,0)</f>
        <v>649</v>
      </c>
      <c r="F1341" s="10">
        <f>Table4[[#This Row],[price per unit]]*Table4[[#This Row],[Sales in unit]]</f>
        <v>1947</v>
      </c>
      <c r="G1341" t="str">
        <f>TEXT(Table4[[#This Row],[Date]],"dddd")</f>
        <v>Thursday</v>
      </c>
    </row>
    <row r="1342" spans="1:7" x14ac:dyDescent="0.3">
      <c r="A1342" s="4">
        <v>44301</v>
      </c>
      <c r="B1342" t="s">
        <v>27</v>
      </c>
      <c r="C1342" t="s">
        <v>40</v>
      </c>
      <c r="D1342">
        <v>9</v>
      </c>
      <c r="E1342" s="10">
        <f>VLOOKUP(B1342,Table2[[SKU]:[Avg Price]],4,0)</f>
        <v>1800</v>
      </c>
      <c r="F1342" s="10">
        <f>Table4[[#This Row],[price per unit]]*Table4[[#This Row],[Sales in unit]]</f>
        <v>16200</v>
      </c>
      <c r="G1342" t="str">
        <f>TEXT(Table4[[#This Row],[Date]],"dddd")</f>
        <v>Thursday</v>
      </c>
    </row>
    <row r="1343" spans="1:7" x14ac:dyDescent="0.3">
      <c r="A1343" s="4">
        <v>44301</v>
      </c>
      <c r="B1343" t="s">
        <v>28</v>
      </c>
      <c r="C1343" t="s">
        <v>40</v>
      </c>
      <c r="D1343">
        <v>2</v>
      </c>
      <c r="E1343" s="10">
        <f>VLOOKUP(B1343,Table2[[SKU]:[Avg Price]],4,0)</f>
        <v>345</v>
      </c>
      <c r="F1343" s="10">
        <f>Table4[[#This Row],[price per unit]]*Table4[[#This Row],[Sales in unit]]</f>
        <v>690</v>
      </c>
      <c r="G1343" t="str">
        <f>TEXT(Table4[[#This Row],[Date]],"dddd")</f>
        <v>Thursday</v>
      </c>
    </row>
    <row r="1344" spans="1:7" x14ac:dyDescent="0.3">
      <c r="A1344" s="4">
        <v>44301</v>
      </c>
      <c r="B1344" t="s">
        <v>29</v>
      </c>
      <c r="C1344" t="s">
        <v>40</v>
      </c>
      <c r="D1344">
        <v>6</v>
      </c>
      <c r="E1344" s="10">
        <f>VLOOKUP(B1344,Table2[[SKU]:[Avg Price]],4,0)</f>
        <v>350</v>
      </c>
      <c r="F1344" s="10">
        <f>Table4[[#This Row],[price per unit]]*Table4[[#This Row],[Sales in unit]]</f>
        <v>2100</v>
      </c>
      <c r="G1344" t="str">
        <f>TEXT(Table4[[#This Row],[Date]],"dddd")</f>
        <v>Thursday</v>
      </c>
    </row>
    <row r="1345" spans="1:7" x14ac:dyDescent="0.3">
      <c r="A1345" s="4">
        <v>44301</v>
      </c>
      <c r="B1345" t="s">
        <v>30</v>
      </c>
      <c r="C1345" t="s">
        <v>40</v>
      </c>
      <c r="D1345">
        <v>2</v>
      </c>
      <c r="E1345" s="10">
        <f>VLOOKUP(B1345,Table2[[SKU]:[Avg Price]],4,0)</f>
        <v>1575</v>
      </c>
      <c r="F1345" s="10">
        <f>Table4[[#This Row],[price per unit]]*Table4[[#This Row],[Sales in unit]]</f>
        <v>3150</v>
      </c>
      <c r="G1345" t="str">
        <f>TEXT(Table4[[#This Row],[Date]],"dddd")</f>
        <v>Thursday</v>
      </c>
    </row>
    <row r="1346" spans="1:7" x14ac:dyDescent="0.3">
      <c r="A1346" s="4">
        <v>44301</v>
      </c>
      <c r="B1346" t="s">
        <v>31</v>
      </c>
      <c r="C1346" t="s">
        <v>40</v>
      </c>
      <c r="D1346">
        <v>5</v>
      </c>
      <c r="E1346" s="10">
        <f>VLOOKUP(B1346,Table2[[SKU]:[Avg Price]],4,0)</f>
        <v>1045</v>
      </c>
      <c r="F1346" s="10">
        <f>Table4[[#This Row],[price per unit]]*Table4[[#This Row],[Sales in unit]]</f>
        <v>5225</v>
      </c>
      <c r="G1346" t="str">
        <f>TEXT(Table4[[#This Row],[Date]],"dddd")</f>
        <v>Thursday</v>
      </c>
    </row>
    <row r="1347" spans="1:7" x14ac:dyDescent="0.3">
      <c r="A1347" s="4">
        <v>44301</v>
      </c>
      <c r="B1347" t="s">
        <v>32</v>
      </c>
      <c r="C1347" t="s">
        <v>40</v>
      </c>
      <c r="D1347">
        <v>1</v>
      </c>
      <c r="E1347" s="10">
        <f>VLOOKUP(B1347,Table2[[SKU]:[Avg Price]],4,0)</f>
        <v>1186</v>
      </c>
      <c r="F1347" s="10">
        <f>Table4[[#This Row],[price per unit]]*Table4[[#This Row],[Sales in unit]]</f>
        <v>1186</v>
      </c>
      <c r="G1347" t="str">
        <f>TEXT(Table4[[#This Row],[Date]],"dddd")</f>
        <v>Thursday</v>
      </c>
    </row>
    <row r="1348" spans="1:7" x14ac:dyDescent="0.3">
      <c r="A1348" s="4">
        <v>44301</v>
      </c>
      <c r="B1348" t="s">
        <v>33</v>
      </c>
      <c r="C1348" t="s">
        <v>40</v>
      </c>
      <c r="D1348">
        <v>5</v>
      </c>
      <c r="E1348" s="10">
        <f>VLOOKUP(B1348,Table2[[SKU]:[Avg Price]],4,0)</f>
        <v>374</v>
      </c>
      <c r="F1348" s="10">
        <f>Table4[[#This Row],[price per unit]]*Table4[[#This Row],[Sales in unit]]</f>
        <v>1870</v>
      </c>
      <c r="G1348" t="str">
        <f>TEXT(Table4[[#This Row],[Date]],"dddd")</f>
        <v>Thursday</v>
      </c>
    </row>
    <row r="1349" spans="1:7" x14ac:dyDescent="0.3">
      <c r="A1349" s="4">
        <v>44301</v>
      </c>
      <c r="B1349" t="s">
        <v>34</v>
      </c>
      <c r="C1349" t="s">
        <v>40</v>
      </c>
      <c r="D1349">
        <v>1</v>
      </c>
      <c r="E1349" s="10">
        <f>VLOOKUP(B1349,Table2[[SKU]:[Avg Price]],4,0)</f>
        <v>1500</v>
      </c>
      <c r="F1349" s="10">
        <f>Table4[[#This Row],[price per unit]]*Table4[[#This Row],[Sales in unit]]</f>
        <v>1500</v>
      </c>
      <c r="G1349" t="str">
        <f>TEXT(Table4[[#This Row],[Date]],"dddd")</f>
        <v>Thursday</v>
      </c>
    </row>
    <row r="1350" spans="1:7" x14ac:dyDescent="0.3">
      <c r="A1350" s="4">
        <v>44301</v>
      </c>
      <c r="B1350" t="s">
        <v>35</v>
      </c>
      <c r="C1350" t="s">
        <v>40</v>
      </c>
      <c r="D1350">
        <v>2</v>
      </c>
      <c r="E1350" s="10">
        <f>VLOOKUP(B1350,Table2[[SKU]:[Avg Price]],4,0)</f>
        <v>1800</v>
      </c>
      <c r="F1350" s="10">
        <f>Table4[[#This Row],[price per unit]]*Table4[[#This Row],[Sales in unit]]</f>
        <v>3600</v>
      </c>
      <c r="G1350" t="str">
        <f>TEXT(Table4[[#This Row],[Date]],"dddd")</f>
        <v>Thursday</v>
      </c>
    </row>
    <row r="1351" spans="1:7" x14ac:dyDescent="0.3">
      <c r="A1351" s="4">
        <v>44301</v>
      </c>
      <c r="B1351" t="s">
        <v>36</v>
      </c>
      <c r="C1351" t="s">
        <v>40</v>
      </c>
      <c r="D1351">
        <v>0</v>
      </c>
      <c r="E1351" s="10">
        <f>VLOOKUP(B1351,Table2[[SKU]:[Avg Price]],4,0)</f>
        <v>1477</v>
      </c>
      <c r="F1351" s="10">
        <f>Table4[[#This Row],[price per unit]]*Table4[[#This Row],[Sales in unit]]</f>
        <v>0</v>
      </c>
      <c r="G1351" t="str">
        <f>TEXT(Table4[[#This Row],[Date]],"dddd")</f>
        <v>Thursday</v>
      </c>
    </row>
  </sheetData>
  <dataConsolidate function="count">
    <dataRefs count="1">
      <dataRef ref="G1:G1048576" sheet="Sales Data"/>
    </dataRefs>
  </dataConsolidate>
  <phoneticPr fontId="2" type="noConversion"/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Sheet8</vt:lpstr>
      <vt:lpstr>Stock Transfer</vt:lpstr>
      <vt:lpstr>OPN STK</vt:lpstr>
      <vt:lpstr>SKU Master</vt:lpstr>
      <vt:lpstr>madras ledger</vt:lpstr>
      <vt:lpstr>% increase from prev day</vt:lpstr>
      <vt:lpstr>Sheet10</vt:lpstr>
      <vt:lpstr>80-20</vt:lpstr>
      <vt:lpstr>Sales Data</vt:lpstr>
      <vt:lpstr>vol_rev_city wise</vt:lpstr>
      <vt:lpstr>relative sales</vt:lpstr>
      <vt:lpstr>city+day wise sales</vt:lpstr>
      <vt:lpstr>Inventary day wise</vt:lpstr>
      <vt:lpstr>Date wise Sales_Revenue</vt:lpstr>
      <vt:lpstr>Day wise turnover</vt:lpstr>
      <vt:lpstr>Vol_Rev</vt:lpstr>
      <vt:lpstr>volume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Vinayak Karandikar</dc:creator>
  <cp:lastModifiedBy>adarsh gupta</cp:lastModifiedBy>
  <dcterms:created xsi:type="dcterms:W3CDTF">2021-05-18T10:35:09Z</dcterms:created>
  <dcterms:modified xsi:type="dcterms:W3CDTF">2022-11-02T06:21:32Z</dcterms:modified>
</cp:coreProperties>
</file>