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"/>
    </mc:Choice>
  </mc:AlternateContent>
  <xr:revisionPtr revIDLastSave="8" documentId="13_ncr:1_{6C2845BF-7543-4AEE-A083-3AB186AD1C4D}" xr6:coauthVersionLast="47" xr6:coauthVersionMax="47" xr10:uidLastSave="{A2B24FAD-ECC4-4133-A98E-0519C9BCC57F}"/>
  <bookViews>
    <workbookView xWindow="-120" yWindow="-120" windowWidth="20730" windowHeight="11040" firstSheet="8" activeTab="9" xr2:uid="{00000000-000D-0000-FFFF-FFFF00000000}"/>
  </bookViews>
  <sheets>
    <sheet name="Collateral Types" sheetId="12" r:id="rId1"/>
    <sheet name="CUSTOMER" sheetId="6" r:id="rId2"/>
    <sheet name="fact risk" sheetId="1" r:id="rId3"/>
    <sheet name="Risk Limit" sheetId="13" r:id="rId4"/>
    <sheet name="Provision" sheetId="14" r:id="rId5"/>
    <sheet name="Fact writeen-off" sheetId="8" r:id="rId6"/>
    <sheet name="fact restructred" sheetId="10" r:id="rId7"/>
    <sheet name="rating" sheetId="5" r:id="rId8"/>
    <sheet name="Rating and PDS&amp;P_x0009_Moody's_x0009_Fitch_x0009_" sheetId="11" r:id="rId9"/>
    <sheet name="PD" sheetId="15" r:id="rId10"/>
    <sheet name="STAGING" sheetId="7" r:id="rId11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6" i="1"/>
  <c r="T8" i="1"/>
  <c r="T9" i="1"/>
  <c r="T11" i="1"/>
  <c r="T13" i="1"/>
  <c r="T14" i="1"/>
  <c r="T16" i="1"/>
  <c r="T17" i="1"/>
  <c r="T19" i="1"/>
  <c r="T22" i="1"/>
  <c r="T24" i="1"/>
  <c r="T25" i="1"/>
  <c r="T27" i="1"/>
  <c r="T30" i="1"/>
  <c r="T31" i="1"/>
  <c r="T32" i="1"/>
  <c r="T33" i="1"/>
  <c r="T35" i="1"/>
  <c r="T37" i="1"/>
  <c r="T38" i="1"/>
  <c r="T40" i="1"/>
  <c r="T41" i="1"/>
  <c r="T43" i="1"/>
  <c r="T47" i="1"/>
  <c r="T48" i="1"/>
  <c r="T49" i="1"/>
  <c r="T51" i="1"/>
  <c r="T15" i="1"/>
  <c r="T20" i="1"/>
  <c r="T21" i="1"/>
  <c r="T23" i="1"/>
  <c r="T28" i="1"/>
  <c r="T36" i="1"/>
  <c r="T44" i="1"/>
  <c r="T4" i="1"/>
  <c r="T12" i="1"/>
  <c r="T46" i="1"/>
  <c r="T7" i="1"/>
  <c r="T29" i="1"/>
  <c r="T39" i="1"/>
  <c r="T5" i="1"/>
  <c r="T26" i="1"/>
  <c r="T34" i="1"/>
  <c r="T42" i="1"/>
  <c r="T50" i="1"/>
  <c r="U2" i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T2" i="1"/>
  <c r="T10" i="1"/>
  <c r="T18" i="1"/>
  <c r="T45" i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9" i="10"/>
  <c r="F38" i="10"/>
  <c r="F3" i="10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Y5" i="1" l="1"/>
  <c r="Z5" i="1" s="1"/>
  <c r="Y2" i="1"/>
  <c r="Z2" i="1" s="1"/>
  <c r="Y48" i="1"/>
  <c r="Z48" i="1" s="1"/>
  <c r="Y24" i="1"/>
  <c r="Z24" i="1" s="1"/>
  <c r="Y34" i="1"/>
  <c r="Z34" i="1" s="1"/>
  <c r="Y32" i="1"/>
  <c r="Z32" i="1" s="1"/>
  <c r="Y26" i="1"/>
  <c r="Z26" i="1" s="1"/>
  <c r="Y22" i="1"/>
  <c r="Z22" i="1" s="1"/>
  <c r="Y20" i="1"/>
  <c r="Z20" i="1" s="1"/>
  <c r="Y18" i="1"/>
  <c r="Z18" i="1" s="1"/>
  <c r="Y16" i="1"/>
  <c r="Z16" i="1" s="1"/>
  <c r="Y50" i="1"/>
  <c r="Z50" i="1" s="1"/>
  <c r="Y45" i="1"/>
  <c r="Z45" i="1" s="1"/>
  <c r="Y29" i="1"/>
  <c r="Z29" i="1" s="1"/>
  <c r="Y13" i="1"/>
  <c r="Z13" i="1" s="1"/>
  <c r="Y40" i="1"/>
  <c r="Z40" i="1" s="1"/>
  <c r="Y10" i="1"/>
  <c r="Z10" i="1" s="1"/>
  <c r="Y8" i="1"/>
  <c r="Z8" i="1" s="1"/>
  <c r="Y41" i="1"/>
  <c r="Z41" i="1" s="1"/>
  <c r="Y37" i="1"/>
  <c r="Z37" i="1" s="1"/>
  <c r="Y38" i="1"/>
  <c r="Z38" i="1" s="1"/>
  <c r="Y30" i="1"/>
  <c r="Z30" i="1" s="1"/>
  <c r="Y9" i="1"/>
  <c r="Z9" i="1" s="1"/>
  <c r="Y33" i="1"/>
  <c r="Z33" i="1" s="1"/>
  <c r="Y11" i="1"/>
  <c r="Z11" i="1" s="1"/>
  <c r="Y12" i="1"/>
  <c r="Z12" i="1" s="1"/>
  <c r="Y49" i="1"/>
  <c r="Z49" i="1" s="1"/>
  <c r="Y42" i="1"/>
  <c r="Z42" i="1" s="1"/>
  <c r="Y21" i="1"/>
  <c r="Z21" i="1" s="1"/>
  <c r="Y39" i="1"/>
  <c r="Z39" i="1" s="1"/>
  <c r="Y46" i="1"/>
  <c r="Z46" i="1" s="1"/>
  <c r="Y31" i="1"/>
  <c r="Z31" i="1" s="1"/>
  <c r="Y47" i="1"/>
  <c r="Z47" i="1" s="1"/>
  <c r="Y23" i="1"/>
  <c r="Z23" i="1" s="1"/>
  <c r="Y19" i="1"/>
  <c r="Z19" i="1" s="1"/>
  <c r="Y27" i="1"/>
  <c r="Z27" i="1" s="1"/>
  <c r="Y7" i="1"/>
  <c r="Z7" i="1" s="1"/>
  <c r="Y28" i="1"/>
  <c r="Z28" i="1" s="1"/>
  <c r="Y17" i="1"/>
  <c r="Z17" i="1" s="1"/>
  <c r="Y6" i="1"/>
  <c r="Z6" i="1" s="1"/>
  <c r="Y51" i="1"/>
  <c r="Z51" i="1" s="1"/>
  <c r="Y44" i="1"/>
  <c r="Z44" i="1" s="1"/>
  <c r="Y43" i="1"/>
  <c r="Z43" i="1" s="1"/>
  <c r="Y36" i="1"/>
  <c r="Z36" i="1" s="1"/>
  <c r="Y35" i="1"/>
  <c r="Z35" i="1" s="1"/>
  <c r="Y15" i="1"/>
  <c r="Z15" i="1" s="1"/>
  <c r="Y3" i="1"/>
  <c r="Z3" i="1" s="1"/>
  <c r="Y25" i="1"/>
  <c r="Z25" i="1" s="1"/>
  <c r="Y14" i="1"/>
  <c r="Z14" i="1" s="1"/>
  <c r="Y4" i="1"/>
  <c r="Z4" i="1" s="1"/>
  <c r="F51" i="1"/>
  <c r="AC51" i="1" s="1"/>
  <c r="F50" i="1"/>
  <c r="F49" i="1"/>
  <c r="AC49" i="1" s="1"/>
  <c r="F48" i="1"/>
  <c r="AC48" i="1" s="1"/>
  <c r="F47" i="1"/>
  <c r="AD47" i="1" s="1"/>
  <c r="F2" i="1"/>
  <c r="F6" i="1"/>
  <c r="AA6" i="1" s="1"/>
  <c r="F11" i="1"/>
  <c r="AA11" i="1" s="1"/>
  <c r="F5" i="1"/>
  <c r="AA5" i="1" s="1"/>
  <c r="F46" i="1"/>
  <c r="AD46" i="1" s="1"/>
  <c r="F3" i="1"/>
  <c r="F4" i="1"/>
  <c r="AD4" i="1" s="1"/>
  <c r="AD11" i="1" l="1"/>
  <c r="AC11" i="1"/>
  <c r="AB11" i="1"/>
  <c r="AD51" i="1"/>
  <c r="AB5" i="1"/>
  <c r="AD48" i="1"/>
  <c r="AA48" i="1"/>
  <c r="AB48" i="1"/>
  <c r="AB6" i="1"/>
  <c r="AA3" i="1"/>
  <c r="AB3" i="1"/>
  <c r="AC3" i="1"/>
  <c r="AC46" i="1"/>
  <c r="AA46" i="1"/>
  <c r="AB46" i="1"/>
  <c r="AD5" i="1"/>
  <c r="AC6" i="1"/>
  <c r="AC4" i="1"/>
  <c r="AA4" i="1"/>
  <c r="AB4" i="1"/>
  <c r="AA49" i="1"/>
  <c r="AB49" i="1"/>
  <c r="AD49" i="1"/>
  <c r="AD6" i="1"/>
  <c r="AA2" i="1"/>
  <c r="AB2" i="1"/>
  <c r="AC2" i="1"/>
  <c r="AB47" i="1"/>
  <c r="AC47" i="1"/>
  <c r="AA47" i="1"/>
  <c r="AA50" i="1"/>
  <c r="AB50" i="1"/>
  <c r="AA51" i="1"/>
  <c r="AB51" i="1"/>
  <c r="AD2" i="1"/>
  <c r="AD3" i="1"/>
  <c r="AC5" i="1"/>
  <c r="AD50" i="1"/>
  <c r="AC50" i="1"/>
  <c r="F21" i="1"/>
  <c r="F17" i="1"/>
  <c r="F43" i="1"/>
  <c r="F19" i="1"/>
  <c r="F32" i="1"/>
  <c r="F45" i="1"/>
  <c r="F13" i="1"/>
  <c r="F9" i="1"/>
  <c r="F7" i="1"/>
  <c r="F36" i="1"/>
  <c r="F39" i="1"/>
  <c r="F12" i="1"/>
  <c r="F28" i="1"/>
  <c r="F27" i="1"/>
  <c r="F10" i="1"/>
  <c r="F40" i="1"/>
  <c r="F37" i="1"/>
  <c r="F22" i="1"/>
  <c r="F41" i="1"/>
  <c r="F24" i="1"/>
  <c r="F30" i="1"/>
  <c r="F18" i="1"/>
  <c r="F8" i="1"/>
  <c r="F20" i="1"/>
  <c r="F44" i="1"/>
  <c r="F31" i="1"/>
  <c r="F29" i="1"/>
  <c r="F35" i="1"/>
  <c r="G47" i="1"/>
  <c r="G48" i="1"/>
  <c r="F25" i="1"/>
  <c r="F38" i="1"/>
  <c r="F42" i="1"/>
  <c r="F16" i="1"/>
  <c r="G2" i="1"/>
  <c r="F14" i="1"/>
  <c r="F23" i="1"/>
  <c r="F33" i="1"/>
  <c r="F34" i="1"/>
  <c r="F15" i="1"/>
  <c r="F26" i="1"/>
  <c r="G51" i="1"/>
  <c r="G11" i="1"/>
  <c r="G49" i="1"/>
  <c r="G4" i="1"/>
  <c r="G6" i="1"/>
  <c r="G50" i="1"/>
  <c r="G3" i="1"/>
  <c r="G46" i="1"/>
  <c r="G5" i="1"/>
  <c r="G14" i="1" l="1"/>
  <c r="AD14" i="1"/>
  <c r="AB14" i="1"/>
  <c r="AC14" i="1"/>
  <c r="AA14" i="1"/>
  <c r="AA27" i="1"/>
  <c r="AC27" i="1"/>
  <c r="AD27" i="1"/>
  <c r="AB27" i="1"/>
  <c r="AA45" i="1"/>
  <c r="AB45" i="1"/>
  <c r="AC45" i="1"/>
  <c r="AD45" i="1"/>
  <c r="G23" i="1"/>
  <c r="AD23" i="1"/>
  <c r="AC23" i="1"/>
  <c r="AB23" i="1"/>
  <c r="AA23" i="1"/>
  <c r="AA30" i="1"/>
  <c r="AC30" i="1"/>
  <c r="AB30" i="1"/>
  <c r="AD30" i="1"/>
  <c r="AC32" i="1"/>
  <c r="AD32" i="1"/>
  <c r="AA32" i="1"/>
  <c r="AB32" i="1"/>
  <c r="AA12" i="1"/>
  <c r="AC12" i="1"/>
  <c r="AD12" i="1"/>
  <c r="AB12" i="1"/>
  <c r="AC19" i="1"/>
  <c r="AD19" i="1"/>
  <c r="AB19" i="1"/>
  <c r="AA19" i="1"/>
  <c r="AC41" i="1"/>
  <c r="AD41" i="1"/>
  <c r="AB41" i="1"/>
  <c r="AA41" i="1"/>
  <c r="AD43" i="1"/>
  <c r="AB43" i="1"/>
  <c r="AC43" i="1"/>
  <c r="AA43" i="1"/>
  <c r="AC31" i="1"/>
  <c r="AB31" i="1"/>
  <c r="AA31" i="1"/>
  <c r="AD31" i="1"/>
  <c r="G26" i="1"/>
  <c r="AA26" i="1"/>
  <c r="AC26" i="1"/>
  <c r="AB26" i="1"/>
  <c r="AD26" i="1"/>
  <c r="AA7" i="1"/>
  <c r="AD7" i="1"/>
  <c r="AB7" i="1"/>
  <c r="AC7" i="1"/>
  <c r="G33" i="1"/>
  <c r="AA33" i="1"/>
  <c r="AD33" i="1"/>
  <c r="AC33" i="1"/>
  <c r="AB33" i="1"/>
  <c r="AA35" i="1"/>
  <c r="AC35" i="1"/>
  <c r="AB35" i="1"/>
  <c r="AD35" i="1"/>
  <c r="AB29" i="1"/>
  <c r="AD29" i="1"/>
  <c r="AA29" i="1"/>
  <c r="AC29" i="1"/>
  <c r="G16" i="1"/>
  <c r="AB16" i="1"/>
  <c r="AC16" i="1"/>
  <c r="AD16" i="1"/>
  <c r="AA16" i="1"/>
  <c r="AB22" i="1"/>
  <c r="AC22" i="1"/>
  <c r="AD22" i="1"/>
  <c r="AA22" i="1"/>
  <c r="AD17" i="1"/>
  <c r="AC17" i="1"/>
  <c r="AB17" i="1"/>
  <c r="AA17" i="1"/>
  <c r="AB42" i="1"/>
  <c r="AA42" i="1"/>
  <c r="AC42" i="1"/>
  <c r="AD42" i="1"/>
  <c r="AC37" i="1"/>
  <c r="AD37" i="1"/>
  <c r="AB37" i="1"/>
  <c r="AA37" i="1"/>
  <c r="G38" i="1"/>
  <c r="AD38" i="1"/>
  <c r="AC38" i="1"/>
  <c r="AB38" i="1"/>
  <c r="AA38" i="1"/>
  <c r="AA9" i="1"/>
  <c r="AC9" i="1"/>
  <c r="AB9" i="1"/>
  <c r="AD9" i="1"/>
  <c r="AD18" i="1"/>
  <c r="AA18" i="1"/>
  <c r="AB18" i="1"/>
  <c r="AC18" i="1"/>
  <c r="AA28" i="1"/>
  <c r="AD28" i="1"/>
  <c r="AC28" i="1"/>
  <c r="AB28" i="1"/>
  <c r="AC24" i="1"/>
  <c r="AB24" i="1"/>
  <c r="AA24" i="1"/>
  <c r="AD24" i="1"/>
  <c r="AD39" i="1"/>
  <c r="AB39" i="1"/>
  <c r="AC39" i="1"/>
  <c r="AA39" i="1"/>
  <c r="AD36" i="1"/>
  <c r="AB36" i="1"/>
  <c r="AC36" i="1"/>
  <c r="AA36" i="1"/>
  <c r="G44" i="1"/>
  <c r="AC44" i="1"/>
  <c r="AD44" i="1"/>
  <c r="AA44" i="1"/>
  <c r="AB44" i="1"/>
  <c r="AC21" i="1"/>
  <c r="AD21" i="1"/>
  <c r="AB21" i="1"/>
  <c r="AA21" i="1"/>
  <c r="AB15" i="1"/>
  <c r="AD15" i="1"/>
  <c r="AA15" i="1"/>
  <c r="AC15" i="1"/>
  <c r="AA20" i="1"/>
  <c r="AC20" i="1"/>
  <c r="AB20" i="1"/>
  <c r="AD20" i="1"/>
  <c r="AD40" i="1"/>
  <c r="AA40" i="1"/>
  <c r="AB40" i="1"/>
  <c r="AC40" i="1"/>
  <c r="G34" i="1"/>
  <c r="AA34" i="1"/>
  <c r="AD34" i="1"/>
  <c r="AC34" i="1"/>
  <c r="AB34" i="1"/>
  <c r="G25" i="1"/>
  <c r="AA25" i="1"/>
  <c r="AB25" i="1"/>
  <c r="AC25" i="1"/>
  <c r="AD25" i="1"/>
  <c r="AA8" i="1"/>
  <c r="AB8" i="1"/>
  <c r="AC8" i="1"/>
  <c r="AD8" i="1"/>
  <c r="G10" i="1"/>
  <c r="AA10" i="1"/>
  <c r="AC10" i="1"/>
  <c r="AD10" i="1"/>
  <c r="AB10" i="1"/>
  <c r="AC13" i="1"/>
  <c r="AA13" i="1"/>
  <c r="AD13" i="1"/>
  <c r="AB13" i="1"/>
  <c r="G19" i="1"/>
  <c r="G17" i="1"/>
  <c r="G43" i="1"/>
  <c r="G7" i="1"/>
  <c r="G21" i="1"/>
  <c r="G13" i="1"/>
  <c r="G45" i="1"/>
  <c r="G32" i="1"/>
  <c r="G36" i="1"/>
  <c r="G40" i="1"/>
  <c r="G9" i="1"/>
  <c r="G39" i="1"/>
  <c r="G28" i="1"/>
  <c r="G12" i="1"/>
  <c r="G22" i="1"/>
  <c r="G20" i="1"/>
  <c r="G41" i="1"/>
  <c r="G37" i="1"/>
  <c r="G29" i="1"/>
  <c r="G24" i="1"/>
  <c r="G27" i="1"/>
  <c r="G30" i="1"/>
  <c r="G31" i="1"/>
  <c r="G18" i="1"/>
  <c r="G8" i="1"/>
  <c r="G35" i="1"/>
  <c r="G42" i="1"/>
  <c r="G15" i="1"/>
</calcChain>
</file>

<file path=xl/sharedStrings.xml><?xml version="1.0" encoding="utf-8"?>
<sst xmlns="http://schemas.openxmlformats.org/spreadsheetml/2006/main" count="800" uniqueCount="213">
  <si>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</si>
  <si>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</si>
  <si>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</si>
  <si>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</si>
  <si>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</si>
  <si>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</si>
  <si>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</si>
  <si>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</si>
  <si>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</si>
  <si>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</si>
  <si>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</si>
  <si>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</si>
  <si>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</si>
  <si>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</si>
  <si>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</si>
  <si>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</si>
  <si>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</si>
  <si>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</si>
  <si>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</si>
  <si>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</si>
  <si>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</si>
  <si>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</si>
  <si>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</si>
  <si>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</si>
  <si>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</si>
  <si>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</si>
  <si>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</si>
  <si>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</si>
  <si>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</si>
  <si>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</si>
  <si>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</si>
  <si>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</si>
  <si>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</si>
  <si>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</si>
  <si>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</si>
  <si>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</si>
  <si>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</si>
  <si>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</si>
  <si>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</si>
  <si>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</si>
  <si>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</si>
  <si>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</si>
  <si>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</si>
  <si>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</si>
  <si>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</si>
  <si>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</si>
  <si>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</si>
  <si>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</si>
  <si>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</si>
  <si>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</si>
  <si>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</si>
  <si>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</si>
  <si>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</si>
  <si>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</si>
  <si>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</si>
  <si>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</si>
  <si>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</si>
  <si>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</si>
  <si>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</si>
  <si>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</si>
  <si>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</si>
  <si>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</si>
  <si>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</si>
  <si>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</si>
  <si>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</si>
  <si>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</si>
  <si>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</si>
  <si>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</si>
  <si>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</si>
  <si>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</si>
  <si>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</si>
  <si>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</si>
  <si>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</si>
  <si>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</si>
  <si>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</si>
  <si>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</si>
  <si>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</si>
  <si>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</si>
  <si>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</si>
  <si>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</si>
  <si>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</si>
  <si>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</si>
  <si>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</si>
  <si>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</si>
  <si>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</si>
  <si>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</si>
  <si>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</si>
  <si>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</si>
  <si>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</si>
  <si>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</si>
  <si>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</si>
  <si>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</si>
  <si>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</si>
  <si>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</si>
  <si>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</si>
  <si>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</si>
  <si>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</si>
  <si>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</si>
  <si>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30/06/2022</t>
  </si>
  <si>
    <t/>
  </si>
  <si>
    <t>3E</t>
  </si>
  <si>
    <t>3D</t>
  </si>
  <si>
    <t>3C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</si>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</sst>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5C90-5B80-4C5E-B4B3-317355AF4780}">
  <dimension ref="A1:C22"/>
  <sheetViews>
    <sheetView tabSelected="1" workbookViewId="0">
      <selection activeCell="E2" sqref="E2"/>
    </sheetView>
  </sheetViews>
  <sheetFormatPr defaultRowHeight="15"/>
  <sheetData>
    <row r="1" spans="1:3" ht="30.75">
      <c r="A1" s="23" t="s">
        <v>175</v>
      </c>
      <c r="B1" s="24" t="s">
        <v>178</v>
      </c>
      <c r="C1" s="23" t="s">
        <v>212</v>
      </c>
    </row>
    <row r="2" spans="1:3">
      <c r="A2" t="s">
        <v>181</v>
      </c>
      <c r="B2">
        <v>1</v>
      </c>
      <c r="C2">
        <v>2E-3</v>
      </c>
    </row>
    <row r="3" spans="1:3">
      <c r="A3" t="s">
        <v>183</v>
      </c>
      <c r="B3">
        <v>2</v>
      </c>
      <c r="C3">
        <v>2.3199999999999998E-2</v>
      </c>
    </row>
    <row r="4" spans="1:3">
      <c r="A4" t="s">
        <v>184</v>
      </c>
      <c r="B4">
        <v>3</v>
      </c>
      <c r="C4">
        <v>5.1799999999999999E-2</v>
      </c>
    </row>
    <row r="5" spans="1:3">
      <c r="A5" t="s">
        <v>163</v>
      </c>
      <c r="B5">
        <v>4</v>
      </c>
      <c r="C5">
        <v>0.11119999999999999</v>
      </c>
    </row>
    <row r="6" spans="1:3">
      <c r="A6" t="s">
        <v>164</v>
      </c>
      <c r="B6">
        <v>5</v>
      </c>
      <c r="C6">
        <v>0.20799999999999999</v>
      </c>
    </row>
    <row r="7" spans="1:3">
      <c r="A7" t="s">
        <v>161</v>
      </c>
      <c r="B7">
        <v>6</v>
      </c>
      <c r="C7">
        <v>0.37959999999999999</v>
      </c>
    </row>
    <row r="8" spans="1:3">
      <c r="A8" t="s">
        <v>166</v>
      </c>
      <c r="B8">
        <v>7</v>
      </c>
      <c r="C8">
        <v>0.59399999999999997</v>
      </c>
    </row>
    <row r="9" spans="1:3">
      <c r="A9" t="s">
        <v>185</v>
      </c>
      <c r="B9">
        <v>8</v>
      </c>
      <c r="C9">
        <v>0.91300000000000003</v>
      </c>
    </row>
    <row r="10" spans="1:3">
      <c r="A10" t="s">
        <v>186</v>
      </c>
      <c r="B10">
        <v>9</v>
      </c>
      <c r="C10">
        <v>1.32</v>
      </c>
    </row>
    <row r="11" spans="1:3">
      <c r="A11" t="s">
        <v>188</v>
      </c>
      <c r="B11">
        <v>10</v>
      </c>
      <c r="C11">
        <v>2.6179999999999999</v>
      </c>
    </row>
    <row r="12" spans="1:3">
      <c r="A12" t="s">
        <v>189</v>
      </c>
      <c r="B12">
        <v>11</v>
      </c>
      <c r="C12">
        <v>4.62</v>
      </c>
    </row>
    <row r="13" spans="1:3">
      <c r="A13" t="s">
        <v>191</v>
      </c>
      <c r="B13">
        <v>12</v>
      </c>
      <c r="C13">
        <v>7.48</v>
      </c>
    </row>
    <row r="14" spans="1:3">
      <c r="A14" t="s">
        <v>193</v>
      </c>
      <c r="B14">
        <v>13</v>
      </c>
      <c r="C14">
        <v>10.769</v>
      </c>
    </row>
    <row r="15" spans="1:3">
      <c r="A15" t="s">
        <v>194</v>
      </c>
      <c r="B15">
        <v>14</v>
      </c>
      <c r="C15">
        <v>15.234999999999999</v>
      </c>
    </row>
    <row r="16" spans="1:3">
      <c r="A16" t="s">
        <v>196</v>
      </c>
      <c r="B16">
        <v>15</v>
      </c>
      <c r="C16">
        <v>19.942</v>
      </c>
    </row>
    <row r="17" spans="1:3">
      <c r="A17" t="s">
        <v>198</v>
      </c>
      <c r="B17">
        <v>16</v>
      </c>
      <c r="C17">
        <v>26.443999999999999</v>
      </c>
    </row>
    <row r="18" spans="1:3">
      <c r="A18" t="s">
        <v>200</v>
      </c>
      <c r="B18">
        <v>17</v>
      </c>
      <c r="C18">
        <v>35.726799999999997</v>
      </c>
    </row>
    <row r="19" spans="1:3">
      <c r="A19" t="s">
        <v>202</v>
      </c>
      <c r="B19">
        <v>17</v>
      </c>
      <c r="C19">
        <v>48.268000000000001</v>
      </c>
    </row>
    <row r="20" spans="1:3">
      <c r="A20" t="s">
        <v>204</v>
      </c>
      <c r="B20">
        <v>17</v>
      </c>
      <c r="C20">
        <v>72.866200000000006</v>
      </c>
    </row>
    <row r="21" spans="1:3">
      <c r="A21" t="s">
        <v>206</v>
      </c>
      <c r="B21">
        <v>17</v>
      </c>
      <c r="C21">
        <v>100</v>
      </c>
    </row>
    <row r="22" spans="1:3">
      <c r="A22" t="s">
        <v>207</v>
      </c>
      <c r="C2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workbookViewId="0">
      <selection sqref="A1:A1048576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33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101604677</v>
      </c>
      <c r="F2" s="6">
        <f t="shared" ref="F2:F33" si="1">M2+O2</f>
        <v>233133.64184</v>
      </c>
      <c r="G2" s="7">
        <f>F2/E2</f>
        <v>2.294516834495719E-3</v>
      </c>
      <c r="H2" s="5">
        <v>1</v>
      </c>
      <c r="I2" s="5">
        <v>2</v>
      </c>
      <c r="J2" s="5">
        <v>48</v>
      </c>
      <c r="K2" s="12">
        <f>E2/60</f>
        <v>1693411.2833333334</v>
      </c>
      <c r="L2" s="4">
        <v>12368999</v>
      </c>
      <c r="M2" s="4">
        <v>125482.65424</v>
      </c>
      <c r="N2" s="4">
        <v>89235678</v>
      </c>
      <c r="O2" s="4">
        <v>107650.98759999999</v>
      </c>
      <c r="P2" s="2">
        <v>12889383</v>
      </c>
      <c r="Q2" s="1" t="s">
        <v>99</v>
      </c>
      <c r="R2" s="1" t="s">
        <v>99</v>
      </c>
      <c r="S2" s="2">
        <v>89131944</v>
      </c>
      <c r="T2" s="2">
        <f t="shared" ref="T2:T33" si="2">SUM(P2:S2)</f>
        <v>102021327</v>
      </c>
      <c r="U2" s="9">
        <f t="shared" ref="U2:U33" si="3">P2*50%</f>
        <v>6444691.5</v>
      </c>
      <c r="V2" s="9">
        <f t="shared" ref="V2:V33" si="4">Q3</f>
        <v>98906767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105351458.5</v>
      </c>
      <c r="Z2" s="10">
        <f t="shared" ref="Z2:Z33" si="7">Y2/E2</f>
        <v>1.0368760731358853</v>
      </c>
      <c r="AA2" s="4">
        <f t="shared" ref="AA2:AA33" si="8">IF(E2*$AA$1-F2&gt;0,E2*$AA$1-F2,0)</f>
        <v>6879193.7481600009</v>
      </c>
      <c r="AB2" s="4">
        <f t="shared" ref="AB2:AB33" si="9">IF(E2*$AB$1-F2&gt;0,E2*$AB$1-F2,0)</f>
        <v>20087801.758160003</v>
      </c>
      <c r="AC2" s="4">
        <f t="shared" ref="AC2:AC33" si="10">IF(E2*$AC$1-F2&gt;0,E2*$AC$1-F2,0)</f>
        <v>50569204.858159997</v>
      </c>
      <c r="AD2" s="4">
        <f t="shared" ref="AD2:AD33" si="11">IF(E2*$AD$1-F2&gt;0,E2*$AD$1-F2,0)</f>
        <v>101371543.35816</v>
      </c>
    </row>
    <row r="3" spans="1:30">
      <c r="A3" s="3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120080117</v>
      </c>
      <c r="F3" s="6">
        <f t="shared" si="1"/>
        <v>6047970.8500000006</v>
      </c>
      <c r="G3" s="7">
        <f t="shared" ref="G3:G51" si="12">F3/E3</f>
        <v>5.0366130555985392E-2</v>
      </c>
      <c r="H3" s="5">
        <v>2</v>
      </c>
      <c r="I3" s="5">
        <v>5</v>
      </c>
      <c r="J3" s="5">
        <v>83</v>
      </c>
      <c r="K3" s="12">
        <f>E3/60</f>
        <v>2001335.2833333334</v>
      </c>
      <c r="L3" s="4">
        <v>98933022</v>
      </c>
      <c r="M3" s="4">
        <v>5006551.6000000006</v>
      </c>
      <c r="N3" s="4">
        <v>21147095</v>
      </c>
      <c r="O3" s="4">
        <v>1041419.25</v>
      </c>
      <c r="P3" s="2">
        <v>24792328</v>
      </c>
      <c r="Q3" s="22">
        <v>98906767</v>
      </c>
      <c r="R3" s="1" t="s">
        <v>99</v>
      </c>
      <c r="S3" s="1" t="s">
        <v>99</v>
      </c>
      <c r="T3" s="2">
        <f t="shared" si="2"/>
        <v>123699095</v>
      </c>
      <c r="U3" s="9">
        <f t="shared" si="3"/>
        <v>12396164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12396164</v>
      </c>
      <c r="Z3" s="10">
        <f t="shared" si="7"/>
        <v>0.1032324443854431</v>
      </c>
      <c r="AA3" s="4">
        <f t="shared" si="8"/>
        <v>2357637.3400000008</v>
      </c>
      <c r="AB3" s="4">
        <f t="shared" si="9"/>
        <v>17968052.550000001</v>
      </c>
      <c r="AC3" s="4">
        <f t="shared" si="10"/>
        <v>53992087.649999999</v>
      </c>
      <c r="AD3" s="4">
        <f t="shared" si="11"/>
        <v>114032146.15000001</v>
      </c>
    </row>
    <row r="4" spans="1:30">
      <c r="A4" s="33" t="s">
        <v>98</v>
      </c>
      <c r="B4" s="26" t="s">
        <v>17</v>
      </c>
      <c r="C4" s="8">
        <f t="shared" ref="C4:C51" si="14">C3+1</f>
        <v>3</v>
      </c>
      <c r="E4" s="6">
        <f t="shared" si="0"/>
        <v>113655097</v>
      </c>
      <c r="F4" s="6">
        <f t="shared" si="1"/>
        <v>28370781.200000003</v>
      </c>
      <c r="G4" s="7">
        <f t="shared" si="12"/>
        <v>0.24962172352023951</v>
      </c>
      <c r="H4" s="5">
        <v>3</v>
      </c>
      <c r="I4" s="5">
        <v>17</v>
      </c>
      <c r="J4" s="5">
        <v>112</v>
      </c>
      <c r="K4" s="12">
        <f>E4/60</f>
        <v>1894251.6166666667</v>
      </c>
      <c r="L4" s="4">
        <v>23540499</v>
      </c>
      <c r="M4" s="4">
        <v>13875796.24</v>
      </c>
      <c r="N4" s="4">
        <v>90114598</v>
      </c>
      <c r="O4" s="4">
        <v>14494984.960000001</v>
      </c>
      <c r="P4" s="1" t="s">
        <v>99</v>
      </c>
      <c r="Q4" s="2" t="s">
        <v>99</v>
      </c>
      <c r="R4" s="1" t="s">
        <v>99</v>
      </c>
      <c r="S4" s="2">
        <v>90159605</v>
      </c>
      <c r="T4" s="2">
        <f t="shared" si="2"/>
        <v>90159605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28456767.299999997</v>
      </c>
      <c r="AD4" s="4">
        <f t="shared" si="11"/>
        <v>85284315.799999997</v>
      </c>
    </row>
    <row r="5" spans="1:30">
      <c r="A5" s="33" t="s">
        <v>98</v>
      </c>
      <c r="B5" s="26" t="s">
        <v>18</v>
      </c>
      <c r="C5" s="8">
        <f t="shared" si="14"/>
        <v>4</v>
      </c>
      <c r="E5" s="6">
        <f t="shared" si="0"/>
        <v>99022415</v>
      </c>
      <c r="F5" s="6">
        <f t="shared" si="1"/>
        <v>44502554.75</v>
      </c>
      <c r="G5" s="7">
        <f t="shared" si="12"/>
        <v>0.44941900023343201</v>
      </c>
      <c r="H5" s="5">
        <v>2</v>
      </c>
      <c r="I5" s="5">
        <v>9</v>
      </c>
      <c r="J5" s="5">
        <v>132</v>
      </c>
      <c r="K5" s="12">
        <v>0</v>
      </c>
      <c r="L5" s="4">
        <v>87806206</v>
      </c>
      <c r="M5" s="4">
        <v>39514226.450000003</v>
      </c>
      <c r="N5" s="4">
        <v>11216209</v>
      </c>
      <c r="O5" s="4">
        <v>4988328.3</v>
      </c>
      <c r="P5" s="2">
        <v>98860994</v>
      </c>
      <c r="Q5" s="1" t="s">
        <v>99</v>
      </c>
      <c r="R5" s="2">
        <v>23423998</v>
      </c>
      <c r="S5" s="1" t="s">
        <v>99</v>
      </c>
      <c r="T5" s="2">
        <f t="shared" si="2"/>
        <v>122284992</v>
      </c>
      <c r="U5" s="9">
        <f t="shared" si="3"/>
        <v>49430497</v>
      </c>
      <c r="V5" s="9" t="str">
        <f t="shared" si="4"/>
        <v/>
      </c>
      <c r="W5" s="9">
        <f t="shared" si="5"/>
        <v>23423998</v>
      </c>
      <c r="X5" s="9" t="e">
        <f t="shared" si="13"/>
        <v>#VALUE!</v>
      </c>
      <c r="Y5" s="9">
        <f t="shared" si="6"/>
        <v>72854495</v>
      </c>
      <c r="Z5" s="10">
        <f t="shared" si="7"/>
        <v>0.73573740854532788</v>
      </c>
      <c r="AA5" s="4">
        <f t="shared" si="8"/>
        <v>0</v>
      </c>
      <c r="AB5" s="4">
        <f t="shared" si="9"/>
        <v>0</v>
      </c>
      <c r="AC5" s="4">
        <f t="shared" si="10"/>
        <v>5008652.75</v>
      </c>
      <c r="AD5" s="4">
        <f t="shared" si="11"/>
        <v>54519860.25</v>
      </c>
    </row>
    <row r="6" spans="1:30">
      <c r="A6" s="33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47223201</v>
      </c>
      <c r="F6" s="6">
        <f t="shared" si="1"/>
        <v>47081600</v>
      </c>
      <c r="G6" s="7">
        <f t="shared" si="12"/>
        <v>0.99700145273930074</v>
      </c>
      <c r="H6" s="5" t="s">
        <v>100</v>
      </c>
      <c r="I6" s="5">
        <v>15</v>
      </c>
      <c r="J6" s="5">
        <v>209</v>
      </c>
      <c r="K6" s="12">
        <v>0</v>
      </c>
      <c r="L6" s="4">
        <v>34578565</v>
      </c>
      <c r="M6" s="4">
        <v>34701949</v>
      </c>
      <c r="N6" s="4">
        <v>12644636</v>
      </c>
      <c r="O6" s="4">
        <v>12379651</v>
      </c>
      <c r="P6" s="1" t="s">
        <v>99</v>
      </c>
      <c r="Q6" s="1" t="s">
        <v>99</v>
      </c>
      <c r="R6" s="2">
        <v>76614812</v>
      </c>
      <c r="S6" s="2">
        <v>12468526</v>
      </c>
      <c r="T6" s="2">
        <f t="shared" si="2"/>
        <v>89083338</v>
      </c>
      <c r="U6" s="9" t="e">
        <f t="shared" si="3"/>
        <v>#VALUE!</v>
      </c>
      <c r="V6" s="9">
        <f t="shared" si="4"/>
        <v>87696655</v>
      </c>
      <c r="W6" s="9">
        <f t="shared" si="5"/>
        <v>76614812</v>
      </c>
      <c r="X6" s="9">
        <f t="shared" si="13"/>
        <v>0</v>
      </c>
      <c r="Y6" s="9">
        <f t="shared" si="6"/>
        <v>164311467</v>
      </c>
      <c r="Z6" s="10">
        <f t="shared" si="7"/>
        <v>3.4794648291631058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141601</v>
      </c>
    </row>
    <row r="7" spans="1:30">
      <c r="A7" s="33" t="s">
        <v>98</v>
      </c>
      <c r="B7" s="26" t="s">
        <v>22</v>
      </c>
      <c r="C7" s="8">
        <f t="shared" si="14"/>
        <v>6</v>
      </c>
      <c r="E7" s="6">
        <f t="shared" si="0"/>
        <v>175629489</v>
      </c>
      <c r="F7" s="6">
        <f t="shared" si="1"/>
        <v>46500.691359999997</v>
      </c>
      <c r="G7" s="7">
        <f t="shared" si="12"/>
        <v>2.6476585239054018E-4</v>
      </c>
      <c r="H7" s="5" t="s">
        <v>101</v>
      </c>
      <c r="I7" s="5">
        <v>9</v>
      </c>
      <c r="J7" s="5">
        <v>33</v>
      </c>
      <c r="K7" s="12">
        <f>E7/60</f>
        <v>2927158.15</v>
      </c>
      <c r="L7" s="4">
        <v>76798554</v>
      </c>
      <c r="M7" s="4">
        <v>20419.4568</v>
      </c>
      <c r="N7" s="4">
        <v>98830935</v>
      </c>
      <c r="O7" s="4">
        <v>26081.234560000001</v>
      </c>
      <c r="P7" s="2">
        <v>56686644</v>
      </c>
      <c r="Q7" s="22">
        <v>87696655</v>
      </c>
      <c r="R7" s="1" t="s">
        <v>99</v>
      </c>
      <c r="S7" s="1" t="s">
        <v>99</v>
      </c>
      <c r="T7" s="2">
        <f t="shared" si="2"/>
        <v>144383299</v>
      </c>
      <c r="U7" s="9">
        <f t="shared" si="3"/>
        <v>28343322</v>
      </c>
      <c r="V7" s="9">
        <f t="shared" si="4"/>
        <v>23445856</v>
      </c>
      <c r="W7" s="9" t="str">
        <f t="shared" si="5"/>
        <v/>
      </c>
      <c r="X7" s="9" t="e">
        <f t="shared" si="13"/>
        <v>#VALUE!</v>
      </c>
      <c r="Y7" s="9">
        <f t="shared" si="6"/>
        <v>51789178</v>
      </c>
      <c r="Z7" s="10">
        <f t="shared" si="7"/>
        <v>0.29487746217834748</v>
      </c>
      <c r="AA7" s="4">
        <f t="shared" si="8"/>
        <v>12247563.53864</v>
      </c>
      <c r="AB7" s="4">
        <f t="shared" si="9"/>
        <v>35079397.108640008</v>
      </c>
      <c r="AC7" s="4">
        <f t="shared" si="10"/>
        <v>87768243.808640003</v>
      </c>
      <c r="AD7" s="4">
        <f t="shared" si="11"/>
        <v>175582988.30864</v>
      </c>
    </row>
    <row r="8" spans="1:30">
      <c r="A8" s="33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69305577</v>
      </c>
      <c r="F8" s="6">
        <f t="shared" si="1"/>
        <v>3646474.5</v>
      </c>
      <c r="G8" s="7">
        <f t="shared" si="12"/>
        <v>5.2614445443546341E-2</v>
      </c>
      <c r="H8" s="5" t="s">
        <v>102</v>
      </c>
      <c r="I8" s="5">
        <v>11</v>
      </c>
      <c r="J8" s="5">
        <v>67</v>
      </c>
      <c r="K8" s="12">
        <v>0</v>
      </c>
      <c r="L8" s="4">
        <v>45747000</v>
      </c>
      <c r="M8" s="4">
        <v>2383403.0500000003</v>
      </c>
      <c r="N8" s="4">
        <v>23558577</v>
      </c>
      <c r="O8" s="4">
        <v>1263071.45</v>
      </c>
      <c r="P8" s="2">
        <v>54421354</v>
      </c>
      <c r="Q8" s="2">
        <v>23445856</v>
      </c>
      <c r="R8" s="1" t="s">
        <v>99</v>
      </c>
      <c r="S8" s="1" t="s">
        <v>99</v>
      </c>
      <c r="T8" s="2">
        <f t="shared" si="2"/>
        <v>77867210</v>
      </c>
      <c r="U8" s="9">
        <f t="shared" si="3"/>
        <v>27210677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27210677</v>
      </c>
      <c r="Z8" s="10">
        <f t="shared" si="7"/>
        <v>0.39261886528987416</v>
      </c>
      <c r="AA8" s="4">
        <f t="shared" si="8"/>
        <v>1204915.8900000006</v>
      </c>
      <c r="AB8" s="4">
        <f t="shared" si="9"/>
        <v>10214640.9</v>
      </c>
      <c r="AC8" s="4">
        <f t="shared" si="10"/>
        <v>31006314</v>
      </c>
      <c r="AD8" s="4">
        <f t="shared" si="11"/>
        <v>65659102.5</v>
      </c>
    </row>
    <row r="9" spans="1:30">
      <c r="A9" s="33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153263731</v>
      </c>
      <c r="F9" s="6">
        <f t="shared" si="1"/>
        <v>24714101.799999997</v>
      </c>
      <c r="G9" s="7">
        <f t="shared" si="12"/>
        <v>0.1612521216777634</v>
      </c>
      <c r="H9" s="5">
        <v>1</v>
      </c>
      <c r="I9" s="5">
        <v>14</v>
      </c>
      <c r="J9" s="5">
        <v>127</v>
      </c>
      <c r="K9" s="12">
        <f>E9/60</f>
        <v>2554395.5166666666</v>
      </c>
      <c r="L9" s="4">
        <v>65588501</v>
      </c>
      <c r="M9" s="4">
        <v>10587873.439999999</v>
      </c>
      <c r="N9" s="4">
        <v>87675230</v>
      </c>
      <c r="O9" s="4">
        <v>14126228.359999999</v>
      </c>
      <c r="P9" s="1" t="s">
        <v>99</v>
      </c>
      <c r="Q9" s="2" t="s">
        <v>99</v>
      </c>
      <c r="R9" s="2">
        <v>67800793</v>
      </c>
      <c r="S9" s="1" t="s">
        <v>99</v>
      </c>
      <c r="T9" s="2">
        <f t="shared" si="2"/>
        <v>67800793</v>
      </c>
      <c r="U9" s="9" t="e">
        <f t="shared" si="3"/>
        <v>#VALUE!</v>
      </c>
      <c r="V9" s="9">
        <f t="shared" si="4"/>
        <v>76675990</v>
      </c>
      <c r="W9" s="9">
        <f t="shared" si="5"/>
        <v>67800793</v>
      </c>
      <c r="X9" s="9" t="e">
        <f t="shared" si="13"/>
        <v>#VALUE!</v>
      </c>
      <c r="Y9" s="9">
        <f t="shared" si="6"/>
        <v>144476783</v>
      </c>
      <c r="Z9" s="10">
        <f t="shared" si="7"/>
        <v>0.94266779268214473</v>
      </c>
      <c r="AA9" s="4">
        <f t="shared" si="8"/>
        <v>0</v>
      </c>
      <c r="AB9" s="4">
        <f t="shared" si="9"/>
        <v>5938644.400000006</v>
      </c>
      <c r="AC9" s="4">
        <f t="shared" si="10"/>
        <v>51917763.700000003</v>
      </c>
      <c r="AD9" s="4">
        <f t="shared" si="11"/>
        <v>128549629.2</v>
      </c>
    </row>
    <row r="10" spans="1:30">
      <c r="A10" s="33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91412720</v>
      </c>
      <c r="F10" s="6">
        <f t="shared" si="1"/>
        <v>41214956.900000006</v>
      </c>
      <c r="G10" s="7">
        <f t="shared" si="12"/>
        <v>0.45086676011828558</v>
      </c>
      <c r="H10" s="5" t="s">
        <v>100</v>
      </c>
      <c r="I10" s="5">
        <v>8</v>
      </c>
      <c r="J10" s="5">
        <v>146</v>
      </c>
      <c r="K10" s="12">
        <v>0</v>
      </c>
      <c r="L10" s="4">
        <v>56855606</v>
      </c>
      <c r="M10" s="4">
        <v>25568351.400000002</v>
      </c>
      <c r="N10" s="4">
        <v>34557114</v>
      </c>
      <c r="O10" s="4">
        <v>15646605.5</v>
      </c>
      <c r="P10" s="2">
        <v>31987702</v>
      </c>
      <c r="Q10" s="22">
        <v>76675990</v>
      </c>
      <c r="R10" s="1" t="s">
        <v>99</v>
      </c>
      <c r="S10" s="2">
        <v>34675024</v>
      </c>
      <c r="T10" s="2">
        <f t="shared" si="2"/>
        <v>143338716</v>
      </c>
      <c r="U10" s="9">
        <f t="shared" si="3"/>
        <v>15993851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15993851</v>
      </c>
      <c r="Z10" s="10">
        <f t="shared" si="7"/>
        <v>0.17496307953641463</v>
      </c>
      <c r="AA10" s="4">
        <f t="shared" si="8"/>
        <v>0</v>
      </c>
      <c r="AB10" s="4">
        <f t="shared" si="9"/>
        <v>0</v>
      </c>
      <c r="AC10" s="4">
        <f t="shared" si="10"/>
        <v>4491403.099999994</v>
      </c>
      <c r="AD10" s="4">
        <f t="shared" si="11"/>
        <v>50197763.099999994</v>
      </c>
    </row>
    <row r="11" spans="1:30">
      <c r="A11" s="33" t="s">
        <v>98</v>
      </c>
      <c r="B11" s="26" t="s">
        <v>28</v>
      </c>
      <c r="C11" s="8">
        <f t="shared" si="14"/>
        <v>10</v>
      </c>
      <c r="E11" s="6">
        <f t="shared" si="0"/>
        <v>131109369</v>
      </c>
      <c r="F11" s="6">
        <f t="shared" si="1"/>
        <v>130959210</v>
      </c>
      <c r="G11" s="7">
        <f t="shared" si="12"/>
        <v>0.99885470427365108</v>
      </c>
      <c r="H11" s="5" t="s">
        <v>102</v>
      </c>
      <c r="I11" s="5">
        <v>9</v>
      </c>
      <c r="J11" s="5">
        <v>215</v>
      </c>
      <c r="K11" s="12">
        <v>0</v>
      </c>
      <c r="L11" s="4">
        <v>54399238</v>
      </c>
      <c r="M11" s="4">
        <v>54369270</v>
      </c>
      <c r="N11" s="4">
        <v>76710131</v>
      </c>
      <c r="O11" s="4">
        <v>76589940</v>
      </c>
      <c r="P11" s="2">
        <v>20992337</v>
      </c>
      <c r="Q11" s="2" t="s">
        <v>99</v>
      </c>
      <c r="R11" s="2">
        <v>90186562</v>
      </c>
      <c r="S11" s="2">
        <v>76648199</v>
      </c>
      <c r="T11" s="2">
        <f t="shared" si="2"/>
        <v>187827098</v>
      </c>
      <c r="U11" s="9">
        <f t="shared" si="3"/>
        <v>10496168.5</v>
      </c>
      <c r="V11" s="9" t="str">
        <f t="shared" si="4"/>
        <v/>
      </c>
      <c r="W11" s="9">
        <f t="shared" si="5"/>
        <v>90186562</v>
      </c>
      <c r="X11" s="9">
        <f t="shared" si="13"/>
        <v>0</v>
      </c>
      <c r="Y11" s="9">
        <f t="shared" si="6"/>
        <v>100682730.5</v>
      </c>
      <c r="Z11" s="10">
        <f t="shared" si="7"/>
        <v>0.76792933463054036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150159</v>
      </c>
    </row>
    <row r="12" spans="1:30">
      <c r="A12" s="33" t="s">
        <v>98</v>
      </c>
      <c r="B12" s="26" t="s">
        <v>29</v>
      </c>
      <c r="C12" s="8">
        <f t="shared" si="14"/>
        <v>11</v>
      </c>
      <c r="E12" s="6">
        <f t="shared" si="0"/>
        <v>114040138</v>
      </c>
      <c r="F12" s="6">
        <f t="shared" si="1"/>
        <v>73609.521919999999</v>
      </c>
      <c r="G12" s="7">
        <f t="shared" si="12"/>
        <v>6.4547029853646788E-4</v>
      </c>
      <c r="H12" s="5" t="s">
        <v>101</v>
      </c>
      <c r="I12" s="5">
        <v>5</v>
      </c>
      <c r="J12" s="5">
        <v>57</v>
      </c>
      <c r="K12" s="12">
        <f>E12/60</f>
        <v>1900668.9666666666</v>
      </c>
      <c r="L12" s="4">
        <v>68164709</v>
      </c>
      <c r="M12" s="4">
        <v>73491.209839999996</v>
      </c>
      <c r="N12" s="4">
        <v>45875429</v>
      </c>
      <c r="O12" s="4">
        <v>118.3120799999997</v>
      </c>
      <c r="P12" s="1" t="s">
        <v>99</v>
      </c>
      <c r="Q12" s="1" t="s">
        <v>99</v>
      </c>
      <c r="R12" s="2">
        <v>98795109</v>
      </c>
      <c r="S12" s="2">
        <v>45683029</v>
      </c>
      <c r="T12" s="2">
        <f t="shared" si="2"/>
        <v>144478138</v>
      </c>
      <c r="U12" s="9" t="e">
        <f t="shared" si="3"/>
        <v>#VALUE!</v>
      </c>
      <c r="V12" s="9">
        <f t="shared" si="4"/>
        <v>65513193</v>
      </c>
      <c r="W12" s="9">
        <f t="shared" si="5"/>
        <v>98795109</v>
      </c>
      <c r="X12" s="9">
        <f t="shared" si="13"/>
        <v>0</v>
      </c>
      <c r="Y12" s="9">
        <f t="shared" si="6"/>
        <v>164308302</v>
      </c>
      <c r="Z12" s="10">
        <f t="shared" si="7"/>
        <v>1.4407936090010693</v>
      </c>
      <c r="AA12" s="4">
        <f t="shared" si="8"/>
        <v>7909200.1380800009</v>
      </c>
      <c r="AB12" s="4">
        <f t="shared" si="9"/>
        <v>22734418.078080002</v>
      </c>
      <c r="AC12" s="4">
        <f t="shared" si="10"/>
        <v>56946459.478079997</v>
      </c>
      <c r="AD12" s="4">
        <f t="shared" si="11"/>
        <v>113966528.47808</v>
      </c>
    </row>
    <row r="13" spans="1:30">
      <c r="A13" s="3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108848746</v>
      </c>
      <c r="F13" s="6">
        <f t="shared" si="1"/>
        <v>5512369.8000000007</v>
      </c>
      <c r="G13" s="7">
        <f t="shared" si="12"/>
        <v>5.064247409887479E-2</v>
      </c>
      <c r="H13" s="5">
        <v>2</v>
      </c>
      <c r="I13" s="5">
        <v>7</v>
      </c>
      <c r="J13" s="5">
        <v>86</v>
      </c>
      <c r="K13" s="12">
        <f>E13/60</f>
        <v>1814145.7666666666</v>
      </c>
      <c r="L13" s="4">
        <v>43314351</v>
      </c>
      <c r="M13" s="4">
        <v>2238007.35</v>
      </c>
      <c r="N13" s="4">
        <v>65534395</v>
      </c>
      <c r="O13" s="4">
        <v>3274362.45</v>
      </c>
      <c r="P13" s="2">
        <v>23268562</v>
      </c>
      <c r="Q13" s="22">
        <v>65513193</v>
      </c>
      <c r="R13" s="1" t="s">
        <v>99</v>
      </c>
      <c r="S13" s="2">
        <v>65742840</v>
      </c>
      <c r="T13" s="2">
        <f t="shared" si="2"/>
        <v>154524595</v>
      </c>
      <c r="U13" s="9">
        <f t="shared" si="3"/>
        <v>11634281</v>
      </c>
      <c r="V13" s="9">
        <f t="shared" si="4"/>
        <v>78847152</v>
      </c>
      <c r="W13" s="9" t="str">
        <f t="shared" si="5"/>
        <v/>
      </c>
      <c r="X13" s="9">
        <f t="shared" si="13"/>
        <v>0</v>
      </c>
      <c r="Y13" s="9">
        <f t="shared" si="6"/>
        <v>90481433</v>
      </c>
      <c r="Z13" s="10">
        <f t="shared" si="7"/>
        <v>0.83125838675256769</v>
      </c>
      <c r="AA13" s="4">
        <f t="shared" si="8"/>
        <v>2107042.42</v>
      </c>
      <c r="AB13" s="4">
        <f t="shared" si="9"/>
        <v>16257379.400000002</v>
      </c>
      <c r="AC13" s="4">
        <f t="shared" si="10"/>
        <v>48912003.200000003</v>
      </c>
      <c r="AD13" s="4">
        <f t="shared" si="11"/>
        <v>103336376.2</v>
      </c>
    </row>
    <row r="14" spans="1:30">
      <c r="A14" s="33" t="s">
        <v>98</v>
      </c>
      <c r="B14" s="26" t="s">
        <v>33</v>
      </c>
      <c r="C14" s="8">
        <f t="shared" si="14"/>
        <v>13</v>
      </c>
      <c r="E14" s="6">
        <f t="shared" si="0"/>
        <v>135462615</v>
      </c>
      <c r="F14" s="6">
        <f t="shared" si="1"/>
        <v>51819582.359999999</v>
      </c>
      <c r="G14" s="7">
        <f t="shared" si="12"/>
        <v>0.38253788589567683</v>
      </c>
      <c r="H14" s="5">
        <v>1</v>
      </c>
      <c r="I14" s="5">
        <v>14</v>
      </c>
      <c r="J14" s="5">
        <v>103</v>
      </c>
      <c r="K14" s="12">
        <f>E14/60</f>
        <v>2257710.25</v>
      </c>
      <c r="L14" s="4">
        <v>78721913</v>
      </c>
      <c r="M14" s="4">
        <v>42677673.439999998</v>
      </c>
      <c r="N14" s="4">
        <v>56740702</v>
      </c>
      <c r="O14" s="4">
        <v>9141908.9199999999</v>
      </c>
      <c r="P14" s="1" t="s">
        <v>99</v>
      </c>
      <c r="Q14" s="2">
        <v>78847152</v>
      </c>
      <c r="R14" s="1" t="s">
        <v>99</v>
      </c>
      <c r="S14" s="2">
        <v>56881070</v>
      </c>
      <c r="T14" s="2">
        <f t="shared" si="2"/>
        <v>135728222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15911725.140000001</v>
      </c>
      <c r="AD14" s="4">
        <f t="shared" si="11"/>
        <v>83643032.640000001</v>
      </c>
    </row>
    <row r="15" spans="1:30">
      <c r="A15" s="33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86728314</v>
      </c>
      <c r="F15" s="6">
        <f t="shared" si="1"/>
        <v>39003932.300000004</v>
      </c>
      <c r="G15" s="7">
        <f t="shared" si="12"/>
        <v>0.44972547604234536</v>
      </c>
      <c r="H15" s="5" t="s">
        <v>101</v>
      </c>
      <c r="I15" s="5">
        <v>16</v>
      </c>
      <c r="J15" s="5">
        <v>157</v>
      </c>
      <c r="K15" s="12">
        <f>E15/60</f>
        <v>1445471.9</v>
      </c>
      <c r="L15" s="4">
        <v>32351465</v>
      </c>
      <c r="M15" s="4">
        <v>14475220.200000001</v>
      </c>
      <c r="N15" s="4">
        <v>54376849</v>
      </c>
      <c r="O15" s="4">
        <v>24528712.100000001</v>
      </c>
      <c r="P15" s="2">
        <v>45445057</v>
      </c>
      <c r="Q15" s="2" t="s">
        <v>99</v>
      </c>
      <c r="R15" s="1" t="s">
        <v>99</v>
      </c>
      <c r="S15" s="2">
        <v>54261824</v>
      </c>
      <c r="T15" s="2">
        <f t="shared" si="2"/>
        <v>99706881</v>
      </c>
      <c r="U15" s="9">
        <f t="shared" si="3"/>
        <v>22722528.5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22722528.5</v>
      </c>
      <c r="Z15" s="10">
        <f t="shared" si="7"/>
        <v>0.26199665889965301</v>
      </c>
      <c r="AA15" s="4">
        <f t="shared" si="8"/>
        <v>0</v>
      </c>
      <c r="AB15" s="4">
        <f t="shared" si="9"/>
        <v>0</v>
      </c>
      <c r="AC15" s="4">
        <f t="shared" si="10"/>
        <v>4360224.6999999955</v>
      </c>
      <c r="AD15" s="4">
        <f t="shared" si="11"/>
        <v>47724381.699999996</v>
      </c>
    </row>
    <row r="16" spans="1:30">
      <c r="A16" s="33" t="s">
        <v>98</v>
      </c>
      <c r="B16" s="26" t="s">
        <v>35</v>
      </c>
      <c r="C16" s="8">
        <f t="shared" si="14"/>
        <v>15</v>
      </c>
      <c r="E16" s="6">
        <f t="shared" si="0"/>
        <v>157151067</v>
      </c>
      <c r="F16" s="6">
        <f t="shared" si="1"/>
        <v>156991706</v>
      </c>
      <c r="G16" s="7">
        <f t="shared" si="12"/>
        <v>0.99898593752468767</v>
      </c>
      <c r="H16" s="5" t="s">
        <v>100</v>
      </c>
      <c r="I16" s="5">
        <v>14</v>
      </c>
      <c r="J16" s="5">
        <v>204</v>
      </c>
      <c r="K16" s="12">
        <v>0</v>
      </c>
      <c r="L16" s="4">
        <v>89234593</v>
      </c>
      <c r="M16" s="4">
        <v>89013703</v>
      </c>
      <c r="N16" s="4">
        <v>67916474</v>
      </c>
      <c r="O16" s="4">
        <v>67978003</v>
      </c>
      <c r="P16" s="1" t="s">
        <v>99</v>
      </c>
      <c r="Q16" s="1" t="s">
        <v>99</v>
      </c>
      <c r="R16" s="2">
        <v>12279706</v>
      </c>
      <c r="S16" s="2">
        <v>68055667</v>
      </c>
      <c r="T16" s="2">
        <f t="shared" si="2"/>
        <v>80335373</v>
      </c>
      <c r="U16" s="9" t="e">
        <f t="shared" si="3"/>
        <v>#VALUE!</v>
      </c>
      <c r="V16" s="9" t="str">
        <f t="shared" si="4"/>
        <v/>
      </c>
      <c r="W16" s="9">
        <f t="shared" si="5"/>
        <v>12279706</v>
      </c>
      <c r="X16" s="9">
        <f t="shared" si="13"/>
        <v>0</v>
      </c>
      <c r="Y16" s="9">
        <f t="shared" si="6"/>
        <v>12279706</v>
      </c>
      <c r="Z16" s="10">
        <f t="shared" si="7"/>
        <v>7.8139501273637557E-2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159361</v>
      </c>
    </row>
    <row r="17" spans="1:30">
      <c r="A17" s="33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64446451</v>
      </c>
      <c r="F17" s="6">
        <f t="shared" si="1"/>
        <v>59617.780160000002</v>
      </c>
      <c r="G17" s="7">
        <f t="shared" si="12"/>
        <v>9.2507468192468817E-4</v>
      </c>
      <c r="H17" s="5">
        <v>2</v>
      </c>
      <c r="I17" s="5">
        <v>10</v>
      </c>
      <c r="J17" s="5">
        <v>55</v>
      </c>
      <c r="K17" s="12">
        <f>E17/60</f>
        <v>1074107.5166666666</v>
      </c>
      <c r="L17" s="4">
        <v>21127359</v>
      </c>
      <c r="M17" s="4">
        <v>11850.9012</v>
      </c>
      <c r="N17" s="4">
        <v>43319092</v>
      </c>
      <c r="O17" s="4">
        <v>47766.878960000002</v>
      </c>
      <c r="P17" s="2">
        <v>12526006</v>
      </c>
      <c r="Q17" s="1" t="s">
        <v>99</v>
      </c>
      <c r="R17" s="1" t="s">
        <v>99</v>
      </c>
      <c r="S17" s="2">
        <v>43368645</v>
      </c>
      <c r="T17" s="2">
        <f t="shared" si="2"/>
        <v>55894651</v>
      </c>
      <c r="U17" s="9">
        <f t="shared" si="3"/>
        <v>6263003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6263003</v>
      </c>
      <c r="Z17" s="10">
        <f t="shared" si="7"/>
        <v>9.7181503446946982E-2</v>
      </c>
      <c r="AA17" s="4">
        <f t="shared" si="8"/>
        <v>4451633.7898400007</v>
      </c>
      <c r="AB17" s="4">
        <f t="shared" si="9"/>
        <v>12829672.419840001</v>
      </c>
      <c r="AC17" s="4">
        <f t="shared" si="10"/>
        <v>32163607.719840001</v>
      </c>
      <c r="AD17" s="4">
        <f t="shared" si="11"/>
        <v>64386833.219839998</v>
      </c>
    </row>
    <row r="18" spans="1:30">
      <c r="A18" s="33" t="s">
        <v>98</v>
      </c>
      <c r="B18" s="26" t="s">
        <v>37</v>
      </c>
      <c r="C18" s="8">
        <f t="shared" si="14"/>
        <v>17</v>
      </c>
      <c r="E18" s="6">
        <f t="shared" si="0"/>
        <v>169267131</v>
      </c>
      <c r="F18" s="6">
        <f t="shared" si="1"/>
        <v>8570814.5</v>
      </c>
      <c r="G18" s="7">
        <f t="shared" si="12"/>
        <v>5.0634842390044406E-2</v>
      </c>
      <c r="H18" s="5">
        <v>2</v>
      </c>
      <c r="I18" s="5">
        <v>11</v>
      </c>
      <c r="J18" s="5">
        <v>98</v>
      </c>
      <c r="K18" s="12">
        <f>E18/60</f>
        <v>2821118.85</v>
      </c>
      <c r="L18" s="4">
        <v>90147159</v>
      </c>
      <c r="M18" s="4">
        <v>4577649.8</v>
      </c>
      <c r="N18" s="4">
        <v>79119972</v>
      </c>
      <c r="O18" s="4">
        <v>3993164.7</v>
      </c>
      <c r="P18" s="1" t="s">
        <v>99</v>
      </c>
      <c r="Q18" s="1" t="s">
        <v>99</v>
      </c>
      <c r="R18" s="2">
        <v>34480652</v>
      </c>
      <c r="S18" s="2">
        <v>78820894</v>
      </c>
      <c r="T18" s="2">
        <f t="shared" si="2"/>
        <v>113301546</v>
      </c>
      <c r="U18" s="9" t="e">
        <f t="shared" si="3"/>
        <v>#VALUE!</v>
      </c>
      <c r="V18" s="9" t="str">
        <f t="shared" si="4"/>
        <v/>
      </c>
      <c r="W18" s="9">
        <f t="shared" si="5"/>
        <v>34480652</v>
      </c>
      <c r="X18" s="9">
        <f t="shared" si="13"/>
        <v>0</v>
      </c>
      <c r="Y18" s="9">
        <f t="shared" si="6"/>
        <v>34480652</v>
      </c>
      <c r="Z18" s="10">
        <f t="shared" si="7"/>
        <v>0.20370553808228722</v>
      </c>
      <c r="AA18" s="4">
        <f t="shared" si="8"/>
        <v>3277884.6700000018</v>
      </c>
      <c r="AB18" s="4">
        <f t="shared" si="9"/>
        <v>25282611.700000003</v>
      </c>
      <c r="AC18" s="4">
        <f t="shared" si="10"/>
        <v>76062751</v>
      </c>
      <c r="AD18" s="4">
        <f t="shared" si="11"/>
        <v>160696316.5</v>
      </c>
    </row>
    <row r="19" spans="1:30">
      <c r="A19" s="33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43387406</v>
      </c>
      <c r="F19" s="6">
        <f t="shared" si="1"/>
        <v>7027105.8000000007</v>
      </c>
      <c r="G19" s="7">
        <f t="shared" si="12"/>
        <v>0.16196187898396139</v>
      </c>
      <c r="H19" s="5" t="s">
        <v>102</v>
      </c>
      <c r="I19" s="5">
        <v>7</v>
      </c>
      <c r="J19" s="5">
        <v>119</v>
      </c>
      <c r="K19" s="12">
        <v>0</v>
      </c>
      <c r="L19" s="4">
        <v>11103445</v>
      </c>
      <c r="M19" s="4">
        <v>1848707.6400000001</v>
      </c>
      <c r="N19" s="4">
        <v>32283961</v>
      </c>
      <c r="O19" s="4">
        <v>5178398.16</v>
      </c>
      <c r="P19" s="2">
        <v>76485384</v>
      </c>
      <c r="Q19" s="1" t="s">
        <v>99</v>
      </c>
      <c r="R19" s="1" t="s">
        <v>99</v>
      </c>
      <c r="S19" s="2">
        <v>32255017</v>
      </c>
      <c r="T19" s="2">
        <f t="shared" si="2"/>
        <v>108740401</v>
      </c>
      <c r="U19" s="9">
        <f t="shared" si="3"/>
        <v>38242692</v>
      </c>
      <c r="V19" s="9">
        <f t="shared" si="4"/>
        <v>12300557</v>
      </c>
      <c r="W19" s="9" t="str">
        <f t="shared" si="5"/>
        <v/>
      </c>
      <c r="X19" s="9">
        <f t="shared" si="13"/>
        <v>0</v>
      </c>
      <c r="Y19" s="9">
        <f t="shared" si="6"/>
        <v>50543249</v>
      </c>
      <c r="Z19" s="10">
        <f t="shared" si="7"/>
        <v>1.1649290349370045</v>
      </c>
      <c r="AA19" s="4">
        <f t="shared" si="8"/>
        <v>0</v>
      </c>
      <c r="AB19" s="4">
        <f t="shared" si="9"/>
        <v>1650375.4000000004</v>
      </c>
      <c r="AC19" s="4">
        <f t="shared" si="10"/>
        <v>14666597.199999999</v>
      </c>
      <c r="AD19" s="4">
        <f t="shared" si="11"/>
        <v>36360300.200000003</v>
      </c>
    </row>
    <row r="20" spans="1:30">
      <c r="A20" s="33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101337095</v>
      </c>
      <c r="F20" s="6">
        <f t="shared" si="1"/>
        <v>25780967.350000001</v>
      </c>
      <c r="G20" s="7">
        <f t="shared" si="12"/>
        <v>0.25440799689393112</v>
      </c>
      <c r="H20" s="5" t="s">
        <v>101</v>
      </c>
      <c r="I20" s="5">
        <v>15</v>
      </c>
      <c r="J20" s="5">
        <v>138</v>
      </c>
      <c r="K20" s="12">
        <v>0</v>
      </c>
      <c r="L20" s="4">
        <v>12331097</v>
      </c>
      <c r="M20" s="4">
        <v>5650996.1000000006</v>
      </c>
      <c r="N20" s="4">
        <v>89005998</v>
      </c>
      <c r="O20" s="4">
        <v>20129971.25</v>
      </c>
      <c r="P20" s="1" t="s">
        <v>99</v>
      </c>
      <c r="Q20" s="22">
        <v>12300557</v>
      </c>
      <c r="R20" s="1" t="s">
        <v>99</v>
      </c>
      <c r="S20" s="2">
        <v>88743569</v>
      </c>
      <c r="T20" s="2">
        <f t="shared" si="2"/>
        <v>101044126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24887580.149999999</v>
      </c>
      <c r="AD20" s="4">
        <f t="shared" si="11"/>
        <v>75556127.650000006</v>
      </c>
    </row>
    <row r="21" spans="1:30">
      <c r="A21" s="33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119845207</v>
      </c>
      <c r="F21" s="6">
        <f t="shared" si="1"/>
        <v>119998886</v>
      </c>
      <c r="G21" s="7">
        <f t="shared" si="12"/>
        <v>1.0012823124415815</v>
      </c>
      <c r="H21" s="5">
        <v>1</v>
      </c>
      <c r="I21" s="5">
        <v>13</v>
      </c>
      <c r="J21" s="5">
        <v>206</v>
      </c>
      <c r="K21" s="12">
        <v>0</v>
      </c>
      <c r="L21" s="4">
        <v>98737196</v>
      </c>
      <c r="M21" s="4">
        <v>98795566</v>
      </c>
      <c r="N21" s="4">
        <v>21108011</v>
      </c>
      <c r="O21" s="4">
        <v>21203320</v>
      </c>
      <c r="P21" s="1" t="s">
        <v>99</v>
      </c>
      <c r="Q21" s="2" t="s">
        <v>99</v>
      </c>
      <c r="R21" s="2">
        <v>65615189</v>
      </c>
      <c r="S21" s="2">
        <v>21084850</v>
      </c>
      <c r="T21" s="2">
        <f t="shared" si="2"/>
        <v>86700039</v>
      </c>
      <c r="U21" s="9" t="e">
        <f t="shared" si="3"/>
        <v>#VALUE!</v>
      </c>
      <c r="V21" s="9" t="str">
        <f t="shared" si="4"/>
        <v/>
      </c>
      <c r="W21" s="9">
        <f t="shared" si="5"/>
        <v>65615189</v>
      </c>
      <c r="X21" s="9">
        <f t="shared" si="13"/>
        <v>0</v>
      </c>
      <c r="Y21" s="9">
        <f t="shared" si="6"/>
        <v>65615189</v>
      </c>
      <c r="Z21" s="10">
        <f t="shared" si="7"/>
        <v>0.54749948406363891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s="33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114051305</v>
      </c>
      <c r="F22" s="6">
        <f t="shared" si="1"/>
        <v>166874.41960000002</v>
      </c>
      <c r="G22" s="7">
        <f t="shared" si="12"/>
        <v>1.4631522155752626E-3</v>
      </c>
      <c r="H22" s="5" t="s">
        <v>102</v>
      </c>
      <c r="I22" s="5">
        <v>2</v>
      </c>
      <c r="J22" s="5">
        <v>33</v>
      </c>
      <c r="K22" s="12">
        <f>E22/60</f>
        <v>1900855.0833333333</v>
      </c>
      <c r="L22" s="4">
        <v>23790063</v>
      </c>
      <c r="M22" s="4">
        <v>47498.543120000002</v>
      </c>
      <c r="N22" s="4">
        <v>90261242</v>
      </c>
      <c r="O22" s="4">
        <v>119375.87648000001</v>
      </c>
      <c r="P22" s="2">
        <v>56951241</v>
      </c>
      <c r="Q22" s="1" t="s">
        <v>99</v>
      </c>
      <c r="R22" s="2">
        <v>78861108</v>
      </c>
      <c r="S22" s="2">
        <v>90022009</v>
      </c>
      <c r="T22" s="2">
        <f t="shared" si="2"/>
        <v>225834358</v>
      </c>
      <c r="U22" s="9">
        <f t="shared" si="3"/>
        <v>28475620.5</v>
      </c>
      <c r="V22" s="9" t="str">
        <f t="shared" si="4"/>
        <v/>
      </c>
      <c r="W22" s="9">
        <f t="shared" si="5"/>
        <v>78861108</v>
      </c>
      <c r="X22" s="9">
        <f t="shared" si="13"/>
        <v>0</v>
      </c>
      <c r="Y22" s="9">
        <f t="shared" si="6"/>
        <v>107336728.5</v>
      </c>
      <c r="Z22" s="10">
        <f t="shared" si="7"/>
        <v>0.94112670170674506</v>
      </c>
      <c r="AA22" s="4">
        <f t="shared" si="8"/>
        <v>7816716.9304000009</v>
      </c>
      <c r="AB22" s="4">
        <f t="shared" si="9"/>
        <v>22643386.580400001</v>
      </c>
      <c r="AC22" s="4">
        <f t="shared" si="10"/>
        <v>56858778.080399998</v>
      </c>
      <c r="AD22" s="4">
        <f t="shared" si="11"/>
        <v>113884430.5804</v>
      </c>
    </row>
    <row r="23" spans="1:30">
      <c r="A23" s="33" t="s">
        <v>98</v>
      </c>
      <c r="B23" s="26" t="s">
        <v>44</v>
      </c>
      <c r="C23" s="8">
        <f t="shared" si="14"/>
        <v>22</v>
      </c>
      <c r="E23" s="6">
        <f t="shared" si="0"/>
        <v>99087977</v>
      </c>
      <c r="F23" s="6">
        <f t="shared" si="1"/>
        <v>5075317.75</v>
      </c>
      <c r="G23" s="7">
        <f t="shared" si="12"/>
        <v>5.1220318586179231E-2</v>
      </c>
      <c r="H23" s="5">
        <v>2</v>
      </c>
      <c r="I23" s="5">
        <v>9</v>
      </c>
      <c r="J23" s="5">
        <v>81</v>
      </c>
      <c r="K23" s="12">
        <f>E23/60</f>
        <v>1651466.2833333334</v>
      </c>
      <c r="L23" s="4">
        <v>87743705</v>
      </c>
      <c r="M23" s="4">
        <v>4479777.05</v>
      </c>
      <c r="N23" s="4">
        <v>11344272</v>
      </c>
      <c r="O23" s="4">
        <v>595540.70000000007</v>
      </c>
      <c r="P23" s="1" t="s">
        <v>99</v>
      </c>
      <c r="Q23" s="1" t="s">
        <v>99</v>
      </c>
      <c r="R23" s="1" t="s">
        <v>99</v>
      </c>
      <c r="S23" s="2">
        <v>87504201</v>
      </c>
      <c r="T23" s="2">
        <f t="shared" si="2"/>
        <v>87504201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1860840.6400000006</v>
      </c>
      <c r="AB23" s="4">
        <f t="shared" si="9"/>
        <v>14742277.650000002</v>
      </c>
      <c r="AC23" s="4">
        <f t="shared" si="10"/>
        <v>44468670.75</v>
      </c>
      <c r="AD23" s="4">
        <f t="shared" si="11"/>
        <v>94012659.25</v>
      </c>
    </row>
    <row r="24" spans="1:30">
      <c r="A24" s="33" t="s">
        <v>98</v>
      </c>
      <c r="B24" s="26" t="s">
        <v>45</v>
      </c>
      <c r="C24" s="8">
        <f t="shared" si="14"/>
        <v>23</v>
      </c>
      <c r="E24" s="6">
        <f t="shared" si="0"/>
        <v>47002329</v>
      </c>
      <c r="F24" s="6">
        <f t="shared" si="1"/>
        <v>7612014.8800000008</v>
      </c>
      <c r="G24" s="7">
        <f t="shared" si="12"/>
        <v>0.1619497382778628</v>
      </c>
      <c r="H24" s="5" t="s">
        <v>102</v>
      </c>
      <c r="I24" s="5">
        <v>13</v>
      </c>
      <c r="J24" s="5">
        <v>105</v>
      </c>
      <c r="K24" s="12">
        <f>E24/60</f>
        <v>783372.15</v>
      </c>
      <c r="L24" s="4">
        <v>34628401</v>
      </c>
      <c r="M24" s="4">
        <v>5582745.4000000004</v>
      </c>
      <c r="N24" s="4">
        <v>12373928</v>
      </c>
      <c r="O24" s="4">
        <v>2029269.48</v>
      </c>
      <c r="P24" s="1" t="s">
        <v>99</v>
      </c>
      <c r="Q24" s="1" t="s">
        <v>99</v>
      </c>
      <c r="R24" s="1" t="s">
        <v>99</v>
      </c>
      <c r="S24" s="2">
        <v>12227523</v>
      </c>
      <c r="T24" s="2">
        <f t="shared" si="2"/>
        <v>12227523</v>
      </c>
      <c r="U24" s="9" t="e">
        <f t="shared" si="3"/>
        <v>#VALUE!</v>
      </c>
      <c r="V24" s="9">
        <f t="shared" si="4"/>
        <v>87670398</v>
      </c>
      <c r="W24" s="9" t="str">
        <f t="shared" si="5"/>
        <v/>
      </c>
      <c r="X24" s="9">
        <f t="shared" si="13"/>
        <v>0</v>
      </c>
      <c r="Y24" s="9">
        <f t="shared" si="6"/>
        <v>87670398</v>
      </c>
      <c r="Z24" s="10">
        <f t="shared" si="7"/>
        <v>1.8652351886648</v>
      </c>
      <c r="AA24" s="4">
        <f t="shared" si="8"/>
        <v>0</v>
      </c>
      <c r="AB24" s="4">
        <f t="shared" si="9"/>
        <v>1788450.92</v>
      </c>
      <c r="AC24" s="4">
        <f t="shared" si="10"/>
        <v>15889149.619999999</v>
      </c>
      <c r="AD24" s="4">
        <f t="shared" si="11"/>
        <v>39390314.119999997</v>
      </c>
    </row>
    <row r="25" spans="1:30">
      <c r="A25" s="33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175632542</v>
      </c>
      <c r="F25" s="6">
        <f t="shared" si="1"/>
        <v>79035729.900000006</v>
      </c>
      <c r="G25" s="7">
        <f t="shared" si="12"/>
        <v>0.45000618336435627</v>
      </c>
      <c r="H25" s="5" t="s">
        <v>102</v>
      </c>
      <c r="I25" s="5">
        <v>11</v>
      </c>
      <c r="J25" s="5">
        <v>165</v>
      </c>
      <c r="K25" s="12">
        <f>E25/60</f>
        <v>2927209.0333333332</v>
      </c>
      <c r="L25" s="4">
        <v>76693597</v>
      </c>
      <c r="M25" s="4">
        <v>34517190.5</v>
      </c>
      <c r="N25" s="4">
        <v>98938945</v>
      </c>
      <c r="O25" s="4">
        <v>44518539.399999999</v>
      </c>
      <c r="P25" s="2">
        <v>76602962</v>
      </c>
      <c r="Q25" s="22">
        <v>87670398</v>
      </c>
      <c r="R25" s="1" t="s">
        <v>99</v>
      </c>
      <c r="S25" s="2">
        <v>98838405</v>
      </c>
      <c r="T25" s="2">
        <f t="shared" si="2"/>
        <v>263111765</v>
      </c>
      <c r="U25" s="9">
        <f t="shared" si="3"/>
        <v>38301481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38301481</v>
      </c>
      <c r="Z25" s="10">
        <f t="shared" si="7"/>
        <v>0.21807735949070303</v>
      </c>
      <c r="AA25" s="4">
        <f t="shared" si="8"/>
        <v>0</v>
      </c>
      <c r="AB25" s="4">
        <f t="shared" si="9"/>
        <v>0</v>
      </c>
      <c r="AC25" s="4">
        <f t="shared" si="10"/>
        <v>8780541.099999994</v>
      </c>
      <c r="AD25" s="4">
        <f t="shared" si="11"/>
        <v>96596812.099999994</v>
      </c>
    </row>
    <row r="26" spans="1:30">
      <c r="A26" s="33" t="s">
        <v>98</v>
      </c>
      <c r="B26" s="26" t="s">
        <v>49</v>
      </c>
      <c r="C26" s="8">
        <f t="shared" si="14"/>
        <v>25</v>
      </c>
      <c r="E26" s="6">
        <f t="shared" si="0"/>
        <v>69567974</v>
      </c>
      <c r="F26" s="6">
        <f t="shared" si="1"/>
        <v>69301535</v>
      </c>
      <c r="G26" s="7">
        <f t="shared" si="12"/>
        <v>0.99617009113992594</v>
      </c>
      <c r="H26" s="5" t="s">
        <v>101</v>
      </c>
      <c r="I26" s="5">
        <v>9</v>
      </c>
      <c r="J26" s="5">
        <v>213</v>
      </c>
      <c r="K26" s="12">
        <v>0</v>
      </c>
      <c r="L26" s="4">
        <v>45895672</v>
      </c>
      <c r="M26" s="4">
        <v>45743493</v>
      </c>
      <c r="N26" s="4">
        <v>23672302</v>
      </c>
      <c r="O26" s="4">
        <v>23558042</v>
      </c>
      <c r="P26" s="2">
        <v>45885744</v>
      </c>
      <c r="Q26" s="2" t="s">
        <v>99</v>
      </c>
      <c r="R26" s="2">
        <v>23343687</v>
      </c>
      <c r="S26" s="2">
        <v>23607712</v>
      </c>
      <c r="T26" s="2">
        <f t="shared" si="2"/>
        <v>92837143</v>
      </c>
      <c r="U26" s="9">
        <f t="shared" si="3"/>
        <v>22942872</v>
      </c>
      <c r="V26" s="9" t="str">
        <f t="shared" si="4"/>
        <v/>
      </c>
      <c r="W26" s="9">
        <f t="shared" si="5"/>
        <v>23343687</v>
      </c>
      <c r="X26" s="9">
        <f t="shared" si="13"/>
        <v>0</v>
      </c>
      <c r="Y26" s="9">
        <f t="shared" si="6"/>
        <v>46286559</v>
      </c>
      <c r="Z26" s="10">
        <f t="shared" si="7"/>
        <v>0.66534292058009337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266439</v>
      </c>
    </row>
    <row r="27" spans="1:30">
      <c r="A27" s="33" t="s">
        <v>98</v>
      </c>
      <c r="B27" s="26" t="s">
        <v>50</v>
      </c>
      <c r="C27" s="8">
        <f t="shared" si="14"/>
        <v>26</v>
      </c>
      <c r="E27" s="6">
        <f t="shared" si="0"/>
        <v>153177478</v>
      </c>
      <c r="F27" s="6">
        <f t="shared" si="1"/>
        <v>153659.91440000001</v>
      </c>
      <c r="G27" s="7">
        <f t="shared" si="12"/>
        <v>1.003149525676353E-3</v>
      </c>
      <c r="H27" s="5" t="s">
        <v>102</v>
      </c>
      <c r="I27" s="5">
        <v>8</v>
      </c>
      <c r="J27" s="5">
        <v>36</v>
      </c>
      <c r="K27" s="12">
        <f>E27/60</f>
        <v>2552957.9666666668</v>
      </c>
      <c r="L27" s="4">
        <v>65605482</v>
      </c>
      <c r="M27" s="4">
        <v>78702.568719999996</v>
      </c>
      <c r="N27" s="4">
        <v>87571996</v>
      </c>
      <c r="O27" s="4">
        <v>74957.345679999999</v>
      </c>
      <c r="P27" s="1" t="s">
        <v>99</v>
      </c>
      <c r="Q27" s="1" t="s">
        <v>99</v>
      </c>
      <c r="R27" s="1" t="s">
        <v>99</v>
      </c>
      <c r="S27" s="2">
        <v>87612102</v>
      </c>
      <c r="T27" s="2">
        <f t="shared" si="2"/>
        <v>87612102</v>
      </c>
      <c r="U27" s="9" t="e">
        <f t="shared" si="3"/>
        <v>#VALUE!</v>
      </c>
      <c r="V27" s="9">
        <f t="shared" si="4"/>
        <v>56676828</v>
      </c>
      <c r="W27" s="9" t="str">
        <f t="shared" si="5"/>
        <v/>
      </c>
      <c r="X27" s="9">
        <f t="shared" si="13"/>
        <v>0</v>
      </c>
      <c r="Y27" s="9">
        <f t="shared" si="6"/>
        <v>56676828</v>
      </c>
      <c r="Z27" s="10">
        <f t="shared" si="7"/>
        <v>0.37000758035721154</v>
      </c>
      <c r="AA27" s="4">
        <f t="shared" si="8"/>
        <v>10568763.545600001</v>
      </c>
      <c r="AB27" s="4">
        <f t="shared" si="9"/>
        <v>30481835.685600001</v>
      </c>
      <c r="AC27" s="4">
        <f t="shared" si="10"/>
        <v>76435079.085600004</v>
      </c>
      <c r="AD27" s="4">
        <f t="shared" si="11"/>
        <v>153023818.08559999</v>
      </c>
    </row>
    <row r="28" spans="1:30">
      <c r="A28" s="33" t="s">
        <v>98</v>
      </c>
      <c r="B28" s="26" t="s">
        <v>51</v>
      </c>
      <c r="C28" s="8">
        <f t="shared" si="14"/>
        <v>27</v>
      </c>
      <c r="E28" s="6">
        <f t="shared" si="0"/>
        <v>91484135</v>
      </c>
      <c r="F28" s="6">
        <f t="shared" si="1"/>
        <v>4668035.0999999996</v>
      </c>
      <c r="G28" s="7">
        <f t="shared" si="12"/>
        <v>5.1025624279007496E-2</v>
      </c>
      <c r="H28" s="5">
        <v>1</v>
      </c>
      <c r="I28" s="5">
        <v>2</v>
      </c>
      <c r="J28" s="5">
        <v>86</v>
      </c>
      <c r="K28" s="12">
        <f>E28/60</f>
        <v>1524735.5833333333</v>
      </c>
      <c r="L28" s="4">
        <v>56805334</v>
      </c>
      <c r="M28" s="4">
        <v>2913636.6</v>
      </c>
      <c r="N28" s="4">
        <v>34678801</v>
      </c>
      <c r="O28" s="4">
        <v>1754398.5</v>
      </c>
      <c r="P28" s="1" t="s">
        <v>99</v>
      </c>
      <c r="Q28" s="22">
        <v>56676828</v>
      </c>
      <c r="R28" s="2">
        <v>67832437</v>
      </c>
      <c r="S28" s="2">
        <v>34404092</v>
      </c>
      <c r="T28" s="2">
        <f t="shared" si="2"/>
        <v>158913357</v>
      </c>
      <c r="U28" s="9" t="e">
        <f t="shared" si="3"/>
        <v>#VALUE!</v>
      </c>
      <c r="V28" s="9" t="str">
        <f t="shared" si="4"/>
        <v/>
      </c>
      <c r="W28" s="9">
        <f t="shared" si="5"/>
        <v>67832437</v>
      </c>
      <c r="X28" s="9">
        <f t="shared" si="13"/>
        <v>0</v>
      </c>
      <c r="Y28" s="9">
        <f t="shared" si="6"/>
        <v>67832437</v>
      </c>
      <c r="Z28" s="10">
        <f t="shared" si="7"/>
        <v>0.74146667069650929</v>
      </c>
      <c r="AA28" s="4">
        <f t="shared" si="8"/>
        <v>1735854.3500000006</v>
      </c>
      <c r="AB28" s="4">
        <f t="shared" si="9"/>
        <v>13628791.9</v>
      </c>
      <c r="AC28" s="4">
        <f t="shared" si="10"/>
        <v>41074032.399999999</v>
      </c>
      <c r="AD28" s="4">
        <f t="shared" si="11"/>
        <v>86816099.900000006</v>
      </c>
    </row>
    <row r="29" spans="1:30">
      <c r="A29" s="33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131016592</v>
      </c>
      <c r="F29" s="6">
        <f t="shared" si="1"/>
        <v>21067388.280000001</v>
      </c>
      <c r="G29" s="7">
        <f t="shared" si="12"/>
        <v>0.16079939157629747</v>
      </c>
      <c r="H29" s="5" t="s">
        <v>102</v>
      </c>
      <c r="I29" s="5">
        <v>16</v>
      </c>
      <c r="J29" s="5">
        <v>116</v>
      </c>
      <c r="K29" s="12">
        <f>E29/60</f>
        <v>2183609.8666666667</v>
      </c>
      <c r="L29" s="4">
        <v>54345888</v>
      </c>
      <c r="M29" s="4">
        <v>8714697.6799999997</v>
      </c>
      <c r="N29" s="4">
        <v>76670704</v>
      </c>
      <c r="O29" s="4">
        <v>12352690.6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5135930.120000001</v>
      </c>
      <c r="AC29" s="4">
        <f t="shared" si="10"/>
        <v>44440907.719999999</v>
      </c>
      <c r="AD29" s="4">
        <f t="shared" si="11"/>
        <v>109949203.72</v>
      </c>
    </row>
    <row r="30" spans="1:30">
      <c r="A30" s="33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113443416</v>
      </c>
      <c r="F30" s="6">
        <f t="shared" si="1"/>
        <v>51176957.799999997</v>
      </c>
      <c r="G30" s="7">
        <f t="shared" si="12"/>
        <v>0.4511232084196054</v>
      </c>
      <c r="H30" s="5">
        <v>3</v>
      </c>
      <c r="I30" s="5">
        <v>10</v>
      </c>
      <c r="J30" s="5">
        <v>139</v>
      </c>
      <c r="K30" s="12">
        <f>E30/60</f>
        <v>1890723.6</v>
      </c>
      <c r="L30" s="4">
        <v>67734076</v>
      </c>
      <c r="M30" s="4">
        <v>30567252.350000001</v>
      </c>
      <c r="N30" s="4">
        <v>45709340</v>
      </c>
      <c r="O30" s="4">
        <v>20609705.449999999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5544750.200000003</v>
      </c>
      <c r="AD30" s="4">
        <f t="shared" si="11"/>
        <v>62266458.200000003</v>
      </c>
    </row>
    <row r="31" spans="1:30">
      <c r="A31" s="33" t="s">
        <v>98</v>
      </c>
      <c r="B31" s="26" t="s">
        <v>54</v>
      </c>
      <c r="C31" s="8">
        <f t="shared" si="14"/>
        <v>30</v>
      </c>
      <c r="E31" s="6">
        <f t="shared" si="0"/>
        <v>108817734</v>
      </c>
      <c r="F31" s="6">
        <f t="shared" si="1"/>
        <v>108760872</v>
      </c>
      <c r="G31" s="7">
        <f t="shared" si="12"/>
        <v>0.99947745649619946</v>
      </c>
      <c r="H31" s="5">
        <v>3</v>
      </c>
      <c r="I31" s="5">
        <v>17</v>
      </c>
      <c r="J31" s="5">
        <v>211</v>
      </c>
      <c r="K31" s="12">
        <v>0</v>
      </c>
      <c r="L31" s="4">
        <v>43299128</v>
      </c>
      <c r="M31" s="4">
        <v>43310617</v>
      </c>
      <c r="N31" s="4">
        <v>65518606</v>
      </c>
      <c r="O31" s="4">
        <v>65450255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56862</v>
      </c>
    </row>
    <row r="32" spans="1:30">
      <c r="A32" s="33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135761018</v>
      </c>
      <c r="F32" s="6">
        <f t="shared" si="1"/>
        <v>80319.219680000009</v>
      </c>
      <c r="G32" s="7">
        <f t="shared" si="12"/>
        <v>5.916221081960361E-4</v>
      </c>
      <c r="H32" s="5">
        <v>3</v>
      </c>
      <c r="I32" s="5">
        <v>9</v>
      </c>
      <c r="J32" s="5">
        <v>61</v>
      </c>
      <c r="K32" s="12">
        <f>E32/60</f>
        <v>2262683.6333333333</v>
      </c>
      <c r="L32" s="4">
        <v>78973893</v>
      </c>
      <c r="M32" s="4">
        <v>81381.098720000009</v>
      </c>
      <c r="N32" s="4">
        <v>56787125</v>
      </c>
      <c r="O32" s="4">
        <v>-1061.8790399999998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9422952.0403200015</v>
      </c>
      <c r="AB32" s="4">
        <f t="shared" si="9"/>
        <v>27071884.380320001</v>
      </c>
      <c r="AC32" s="4">
        <f t="shared" si="10"/>
        <v>67800189.780320004</v>
      </c>
      <c r="AD32" s="4">
        <f t="shared" si="11"/>
        <v>135680698.78031999</v>
      </c>
    </row>
    <row r="33" spans="1:30">
      <c r="A33" s="33" t="s">
        <v>98</v>
      </c>
      <c r="B33" s="26" t="s">
        <v>56</v>
      </c>
      <c r="C33" s="8">
        <f t="shared" si="14"/>
        <v>32</v>
      </c>
      <c r="E33" s="6">
        <f t="shared" si="0"/>
        <v>86630073</v>
      </c>
      <c r="F33" s="6">
        <f t="shared" si="1"/>
        <v>4459062.7</v>
      </c>
      <c r="G33" s="7">
        <f t="shared" si="12"/>
        <v>5.1472456914586698E-2</v>
      </c>
      <c r="H33" s="5">
        <v>3</v>
      </c>
      <c r="I33" s="5">
        <v>7</v>
      </c>
      <c r="J33" s="5">
        <v>104</v>
      </c>
      <c r="K33" s="12">
        <f>E33/60</f>
        <v>1443834.55</v>
      </c>
      <c r="L33" s="4">
        <v>32265629</v>
      </c>
      <c r="M33" s="4">
        <v>1641129.8</v>
      </c>
      <c r="N33" s="4">
        <v>54364444</v>
      </c>
      <c r="O33" s="4">
        <v>2817932.9000000004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1605042.4100000001</v>
      </c>
      <c r="AB33" s="4">
        <f t="shared" si="9"/>
        <v>12866951.900000002</v>
      </c>
      <c r="AC33" s="4">
        <f t="shared" si="10"/>
        <v>38855973.799999997</v>
      </c>
      <c r="AD33" s="4">
        <f t="shared" si="11"/>
        <v>82171010.299999997</v>
      </c>
    </row>
    <row r="34" spans="1:30">
      <c r="A34" s="33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157353280</v>
      </c>
      <c r="F34" s="6">
        <f t="shared" ref="F34:F51" si="16">M34+O34</f>
        <v>25229243.880000003</v>
      </c>
      <c r="G34" s="7">
        <f t="shared" si="12"/>
        <v>0.16033503642250102</v>
      </c>
      <c r="H34" s="5">
        <v>3</v>
      </c>
      <c r="I34" s="5">
        <v>14</v>
      </c>
      <c r="J34" s="5">
        <v>113</v>
      </c>
      <c r="K34" s="12">
        <f>E34/60</f>
        <v>2622554.6666666665</v>
      </c>
      <c r="L34" s="4">
        <v>89115496</v>
      </c>
      <c r="M34" s="4">
        <v>14318885.200000001</v>
      </c>
      <c r="N34" s="4">
        <v>68237784</v>
      </c>
      <c r="O34" s="4">
        <v>10910358.68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51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51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6241412.1199999973</v>
      </c>
      <c r="AC34" s="4">
        <f t="shared" ref="AC34:AC51" si="25">IF(E34*$AC$1-F34&gt;0,E34*$AC$1-F34,0)</f>
        <v>53447396.119999997</v>
      </c>
      <c r="AD34" s="4">
        <f t="shared" ref="AD34:AD51" si="26">IF(E34*$AD$1-F34&gt;0,E34*$AD$1-F34,0)</f>
        <v>132124036.12</v>
      </c>
    </row>
    <row r="35" spans="1:30">
      <c r="A35" s="33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64194752</v>
      </c>
      <c r="F35" s="6">
        <f t="shared" si="16"/>
        <v>28956541.400000002</v>
      </c>
      <c r="G35" s="7">
        <f t="shared" si="12"/>
        <v>0.45107334319166781</v>
      </c>
      <c r="H35" s="5" t="s">
        <v>101</v>
      </c>
      <c r="I35" s="5">
        <v>14</v>
      </c>
      <c r="J35" s="5">
        <v>163</v>
      </c>
      <c r="K35" s="12">
        <f>E35/60</f>
        <v>1069912.5333333334</v>
      </c>
      <c r="L35" s="4">
        <v>21039867</v>
      </c>
      <c r="M35" s="4">
        <v>9502123.25</v>
      </c>
      <c r="N35" s="4">
        <v>43154885</v>
      </c>
      <c r="O35" s="4">
        <v>19454418.150000002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3140834.5999999978</v>
      </c>
      <c r="AD35" s="4">
        <f t="shared" si="26"/>
        <v>35238210.599999994</v>
      </c>
    </row>
    <row r="36" spans="1:30">
      <c r="A36" s="33" t="s">
        <v>98</v>
      </c>
      <c r="B36" s="26" t="s">
        <v>59</v>
      </c>
      <c r="C36" s="8">
        <f t="shared" si="14"/>
        <v>35</v>
      </c>
      <c r="E36" s="6">
        <f t="shared" si="15"/>
        <v>169629878</v>
      </c>
      <c r="F36" s="6">
        <f t="shared" si="16"/>
        <v>169167324</v>
      </c>
      <c r="G36" s="7">
        <f t="shared" si="12"/>
        <v>0.99727315726773091</v>
      </c>
      <c r="H36" s="5" t="s">
        <v>102</v>
      </c>
      <c r="I36" s="5">
        <v>14</v>
      </c>
      <c r="J36" s="5">
        <v>205</v>
      </c>
      <c r="K36" s="12">
        <v>0</v>
      </c>
      <c r="L36" s="4">
        <v>90335343</v>
      </c>
      <c r="M36" s="4">
        <v>90155239</v>
      </c>
      <c r="N36" s="4">
        <v>79294535</v>
      </c>
      <c r="O36" s="4">
        <v>79012085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11084154</v>
      </c>
      <c r="W36" s="9" t="str">
        <f t="shared" si="20"/>
        <v/>
      </c>
      <c r="X36" s="9" t="e">
        <f t="shared" si="13"/>
        <v>#VALUE!</v>
      </c>
      <c r="Y36" s="9">
        <f t="shared" si="21"/>
        <v>11084154</v>
      </c>
      <c r="Z36" s="10">
        <f t="shared" si="22"/>
        <v>6.5343170263908346E-2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462554</v>
      </c>
    </row>
    <row r="37" spans="1:30">
      <c r="A37" s="33" t="s">
        <v>98</v>
      </c>
      <c r="B37" s="26" t="s">
        <v>60</v>
      </c>
      <c r="C37" s="8">
        <f t="shared" si="14"/>
        <v>36</v>
      </c>
      <c r="E37" s="6">
        <f t="shared" si="15"/>
        <v>43305367</v>
      </c>
      <c r="F37" s="6">
        <f t="shared" si="16"/>
        <v>61834.8024</v>
      </c>
      <c r="G37" s="7">
        <f t="shared" si="12"/>
        <v>1.4278784982932947E-3</v>
      </c>
      <c r="H37" s="5" t="s">
        <v>101</v>
      </c>
      <c r="I37" s="5">
        <v>11</v>
      </c>
      <c r="J37" s="5">
        <v>50</v>
      </c>
      <c r="K37" s="12">
        <f>E37/60</f>
        <v>721756.1166666667</v>
      </c>
      <c r="L37" s="4">
        <v>11031688</v>
      </c>
      <c r="M37" s="4">
        <v>18381.012320000002</v>
      </c>
      <c r="N37" s="4">
        <v>32273679</v>
      </c>
      <c r="O37" s="4">
        <v>43453.790079999999</v>
      </c>
      <c r="P37" s="2">
        <v>11146290</v>
      </c>
      <c r="Q37" s="22">
        <v>11084154</v>
      </c>
      <c r="R37" s="1" t="s">
        <v>99</v>
      </c>
      <c r="S37" s="2">
        <v>32085491</v>
      </c>
      <c r="T37" s="2">
        <f t="shared" si="17"/>
        <v>54315935</v>
      </c>
      <c r="U37" s="9">
        <f t="shared" si="18"/>
        <v>5573145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5573145</v>
      </c>
      <c r="Z37" s="10">
        <f t="shared" si="22"/>
        <v>0.12869409466036855</v>
      </c>
      <c r="AA37" s="4">
        <f t="shared" si="23"/>
        <v>2969540.8876000005</v>
      </c>
      <c r="AB37" s="4">
        <f t="shared" si="24"/>
        <v>8599238.5976</v>
      </c>
      <c r="AC37" s="4">
        <f t="shared" si="25"/>
        <v>21590848.6976</v>
      </c>
      <c r="AD37" s="4">
        <f t="shared" si="26"/>
        <v>43243532.1976</v>
      </c>
    </row>
    <row r="38" spans="1:30">
      <c r="A38" s="33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101532463</v>
      </c>
      <c r="F38" s="6">
        <f t="shared" si="16"/>
        <v>5181685.1500000004</v>
      </c>
      <c r="G38" s="7">
        <f t="shared" si="12"/>
        <v>5.1034762645322612E-2</v>
      </c>
      <c r="H38" s="5" t="s">
        <v>101</v>
      </c>
      <c r="I38" s="5">
        <v>11</v>
      </c>
      <c r="J38" s="5">
        <v>94</v>
      </c>
      <c r="K38" s="12">
        <f>E38/60</f>
        <v>1692207.7166666666</v>
      </c>
      <c r="L38" s="4">
        <v>12390811</v>
      </c>
      <c r="M38" s="4">
        <v>686927.9</v>
      </c>
      <c r="N38" s="4">
        <v>89141652</v>
      </c>
      <c r="O38" s="4">
        <v>4494757.25</v>
      </c>
      <c r="P38" s="1" t="s">
        <v>99</v>
      </c>
      <c r="Q38" s="2" t="s">
        <v>99</v>
      </c>
      <c r="R38" s="2">
        <v>87679909</v>
      </c>
      <c r="S38" s="2">
        <v>88875328</v>
      </c>
      <c r="T38" s="2">
        <f t="shared" si="17"/>
        <v>176555237</v>
      </c>
      <c r="U38" s="9" t="e">
        <f t="shared" si="18"/>
        <v>#VALUE!</v>
      </c>
      <c r="V38" s="9">
        <f t="shared" si="19"/>
        <v>23470900</v>
      </c>
      <c r="W38" s="9">
        <f t="shared" si="20"/>
        <v>87679909</v>
      </c>
      <c r="X38" s="9">
        <f t="shared" si="13"/>
        <v>0</v>
      </c>
      <c r="Y38" s="9">
        <f t="shared" si="21"/>
        <v>111150809</v>
      </c>
      <c r="Z38" s="10">
        <f t="shared" si="22"/>
        <v>1.0947317312690426</v>
      </c>
      <c r="AA38" s="4">
        <f t="shared" si="23"/>
        <v>1925587.2600000007</v>
      </c>
      <c r="AB38" s="4">
        <f t="shared" si="24"/>
        <v>15124807.450000001</v>
      </c>
      <c r="AC38" s="4">
        <f t="shared" si="25"/>
        <v>45584546.350000001</v>
      </c>
      <c r="AD38" s="4">
        <f t="shared" si="26"/>
        <v>96350777.849999994</v>
      </c>
    </row>
    <row r="39" spans="1:30">
      <c r="A39" s="33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119839099</v>
      </c>
      <c r="F39" s="6">
        <f t="shared" si="16"/>
        <v>19286005.52</v>
      </c>
      <c r="G39" s="7">
        <f t="shared" si="12"/>
        <v>0.16093249766505671</v>
      </c>
      <c r="H39" s="5">
        <v>3</v>
      </c>
      <c r="I39" s="5">
        <v>12</v>
      </c>
      <c r="J39" s="5">
        <v>109</v>
      </c>
      <c r="K39" s="12">
        <f>E39/60</f>
        <v>1997318.3166666667</v>
      </c>
      <c r="L39" s="4">
        <v>98723640</v>
      </c>
      <c r="M39" s="4">
        <v>15817601.120000001</v>
      </c>
      <c r="N39" s="4">
        <v>21115459</v>
      </c>
      <c r="O39" s="4">
        <v>3468404.4</v>
      </c>
      <c r="P39" s="1" t="s">
        <v>99</v>
      </c>
      <c r="Q39" s="22">
        <v>23470900</v>
      </c>
      <c r="R39" s="1" t="s">
        <v>99</v>
      </c>
      <c r="S39" s="2">
        <v>21136939</v>
      </c>
      <c r="T39" s="2">
        <f t="shared" si="17"/>
        <v>44607839</v>
      </c>
      <c r="U39" s="9" t="e">
        <f t="shared" si="18"/>
        <v>#VALUE!</v>
      </c>
      <c r="V39" s="9">
        <f t="shared" si="19"/>
        <v>98955139</v>
      </c>
      <c r="W39" s="9" t="str">
        <f t="shared" si="20"/>
        <v/>
      </c>
      <c r="X39" s="9">
        <f t="shared" si="13"/>
        <v>0</v>
      </c>
      <c r="Y39" s="9">
        <f t="shared" si="21"/>
        <v>98955139</v>
      </c>
      <c r="Z39" s="10">
        <f t="shared" si="22"/>
        <v>0.82573333599579213</v>
      </c>
      <c r="AA39" s="4">
        <f t="shared" si="23"/>
        <v>0</v>
      </c>
      <c r="AB39" s="4">
        <f t="shared" si="24"/>
        <v>4681814.2800000012</v>
      </c>
      <c r="AC39" s="4">
        <f t="shared" si="25"/>
        <v>40633543.980000004</v>
      </c>
      <c r="AD39" s="4">
        <f t="shared" si="26"/>
        <v>100553093.48</v>
      </c>
    </row>
    <row r="40" spans="1:30">
      <c r="A40" s="33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113700243</v>
      </c>
      <c r="F40" s="6">
        <f t="shared" si="16"/>
        <v>51176546.25</v>
      </c>
      <c r="G40" s="7">
        <f t="shared" si="12"/>
        <v>0.45010058817552395</v>
      </c>
      <c r="H40" s="5" t="s">
        <v>100</v>
      </c>
      <c r="I40" s="5">
        <v>16</v>
      </c>
      <c r="J40" s="5">
        <v>170</v>
      </c>
      <c r="K40" s="12">
        <v>0</v>
      </c>
      <c r="L40" s="4">
        <v>23587970</v>
      </c>
      <c r="M40" s="4">
        <v>10578001.050000001</v>
      </c>
      <c r="N40" s="4">
        <v>90112273</v>
      </c>
      <c r="O40" s="4">
        <v>40598545.200000003</v>
      </c>
      <c r="P40" s="1" t="s">
        <v>99</v>
      </c>
      <c r="Q40" s="2">
        <v>98955139</v>
      </c>
      <c r="R40" s="2">
        <v>23657345</v>
      </c>
      <c r="S40" s="2">
        <v>90274925</v>
      </c>
      <c r="T40" s="2">
        <f t="shared" si="17"/>
        <v>212887409</v>
      </c>
      <c r="U40" s="9" t="e">
        <f t="shared" si="18"/>
        <v>#VALUE!</v>
      </c>
      <c r="V40" s="9" t="str">
        <f t="shared" si="19"/>
        <v/>
      </c>
      <c r="W40" s="9">
        <f t="shared" si="20"/>
        <v>23657345</v>
      </c>
      <c r="X40" s="9">
        <f t="shared" si="13"/>
        <v>0</v>
      </c>
      <c r="Y40" s="9">
        <f t="shared" si="21"/>
        <v>23657345</v>
      </c>
      <c r="Z40" s="10">
        <f t="shared" si="22"/>
        <v>0.20806767317111186</v>
      </c>
      <c r="AA40" s="4">
        <f t="shared" si="23"/>
        <v>0</v>
      </c>
      <c r="AB40" s="4">
        <f t="shared" si="24"/>
        <v>0</v>
      </c>
      <c r="AC40" s="4">
        <f t="shared" si="25"/>
        <v>5673575.25</v>
      </c>
      <c r="AD40" s="4">
        <f t="shared" si="26"/>
        <v>62523696.75</v>
      </c>
    </row>
    <row r="41" spans="1:30">
      <c r="A41" s="33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98656802</v>
      </c>
      <c r="F41" s="6">
        <f t="shared" si="16"/>
        <v>98716898</v>
      </c>
      <c r="G41" s="7">
        <f t="shared" si="12"/>
        <v>1.0006091419829319</v>
      </c>
      <c r="H41" s="5" t="s">
        <v>100</v>
      </c>
      <c r="I41" s="5">
        <v>9</v>
      </c>
      <c r="J41" s="5">
        <v>208</v>
      </c>
      <c r="K41" s="12">
        <v>0</v>
      </c>
      <c r="L41" s="4">
        <v>87764731</v>
      </c>
      <c r="M41" s="4">
        <v>87707449</v>
      </c>
      <c r="N41" s="4">
        <v>10892071</v>
      </c>
      <c r="O41" s="4">
        <v>11009449</v>
      </c>
      <c r="P41" s="2">
        <v>12369222</v>
      </c>
      <c r="Q41" s="2" t="s">
        <v>99</v>
      </c>
      <c r="R41" s="1" t="s">
        <v>99</v>
      </c>
      <c r="S41" s="1" t="s">
        <v>99</v>
      </c>
      <c r="T41" s="2">
        <f t="shared" si="17"/>
        <v>12369222</v>
      </c>
      <c r="U41" s="9">
        <f t="shared" si="18"/>
        <v>6184611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6184611</v>
      </c>
      <c r="Z41" s="10">
        <f t="shared" si="22"/>
        <v>6.26881357861164E-2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0</v>
      </c>
    </row>
    <row r="42" spans="1:30">
      <c r="A42" s="33" t="s">
        <v>98</v>
      </c>
      <c r="B42" s="26" t="s">
        <v>62</v>
      </c>
      <c r="C42" s="8">
        <f t="shared" si="14"/>
        <v>41</v>
      </c>
      <c r="E42" s="6">
        <f t="shared" si="15"/>
        <v>46838052</v>
      </c>
      <c r="F42" s="6">
        <f t="shared" si="16"/>
        <v>89148.085439999995</v>
      </c>
      <c r="G42" s="7">
        <f t="shared" si="12"/>
        <v>1.9033260700082062E-3</v>
      </c>
      <c r="H42" s="5">
        <v>2</v>
      </c>
      <c r="I42" s="5">
        <v>4</v>
      </c>
      <c r="J42" s="5">
        <v>56</v>
      </c>
      <c r="K42" s="12">
        <f>E42/60</f>
        <v>780634.2</v>
      </c>
      <c r="L42" s="4">
        <v>34306330</v>
      </c>
      <c r="M42" s="4">
        <v>33656.431199999999</v>
      </c>
      <c r="N42" s="4">
        <v>12531722</v>
      </c>
      <c r="O42" s="4">
        <v>55491.654240000003</v>
      </c>
      <c r="P42" s="2">
        <v>34560160</v>
      </c>
      <c r="Q42" s="1" t="s">
        <v>99</v>
      </c>
      <c r="R42" s="2">
        <v>65303870</v>
      </c>
      <c r="S42" s="2">
        <v>12292649</v>
      </c>
      <c r="T42" s="2">
        <f t="shared" si="17"/>
        <v>112156679</v>
      </c>
      <c r="U42" s="9">
        <f t="shared" si="18"/>
        <v>17280080</v>
      </c>
      <c r="V42" s="9">
        <f t="shared" si="19"/>
        <v>98550325</v>
      </c>
      <c r="W42" s="9">
        <f t="shared" si="20"/>
        <v>65303870</v>
      </c>
      <c r="X42" s="9">
        <f t="shared" si="13"/>
        <v>0</v>
      </c>
      <c r="Y42" s="9">
        <f t="shared" si="21"/>
        <v>181134275</v>
      </c>
      <c r="Z42" s="10">
        <f t="shared" si="22"/>
        <v>3.8672461228746235</v>
      </c>
      <c r="AA42" s="4">
        <f t="shared" si="23"/>
        <v>3189515.5545600001</v>
      </c>
      <c r="AB42" s="4">
        <f t="shared" si="24"/>
        <v>9278462.3145599999</v>
      </c>
      <c r="AC42" s="4">
        <f t="shared" si="25"/>
        <v>23329877.914560001</v>
      </c>
      <c r="AD42" s="4">
        <f t="shared" si="26"/>
        <v>46748903.914559998</v>
      </c>
    </row>
    <row r="43" spans="1:30">
      <c r="A43" s="33" t="s">
        <v>98</v>
      </c>
      <c r="B43" s="26" t="s">
        <v>63</v>
      </c>
      <c r="C43" s="8">
        <f t="shared" si="14"/>
        <v>42</v>
      </c>
      <c r="E43" s="6">
        <f t="shared" si="15"/>
        <v>175933299</v>
      </c>
      <c r="F43" s="6">
        <f t="shared" si="16"/>
        <v>8904126.1000000015</v>
      </c>
      <c r="G43" s="7">
        <f t="shared" si="12"/>
        <v>5.0610806201047825E-2</v>
      </c>
      <c r="H43" s="5" t="s">
        <v>101</v>
      </c>
      <c r="I43" s="5">
        <v>10</v>
      </c>
      <c r="J43" s="5">
        <v>105</v>
      </c>
      <c r="K43" s="12">
        <f>E43/60</f>
        <v>2932221.65</v>
      </c>
      <c r="L43" s="4">
        <v>76756262</v>
      </c>
      <c r="M43" s="4">
        <v>3910778.5</v>
      </c>
      <c r="N43" s="4">
        <v>99177037</v>
      </c>
      <c r="O43" s="4">
        <v>4993347.6000000006</v>
      </c>
      <c r="P43" s="2">
        <v>76353452</v>
      </c>
      <c r="Q43" s="22">
        <v>98550325</v>
      </c>
      <c r="R43" s="1" t="s">
        <v>99</v>
      </c>
      <c r="S43" s="1" t="s">
        <v>99</v>
      </c>
      <c r="T43" s="2">
        <f t="shared" si="17"/>
        <v>174903777</v>
      </c>
      <c r="U43" s="9">
        <f t="shared" si="18"/>
        <v>38176726</v>
      </c>
      <c r="V43" s="9">
        <f t="shared" si="19"/>
        <v>45722433</v>
      </c>
      <c r="W43" s="9" t="str">
        <f t="shared" si="20"/>
        <v/>
      </c>
      <c r="X43" s="9" t="e">
        <f t="shared" si="13"/>
        <v>#VALUE!</v>
      </c>
      <c r="Y43" s="9">
        <f t="shared" si="21"/>
        <v>83899159</v>
      </c>
      <c r="Z43" s="10">
        <f t="shared" si="22"/>
        <v>0.47688049662503063</v>
      </c>
      <c r="AA43" s="4">
        <f t="shared" si="23"/>
        <v>3411204.83</v>
      </c>
      <c r="AB43" s="4">
        <f t="shared" si="24"/>
        <v>26282533.700000003</v>
      </c>
      <c r="AC43" s="4">
        <f t="shared" si="25"/>
        <v>79062523.400000006</v>
      </c>
      <c r="AD43" s="4">
        <f t="shared" si="26"/>
        <v>167029172.90000001</v>
      </c>
    </row>
    <row r="44" spans="1:30">
      <c r="A44" s="33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69638963</v>
      </c>
      <c r="F44" s="6">
        <f t="shared" si="16"/>
        <v>11112008.4</v>
      </c>
      <c r="G44" s="7">
        <f t="shared" si="12"/>
        <v>0.15956596596649494</v>
      </c>
      <c r="H44" s="5" t="s">
        <v>100</v>
      </c>
      <c r="I44" s="5">
        <v>9</v>
      </c>
      <c r="J44" s="5">
        <v>136</v>
      </c>
      <c r="K44" s="12">
        <f>E44/60</f>
        <v>1160649.3833333333</v>
      </c>
      <c r="L44" s="4">
        <v>45746618</v>
      </c>
      <c r="M44" s="4">
        <v>7346126.1600000001</v>
      </c>
      <c r="N44" s="4">
        <v>23892345</v>
      </c>
      <c r="O44" s="4">
        <v>3765882.24</v>
      </c>
      <c r="P44" s="2">
        <v>45633088</v>
      </c>
      <c r="Q44" s="2">
        <v>45722433</v>
      </c>
      <c r="R44" s="2">
        <v>23552288</v>
      </c>
      <c r="S44" s="1" t="s">
        <v>99</v>
      </c>
      <c r="T44" s="2">
        <f t="shared" si="17"/>
        <v>114907809</v>
      </c>
      <c r="U44" s="9">
        <f t="shared" si="18"/>
        <v>22816544</v>
      </c>
      <c r="V44" s="9" t="str">
        <f t="shared" si="19"/>
        <v/>
      </c>
      <c r="W44" s="9">
        <f t="shared" si="20"/>
        <v>23552288</v>
      </c>
      <c r="X44" s="9" t="e">
        <f t="shared" si="13"/>
        <v>#VALUE!</v>
      </c>
      <c r="Y44" s="9">
        <f t="shared" si="21"/>
        <v>46368832</v>
      </c>
      <c r="Z44" s="10">
        <f t="shared" si="22"/>
        <v>0.66584610112588838</v>
      </c>
      <c r="AA44" s="4">
        <f t="shared" si="23"/>
        <v>0</v>
      </c>
      <c r="AB44" s="4">
        <f t="shared" si="24"/>
        <v>2815784.2000000011</v>
      </c>
      <c r="AC44" s="4">
        <f t="shared" si="25"/>
        <v>23707473.100000001</v>
      </c>
      <c r="AD44" s="4">
        <f t="shared" si="26"/>
        <v>58526954.600000001</v>
      </c>
    </row>
    <row r="45" spans="1:30">
      <c r="A45" s="33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153183888</v>
      </c>
      <c r="F45" s="6">
        <f t="shared" si="16"/>
        <v>68982915.5</v>
      </c>
      <c r="G45" s="7">
        <f t="shared" si="12"/>
        <v>0.45032748809718159</v>
      </c>
      <c r="H45" s="5" t="s">
        <v>101</v>
      </c>
      <c r="I45" s="5">
        <v>11</v>
      </c>
      <c r="J45" s="5">
        <v>152</v>
      </c>
      <c r="K45" s="12">
        <v>0</v>
      </c>
      <c r="L45" s="4">
        <v>65522497</v>
      </c>
      <c r="M45" s="4">
        <v>29468139.050000001</v>
      </c>
      <c r="N45" s="4">
        <v>87661391</v>
      </c>
      <c r="O45" s="4">
        <v>39514776.450000003</v>
      </c>
      <c r="P45" s="2">
        <v>65300016</v>
      </c>
      <c r="Q45" s="2" t="s">
        <v>99</v>
      </c>
      <c r="R45" s="1" t="s">
        <v>99</v>
      </c>
      <c r="S45" s="2">
        <v>87633815</v>
      </c>
      <c r="T45" s="2">
        <f t="shared" si="17"/>
        <v>152933831</v>
      </c>
      <c r="U45" s="9">
        <f t="shared" si="18"/>
        <v>32650008</v>
      </c>
      <c r="V45" s="9">
        <f t="shared" si="19"/>
        <v>34581119</v>
      </c>
      <c r="W45" s="9" t="str">
        <f t="shared" si="20"/>
        <v/>
      </c>
      <c r="X45" s="9">
        <f t="shared" si="13"/>
        <v>0</v>
      </c>
      <c r="Y45" s="9">
        <f t="shared" si="21"/>
        <v>67231127</v>
      </c>
      <c r="Z45" s="10">
        <f t="shared" si="22"/>
        <v>0.43889163460846481</v>
      </c>
      <c r="AA45" s="4">
        <f t="shared" si="23"/>
        <v>0</v>
      </c>
      <c r="AB45" s="4">
        <f t="shared" si="24"/>
        <v>0</v>
      </c>
      <c r="AC45" s="4">
        <f t="shared" si="25"/>
        <v>7609028.5</v>
      </c>
      <c r="AD45" s="4">
        <f t="shared" si="26"/>
        <v>84200972.5</v>
      </c>
    </row>
    <row r="46" spans="1:30">
      <c r="A46" s="33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91328102</v>
      </c>
      <c r="F46" s="6">
        <f t="shared" si="16"/>
        <v>91512678</v>
      </c>
      <c r="G46" s="7">
        <f t="shared" si="12"/>
        <v>1.0020210208682536</v>
      </c>
      <c r="H46" s="5">
        <v>3</v>
      </c>
      <c r="I46" s="5">
        <v>13</v>
      </c>
      <c r="J46" s="5">
        <v>229</v>
      </c>
      <c r="K46" s="12">
        <v>0</v>
      </c>
      <c r="L46" s="4">
        <v>56658488</v>
      </c>
      <c r="M46" s="4">
        <v>56870470</v>
      </c>
      <c r="N46" s="4">
        <v>34669614</v>
      </c>
      <c r="O46" s="4">
        <v>34642208</v>
      </c>
      <c r="P46" s="2">
        <v>56911205</v>
      </c>
      <c r="Q46" s="22">
        <v>34581119</v>
      </c>
      <c r="R46" s="1" t="s">
        <v>99</v>
      </c>
      <c r="S46" s="1" t="s">
        <v>99</v>
      </c>
      <c r="T46" s="2">
        <f t="shared" si="17"/>
        <v>91492324</v>
      </c>
      <c r="U46" s="9">
        <f t="shared" si="18"/>
        <v>28455602.5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28455602.5</v>
      </c>
      <c r="Z46" s="10">
        <f t="shared" si="22"/>
        <v>0.3115755378339079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s="33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131025865</v>
      </c>
      <c r="F47" s="6">
        <f t="shared" si="16"/>
        <v>176889.14464000001</v>
      </c>
      <c r="G47" s="7">
        <f t="shared" si="12"/>
        <v>1.3500322599663815E-3</v>
      </c>
      <c r="H47" s="5">
        <v>1</v>
      </c>
      <c r="I47" s="5">
        <v>2</v>
      </c>
      <c r="J47" s="5">
        <v>69</v>
      </c>
      <c r="K47" s="12">
        <f>E47/60</f>
        <v>2183764.4166666665</v>
      </c>
      <c r="L47" s="4">
        <v>54561337</v>
      </c>
      <c r="M47" s="4">
        <v>102010.68784</v>
      </c>
      <c r="N47" s="4">
        <v>76464528</v>
      </c>
      <c r="O47" s="4">
        <v>74878.4568</v>
      </c>
      <c r="P47" s="1" t="s">
        <v>99</v>
      </c>
      <c r="Q47" s="2" t="s">
        <v>99</v>
      </c>
      <c r="R47" s="2">
        <v>54150888</v>
      </c>
      <c r="S47" s="2">
        <v>76419870</v>
      </c>
      <c r="T47" s="2">
        <f t="shared" si="17"/>
        <v>130570758</v>
      </c>
      <c r="U47" s="9" t="e">
        <f t="shared" si="18"/>
        <v>#VALUE!</v>
      </c>
      <c r="V47" s="9">
        <f t="shared" si="19"/>
        <v>67832433</v>
      </c>
      <c r="W47" s="9">
        <f t="shared" si="20"/>
        <v>54150888</v>
      </c>
      <c r="X47" s="9">
        <f t="shared" si="13"/>
        <v>0</v>
      </c>
      <c r="Y47" s="9">
        <f t="shared" si="21"/>
        <v>121983321</v>
      </c>
      <c r="Z47" s="10">
        <f t="shared" si="22"/>
        <v>0.93098657276561392</v>
      </c>
      <c r="AA47" s="4">
        <f t="shared" si="23"/>
        <v>8994921.4053600002</v>
      </c>
      <c r="AB47" s="4">
        <f t="shared" si="24"/>
        <v>26028283.855360001</v>
      </c>
      <c r="AC47" s="4">
        <f t="shared" si="25"/>
        <v>65336043.355360001</v>
      </c>
      <c r="AD47" s="4">
        <f t="shared" si="26"/>
        <v>130848975.85536</v>
      </c>
    </row>
    <row r="48" spans="1:30">
      <c r="A48" s="33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113609671</v>
      </c>
      <c r="F48" s="6">
        <f t="shared" si="16"/>
        <v>5766615.2000000011</v>
      </c>
      <c r="G48" s="7">
        <f t="shared" si="12"/>
        <v>5.0758136602648919E-2</v>
      </c>
      <c r="H48" s="5">
        <v>2</v>
      </c>
      <c r="I48" s="5">
        <v>12</v>
      </c>
      <c r="J48" s="5">
        <v>109</v>
      </c>
      <c r="K48" s="12">
        <f>E48/60</f>
        <v>1893494.5166666666</v>
      </c>
      <c r="L48" s="4">
        <v>67773691</v>
      </c>
      <c r="M48" s="4">
        <v>3411168.1500000004</v>
      </c>
      <c r="N48" s="4">
        <v>45835980</v>
      </c>
      <c r="O48" s="4">
        <v>2355447.0500000003</v>
      </c>
      <c r="P48" s="1" t="s">
        <v>99</v>
      </c>
      <c r="Q48" s="22">
        <v>67832433</v>
      </c>
      <c r="R48" s="1" t="s">
        <v>99</v>
      </c>
      <c r="S48" s="2">
        <v>45641297</v>
      </c>
      <c r="T48" s="2">
        <f t="shared" si="17"/>
        <v>113473730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2186061.7699999996</v>
      </c>
      <c r="AB48" s="4">
        <f t="shared" si="24"/>
        <v>16955319</v>
      </c>
      <c r="AC48" s="4">
        <f t="shared" si="25"/>
        <v>51038220.299999997</v>
      </c>
      <c r="AD48" s="4">
        <f t="shared" si="26"/>
        <v>107843055.8</v>
      </c>
    </row>
    <row r="49" spans="1:30">
      <c r="A49" s="33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109053879</v>
      </c>
      <c r="F49" s="6">
        <f t="shared" si="16"/>
        <v>17625886.359999999</v>
      </c>
      <c r="G49" s="7">
        <f t="shared" si="12"/>
        <v>0.16162548752621628</v>
      </c>
      <c r="H49" s="5">
        <v>1</v>
      </c>
      <c r="I49" s="5">
        <v>12</v>
      </c>
      <c r="J49" s="5">
        <v>118</v>
      </c>
      <c r="K49" s="12">
        <f>E49/60</f>
        <v>1817564.65</v>
      </c>
      <c r="L49" s="4">
        <v>43320225</v>
      </c>
      <c r="M49" s="4">
        <v>7034420.9199999999</v>
      </c>
      <c r="N49" s="4">
        <v>65733654</v>
      </c>
      <c r="O49" s="4">
        <v>10591465.439999999</v>
      </c>
      <c r="P49" s="2">
        <v>43350398</v>
      </c>
      <c r="Q49" s="2" t="s">
        <v>99</v>
      </c>
      <c r="R49" s="2">
        <v>65398206</v>
      </c>
      <c r="S49" s="1" t="s">
        <v>99</v>
      </c>
      <c r="T49" s="2">
        <f t="shared" si="17"/>
        <v>108748604</v>
      </c>
      <c r="U49" s="9">
        <f t="shared" si="18"/>
        <v>21675199</v>
      </c>
      <c r="V49" s="9" t="str">
        <f t="shared" si="19"/>
        <v/>
      </c>
      <c r="W49" s="9">
        <f t="shared" si="20"/>
        <v>65398206</v>
      </c>
      <c r="X49" s="9" t="e">
        <f t="shared" si="13"/>
        <v>#VALUE!</v>
      </c>
      <c r="Y49" s="9">
        <f t="shared" si="21"/>
        <v>87073405</v>
      </c>
      <c r="Z49" s="10">
        <f t="shared" si="22"/>
        <v>0.79844390496187667</v>
      </c>
      <c r="AA49" s="4">
        <f t="shared" si="23"/>
        <v>0</v>
      </c>
      <c r="AB49" s="4">
        <f t="shared" si="24"/>
        <v>4184889.4400000013</v>
      </c>
      <c r="AC49" s="4">
        <f t="shared" si="25"/>
        <v>36901053.140000001</v>
      </c>
      <c r="AD49" s="4">
        <f t="shared" si="26"/>
        <v>91427992.640000001</v>
      </c>
    </row>
    <row r="50" spans="1:30">
      <c r="A50" s="33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135687611</v>
      </c>
      <c r="F50" s="6">
        <f t="shared" si="16"/>
        <v>61174733.700000003</v>
      </c>
      <c r="G50" s="7">
        <f t="shared" si="12"/>
        <v>0.45084981045174422</v>
      </c>
      <c r="H50" s="5" t="s">
        <v>101</v>
      </c>
      <c r="I50" s="5">
        <v>11</v>
      </c>
      <c r="J50" s="5">
        <v>145</v>
      </c>
      <c r="K50" s="12">
        <v>0</v>
      </c>
      <c r="L50" s="4">
        <v>78998298</v>
      </c>
      <c r="M50" s="4">
        <v>35595477.300000004</v>
      </c>
      <c r="N50" s="4">
        <v>56689313</v>
      </c>
      <c r="O50" s="4">
        <v>25579256.400000002</v>
      </c>
      <c r="P50" s="1" t="s">
        <v>99</v>
      </c>
      <c r="Q50" s="1" t="s">
        <v>99</v>
      </c>
      <c r="R50" s="2">
        <v>78972820</v>
      </c>
      <c r="S50" s="2">
        <v>56725925</v>
      </c>
      <c r="T50" s="2">
        <f t="shared" si="17"/>
        <v>135698745</v>
      </c>
      <c r="U50" s="9" t="e">
        <f t="shared" si="18"/>
        <v>#VALUE!</v>
      </c>
      <c r="V50" s="9">
        <f t="shared" si="19"/>
        <v>54457652</v>
      </c>
      <c r="W50" s="9">
        <f t="shared" si="20"/>
        <v>78972820</v>
      </c>
      <c r="X50" s="9">
        <f t="shared" si="13"/>
        <v>0</v>
      </c>
      <c r="Y50" s="9">
        <f t="shared" si="21"/>
        <v>133430472</v>
      </c>
      <c r="Z50" s="10">
        <f t="shared" si="22"/>
        <v>0.98336517989103667</v>
      </c>
      <c r="AA50" s="4">
        <f t="shared" si="23"/>
        <v>0</v>
      </c>
      <c r="AB50" s="4">
        <f t="shared" si="24"/>
        <v>0</v>
      </c>
      <c r="AC50" s="4">
        <f t="shared" si="25"/>
        <v>6669071.799999997</v>
      </c>
      <c r="AD50" s="4">
        <f t="shared" si="26"/>
        <v>74512877.299999997</v>
      </c>
    </row>
    <row r="51" spans="1:30">
      <c r="A51" s="33" t="s">
        <v>98</v>
      </c>
      <c r="B51" s="26" t="s">
        <v>73</v>
      </c>
      <c r="C51" s="8">
        <f t="shared" si="14"/>
        <v>50</v>
      </c>
      <c r="E51" s="6">
        <f t="shared" si="15"/>
        <v>86409352</v>
      </c>
      <c r="F51" s="6">
        <f t="shared" si="16"/>
        <v>86573236</v>
      </c>
      <c r="G51" s="7">
        <f t="shared" si="12"/>
        <v>1.0018966002661378</v>
      </c>
      <c r="H51" s="5" t="s">
        <v>101</v>
      </c>
      <c r="I51" s="5">
        <v>12</v>
      </c>
      <c r="J51" s="5">
        <v>225</v>
      </c>
      <c r="K51" s="12">
        <v>0</v>
      </c>
      <c r="L51" s="4">
        <v>31980626</v>
      </c>
      <c r="M51" s="4">
        <v>32194485</v>
      </c>
      <c r="N51" s="4">
        <v>54428726</v>
      </c>
      <c r="O51" s="4">
        <v>54378751</v>
      </c>
      <c r="P51" s="2">
        <v>31964404</v>
      </c>
      <c r="Q51" s="22">
        <v>54457652</v>
      </c>
      <c r="R51" s="1" t="s">
        <v>99</v>
      </c>
      <c r="S51" s="1" t="s">
        <v>99</v>
      </c>
      <c r="T51" s="2">
        <f t="shared" si="17"/>
        <v>86422056</v>
      </c>
      <c r="U51" s="9">
        <f t="shared" si="18"/>
        <v>15982202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15982202</v>
      </c>
      <c r="Z51" s="10">
        <f t="shared" si="22"/>
        <v>0.18495916969727999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0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C1B5-04C1-4D26-8275-A5FD6854AF7E}">
  <dimension ref="A1:J18"/>
  <sheetViews>
    <sheetView workbookViewId="0">
      <selection activeCell="F14" sqref="F14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28" t="s">
        <v>103</v>
      </c>
      <c r="B1" s="28" t="s">
        <v>104</v>
      </c>
      <c r="E1" s="29" t="s">
        <v>9</v>
      </c>
      <c r="F1" s="29" t="s">
        <v>105</v>
      </c>
      <c r="I1" s="30" t="s">
        <v>106</v>
      </c>
      <c r="J1" s="30" t="s">
        <v>107</v>
      </c>
    </row>
    <row r="2" spans="1:10">
      <c r="A2" s="31">
        <v>1</v>
      </c>
      <c r="B2">
        <v>125000000</v>
      </c>
      <c r="E2" s="32" t="s">
        <v>12</v>
      </c>
      <c r="F2">
        <v>10073405</v>
      </c>
      <c r="I2">
        <v>1</v>
      </c>
      <c r="J2">
        <v>687000000</v>
      </c>
    </row>
    <row r="3" spans="1:10">
      <c r="A3" s="31">
        <v>2</v>
      </c>
      <c r="B3">
        <v>119000000</v>
      </c>
      <c r="E3" s="32" t="s">
        <v>40</v>
      </c>
      <c r="F3">
        <v>32333354</v>
      </c>
      <c r="I3">
        <v>2</v>
      </c>
      <c r="J3">
        <v>687000000</v>
      </c>
    </row>
    <row r="4" spans="1:10">
      <c r="A4" s="31">
        <v>3</v>
      </c>
      <c r="B4">
        <v>114000000</v>
      </c>
      <c r="E4" s="32" t="s">
        <v>15</v>
      </c>
      <c r="F4">
        <v>3897011776</v>
      </c>
      <c r="I4">
        <v>3</v>
      </c>
      <c r="J4">
        <v>687000000</v>
      </c>
    </row>
    <row r="5" spans="1:10">
      <c r="A5" s="31">
        <v>4</v>
      </c>
      <c r="B5">
        <v>107000000</v>
      </c>
      <c r="E5" s="32" t="s">
        <v>47</v>
      </c>
      <c r="F5">
        <v>19966593</v>
      </c>
      <c r="I5">
        <v>4</v>
      </c>
      <c r="J5">
        <v>687000000</v>
      </c>
    </row>
    <row r="6" spans="1:10">
      <c r="A6" s="31">
        <v>5</v>
      </c>
      <c r="B6">
        <v>101000000</v>
      </c>
      <c r="E6" s="32" t="s">
        <v>30</v>
      </c>
      <c r="F6">
        <v>29998916</v>
      </c>
      <c r="I6">
        <v>5</v>
      </c>
      <c r="J6">
        <v>687000000</v>
      </c>
    </row>
    <row r="7" spans="1:10">
      <c r="A7" s="31">
        <v>6</v>
      </c>
      <c r="B7">
        <v>98000000</v>
      </c>
      <c r="E7" s="32" t="s">
        <v>20</v>
      </c>
      <c r="F7">
        <v>59788226</v>
      </c>
    </row>
    <row r="8" spans="1:10">
      <c r="A8" s="31">
        <v>7</v>
      </c>
      <c r="B8">
        <v>89000000</v>
      </c>
      <c r="E8" s="32" t="s">
        <v>25</v>
      </c>
      <c r="F8">
        <v>18192099</v>
      </c>
    </row>
    <row r="9" spans="1:10">
      <c r="A9" s="31">
        <v>8</v>
      </c>
      <c r="B9">
        <v>75000000</v>
      </c>
    </row>
    <row r="10" spans="1:10">
      <c r="A10" s="31">
        <v>9</v>
      </c>
      <c r="B10">
        <v>67000000</v>
      </c>
    </row>
    <row r="11" spans="1:10">
      <c r="A11" s="31">
        <v>10</v>
      </c>
      <c r="B11">
        <v>59000000</v>
      </c>
    </row>
    <row r="12" spans="1:10">
      <c r="A12" s="31">
        <v>11</v>
      </c>
      <c r="B12">
        <v>49000000</v>
      </c>
    </row>
    <row r="13" spans="1:10">
      <c r="A13" s="31">
        <v>12</v>
      </c>
      <c r="B13">
        <v>37000000</v>
      </c>
    </row>
    <row r="14" spans="1:10">
      <c r="A14" s="31">
        <v>13</v>
      </c>
      <c r="B14">
        <v>19000000</v>
      </c>
    </row>
    <row r="15" spans="1:10">
      <c r="A15" s="31">
        <v>14</v>
      </c>
      <c r="B15">
        <v>9700000</v>
      </c>
    </row>
    <row r="16" spans="1:10">
      <c r="A16" s="31">
        <v>15</v>
      </c>
      <c r="B16">
        <v>8300000</v>
      </c>
    </row>
    <row r="17" spans="1:2">
      <c r="A17" s="31">
        <v>16</v>
      </c>
      <c r="B17">
        <v>7700000</v>
      </c>
    </row>
    <row r="18" spans="1:2">
      <c r="A18" s="31">
        <v>17</v>
      </c>
      <c r="B18">
        <v>7100000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F152-9DB7-49A5-9260-ACA81E64B101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108</v>
      </c>
    </row>
    <row r="2" spans="2:2">
      <c r="B2">
        <v>1</v>
      </c>
    </row>
    <row r="3" spans="2:2">
      <c r="B3">
        <v>2</v>
      </c>
    </row>
    <row r="4" spans="2:2">
      <c r="B4" t="s">
        <v>102</v>
      </c>
    </row>
    <row r="5" spans="2:2">
      <c r="B5" t="s">
        <v>101</v>
      </c>
    </row>
    <row r="6" spans="2:2">
      <c r="B6" t="s">
        <v>100</v>
      </c>
    </row>
    <row r="7" spans="2:2">
      <c r="B7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36"/>
  <sheetViews>
    <sheetView workbookViewId="0"/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110</v>
      </c>
      <c r="C2" s="13" t="s">
        <v>111</v>
      </c>
      <c r="D2" s="14" t="s">
        <v>112</v>
      </c>
      <c r="E2" s="14" t="s">
        <v>113</v>
      </c>
      <c r="F2" s="18" t="s">
        <v>114</v>
      </c>
      <c r="G2" s="14" t="s">
        <v>115</v>
      </c>
    </row>
    <row r="3" spans="2:7">
      <c r="B3" s="15" t="s">
        <v>116</v>
      </c>
      <c r="C3" s="16">
        <v>53896550.399999999</v>
      </c>
      <c r="D3" s="14">
        <v>2022</v>
      </c>
      <c r="E3" s="14" t="s">
        <v>117</v>
      </c>
      <c r="F3" s="17">
        <f t="shared" ref="F3:F36" ca="1" si="0">(C3*0.2) + RANDBETWEEN(0, 25000)</f>
        <v>10800999.08</v>
      </c>
      <c r="G3" s="16">
        <f t="shared" ref="G3:G36" ca="1" si="1">C3-F3</f>
        <v>43095551.32</v>
      </c>
    </row>
    <row r="4" spans="2:7" ht="30">
      <c r="B4" s="15" t="s">
        <v>118</v>
      </c>
      <c r="C4" s="16">
        <v>67366252.799999997</v>
      </c>
      <c r="D4" s="14">
        <v>2019</v>
      </c>
      <c r="E4" s="14" t="s">
        <v>117</v>
      </c>
      <c r="F4" s="17">
        <f t="shared" ca="1" si="0"/>
        <v>13480943.560000001</v>
      </c>
      <c r="G4" s="16">
        <f t="shared" ca="1" si="1"/>
        <v>53885309.239999995</v>
      </c>
    </row>
    <row r="5" spans="2:7" ht="30">
      <c r="B5" s="15" t="s">
        <v>119</v>
      </c>
      <c r="C5" s="16">
        <v>107760576</v>
      </c>
      <c r="D5" s="14">
        <v>2022</v>
      </c>
      <c r="E5" s="14" t="s">
        <v>117</v>
      </c>
      <c r="F5" s="17">
        <f t="shared" ca="1" si="0"/>
        <v>21570467.200000003</v>
      </c>
      <c r="G5" s="16">
        <f t="shared" ca="1" si="1"/>
        <v>86190108.799999997</v>
      </c>
    </row>
    <row r="6" spans="2:7">
      <c r="B6" s="15" t="s">
        <v>120</v>
      </c>
      <c r="C6" s="16">
        <v>121082438.39999999</v>
      </c>
      <c r="D6" s="14">
        <v>2019</v>
      </c>
      <c r="E6" s="14" t="s">
        <v>117</v>
      </c>
      <c r="F6" s="17">
        <f t="shared" ca="1" si="0"/>
        <v>24233948.68</v>
      </c>
      <c r="G6" s="16">
        <f t="shared" ca="1" si="1"/>
        <v>96848489.719999999</v>
      </c>
    </row>
    <row r="7" spans="2:7">
      <c r="B7" s="15" t="s">
        <v>121</v>
      </c>
      <c r="C7" s="16">
        <v>16608345.6</v>
      </c>
      <c r="D7" s="14">
        <v>2022</v>
      </c>
      <c r="E7" s="14" t="s">
        <v>117</v>
      </c>
      <c r="F7" s="17">
        <f t="shared" ca="1" si="0"/>
        <v>3333061.12</v>
      </c>
      <c r="G7" s="16">
        <f t="shared" ca="1" si="1"/>
        <v>13275284.48</v>
      </c>
    </row>
    <row r="8" spans="2:7">
      <c r="B8" s="15" t="s">
        <v>122</v>
      </c>
      <c r="C8" s="16">
        <v>33034848</v>
      </c>
      <c r="D8" s="14">
        <v>2019</v>
      </c>
      <c r="E8" s="14" t="s">
        <v>117</v>
      </c>
      <c r="F8" s="17">
        <f t="shared" ca="1" si="0"/>
        <v>6622047.6000000006</v>
      </c>
      <c r="G8" s="16">
        <f t="shared" ca="1" si="1"/>
        <v>26412800.399999999</v>
      </c>
    </row>
    <row r="9" spans="2:7" ht="30">
      <c r="B9" s="15" t="s">
        <v>123</v>
      </c>
      <c r="C9" s="16">
        <v>49461350.399999999</v>
      </c>
      <c r="D9" s="14">
        <v>2020</v>
      </c>
      <c r="E9" s="14" t="s">
        <v>117</v>
      </c>
      <c r="F9" s="17">
        <f t="shared" ca="1" si="0"/>
        <v>9902044.0800000001</v>
      </c>
      <c r="G9" s="16">
        <f t="shared" ca="1" si="1"/>
        <v>39559306.32</v>
      </c>
    </row>
    <row r="10" spans="2:7">
      <c r="B10" s="15" t="s">
        <v>124</v>
      </c>
      <c r="C10" s="16">
        <v>65887852.800000004</v>
      </c>
      <c r="D10" s="14">
        <v>2020</v>
      </c>
      <c r="E10" s="14" t="s">
        <v>117</v>
      </c>
      <c r="F10" s="17">
        <f t="shared" ca="1" si="0"/>
        <v>13188675.560000002</v>
      </c>
      <c r="G10" s="16">
        <f t="shared" ca="1" si="1"/>
        <v>52699177.240000002</v>
      </c>
    </row>
    <row r="11" spans="2:7">
      <c r="B11" s="15" t="s">
        <v>125</v>
      </c>
      <c r="C11" s="16">
        <v>82314355.199999988</v>
      </c>
      <c r="D11" s="14">
        <v>2020</v>
      </c>
      <c r="E11" s="14" t="s">
        <v>117</v>
      </c>
      <c r="F11" s="17">
        <f t="shared" ca="1" si="0"/>
        <v>16477874.039999999</v>
      </c>
      <c r="G11" s="16">
        <f t="shared" ca="1" si="1"/>
        <v>65836481.159999989</v>
      </c>
    </row>
    <row r="12" spans="2:7">
      <c r="B12" s="15" t="s">
        <v>126</v>
      </c>
      <c r="C12" s="16">
        <v>98740857.600000009</v>
      </c>
      <c r="D12" s="14">
        <v>2020</v>
      </c>
      <c r="E12" s="14" t="s">
        <v>127</v>
      </c>
      <c r="F12" s="17">
        <f t="shared" ca="1" si="0"/>
        <v>19771973.520000003</v>
      </c>
      <c r="G12" s="16">
        <f t="shared" ca="1" si="1"/>
        <v>78968884.080000013</v>
      </c>
    </row>
    <row r="13" spans="2:7" ht="30">
      <c r="B13" s="15" t="s">
        <v>128</v>
      </c>
      <c r="C13" s="16">
        <v>115152576</v>
      </c>
      <c r="D13" s="14">
        <v>2020</v>
      </c>
      <c r="E13" s="14" t="s">
        <v>117</v>
      </c>
      <c r="F13" s="17">
        <f t="shared" ca="1" si="0"/>
        <v>23034681.200000003</v>
      </c>
      <c r="G13" s="16">
        <f t="shared" ca="1" si="1"/>
        <v>92117894.799999997</v>
      </c>
    </row>
    <row r="14" spans="2:7">
      <c r="B14" s="15" t="s">
        <v>129</v>
      </c>
      <c r="C14" s="16">
        <v>131431238.39999999</v>
      </c>
      <c r="D14" s="14">
        <v>2020</v>
      </c>
      <c r="E14" s="14" t="s">
        <v>117</v>
      </c>
      <c r="F14" s="17">
        <f t="shared" ca="1" si="0"/>
        <v>26296967.68</v>
      </c>
      <c r="G14" s="16">
        <f t="shared" ca="1" si="1"/>
        <v>105134270.72</v>
      </c>
    </row>
    <row r="15" spans="2:7" ht="30">
      <c r="B15" s="15" t="s">
        <v>130</v>
      </c>
      <c r="C15" s="16">
        <v>146379340.79999998</v>
      </c>
      <c r="D15" s="14">
        <v>2017</v>
      </c>
      <c r="E15" s="14" t="s">
        <v>127</v>
      </c>
      <c r="F15" s="17">
        <f t="shared" ca="1" si="0"/>
        <v>29281176.159999996</v>
      </c>
      <c r="G15" s="16">
        <f t="shared" ca="1" si="1"/>
        <v>117098164.63999999</v>
      </c>
    </row>
    <row r="16" spans="2:7">
      <c r="B16" s="15" t="s">
        <v>131</v>
      </c>
      <c r="C16" s="16">
        <v>14965843.200000001</v>
      </c>
      <c r="D16" s="14">
        <v>2017</v>
      </c>
      <c r="E16" s="14" t="s">
        <v>117</v>
      </c>
      <c r="F16" s="17">
        <f t="shared" ca="1" si="0"/>
        <v>3000114.6400000006</v>
      </c>
      <c r="G16" s="16">
        <f t="shared" ca="1" si="1"/>
        <v>11965728.560000001</v>
      </c>
    </row>
    <row r="17" spans="2:7">
      <c r="B17" s="15" t="s">
        <v>132</v>
      </c>
      <c r="C17" s="16">
        <v>31392345.599999998</v>
      </c>
      <c r="D17" s="14">
        <v>2017</v>
      </c>
      <c r="E17" s="14" t="s">
        <v>127</v>
      </c>
      <c r="F17" s="17">
        <f t="shared" ca="1" si="0"/>
        <v>6290759.1200000001</v>
      </c>
      <c r="G17" s="16">
        <f t="shared" ca="1" si="1"/>
        <v>25101586.479999997</v>
      </c>
    </row>
    <row r="18" spans="2:7">
      <c r="B18" s="15" t="s">
        <v>133</v>
      </c>
      <c r="C18" s="16">
        <v>47818848</v>
      </c>
      <c r="D18" s="14">
        <v>2017</v>
      </c>
      <c r="E18" s="14" t="s">
        <v>117</v>
      </c>
      <c r="F18" s="17">
        <f t="shared" ca="1" si="0"/>
        <v>9571534.5999999996</v>
      </c>
      <c r="G18" s="16">
        <f t="shared" ca="1" si="1"/>
        <v>38247313.399999999</v>
      </c>
    </row>
    <row r="19" spans="2:7" ht="30">
      <c r="B19" s="15" t="s">
        <v>134</v>
      </c>
      <c r="C19" s="16">
        <v>64245350.399999999</v>
      </c>
      <c r="D19" s="14">
        <v>2017</v>
      </c>
      <c r="E19" s="14" t="s">
        <v>117</v>
      </c>
      <c r="F19" s="17">
        <f t="shared" ca="1" si="0"/>
        <v>12866677.08</v>
      </c>
      <c r="G19" s="16">
        <f t="shared" ca="1" si="1"/>
        <v>51378673.32</v>
      </c>
    </row>
    <row r="20" spans="2:7">
      <c r="B20" s="15" t="s">
        <v>135</v>
      </c>
      <c r="C20" s="16">
        <v>80671852.799999997</v>
      </c>
      <c r="D20" s="14">
        <v>2017</v>
      </c>
      <c r="E20" s="14" t="s">
        <v>117</v>
      </c>
      <c r="F20" s="17">
        <f t="shared" ca="1" si="0"/>
        <v>16158240.560000001</v>
      </c>
      <c r="G20" s="16">
        <f t="shared" ca="1" si="1"/>
        <v>64513612.239999995</v>
      </c>
    </row>
    <row r="21" spans="2:7" ht="30">
      <c r="B21" s="15" t="s">
        <v>136</v>
      </c>
      <c r="C21" s="16">
        <v>97098355.199999988</v>
      </c>
      <c r="D21" s="14">
        <v>2017</v>
      </c>
      <c r="E21" s="14" t="s">
        <v>117</v>
      </c>
      <c r="F21" s="17">
        <f t="shared" ca="1" si="0"/>
        <v>19432868.039999999</v>
      </c>
      <c r="G21" s="16">
        <f t="shared" ca="1" si="1"/>
        <v>77665487.159999996</v>
      </c>
    </row>
    <row r="22" spans="2:7">
      <c r="B22" s="15" t="s">
        <v>137</v>
      </c>
      <c r="C22" s="16">
        <v>113524857.60000001</v>
      </c>
      <c r="D22" s="14">
        <v>2015</v>
      </c>
      <c r="E22" s="14" t="s">
        <v>117</v>
      </c>
      <c r="F22" s="17">
        <f t="shared" ca="1" si="0"/>
        <v>22715126.520000003</v>
      </c>
      <c r="G22" s="16">
        <f t="shared" ca="1" si="1"/>
        <v>90809731.080000013</v>
      </c>
    </row>
    <row r="23" spans="2:7">
      <c r="B23" s="15" t="s">
        <v>138</v>
      </c>
      <c r="C23" s="16">
        <v>129936576</v>
      </c>
      <c r="D23" s="14">
        <v>2015</v>
      </c>
      <c r="E23" s="14" t="s">
        <v>127</v>
      </c>
      <c r="F23" s="17">
        <f t="shared" ca="1" si="0"/>
        <v>25996366.200000003</v>
      </c>
      <c r="G23" s="16">
        <f t="shared" ca="1" si="1"/>
        <v>103940209.8</v>
      </c>
    </row>
    <row r="24" spans="2:7" ht="30">
      <c r="B24" s="15" t="s">
        <v>139</v>
      </c>
      <c r="C24" s="16">
        <v>146215238.40000001</v>
      </c>
      <c r="D24" s="14">
        <v>2015</v>
      </c>
      <c r="E24" s="14" t="s">
        <v>127</v>
      </c>
      <c r="F24" s="17">
        <f t="shared" ca="1" si="0"/>
        <v>29265499.680000003</v>
      </c>
      <c r="G24" s="16">
        <f t="shared" ca="1" si="1"/>
        <v>116949738.72</v>
      </c>
    </row>
    <row r="25" spans="2:7">
      <c r="B25" s="15" t="s">
        <v>140</v>
      </c>
      <c r="C25" s="16">
        <v>28107340.799999997</v>
      </c>
      <c r="D25" s="14">
        <v>2015</v>
      </c>
      <c r="E25" s="14" t="s">
        <v>127</v>
      </c>
      <c r="F25" s="17">
        <f t="shared" ca="1" si="0"/>
        <v>5622965.1600000001</v>
      </c>
      <c r="G25" s="16">
        <f t="shared" ca="1" si="1"/>
        <v>22484375.639999997</v>
      </c>
    </row>
    <row r="26" spans="2:7">
      <c r="B26" s="15" t="s">
        <v>141</v>
      </c>
      <c r="C26" s="16">
        <v>44533843.199999996</v>
      </c>
      <c r="D26" s="14">
        <v>2015</v>
      </c>
      <c r="E26" s="14" t="s">
        <v>127</v>
      </c>
      <c r="F26" s="17">
        <f t="shared" ca="1" si="0"/>
        <v>8909134.6399999987</v>
      </c>
      <c r="G26" s="16">
        <f t="shared" ca="1" si="1"/>
        <v>35624708.559999995</v>
      </c>
    </row>
    <row r="27" spans="2:7" ht="30">
      <c r="B27" s="15" t="s">
        <v>142</v>
      </c>
      <c r="C27" s="16">
        <v>60960345.599999994</v>
      </c>
      <c r="D27" s="14">
        <v>2015</v>
      </c>
      <c r="E27" s="14" t="s">
        <v>117</v>
      </c>
      <c r="F27" s="17">
        <f t="shared" ca="1" si="0"/>
        <v>12203251.119999999</v>
      </c>
      <c r="G27" s="16">
        <f t="shared" ca="1" si="1"/>
        <v>48757094.479999997</v>
      </c>
    </row>
    <row r="28" spans="2:7">
      <c r="B28" s="15" t="s">
        <v>143</v>
      </c>
      <c r="C28" s="16">
        <v>77386848</v>
      </c>
      <c r="D28" s="14">
        <v>2015</v>
      </c>
      <c r="E28" s="14" t="s">
        <v>117</v>
      </c>
      <c r="F28" s="17">
        <f t="shared" ca="1" si="0"/>
        <v>15489246.600000001</v>
      </c>
      <c r="G28" s="16">
        <f t="shared" ca="1" si="1"/>
        <v>61897601.399999999</v>
      </c>
    </row>
    <row r="29" spans="2:7">
      <c r="B29" s="15" t="s">
        <v>144</v>
      </c>
      <c r="C29" s="16">
        <v>93813350.399999991</v>
      </c>
      <c r="D29" s="14">
        <v>2015</v>
      </c>
      <c r="E29" s="14" t="s">
        <v>117</v>
      </c>
      <c r="F29" s="17">
        <f t="shared" ca="1" si="0"/>
        <v>18782717.079999998</v>
      </c>
      <c r="G29" s="16">
        <f t="shared" ca="1" si="1"/>
        <v>75030633.319999993</v>
      </c>
    </row>
    <row r="30" spans="2:7" ht="30">
      <c r="B30" s="15" t="s">
        <v>145</v>
      </c>
      <c r="C30" s="16">
        <v>110239852.8</v>
      </c>
      <c r="D30" s="14">
        <v>2015</v>
      </c>
      <c r="E30" s="14" t="s">
        <v>117</v>
      </c>
      <c r="F30" s="17">
        <f t="shared" ca="1" si="0"/>
        <v>22070166.560000002</v>
      </c>
      <c r="G30" s="16">
        <f t="shared" ca="1" si="1"/>
        <v>88169686.239999995</v>
      </c>
    </row>
    <row r="31" spans="2:7">
      <c r="B31" s="15" t="s">
        <v>146</v>
      </c>
      <c r="C31" s="16">
        <v>126666355.19999999</v>
      </c>
      <c r="D31" s="14">
        <v>2015</v>
      </c>
      <c r="E31" s="14" t="s">
        <v>117</v>
      </c>
      <c r="F31" s="17">
        <f t="shared" ca="1" si="0"/>
        <v>25345515.039999999</v>
      </c>
      <c r="G31" s="16">
        <f t="shared" ca="1" si="1"/>
        <v>101320840.16</v>
      </c>
    </row>
    <row r="32" spans="2:7">
      <c r="B32" s="15" t="s">
        <v>147</v>
      </c>
      <c r="C32" s="16">
        <v>143092857.59999999</v>
      </c>
      <c r="D32" s="14">
        <v>2015</v>
      </c>
      <c r="E32" s="14" t="s">
        <v>127</v>
      </c>
      <c r="F32" s="17">
        <f t="shared" ca="1" si="0"/>
        <v>28621623.52</v>
      </c>
      <c r="G32" s="16">
        <f t="shared" ca="1" si="1"/>
        <v>114471234.08</v>
      </c>
    </row>
    <row r="33" spans="2:7" ht="30">
      <c r="B33" s="15" t="s">
        <v>148</v>
      </c>
      <c r="C33" s="16">
        <v>26448576</v>
      </c>
      <c r="D33" s="14">
        <v>2015</v>
      </c>
      <c r="E33" s="14" t="s">
        <v>127</v>
      </c>
      <c r="F33" s="17">
        <f t="shared" ca="1" si="0"/>
        <v>5295007.2</v>
      </c>
      <c r="G33" s="16">
        <f t="shared" ca="1" si="1"/>
        <v>21153568.800000001</v>
      </c>
    </row>
    <row r="34" spans="2:7">
      <c r="B34" s="15" t="s">
        <v>149</v>
      </c>
      <c r="C34" s="16">
        <v>42727238.399999999</v>
      </c>
      <c r="D34" s="14">
        <v>2015</v>
      </c>
      <c r="E34" s="14" t="s">
        <v>127</v>
      </c>
      <c r="F34" s="17">
        <f t="shared" ca="1" si="0"/>
        <v>8560871.6799999997</v>
      </c>
      <c r="G34" s="16">
        <f t="shared" ca="1" si="1"/>
        <v>34166366.719999999</v>
      </c>
    </row>
    <row r="35" spans="2:7">
      <c r="B35" s="15" t="s">
        <v>150</v>
      </c>
      <c r="C35" s="16">
        <v>57675340.800000004</v>
      </c>
      <c r="D35" s="14">
        <v>2015</v>
      </c>
      <c r="E35" s="14" t="s">
        <v>127</v>
      </c>
      <c r="F35" s="17">
        <f t="shared" ca="1" si="0"/>
        <v>11546868.160000002</v>
      </c>
      <c r="G35" s="16">
        <f t="shared" ca="1" si="1"/>
        <v>46128472.640000001</v>
      </c>
    </row>
    <row r="36" spans="2:7">
      <c r="B36" s="15" t="s">
        <v>151</v>
      </c>
      <c r="C36" s="16">
        <v>74101843.200000003</v>
      </c>
      <c r="D36" s="14">
        <v>2015</v>
      </c>
      <c r="E36" s="14" t="s">
        <v>127</v>
      </c>
      <c r="F36" s="17">
        <f t="shared" ca="1" si="0"/>
        <v>14825546.640000001</v>
      </c>
      <c r="G36" s="16">
        <f t="shared" ca="1" si="1"/>
        <v>59276296.560000002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39"/>
  <sheetViews>
    <sheetView workbookViewId="0">
      <selection activeCell="A3" sqref="A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152</v>
      </c>
      <c r="F2" s="20" t="s">
        <v>153</v>
      </c>
    </row>
    <row r="3" spans="2:6">
      <c r="B3" s="19" t="s">
        <v>33</v>
      </c>
      <c r="C3" s="19">
        <v>13</v>
      </c>
      <c r="D3" s="19"/>
      <c r="E3" s="21">
        <v>44577</v>
      </c>
      <c r="F3" s="21">
        <f>EDATE(E3, 24)</f>
        <v>45307</v>
      </c>
    </row>
    <row r="38" spans="2:6">
      <c r="B38" s="19" t="s">
        <v>154</v>
      </c>
      <c r="C38" s="19">
        <v>6</v>
      </c>
      <c r="D38" s="19">
        <v>1</v>
      </c>
      <c r="E38" s="21">
        <v>45549</v>
      </c>
      <c r="F38" s="21">
        <f>EDATE(E38, 24)</f>
        <v>46279</v>
      </c>
    </row>
    <row r="39" spans="2:6">
      <c r="B39" s="19" t="s">
        <v>155</v>
      </c>
      <c r="C39" s="19">
        <v>7</v>
      </c>
      <c r="D39" s="19">
        <v>2</v>
      </c>
      <c r="E39" s="21">
        <v>45550</v>
      </c>
      <c r="F39" s="21">
        <f>EDATE(E39,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topLeftCell="A27" workbookViewId="0">
      <selection activeCell="A46" sqref="A4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156</v>
      </c>
      <c r="G1" s="8" t="s">
        <v>157</v>
      </c>
      <c r="H1" s="8" t="s">
        <v>158</v>
      </c>
    </row>
    <row r="2" spans="1:8">
      <c r="A2" s="33" t="s">
        <v>98</v>
      </c>
      <c r="B2" s="27" t="s">
        <v>159</v>
      </c>
      <c r="C2" s="8">
        <v>1</v>
      </c>
      <c r="D2" s="8">
        <v>1</v>
      </c>
      <c r="E2" s="5">
        <v>2</v>
      </c>
      <c r="F2" s="3" t="s">
        <v>160</v>
      </c>
      <c r="H2" t="s">
        <v>161</v>
      </c>
    </row>
    <row r="3" spans="1:8">
      <c r="A3" s="33" t="s">
        <v>98</v>
      </c>
      <c r="B3" s="27" t="s">
        <v>14</v>
      </c>
      <c r="C3" s="8">
        <f>C2+1</f>
        <v>2</v>
      </c>
      <c r="D3" s="8">
        <v>2</v>
      </c>
      <c r="E3" s="5">
        <v>5</v>
      </c>
      <c r="F3" s="3"/>
      <c r="G3" t="s">
        <v>160</v>
      </c>
      <c r="H3" t="s">
        <v>161</v>
      </c>
    </row>
    <row r="4" spans="1:8">
      <c r="A4" s="33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17</v>
      </c>
      <c r="F4" s="3" t="s">
        <v>162</v>
      </c>
      <c r="H4" t="s">
        <v>163</v>
      </c>
    </row>
    <row r="5" spans="1:8">
      <c r="A5" s="33" t="s">
        <v>98</v>
      </c>
      <c r="B5" s="27" t="s">
        <v>18</v>
      </c>
      <c r="C5" s="8">
        <f t="shared" si="0"/>
        <v>4</v>
      </c>
      <c r="D5" s="8">
        <v>4</v>
      </c>
      <c r="E5" s="5">
        <v>9</v>
      </c>
      <c r="F5" s="3" t="s">
        <v>160</v>
      </c>
      <c r="H5" t="s">
        <v>164</v>
      </c>
    </row>
    <row r="6" spans="1:8">
      <c r="A6" s="33" t="s">
        <v>98</v>
      </c>
      <c r="B6" s="27" t="s">
        <v>19</v>
      </c>
      <c r="C6" s="8">
        <f t="shared" si="0"/>
        <v>5</v>
      </c>
      <c r="D6" s="8">
        <v>5</v>
      </c>
      <c r="E6" s="5">
        <v>15</v>
      </c>
      <c r="F6" s="3" t="s">
        <v>162</v>
      </c>
      <c r="H6" t="s">
        <v>163</v>
      </c>
    </row>
    <row r="7" spans="1:8">
      <c r="A7" s="33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9</v>
      </c>
      <c r="F7" s="3" t="s">
        <v>165</v>
      </c>
      <c r="H7" t="s">
        <v>164</v>
      </c>
    </row>
    <row r="8" spans="1:8">
      <c r="A8" s="33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11</v>
      </c>
      <c r="F8" s="3" t="s">
        <v>160</v>
      </c>
      <c r="H8" t="s">
        <v>166</v>
      </c>
    </row>
    <row r="9" spans="1:8">
      <c r="A9" s="33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14</v>
      </c>
      <c r="F9" s="3" t="s">
        <v>160</v>
      </c>
      <c r="H9" t="s">
        <v>164</v>
      </c>
    </row>
    <row r="10" spans="1:8">
      <c r="A10" s="33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8</v>
      </c>
      <c r="F10" s="3" t="s">
        <v>160</v>
      </c>
      <c r="H10" t="s">
        <v>164</v>
      </c>
    </row>
    <row r="11" spans="1:8">
      <c r="A11" s="33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9</v>
      </c>
      <c r="F11" s="3" t="s">
        <v>165</v>
      </c>
      <c r="H11" t="s">
        <v>164</v>
      </c>
    </row>
    <row r="12" spans="1:8">
      <c r="A12" s="33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5</v>
      </c>
      <c r="F12" s="3" t="s">
        <v>167</v>
      </c>
    </row>
    <row r="13" spans="1:8">
      <c r="A13" s="33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7</v>
      </c>
      <c r="F13" s="3" t="s">
        <v>160</v>
      </c>
      <c r="H13" t="s">
        <v>161</v>
      </c>
    </row>
    <row r="14" spans="1:8">
      <c r="A14" s="33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14</v>
      </c>
      <c r="F14" s="3" t="s">
        <v>168</v>
      </c>
    </row>
    <row r="15" spans="1:8">
      <c r="A15" s="33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16</v>
      </c>
      <c r="F15" s="3"/>
      <c r="G15" t="s">
        <v>168</v>
      </c>
    </row>
    <row r="16" spans="1:8">
      <c r="A16" s="33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14</v>
      </c>
      <c r="F16" s="3" t="s">
        <v>167</v>
      </c>
    </row>
    <row r="17" spans="1:8">
      <c r="A17" s="33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10</v>
      </c>
      <c r="F17" s="3" t="s">
        <v>160</v>
      </c>
      <c r="H17" t="s">
        <v>161</v>
      </c>
    </row>
    <row r="18" spans="1:8">
      <c r="A18" s="33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11</v>
      </c>
      <c r="F18" s="3" t="s">
        <v>167</v>
      </c>
    </row>
    <row r="19" spans="1:8">
      <c r="A19" s="33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7</v>
      </c>
      <c r="F19" s="3" t="s">
        <v>169</v>
      </c>
    </row>
    <row r="20" spans="1:8">
      <c r="A20" s="33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15</v>
      </c>
      <c r="F20" s="3" t="s">
        <v>170</v>
      </c>
    </row>
    <row r="21" spans="1:8">
      <c r="A21" s="33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171</v>
      </c>
    </row>
    <row r="22" spans="1:8">
      <c r="A22" s="33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2</v>
      </c>
      <c r="F22" s="3" t="s">
        <v>167</v>
      </c>
    </row>
    <row r="23" spans="1:8">
      <c r="A23" s="33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9</v>
      </c>
      <c r="F23" s="3" t="s">
        <v>160</v>
      </c>
    </row>
    <row r="24" spans="1:8">
      <c r="A24" s="33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13</v>
      </c>
      <c r="F24" s="3" t="s">
        <v>167</v>
      </c>
    </row>
    <row r="25" spans="1:8">
      <c r="A25" s="33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172</v>
      </c>
    </row>
    <row r="26" spans="1:8">
      <c r="A26" s="33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9</v>
      </c>
      <c r="F26" s="3" t="s">
        <v>168</v>
      </c>
    </row>
    <row r="27" spans="1:8">
      <c r="A27" s="33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8</v>
      </c>
      <c r="F27" s="3" t="s">
        <v>167</v>
      </c>
    </row>
    <row r="28" spans="1:8">
      <c r="A28" s="33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2</v>
      </c>
      <c r="F28" s="3" t="s">
        <v>160</v>
      </c>
      <c r="H28" t="s">
        <v>164</v>
      </c>
    </row>
    <row r="29" spans="1:8">
      <c r="A29" s="33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16</v>
      </c>
      <c r="F29" s="3" t="s">
        <v>160</v>
      </c>
      <c r="H29" t="s">
        <v>164</v>
      </c>
    </row>
    <row r="30" spans="1:8">
      <c r="A30" s="33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10</v>
      </c>
      <c r="F30" s="3" t="s">
        <v>168</v>
      </c>
    </row>
    <row r="31" spans="1:8">
      <c r="A31" s="33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17</v>
      </c>
      <c r="F31" s="3" t="s">
        <v>160</v>
      </c>
    </row>
    <row r="32" spans="1:8">
      <c r="A32" s="33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168</v>
      </c>
    </row>
    <row r="33" spans="1:8">
      <c r="A33" s="33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7</v>
      </c>
      <c r="F33" s="3" t="s">
        <v>160</v>
      </c>
      <c r="H33" t="s">
        <v>161</v>
      </c>
    </row>
    <row r="34" spans="1:8">
      <c r="A34" s="33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14</v>
      </c>
      <c r="F34" s="3" t="s">
        <v>160</v>
      </c>
      <c r="H34" t="s">
        <v>161</v>
      </c>
    </row>
    <row r="35" spans="1:8">
      <c r="A35" s="33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14</v>
      </c>
      <c r="F35" s="3" t="s">
        <v>160</v>
      </c>
      <c r="H35" t="s">
        <v>161</v>
      </c>
    </row>
    <row r="36" spans="1:8">
      <c r="A36" s="33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14</v>
      </c>
      <c r="F36" s="3" t="s">
        <v>160</v>
      </c>
      <c r="H36" t="s">
        <v>164</v>
      </c>
    </row>
    <row r="37" spans="1:8">
      <c r="A37" s="33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11</v>
      </c>
      <c r="F37" s="3" t="s">
        <v>160</v>
      </c>
    </row>
    <row r="38" spans="1:8">
      <c r="A38" s="33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11</v>
      </c>
      <c r="F38" s="3" t="s">
        <v>167</v>
      </c>
    </row>
    <row r="39" spans="1:8">
      <c r="A39" s="33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12</v>
      </c>
      <c r="F39" s="3" t="s">
        <v>160</v>
      </c>
    </row>
    <row r="40" spans="1:8">
      <c r="A40" s="33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16</v>
      </c>
      <c r="F40" s="3" t="s">
        <v>160</v>
      </c>
      <c r="H40" t="s">
        <v>164</v>
      </c>
    </row>
    <row r="41" spans="1:8">
      <c r="A41" s="33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9</v>
      </c>
      <c r="F41" s="3" t="s">
        <v>160</v>
      </c>
      <c r="H41" t="s">
        <v>164</v>
      </c>
    </row>
    <row r="42" spans="1:8">
      <c r="A42" s="33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4</v>
      </c>
      <c r="F42" s="3" t="s">
        <v>168</v>
      </c>
    </row>
    <row r="43" spans="1:8">
      <c r="A43" s="33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10</v>
      </c>
      <c r="F43" s="3" t="s">
        <v>167</v>
      </c>
    </row>
    <row r="44" spans="1:8">
      <c r="A44" s="33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9</v>
      </c>
      <c r="F44" s="3" t="s">
        <v>170</v>
      </c>
    </row>
    <row r="45" spans="1:8">
      <c r="A45" s="33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11</v>
      </c>
      <c r="F45" s="3" t="s">
        <v>160</v>
      </c>
    </row>
    <row r="46" spans="1:8">
      <c r="A46" s="33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13</v>
      </c>
      <c r="F46" s="3" t="s">
        <v>167</v>
      </c>
    </row>
    <row r="47" spans="1:8">
      <c r="A47" s="33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2</v>
      </c>
      <c r="F47" s="3" t="s">
        <v>170</v>
      </c>
    </row>
    <row r="48" spans="1:8">
      <c r="A48" s="33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12</v>
      </c>
      <c r="F48" s="3" t="s">
        <v>173</v>
      </c>
    </row>
    <row r="49" spans="1:6">
      <c r="A49" s="33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12</v>
      </c>
      <c r="F49" s="3" t="s">
        <v>167</v>
      </c>
    </row>
    <row r="50" spans="1:6">
      <c r="A50" s="33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11</v>
      </c>
      <c r="F50" s="3" t="s">
        <v>169</v>
      </c>
    </row>
    <row r="51" spans="1:6">
      <c r="A51" s="33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12</v>
      </c>
      <c r="F51" s="3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M25"/>
  <sheetViews>
    <sheetView workbookViewId="0">
      <selection activeCell="J22" sqref="H1:J22"/>
    </sheetView>
  </sheetViews>
  <sheetFormatPr defaultRowHeight="15"/>
  <sheetData>
    <row r="1" spans="1:13" ht="30.75">
      <c r="A1" s="23" t="s">
        <v>174</v>
      </c>
      <c r="B1" s="23" t="s">
        <v>175</v>
      </c>
      <c r="C1" s="23" t="s">
        <v>176</v>
      </c>
      <c r="D1" s="23" t="s">
        <v>177</v>
      </c>
      <c r="E1" s="24" t="s">
        <v>178</v>
      </c>
      <c r="M1" t="s">
        <v>179</v>
      </c>
    </row>
    <row r="2" spans="1:13">
      <c r="A2" t="s">
        <v>180</v>
      </c>
      <c r="B2" t="s">
        <v>181</v>
      </c>
      <c r="C2" t="s">
        <v>180</v>
      </c>
      <c r="D2">
        <v>21</v>
      </c>
      <c r="E2">
        <v>1</v>
      </c>
    </row>
    <row r="3" spans="1:13">
      <c r="A3" t="s">
        <v>182</v>
      </c>
      <c r="B3" t="s">
        <v>183</v>
      </c>
      <c r="C3" t="s">
        <v>182</v>
      </c>
      <c r="D3">
        <v>20</v>
      </c>
      <c r="E3">
        <v>2</v>
      </c>
    </row>
    <row r="4" spans="1:13">
      <c r="A4" t="s">
        <v>172</v>
      </c>
      <c r="B4" t="s">
        <v>184</v>
      </c>
      <c r="C4" t="s">
        <v>172</v>
      </c>
      <c r="D4">
        <v>19</v>
      </c>
      <c r="E4">
        <v>3</v>
      </c>
    </row>
    <row r="5" spans="1:13">
      <c r="A5" t="s">
        <v>162</v>
      </c>
      <c r="B5" t="s">
        <v>163</v>
      </c>
      <c r="C5" t="s">
        <v>162</v>
      </c>
      <c r="D5">
        <v>18</v>
      </c>
      <c r="E5">
        <v>4</v>
      </c>
    </row>
    <row r="6" spans="1:13">
      <c r="A6" t="s">
        <v>165</v>
      </c>
      <c r="B6" t="s">
        <v>164</v>
      </c>
      <c r="C6" t="s">
        <v>165</v>
      </c>
      <c r="D6">
        <v>17</v>
      </c>
      <c r="E6">
        <v>5</v>
      </c>
    </row>
    <row r="7" spans="1:13">
      <c r="A7" t="s">
        <v>160</v>
      </c>
      <c r="B7" t="s">
        <v>161</v>
      </c>
      <c r="C7" t="s">
        <v>160</v>
      </c>
      <c r="D7">
        <v>16</v>
      </c>
      <c r="E7">
        <v>6</v>
      </c>
    </row>
    <row r="8" spans="1:13">
      <c r="A8" t="s">
        <v>169</v>
      </c>
      <c r="B8" t="s">
        <v>166</v>
      </c>
      <c r="C8" t="s">
        <v>169</v>
      </c>
      <c r="D8">
        <v>15</v>
      </c>
      <c r="E8">
        <v>7</v>
      </c>
    </row>
    <row r="9" spans="1:13">
      <c r="A9" t="s">
        <v>168</v>
      </c>
      <c r="B9" t="s">
        <v>185</v>
      </c>
      <c r="C9" t="s">
        <v>168</v>
      </c>
      <c r="D9">
        <v>14</v>
      </c>
      <c r="E9">
        <v>8</v>
      </c>
    </row>
    <row r="10" spans="1:13">
      <c r="A10" t="s">
        <v>167</v>
      </c>
      <c r="B10" t="s">
        <v>186</v>
      </c>
      <c r="C10" t="s">
        <v>167</v>
      </c>
      <c r="D10">
        <v>13</v>
      </c>
      <c r="E10">
        <v>9</v>
      </c>
    </row>
    <row r="11" spans="1:13">
      <c r="A11" t="s">
        <v>187</v>
      </c>
      <c r="B11" t="s">
        <v>188</v>
      </c>
      <c r="C11" t="s">
        <v>187</v>
      </c>
      <c r="D11">
        <v>12</v>
      </c>
      <c r="E11">
        <v>10</v>
      </c>
    </row>
    <row r="12" spans="1:13">
      <c r="A12" t="s">
        <v>173</v>
      </c>
      <c r="B12" t="s">
        <v>189</v>
      </c>
      <c r="C12" t="s">
        <v>173</v>
      </c>
      <c r="D12">
        <v>11</v>
      </c>
      <c r="E12">
        <v>11</v>
      </c>
    </row>
    <row r="13" spans="1:13">
      <c r="A13" t="s">
        <v>190</v>
      </c>
      <c r="B13" t="s">
        <v>191</v>
      </c>
      <c r="C13" t="s">
        <v>190</v>
      </c>
      <c r="D13">
        <v>10</v>
      </c>
      <c r="E13">
        <v>12</v>
      </c>
    </row>
    <row r="14" spans="1:13">
      <c r="A14" t="s">
        <v>192</v>
      </c>
      <c r="B14" t="s">
        <v>193</v>
      </c>
      <c r="C14" t="s">
        <v>192</v>
      </c>
      <c r="D14">
        <v>9</v>
      </c>
      <c r="E14">
        <v>13</v>
      </c>
    </row>
    <row r="15" spans="1:13">
      <c r="A15" t="s">
        <v>171</v>
      </c>
      <c r="B15" t="s">
        <v>194</v>
      </c>
      <c r="C15" t="s">
        <v>171</v>
      </c>
      <c r="D15">
        <v>8</v>
      </c>
      <c r="E15">
        <v>14</v>
      </c>
    </row>
    <row r="16" spans="1:13">
      <c r="A16" t="s">
        <v>195</v>
      </c>
      <c r="B16" t="s">
        <v>196</v>
      </c>
      <c r="C16" t="s">
        <v>195</v>
      </c>
      <c r="D16">
        <v>7</v>
      </c>
      <c r="E16">
        <v>15</v>
      </c>
    </row>
    <row r="17" spans="1:5">
      <c r="A17" t="s">
        <v>197</v>
      </c>
      <c r="B17" t="s">
        <v>198</v>
      </c>
      <c r="C17" t="s">
        <v>197</v>
      </c>
      <c r="D17">
        <v>6</v>
      </c>
      <c r="E17">
        <v>16</v>
      </c>
    </row>
    <row r="18" spans="1:5">
      <c r="A18" t="s">
        <v>199</v>
      </c>
      <c r="B18" t="s">
        <v>200</v>
      </c>
      <c r="C18" t="s">
        <v>199</v>
      </c>
      <c r="D18">
        <v>5</v>
      </c>
      <c r="E18">
        <v>17</v>
      </c>
    </row>
    <row r="19" spans="1:5">
      <c r="A19" t="s">
        <v>201</v>
      </c>
      <c r="B19" t="s">
        <v>202</v>
      </c>
      <c r="C19" t="s">
        <v>201</v>
      </c>
      <c r="D19">
        <v>4</v>
      </c>
      <c r="E19">
        <v>17</v>
      </c>
    </row>
    <row r="20" spans="1:5">
      <c r="A20" t="s">
        <v>203</v>
      </c>
      <c r="B20" t="s">
        <v>204</v>
      </c>
      <c r="C20" t="s">
        <v>203</v>
      </c>
      <c r="D20">
        <v>3</v>
      </c>
      <c r="E20">
        <v>17</v>
      </c>
    </row>
    <row r="21" spans="1:5">
      <c r="A21" t="s">
        <v>205</v>
      </c>
      <c r="B21" t="s">
        <v>206</v>
      </c>
      <c r="C21" t="s">
        <v>205</v>
      </c>
      <c r="D21">
        <v>2</v>
      </c>
      <c r="E21">
        <v>17</v>
      </c>
    </row>
    <row r="22" spans="1:5">
      <c r="C22" t="s">
        <v>207</v>
      </c>
      <c r="D22">
        <v>2</v>
      </c>
      <c r="E22">
        <v>17</v>
      </c>
    </row>
    <row r="23" spans="1:5">
      <c r="A23" t="s">
        <v>208</v>
      </c>
      <c r="B23" t="s">
        <v>207</v>
      </c>
      <c r="C23" t="s">
        <v>209</v>
      </c>
      <c r="D23">
        <v>1</v>
      </c>
    </row>
    <row r="24" spans="1:5">
      <c r="A24" t="s">
        <v>210</v>
      </c>
      <c r="C24" t="s">
        <v>211</v>
      </c>
      <c r="D24">
        <v>1</v>
      </c>
    </row>
    <row r="25" spans="1:5">
      <c r="C25" t="s">
        <v>210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2025-05-12T12:03:45Z</dcterms:modified>
  <cp:category/>
  <cp:contentStatus/>
</cp:coreProperties>
</file>